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<sst xmlns="http://schemas.openxmlformats.org/spreadsheetml/2006/main" count="530" uniqueCount="286">
  <si>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</si>
  <si>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</si>
  <si>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</si>
  <si>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</si>
  <si>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</si>
  <si>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</si>
  <si>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</si>
  <si>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</si>
  <si>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</si>
  <si>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</si>
  <si>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</si>
  <si>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</si>
  <si>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</si>
  <si>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</si>
  <si>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</si>
  <si>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</si>
  <si>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</si>
  <si>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</si>
  <si>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</si>
  <si>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</si>
  <si>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</si>
  <si>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</si>
  <si>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</si>
  <si>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</si>
  <si>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</si>
  <si>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</si>
  <si>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</si>
  <si>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</si>
  <si>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</si>
  <si>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</si>
  <si>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</si>
  <si>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</si>
  <si>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</si>
  <si>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</si>
  <si>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</si>
  <si>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</si>
  <si>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</si>
  <si>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</si>
  <si>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</si>
  <si>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</si>
  <si>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</si>
  <si>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</si>
  <si>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</si>
  <si>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</si>
  <si>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</si>
  <si>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</si>
  <si>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</si>
  <si>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</si>
  <si>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</si>
  <si>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</si>
  <si>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</si>
  <si>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</si>
  <si>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</si>
  <si>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</si>
  <si>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</si>
  <si>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</si>
  <si>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</si>
  <si>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</si>
  <si>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</si>
  <si>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</si>
  <si>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</si>
  <si>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</si>
  <si>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</si>
  <si>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</si>
  <si>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</si>
  <si>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</si>
  <si>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</si>
  <si>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</si>
  <si>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</si>
  <si>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</si>
  <si>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</si>
  <si>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</si>
  <si>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</si>
  <si>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</si>
  <si>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</si>
  <si>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</si>
  <si>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</si>
  <si>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</si>
  <si>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</si>
  <si>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</si>
  <si>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</si>
  <si>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</si>
  <si>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</si>
  <si>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</si>
  <si>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</si>
  <si>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</si>
  <si>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</si>
  <si>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</si>
  <si>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</si>
  <si>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</si>
  <si>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</si>
  <si>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</si>
  <si>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</si>
  <si>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</si>
  <si>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</si>
  <si>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</si>
  <si>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</si>
  <si>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</si>
  <si>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</si>
  <si>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</si>
  <si>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</si>
  <si>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</si>
  <si>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</si>
  <si>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</si>
  <si>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</si>
  <si>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</si>
  <si>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</si>
  <si>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</si>
  <si>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</si>
  <si>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</si>
  <si>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</si>
  <si>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</si>
  <si>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</si>
  <si>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</si>
  <si>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</si>
  <si>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</si>
  <si>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</si>
  <si>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</si>
  <si>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</si>
  <si>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</si>
  <si>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</si>
  <si>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</si>
  <si>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</si>
  <si>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</si>
  <si>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</si>
  <si>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</si>
  <si>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</si>
  <si>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</si>
  <si>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</si>
  <si>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</si>
  <si>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</si>
  <si>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</si>
  <si>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</si>
  <si>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</si>
  <si>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</si>
  <si>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</si>
  <si>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</si>
  <si>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</si>
  <si>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</si>
  <si>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</si>
  <si>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</si>
  <si>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</si>
  <si>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</si>
  <si>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</si>
  <si>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</si>
  <si>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</si>
  <si>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</si>
  <si>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</si>
  <si>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</si>
  <si>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</si>
  <si>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</si>
  <si>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</si>
  <si>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</si>
  <si>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</si>
  <si>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</si>
  <si>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</si>
  <si>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</si>
  <si>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</si>
  <si>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</si>
  <si>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</si>
  <si>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</si>
  <si>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</si>
  <si>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</si>
  <si>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</si>
  <si>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</si>
  <si>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</si>
  <si>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</si>
  <si>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</si>
  <si>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</si>
  <si>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</si>
  <si>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</si>
  <si>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</si>
  <si>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</si>
  <si>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</si>
  <si>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</si>
  <si>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</si>
  <si>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</si>
  <si>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</si>
  <si>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</si>
  <si>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</si>
  <si>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</si>
  <si>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</si>
  <si>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</si>
  <si>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</si>
  <si>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</si>
  <si>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</si>
  <si>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</si>
  <si>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</si>
  <si>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</si>
  <si>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</si>
  <si>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</si>
  <si>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</si>
  <si>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</si>
  <si>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</si>
  <si>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</si>
  <si>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</si>
  <si>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</si>
  <si>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</si>
  <si>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</si>
  <si>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</si>
  <si>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</si>
  <si>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</si>
  <si>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</si>
  <si>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</si>
  <si>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</si>
  <si>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</si>
  <si>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</si>
  <si>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</si>
  <si>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</si>
  <si>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</si>
  <si>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</si>
  <si>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</si>
  <si>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</si>
  <si>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</si>
  <si>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</si>
  <si>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</si>
  <si>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</si>
  <si>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</si>
  <si>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</si>
  <si>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</si>
  <si>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</si>
  <si>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</si>
  <si>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</si>
  <si>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</si>
  <si>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</si>
  <si>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</si>
  <si>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</si>
  <si>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</si>
  <si>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</si>
  <si>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</si>
  <si>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</si>
  <si>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</si>
  <si>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</si>
  <si>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</si>
  <si>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</si>
  <si>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</si>
  <si>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</si>
  <si>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</si>
  <si>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</si>
  <si>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</si>
  <si>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</si>
  <si>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</si>
  <si>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</si>
  <si>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</si>
  <si>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</si>
  <si>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</si>
  <si>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</si>
  <si>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</si>
  <si>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</si>
  <si>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</si>
  <si>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</si>
  <si>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</si>
  <si>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</si>
  <si>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</si>
  <si>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</si>
  <si>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</si>
  <si>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</si>
  <si>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</si>
  <si>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</si>
  <si>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</si>
  <si>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</si>
  <si>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</si>
  <si>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</si>
  <si>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</si>
  <si>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</si>
  <si>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</si>
  <si>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</si>
  <si>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</si>
  <si>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</si>
  <si>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</si>
  <si>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</si>
  <si>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</si>
  <si>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</si>
  <si>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</si>
  <si>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</si>
  <si>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</si>
  <si>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</si>
  <si>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</si>
  <si>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</si>
  <si>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</si>
  <si>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</si>
  <si>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</si>
  <si>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</si>
  <si>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</si>
  <si>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11.9.17</t>
  </si>
  <si>
    <t>Source:  USDA WASDE Report 11.9.17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</si>
</sst>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14578</c:v>
                </c:pt>
              </c:numCache>
            </c:numRef>
          </c:val>
        </c:ser>
        <c:axId val="35879265"/>
        <c:axId val="13253522"/>
      </c:barChart>
      <c:catAx>
        <c:axId val="3587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3522"/>
        <c:crosses val="autoZero"/>
        <c:auto val="1"/>
        <c:lblOffset val="100"/>
        <c:tickLblSkip val="3"/>
        <c:noMultiLvlLbl val="0"/>
      </c:catAx>
      <c:valAx>
        <c:axId val="13253522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9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45444739"/>
        <c:axId val="12199700"/>
      </c:barChart>
      <c:catAx>
        <c:axId val="4544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2199700"/>
        <c:crosses val="autoZero"/>
        <c:auto val="0"/>
        <c:lblOffset val="100"/>
        <c:tickLblSkip val="3"/>
        <c:tickMarkSkip val="2"/>
        <c:noMultiLvlLbl val="0"/>
      </c:catAx>
      <c:valAx>
        <c:axId val="121997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4447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0.15670605584761388</c:v>
                </c:pt>
                <c:pt idx="44">
                  <c:v>0.17228957395219952</c:v>
                </c:pt>
              </c:numCache>
            </c:numRef>
          </c:val>
        </c:ser>
        <c:axId val="60914389"/>
        <c:axId val="32015046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25233383"/>
        <c:axId val="28476216"/>
      </c:lineChart>
      <c:catAx>
        <c:axId val="6091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015046"/>
        <c:crosses val="autoZero"/>
        <c:auto val="0"/>
        <c:lblOffset val="100"/>
        <c:tickLblSkip val="3"/>
        <c:tickMarkSkip val="2"/>
        <c:noMultiLvlLbl val="0"/>
      </c:catAx>
      <c:valAx>
        <c:axId val="3201504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914389"/>
        <c:crossesAt val="1"/>
        <c:crossBetween val="between"/>
        <c:dispUnits/>
      </c:valAx>
      <c:catAx>
        <c:axId val="25233383"/>
        <c:scaling>
          <c:orientation val="minMax"/>
        </c:scaling>
        <c:axPos val="b"/>
        <c:delete val="1"/>
        <c:majorTickMark val="out"/>
        <c:minorTickMark val="none"/>
        <c:tickLblPos val="nextTo"/>
        <c:crossAx val="28476216"/>
        <c:crosses val="autoZero"/>
        <c:auto val="0"/>
        <c:lblOffset val="100"/>
        <c:tickLblSkip val="1"/>
        <c:noMultiLvlLbl val="0"/>
      </c:catAx>
      <c:valAx>
        <c:axId val="28476216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233383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1925</c:v>
                </c:pt>
              </c:numCache>
            </c:numRef>
          </c:val>
        </c:ser>
        <c:axId val="53157305"/>
        <c:axId val="54571114"/>
      </c:barChart>
      <c:catAx>
        <c:axId val="5315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4571114"/>
        <c:crosses val="autoZero"/>
        <c:auto val="0"/>
        <c:lblOffset val="100"/>
        <c:tickLblSkip val="3"/>
        <c:tickMarkSkip val="2"/>
        <c:noMultiLvlLbl val="0"/>
      </c:catAx>
      <c:valAx>
        <c:axId val="5457111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573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marker val="1"/>
        <c:axId val="56738891"/>
        <c:axId val="28742236"/>
      </c:lineChart>
      <c:catAx>
        <c:axId val="56738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8742236"/>
        <c:crosses val="autoZero"/>
        <c:auto val="0"/>
        <c:lblOffset val="100"/>
        <c:tickLblSkip val="3"/>
        <c:tickMarkSkip val="2"/>
        <c:noMultiLvlLbl val="0"/>
      </c:catAx>
      <c:valAx>
        <c:axId val="287422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738891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66192285"/>
        <c:axId val="22196494"/>
      </c:scatterChart>
      <c:valAx>
        <c:axId val="66192285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196494"/>
        <c:crosses val="autoZero"/>
        <c:crossBetween val="midCat"/>
        <c:dispUnits/>
      </c:valAx>
      <c:valAx>
        <c:axId val="22196494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2285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2295.2736000000004</c:v>
                </c:pt>
                <c:pt idx="44">
                  <c:v>2487</c:v>
                </c:pt>
              </c:numCache>
            </c:numRef>
          </c:val>
        </c:ser>
        <c:axId val="13886383"/>
        <c:axId val="9344128"/>
      </c:barChart>
      <c:catAx>
        <c:axId val="13886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344128"/>
        <c:crosses val="autoZero"/>
        <c:auto val="0"/>
        <c:lblOffset val="100"/>
        <c:tickLblSkip val="2"/>
        <c:tickMarkSkip val="2"/>
        <c:noMultiLvlLbl val="0"/>
      </c:catAx>
      <c:valAx>
        <c:axId val="934412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88638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0.4549033231087139</c:v>
                </c:pt>
                <c:pt idx="44">
                  <c:v>0.4757168335848539</c:v>
                </c:pt>
              </c:numCache>
            </c:numRef>
          </c:val>
        </c:ser>
        <c:axId val="55209089"/>
        <c:axId val="20890802"/>
      </c:barChart>
      <c:catAx>
        <c:axId val="5520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90802"/>
        <c:crosses val="autoZero"/>
        <c:auto val="0"/>
        <c:lblOffset val="100"/>
        <c:tickLblSkip val="2"/>
        <c:noMultiLvlLbl val="0"/>
      </c:catAx>
      <c:valAx>
        <c:axId val="20890802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090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0.36063515515061734</c:v>
                </c:pt>
                <c:pt idx="15">
                  <c:v>0.3824255727809027</c:v>
                </c:pt>
              </c:numCache>
            </c:numRef>
          </c:val>
        </c:ser>
        <c:axId val="17016339"/>
        <c:axId val="28494244"/>
      </c:barChart>
      <c:catAx>
        <c:axId val="17016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244"/>
        <c:crosses val="autoZero"/>
        <c:auto val="0"/>
        <c:lblOffset val="100"/>
        <c:tickLblSkip val="1"/>
        <c:noMultiLvlLbl val="0"/>
      </c:catAx>
      <c:valAx>
        <c:axId val="2849424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63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5439</c:v>
                </c:pt>
                <c:pt idx="15">
                  <c:v>5475</c:v>
                </c:pt>
              </c:numCache>
            </c:numRef>
          </c:val>
        </c:ser>
        <c:axId val="54040677"/>
        <c:axId val="30747478"/>
      </c:barChart>
      <c:catAx>
        <c:axId val="5404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7478"/>
        <c:crosses val="autoZero"/>
        <c:auto val="0"/>
        <c:lblOffset val="100"/>
        <c:tickLblSkip val="1"/>
        <c:noMultiLvlLbl val="0"/>
      </c:catAx>
      <c:valAx>
        <c:axId val="3074747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406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axId val="30231415"/>
        <c:axId val="4944328"/>
      </c:barChart>
      <c:catAx>
        <c:axId val="3023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328"/>
        <c:crosses val="autoZero"/>
        <c:auto val="0"/>
        <c:lblOffset val="100"/>
        <c:tickLblSkip val="1"/>
        <c:noMultiLvlLbl val="0"/>
      </c:catAx>
      <c:valAx>
        <c:axId val="4944328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14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45442803"/>
        <c:axId val="12104836"/>
      </c:barChart>
      <c:catAx>
        <c:axId val="45442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4836"/>
        <c:crosses val="autoZero"/>
        <c:auto val="1"/>
        <c:lblOffset val="100"/>
        <c:tickLblSkip val="3"/>
        <c:noMultiLvlLbl val="0"/>
      </c:catAx>
      <c:valAx>
        <c:axId val="1210483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40945481"/>
        <c:axId val="60171514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62723035"/>
        <c:axId val="53529836"/>
      </c:lineChart>
      <c:catAx>
        <c:axId val="4094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171514"/>
        <c:crosses val="autoZero"/>
        <c:auto val="0"/>
        <c:lblOffset val="100"/>
        <c:tickLblSkip val="2"/>
        <c:tickMarkSkip val="2"/>
        <c:noMultiLvlLbl val="0"/>
      </c:catAx>
      <c:valAx>
        <c:axId val="60171514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945481"/>
        <c:crossesAt val="1"/>
        <c:crossBetween val="between"/>
        <c:dispUnits/>
      </c:valAx>
      <c:catAx>
        <c:axId val="62723035"/>
        <c:scaling>
          <c:orientation val="minMax"/>
        </c:scaling>
        <c:axPos val="b"/>
        <c:delete val="1"/>
        <c:majorTickMark val="out"/>
        <c:minorTickMark val="none"/>
        <c:tickLblPos val="nextTo"/>
        <c:crossAx val="53529836"/>
        <c:crosses val="autoZero"/>
        <c:auto val="0"/>
        <c:lblOffset val="100"/>
        <c:tickLblSkip val="1"/>
        <c:noMultiLvlLbl val="0"/>
      </c:catAx>
      <c:valAx>
        <c:axId val="5352983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3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56266053"/>
        <c:axId val="5573174"/>
      </c:barChart>
      <c:catAx>
        <c:axId val="5626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174"/>
        <c:crosses val="autoZero"/>
        <c:auto val="1"/>
        <c:lblOffset val="100"/>
        <c:tickLblSkip val="3"/>
        <c:noMultiLvlLbl val="0"/>
      </c:catAx>
      <c:valAx>
        <c:axId val="557317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6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6891</c:v>
                </c:pt>
                <c:pt idx="44">
                  <c:v>6935</c:v>
                </c:pt>
              </c:numCache>
            </c:numRef>
          </c:val>
        </c:ser>
        <c:axId val="4650071"/>
        <c:axId val="26526888"/>
      </c:barChart>
      <c:catAx>
        <c:axId val="465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6888"/>
        <c:crosses val="autoZero"/>
        <c:auto val="0"/>
        <c:lblOffset val="100"/>
        <c:tickLblSkip val="3"/>
        <c:noMultiLvlLbl val="0"/>
      </c:catAx>
      <c:valAx>
        <c:axId val="26526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00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0.15670605584761388</c:v>
                </c:pt>
                <c:pt idx="44">
                  <c:v>0.17228957395219952</c:v>
                </c:pt>
              </c:numCache>
            </c:numRef>
          </c:val>
        </c:ser>
        <c:axId val="24749097"/>
        <c:axId val="4746202"/>
      </c:barChart>
      <c:catAx>
        <c:axId val="2474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46202"/>
        <c:crosses val="autoZero"/>
        <c:auto val="0"/>
        <c:lblOffset val="100"/>
        <c:tickLblSkip val="3"/>
        <c:tickMarkSkip val="2"/>
        <c:noMultiLvlLbl val="0"/>
      </c:catAx>
      <c:valAx>
        <c:axId val="4746202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7490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175.4</c:v>
                </c:pt>
              </c:numCache>
            </c:numRef>
          </c:val>
        </c:ser>
        <c:axId val="31237307"/>
        <c:axId val="5423303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31237307"/>
        <c:axId val="54233036"/>
      </c:lineChart>
      <c:catAx>
        <c:axId val="31237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4233036"/>
        <c:crosses val="autoZero"/>
        <c:auto val="0"/>
        <c:lblOffset val="100"/>
        <c:tickLblSkip val="5"/>
        <c:tickMarkSkip val="5"/>
        <c:noMultiLvlLbl val="0"/>
      </c:catAx>
      <c:valAx>
        <c:axId val="54233036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23730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90400</c:v>
                </c:pt>
              </c:numCache>
            </c:numRef>
          </c:val>
          <c:smooth val="0"/>
        </c:ser>
        <c:marker val="1"/>
        <c:axId val="40173069"/>
        <c:axId val="22323326"/>
      </c:lineChart>
      <c:catAx>
        <c:axId val="4017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2323326"/>
        <c:crosses val="autoZero"/>
        <c:auto val="0"/>
        <c:lblOffset val="100"/>
        <c:tickLblSkip val="5"/>
        <c:tickMarkSkip val="5"/>
        <c:noMultiLvlLbl val="0"/>
      </c:catAx>
      <c:valAx>
        <c:axId val="22323326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173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16922</c:v>
                </c:pt>
              </c:numCache>
            </c:numRef>
          </c:val>
        </c:ser>
        <c:axId val="20101151"/>
        <c:axId val="45432304"/>
      </c:barChart>
      <c:catAx>
        <c:axId val="2010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432304"/>
        <c:crosses val="autoZero"/>
        <c:auto val="0"/>
        <c:lblOffset val="100"/>
        <c:tickLblSkip val="3"/>
        <c:tickMarkSkip val="2"/>
        <c:noMultiLvlLbl val="0"/>
      </c:catAx>
      <c:valAx>
        <c:axId val="45432304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1011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14647</c:v>
                </c:pt>
                <c:pt idx="44">
                  <c:v>14435</c:v>
                </c:pt>
              </c:numCache>
            </c:numRef>
          </c:val>
          <c:smooth val="0"/>
        </c:ser>
        <c:marker val="1"/>
        <c:axId val="11590385"/>
        <c:axId val="31057954"/>
      </c:lineChart>
      <c:catAx>
        <c:axId val="11590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057954"/>
        <c:crosses val="autoZero"/>
        <c:auto val="0"/>
        <c:lblOffset val="100"/>
        <c:tickLblSkip val="3"/>
        <c:tickMarkSkip val="2"/>
        <c:noMultiLvlLbl val="0"/>
      </c:catAx>
      <c:valAx>
        <c:axId val="310579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3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88b3ff6-ac3d-4b54-876b-1b51c56d9d97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90.4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175.4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46202d-2281-4931-a2fb-9e9ff0ec664e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ddca530-6745-4659-a801-cc4d3e195cc9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90.4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90.4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833ca3-a20d-4560-b67d-36db887fd6c7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100b1f-492f-491e-9e1e-37f44517a394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6c084c5-7f12-4b9f-a22b-5d591260eb18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190a935-05cc-4261-82fd-bd57cba7a0ca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e3368d-1f30-440a-9fe6-56741c7422c6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3899a98-d8d7-4a0b-b7c9-5080b319452f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fb541d-80d2-4587-b276-2526ec7643ff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175.4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8c7137-70f6-45e7-975e-5687a9865cbc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7334a04-f345-49a4-867c-5c11419304a1}" type="TxLink">
            <a:rPr lang="en-US" cap="none" sz="800" b="0" i="0" u="none" baseline="0">
              <a:solidFill>
                <a:srgbClr val="000000"/>
              </a:solidFill>
            </a:rPr>
            <a:t>Source:  USDA WASDE Report 11.9.17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d5a7ee0-0927-4279-bff0-fefaee4ab917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a5f6e51-6217-4b70-a683-20e0f720eadf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11.9.17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ed999b3-b105-476e-aaa0-6642d90b554c}" type="TxLink">
            <a:rPr lang="en-US" cap="none" sz="11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5fec5ea-0738-41dd-98fe-019f6dbf3177}" type="TxLink">
            <a:rPr lang="en-US" cap="none" sz="11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e8abb2-1943-4593-80f9-f81f14391332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e460a3-6edb-4177-9487-ebd040ae3501}" type="TxLink">
            <a:rPr lang="en-US" cap="none" sz="800" b="0" i="0" u="none" baseline="0">
              <a:solidFill>
                <a:srgbClr val="000000"/>
              </a:solidFill>
            </a:rPr>
            <a:t>Source:  USDA WASDE Report 11.9.17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75945f3-f190-403f-8b0f-6ae9a4f0f348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90.4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9304de-3fe8-4e66-bc40-df7aaa9f8362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-1859.559000000001</v>
      </c>
      <c r="BC96" s="68">
        <f>BB96</f>
        <v>-1859.559000000001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2485.739999999998</v>
      </c>
      <c r="CM96" s="266">
        <f>'Annual Raw Data'!AW36</f>
        <v>2485.739999999998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6891</v>
      </c>
      <c r="N98" s="56">
        <f>'Annual Raw Data'!$AT$22</f>
        <v>5439</v>
      </c>
      <c r="O98" s="56">
        <f>'Annual Raw Data'!$AT$25</f>
        <v>5463</v>
      </c>
      <c r="P98" s="56">
        <f>'Annual Raw Data'!$AT$26</f>
        <v>12354</v>
      </c>
      <c r="Q98" s="56">
        <f>'Annual Raw Data'!$AT$29</f>
        <v>2293</v>
      </c>
      <c r="R98" s="56">
        <f>'Annual Raw Data'!$AT$31</f>
        <v>14647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0.15670605584761388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0.4549033231087139</v>
      </c>
      <c r="AH98" s="67">
        <f>O98/H98</f>
        <v>0.36063515515061734</v>
      </c>
      <c r="AI98" s="67">
        <f>N98/H98</f>
        <v>0.3590508161933384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6891</v>
      </c>
      <c r="AW98" s="68">
        <f t="shared" si="202"/>
        <v>5439</v>
      </c>
      <c r="AX98" s="68">
        <f t="shared" si="202"/>
        <v>5463</v>
      </c>
      <c r="AY98" s="68">
        <f t="shared" si="202"/>
        <v>12354</v>
      </c>
      <c r="AZ98" s="68">
        <f t="shared" si="202"/>
        <v>2293</v>
      </c>
      <c r="BA98" s="68">
        <f t="shared" si="202"/>
        <v>14647</v>
      </c>
      <c r="BB98" s="68">
        <f>'Annual Raw Data'!AV36</f>
        <v>-1859.559000000001</v>
      </c>
      <c r="BC98" s="68">
        <f>BB98</f>
        <v>-1859.559000000001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0.15670605584761388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0.4549033231087139</v>
      </c>
      <c r="BQ98" s="61">
        <f t="shared" si="196"/>
        <v>0.36063515515061734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6891</v>
      </c>
      <c r="CG98" s="62">
        <f t="shared" si="204"/>
        <v>5439</v>
      </c>
      <c r="CH98" s="62">
        <f t="shared" si="204"/>
        <v>5463</v>
      </c>
      <c r="CI98" s="62">
        <f t="shared" si="204"/>
        <v>12354</v>
      </c>
      <c r="CJ98" s="62">
        <f t="shared" si="204"/>
        <v>2293</v>
      </c>
      <c r="CK98" s="62">
        <f t="shared" si="204"/>
        <v>14647</v>
      </c>
      <c r="CL98" s="266">
        <f>'Annual Raw Data'!AW36</f>
        <v>2485.739999999998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0.15670605584761388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0.4549033231087139</v>
      </c>
      <c r="DA98" s="62">
        <f t="shared" si="205"/>
        <v>0.36063515515061734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90400</v>
      </c>
      <c r="F99" s="241">
        <f>'Annual Raw Data'!$AU$9*1000</f>
        <v>83100</v>
      </c>
      <c r="G99" s="242">
        <f>'Annual Raw Data'!$AU$10</f>
        <v>175.4</v>
      </c>
      <c r="H99" s="241">
        <f>'Annual Raw Data'!$AU$12</f>
        <v>14578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16922</v>
      </c>
      <c r="L99" s="243"/>
      <c r="M99" s="241">
        <f>'Annual Raw Data'!$AU$21</f>
        <v>6935</v>
      </c>
      <c r="N99" s="241">
        <f>'Annual Raw Data'!$AU$22</f>
        <v>5475</v>
      </c>
      <c r="O99" s="241">
        <f>'Annual Raw Data'!$AU$25</f>
        <v>5575</v>
      </c>
      <c r="P99" s="241">
        <f>'Annual Raw Data'!$AU$26</f>
        <v>12510</v>
      </c>
      <c r="Q99" s="241">
        <f>'Annual Raw Data'!$AU$29</f>
        <v>1925</v>
      </c>
      <c r="R99" s="241">
        <f>'Annual Raw Data'!$AU$31</f>
        <v>14435</v>
      </c>
      <c r="S99" s="241">
        <f>'Annual Raw Data'!$AU$34</f>
        <v>2487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0.17228957395219952</v>
      </c>
      <c r="Y99" s="246">
        <f>'Annual Raw Data'!$AU$43</f>
        <v>3.2</v>
      </c>
      <c r="Z99" s="246">
        <v>9</v>
      </c>
      <c r="AA99" s="247">
        <f>Z99/Y99</f>
        <v>2.8125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0.4757168335848539</v>
      </c>
      <c r="AH99" s="250">
        <f>O99/H99</f>
        <v>0.3824255727809027</v>
      </c>
      <c r="AI99" s="250">
        <f>N99/H99</f>
        <v>0.3755659212512004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90400</v>
      </c>
      <c r="AO99" s="255">
        <f t="shared" si="201"/>
        <v>83100</v>
      </c>
      <c r="AP99" s="256">
        <f>'Annual Raw Data'!AV10</f>
        <v>123.11</v>
      </c>
      <c r="AQ99" s="255">
        <f>AO99*AP99/1000</f>
        <v>10230.441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16922</v>
      </c>
      <c r="AU99" s="257">
        <f t="shared" si="206"/>
        <v>0</v>
      </c>
      <c r="AV99" s="255">
        <f t="shared" si="206"/>
        <v>6935</v>
      </c>
      <c r="AW99" s="255">
        <f t="shared" si="206"/>
        <v>5475</v>
      </c>
      <c r="AX99" s="255">
        <f t="shared" si="206"/>
        <v>5575</v>
      </c>
      <c r="AY99" s="255">
        <f t="shared" si="206"/>
        <v>12510</v>
      </c>
      <c r="AZ99" s="255">
        <f t="shared" si="206"/>
        <v>1925</v>
      </c>
      <c r="BA99" s="255">
        <f t="shared" si="206"/>
        <v>14435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0.17228957395219952</v>
      </c>
      <c r="BH99" s="257">
        <f t="shared" si="207"/>
        <v>3.2</v>
      </c>
      <c r="BI99" s="257">
        <f t="shared" si="207"/>
        <v>9</v>
      </c>
      <c r="BJ99" s="257">
        <f t="shared" si="207"/>
        <v>2.8125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0.4757168335848539</v>
      </c>
      <c r="BQ99" s="257">
        <f>AH99</f>
        <v>0.3824255727809027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90400</v>
      </c>
      <c r="BY99" s="259">
        <f>F99</f>
        <v>83100</v>
      </c>
      <c r="BZ99" s="259">
        <f>'Annual Raw Data'!AW10</f>
        <v>175.4</v>
      </c>
      <c r="CA99" s="259">
        <f>BY99*BZ99/1000</f>
        <v>14575.74</v>
      </c>
      <c r="CB99" s="259">
        <f t="shared" si="198"/>
        <v>2295</v>
      </c>
      <c r="CC99" s="259">
        <f t="shared" si="198"/>
        <v>50</v>
      </c>
      <c r="CD99" s="259">
        <f>CA99+CB99+CC99</f>
        <v>16920.739999999998</v>
      </c>
      <c r="CE99" s="259">
        <f aca="true" t="shared" si="208" ref="CE99:CK99">L99</f>
        <v>0</v>
      </c>
      <c r="CF99" s="259">
        <f t="shared" si="208"/>
        <v>6935</v>
      </c>
      <c r="CG99" s="259">
        <f t="shared" si="208"/>
        <v>5475</v>
      </c>
      <c r="CH99" s="259">
        <f t="shared" si="208"/>
        <v>5575</v>
      </c>
      <c r="CI99" s="259">
        <f t="shared" si="208"/>
        <v>12510</v>
      </c>
      <c r="CJ99" s="259">
        <f t="shared" si="208"/>
        <v>1925</v>
      </c>
      <c r="CK99" s="259">
        <f t="shared" si="208"/>
        <v>14435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0.17228957395219952</v>
      </c>
      <c r="CR99" s="259">
        <f t="shared" si="209"/>
        <v>3.2</v>
      </c>
      <c r="CS99" s="259">
        <f t="shared" si="209"/>
        <v>9</v>
      </c>
      <c r="CT99" s="259">
        <f t="shared" si="209"/>
        <v>2.8125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0.4757168335848539</v>
      </c>
      <c r="DA99" s="259">
        <f t="shared" si="209"/>
        <v>0.3824255727809027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11.9.17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90.4</v>
      </c>
      <c r="AV8" s="143">
        <f>AU8</f>
        <v>90.4</v>
      </c>
      <c r="AW8" s="142">
        <f>AV8</f>
        <v>90.4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83.1</v>
      </c>
      <c r="AV9" s="143">
        <f>AU9</f>
        <v>83.1</v>
      </c>
      <c r="AW9" s="142">
        <f>AV9</f>
        <v>83.1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175.4</v>
      </c>
      <c r="AV10" s="142">
        <f>MIN(AI10:AU10)</f>
        <v>123.11</v>
      </c>
      <c r="AW10" s="142">
        <f>MAX(AI10:AU10)</f>
        <v>175.4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0.9192477876106193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14578</v>
      </c>
      <c r="AV12" s="262">
        <f t="shared" si="8"/>
        <v>10230.440999999999</v>
      </c>
      <c r="AW12" s="262">
        <f t="shared" si="8"/>
        <v>14575.74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16922</v>
      </c>
      <c r="AV15" s="145">
        <f t="shared" si="13"/>
        <v>12575.440999999999</v>
      </c>
      <c r="AW15" s="145">
        <f t="shared" si="13"/>
        <v>16920.739999999998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31.144067796610173</v>
      </c>
      <c r="AU17" s="147">
        <f>AU22/AU10</f>
        <v>31.21436716077537</v>
      </c>
      <c r="AV17" s="263">
        <f>AU17</f>
        <v>31.21436716077537</v>
      </c>
      <c r="AW17" s="264">
        <f>AV17</f>
        <v>31.21436716077537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6891</v>
      </c>
      <c r="AU21" s="237">
        <v>6935</v>
      </c>
      <c r="AV21" s="150">
        <f>AU21</f>
        <v>6935</v>
      </c>
      <c r="AW21" s="149">
        <f>AV21</f>
        <v>6935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5439</v>
      </c>
      <c r="AU22" s="237">
        <v>5475</v>
      </c>
      <c r="AV22" s="150">
        <f>AU22</f>
        <v>5475</v>
      </c>
      <c r="AW22" s="149">
        <f>AV22</f>
        <v>5475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0.041156202143951104</v>
      </c>
      <c r="AU23" s="238">
        <f t="shared" si="17"/>
        <v>0.006618863761720828</v>
      </c>
      <c r="AV23" s="238">
        <f>(AV22/AT22)-1</f>
        <v>0.006618863761720828</v>
      </c>
      <c r="AW23" s="238">
        <f>AV23</f>
        <v>0.006618863761720828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5463</v>
      </c>
      <c r="AU25" s="237">
        <v>5575</v>
      </c>
      <c r="AV25" s="150">
        <f>AU25</f>
        <v>5575</v>
      </c>
      <c r="AW25" s="149">
        <f>AV25</f>
        <v>5575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v>11763</v>
      </c>
      <c r="AT26" s="94">
        <f t="shared" si="19"/>
        <v>12354</v>
      </c>
      <c r="AU26" s="145">
        <f t="shared" si="19"/>
        <v>12510</v>
      </c>
      <c r="AV26" s="150">
        <f>AU26</f>
        <v>12510</v>
      </c>
      <c r="AW26" s="149">
        <f>AV26</f>
        <v>12510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1925</v>
      </c>
      <c r="AV29" s="150">
        <f>AU29</f>
        <v>1925</v>
      </c>
      <c r="AW29" s="149">
        <f>AV29</f>
        <v>1925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14647</v>
      </c>
      <c r="AU31" s="145">
        <f>AU26+AU29</f>
        <v>14435</v>
      </c>
      <c r="AV31" s="150">
        <f>AU31</f>
        <v>14435</v>
      </c>
      <c r="AW31" s="149">
        <f>AV31</f>
        <v>14435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2295.2736000000004</v>
      </c>
      <c r="AU34" s="237">
        <v>2487</v>
      </c>
      <c r="AV34" s="149">
        <f>AV15-AV31</f>
        <v>-1859.559000000001</v>
      </c>
      <c r="AW34" s="149">
        <f t="shared" si="23"/>
        <v>2485.739999999998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2295.2736000000004</v>
      </c>
      <c r="AU36" s="149"/>
      <c r="AV36" s="149">
        <f t="shared" si="27"/>
        <v>-1859.559000000001</v>
      </c>
      <c r="AW36" s="149">
        <f t="shared" si="27"/>
        <v>2485.739999999998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0.15670605584761388</v>
      </c>
      <c r="AU41" s="194">
        <f t="shared" si="29"/>
        <v>0.17228957395219952</v>
      </c>
      <c r="AV41" s="110">
        <f t="shared" si="29"/>
        <v>-0.12882293037755463</v>
      </c>
      <c r="AW41" s="110">
        <f t="shared" si="28"/>
        <v>0.1722022861101488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3.2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2.8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3.6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3.2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2017-11-10T21:11:21Z</dcterms:modified>
  <cp:category/>
  <cp:version/>
  <cp:contentType/>
  <cp:contentStatus/>
</cp:coreProperties>
</file>