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<sst xmlns="http://schemas.openxmlformats.org/spreadsheetml/2006/main" count="531" uniqueCount="287">
  <si>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</si>
  <si>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</si>
  <si>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</si>
  <si>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</si>
  <si>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</si>
  <si>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</si>
  <si>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</si>
  <si>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</si>
  <si>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</si>
  <si>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</si>
  <si>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</si>
  <si>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</si>
  <si>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</si>
  <si>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</si>
  <si>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</si>
  <si>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</si>
  <si>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</si>
  <si>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</si>
  <si>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</si>
  <si>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</si>
  <si>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</si>
  <si>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</si>
  <si>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</si>
  <si>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</si>
  <si>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</si>
  <si>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</si>
  <si>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</si>
  <si>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</si>
  <si>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</si>
  <si>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</si>
  <si>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</si>
  <si>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</si>
  <si>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</si>
  <si>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</si>
  <si>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</si>
  <si>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</si>
  <si>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</si>
  <si>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</si>
  <si>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</si>
  <si>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</si>
  <si>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</si>
  <si>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</si>
  <si>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</si>
  <si>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</si>
  <si>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</si>
  <si>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</si>
  <si>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</si>
  <si>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</si>
  <si>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</si>
  <si>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</si>
  <si>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</si>
  <si>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</si>
  <si>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</si>
  <si>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</si>
  <si>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</si>
  <si>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</si>
  <si>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</si>
  <si>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</si>
  <si>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</si>
  <si>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</si>
  <si>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</si>
  <si>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</si>
  <si>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</si>
  <si>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</si>
  <si>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</si>
  <si>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</si>
  <si>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</si>
  <si>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</si>
  <si>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</si>
  <si>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</si>
  <si>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</si>
  <si>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</si>
  <si>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</si>
  <si>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</si>
  <si>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</si>
  <si>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</si>
  <si>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</si>
  <si>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</si>
  <si>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</si>
  <si>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</si>
  <si>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</si>
  <si>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</si>
  <si>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</si>
  <si>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</si>
  <si>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</si>
  <si>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</si>
  <si>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</si>
  <si>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</si>
  <si>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</si>
  <si>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</si>
  <si>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</si>
  <si>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</si>
  <si>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</si>
  <si>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</si>
  <si>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</si>
  <si>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</si>
  <si>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</si>
  <si>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</si>
  <si>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</si>
  <si>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</si>
  <si>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</si>
  <si>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</si>
  <si>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</si>
  <si>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</si>
  <si>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</si>
  <si>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</si>
  <si>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</si>
  <si>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</si>
  <si>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</si>
  <si>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</si>
  <si>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</si>
  <si>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</si>
  <si>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</si>
  <si>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</si>
  <si>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</si>
  <si>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</si>
  <si>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</si>
  <si>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</si>
  <si>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</si>
  <si>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</si>
  <si>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</si>
  <si>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</si>
  <si>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</si>
  <si>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</si>
  <si>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</si>
  <si>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</si>
  <si>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</si>
  <si>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</si>
  <si>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</si>
  <si>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</si>
  <si>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</si>
  <si>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</si>
  <si>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</si>
  <si>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</si>
  <si>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</si>
  <si>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</si>
  <si>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</si>
  <si>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</si>
  <si>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</si>
  <si>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</si>
  <si>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</si>
  <si>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</si>
  <si>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</si>
  <si>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</si>
  <si>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</si>
  <si>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</si>
  <si>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</si>
  <si>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</si>
  <si>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</si>
  <si>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</si>
  <si>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</si>
  <si>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</si>
  <si>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</si>
  <si>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</si>
  <si>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</si>
  <si>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</si>
  <si>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</si>
  <si>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</si>
  <si>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</si>
  <si>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</si>
  <si>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</si>
  <si>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</si>
  <si>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</si>
  <si>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</si>
  <si>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</si>
  <si>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</si>
  <si>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</si>
  <si>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</si>
  <si>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</si>
  <si>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</si>
  <si>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</si>
  <si>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</si>
  <si>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</si>
  <si>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</si>
  <si>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</si>
  <si>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</si>
  <si>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</si>
  <si>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</si>
  <si>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</si>
  <si>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</si>
  <si>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</si>
  <si>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</si>
  <si>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</si>
  <si>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</si>
  <si>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</si>
  <si>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</si>
  <si>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</si>
  <si>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</si>
  <si>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</si>
  <si>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</si>
  <si>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</si>
  <si>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</si>
  <si>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</si>
  <si>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</si>
  <si>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</si>
  <si>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</si>
  <si>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</si>
  <si>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</si>
  <si>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</si>
  <si>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</si>
  <si>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</si>
  <si>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</si>
  <si>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</si>
  <si>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</si>
  <si>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</si>
  <si>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</si>
  <si>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</si>
  <si>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</si>
  <si>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</si>
  <si>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</si>
  <si>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</si>
  <si>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</si>
  <si>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</si>
  <si>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</si>
  <si>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</si>
  <si>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</si>
  <si>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</si>
  <si>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</si>
  <si>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</si>
  <si>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</si>
  <si>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</si>
  <si>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</si>
  <si>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</si>
  <si>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</si>
  <si>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</si>
  <si>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</si>
  <si>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</si>
  <si>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</si>
  <si>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</si>
  <si>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</si>
  <si>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</si>
  <si>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</si>
  <si>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</si>
  <si>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</si>
  <si>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</si>
  <si>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</si>
  <si>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</si>
  <si>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</si>
  <si>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</si>
  <si>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</si>
  <si>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</si>
  <si>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</si>
  <si>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</si>
  <si>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</si>
  <si>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</si>
  <si>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</si>
  <si>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</si>
  <si>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</si>
  <si>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</si>
  <si>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</si>
  <si>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</si>
  <si>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</si>
  <si>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</si>
  <si>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</si>
  <si>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</si>
  <si>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</si>
  <si>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</si>
  <si>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</si>
  <si>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</si>
  <si>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</si>
  <si>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</si>
  <si>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</si>
  <si>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</si>
  <si>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</si>
  <si>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</si>
  <si>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</si>
  <si>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</si>
  <si>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</si>
  <si>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</si>
  <si>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</si>
  <si>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</si>
  <si>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</si>
  <si>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</si>
  <si>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</si>
  <si>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</si>
  <si>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</si>
  <si>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</si>
  <si>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</si>
  <si>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</si>
  <si>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</si>
  <si>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</si>
  <si>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</si>
  <si>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</si>
  <si>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</si>
  <si>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</si>
  <si>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7.12.18</t>
  </si>
  <si>
    <t>Source:  USDA WASDE Report 7.12.18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</si>
</sst>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  <c:pt idx="45">
                  <c:v>14230</c:v>
                </c:pt>
              </c:numCache>
            </c:numRef>
          </c:val>
        </c:ser>
        <c:axId val="33211153"/>
        <c:axId val="30464922"/>
      </c:barChart>
      <c:cat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autoZero"/>
        <c:auto val="1"/>
        <c:lblOffset val="100"/>
        <c:tickLblSkip val="3"/>
        <c:noMultiLvlLbl val="0"/>
      </c:catAx>
      <c:valAx>
        <c:axId val="30464922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val>
        </c:ser>
        <c:axId val="28024763"/>
        <c:axId val="50896276"/>
      </c:bar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896276"/>
        <c:crosses val="autoZero"/>
        <c:auto val="0"/>
        <c:lblOffset val="100"/>
        <c:tickLblSkip val="3"/>
        <c:tickMarkSkip val="2"/>
        <c:noMultiLvlLbl val="0"/>
      </c:catAx>
      <c:valAx>
        <c:axId val="5089627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247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0.10518468315825144</c:v>
                </c:pt>
              </c:numCache>
            </c:numRef>
          </c:val>
        </c:ser>
        <c:axId val="55413301"/>
        <c:axId val="2895766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val>
          <c:smooth val="0"/>
        </c:ser>
        <c:axId val="59292367"/>
        <c:axId val="63869256"/>
      </c:line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957662"/>
        <c:crosses val="autoZero"/>
        <c:auto val="0"/>
        <c:lblOffset val="100"/>
        <c:tickLblSkip val="3"/>
        <c:tickMarkSkip val="2"/>
        <c:noMultiLvlLbl val="0"/>
      </c:catAx>
      <c:valAx>
        <c:axId val="2895766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413301"/>
        <c:crossesAt val="1"/>
        <c:crossBetween val="between"/>
        <c:dispUnits/>
      </c:valAx>
      <c:catAx>
        <c:axId val="592923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69256"/>
        <c:crosses val="autoZero"/>
        <c:auto val="0"/>
        <c:lblOffset val="100"/>
        <c:tickLblSkip val="1"/>
        <c:noMultiLvlLbl val="0"/>
      </c:catAx>
      <c:valAx>
        <c:axId val="6386925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29236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2400</c:v>
                </c:pt>
                <c:pt idx="45">
                  <c:v>2225</c:v>
                </c:pt>
              </c:numCache>
            </c:numRef>
          </c:val>
        </c:ser>
        <c:axId val="37952393"/>
        <c:axId val="6027218"/>
      </c:barChart>
      <c:catAx>
        <c:axId val="3795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027218"/>
        <c:crosses val="autoZero"/>
        <c:auto val="0"/>
        <c:lblOffset val="100"/>
        <c:tickLblSkip val="3"/>
        <c:tickMarkSkip val="2"/>
        <c:noMultiLvlLbl val="0"/>
      </c:catAx>
      <c:valAx>
        <c:axId val="602721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9523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8442620"/>
        <c:crosses val="autoZero"/>
        <c:auto val="0"/>
        <c:lblOffset val="100"/>
        <c:tickLblSkip val="3"/>
        <c:tickMarkSkip val="2"/>
        <c:noMultiLvlLbl val="0"/>
      </c:catAx>
      <c:valAx>
        <c:axId val="184426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4496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31765853"/>
        <c:axId val="17457222"/>
      </c:scatterChart>
      <c:valAx>
        <c:axId val="31765853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457222"/>
        <c:crosses val="autoZero"/>
        <c:crossBetween val="midCat"/>
        <c:dispUnits/>
      </c:valAx>
      <c:valAx>
        <c:axId val="17457222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6585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2027</c:v>
                </c:pt>
                <c:pt idx="45">
                  <c:v>1552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48848"/>
        <c:crosses val="autoZero"/>
        <c:auto val="0"/>
        <c:lblOffset val="100"/>
        <c:tickLblSkip val="2"/>
        <c:tickMarkSkip val="2"/>
        <c:noMultiLvlLbl val="0"/>
      </c:catAx>
      <c:valAx>
        <c:axId val="474884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97271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0.4834291974801424</c:v>
                </c:pt>
                <c:pt idx="45">
                  <c:v>0.49929725931131413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 val="autoZero"/>
        <c:auto val="0"/>
        <c:lblOffset val="100"/>
        <c:tickLblSkip val="2"/>
        <c:noMultiLvlLbl val="0"/>
      </c:catAx>
      <c:valAx>
        <c:axId val="49112378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0.373185428649685</c:v>
                </c:pt>
                <c:pt idx="16">
                  <c:v>0.38123682361208716</c:v>
                </c:pt>
              </c:numCache>
            </c:numRef>
          </c:val>
        </c:ser>
        <c:axId val="39358219"/>
        <c:axId val="18679652"/>
      </c:barChart>
      <c:catAx>
        <c:axId val="3935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 val="autoZero"/>
        <c:auto val="0"/>
        <c:lblOffset val="100"/>
        <c:tickLblSkip val="1"/>
        <c:noMultiLvlLbl val="0"/>
      </c:catAx>
      <c:valAx>
        <c:axId val="1867965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82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5600</c:v>
                </c:pt>
                <c:pt idx="16">
                  <c:v>5675</c:v>
                </c:pt>
              </c:numCache>
            </c:numRef>
          </c:val>
        </c:ser>
        <c:axId val="33899141"/>
        <c:axId val="36656814"/>
      </c:barChart>
      <c:catAx>
        <c:axId val="3389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6814"/>
        <c:crosses val="autoZero"/>
        <c:auto val="0"/>
        <c:lblOffset val="100"/>
        <c:tickLblSkip val="1"/>
        <c:noMultiLvlLbl val="0"/>
      </c:catAx>
      <c:valAx>
        <c:axId val="36656814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91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axId val="61475871"/>
        <c:axId val="16411928"/>
      </c:barChart>
      <c:catAx>
        <c:axId val="6147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1928"/>
        <c:crosses val="autoZero"/>
        <c:auto val="0"/>
        <c:lblOffset val="100"/>
        <c:tickLblSkip val="1"/>
        <c:noMultiLvlLbl val="0"/>
      </c:catAx>
      <c:valAx>
        <c:axId val="16411928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8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9934.977</c:v>
                </c:pt>
              </c:numCache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 val="autoZero"/>
        <c:auto val="1"/>
        <c:lblOffset val="100"/>
        <c:tickLblSkip val="3"/>
        <c:noMultiLvlLbl val="0"/>
      </c:catAx>
      <c:valAx>
        <c:axId val="5173958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val>
        </c:ser>
        <c:axId val="13489625"/>
        <c:axId val="54297762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val>
          <c:smooth val="0"/>
        </c:ser>
        <c:axId val="18917811"/>
        <c:axId val="36042572"/>
      </c:lineChart>
      <c:catAx>
        <c:axId val="13489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97762"/>
        <c:crosses val="autoZero"/>
        <c:auto val="0"/>
        <c:lblOffset val="100"/>
        <c:tickLblSkip val="3"/>
        <c:tickMarkSkip val="3"/>
        <c:noMultiLvlLbl val="0"/>
      </c:catAx>
      <c:valAx>
        <c:axId val="54297762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489625"/>
        <c:crossesAt val="1"/>
        <c:crossBetween val="between"/>
        <c:dispUnits/>
      </c:valAx>
      <c:catAx>
        <c:axId val="1891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2572"/>
        <c:crosses val="autoZero"/>
        <c:auto val="0"/>
        <c:lblOffset val="100"/>
        <c:tickLblSkip val="1"/>
        <c:noMultiLvlLbl val="0"/>
      </c:catAx>
      <c:valAx>
        <c:axId val="36042572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81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14251.62</c:v>
                </c:pt>
              </c:numCache>
            </c:numRef>
          </c:val>
        </c:ser>
        <c:axId val="63003109"/>
        <c:axId val="30157070"/>
      </c:barChart>
      <c:catAx>
        <c:axId val="6300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 val="autoZero"/>
        <c:auto val="1"/>
        <c:lblOffset val="100"/>
        <c:tickLblSkip val="3"/>
        <c:noMultiLvlLbl val="0"/>
      </c:catAx>
      <c:valAx>
        <c:axId val="3015707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7060</c:v>
                </c:pt>
                <c:pt idx="45">
                  <c:v>7105</c:v>
                </c:pt>
              </c:numCache>
            </c:numRef>
          </c:val>
        </c:ser>
        <c:axId val="2978175"/>
        <c:axId val="26803576"/>
      </c:barChart>
      <c:catAx>
        <c:axId val="297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 val="autoZero"/>
        <c:auto val="0"/>
        <c:lblOffset val="100"/>
        <c:tickLblSkip val="3"/>
        <c:noMultiLvlLbl val="0"/>
      </c:catAx>
      <c:valAx>
        <c:axId val="26803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0.10518468315825144</c:v>
                </c:pt>
              </c:numCache>
            </c:numRef>
          </c:val>
        </c:ser>
        <c:axId val="39905593"/>
        <c:axId val="23606018"/>
      </c:barChart>
      <c:catAx>
        <c:axId val="39905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606018"/>
        <c:crosses val="autoZero"/>
        <c:auto val="0"/>
        <c:lblOffset val="100"/>
        <c:tickLblSkip val="3"/>
        <c:tickMarkSkip val="2"/>
        <c:noMultiLvlLbl val="0"/>
      </c:catAx>
      <c:valAx>
        <c:axId val="23606018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9055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174</c:v>
                </c:pt>
              </c:numCache>
            </c:numRef>
          </c:val>
        </c:ser>
        <c:axId val="11127571"/>
        <c:axId val="3303927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11127571"/>
        <c:axId val="33039276"/>
      </c:lineChart>
      <c:cat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3039276"/>
        <c:crosses val="autoZero"/>
        <c:auto val="0"/>
        <c:lblOffset val="100"/>
        <c:tickLblSkip val="5"/>
        <c:tickMarkSkip val="5"/>
        <c:noMultiLvlLbl val="0"/>
      </c:catAx>
      <c:valAx>
        <c:axId val="33039276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12757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8935670"/>
        <c:crosses val="autoZero"/>
        <c:auto val="0"/>
        <c:lblOffset val="100"/>
        <c:tickLblSkip val="5"/>
        <c:tickMarkSkip val="5"/>
        <c:noMultiLvlLbl val="0"/>
      </c:catAx>
      <c:valAx>
        <c:axId val="58935670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180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16942</c:v>
                </c:pt>
                <c:pt idx="45">
                  <c:v>16307</c:v>
                </c:pt>
              </c:numCache>
            </c:numRef>
          </c:val>
        </c:ser>
        <c:axId val="60658983"/>
        <c:axId val="9059936"/>
      </c:barChart>
      <c:cat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059936"/>
        <c:crosses val="autoZero"/>
        <c:auto val="0"/>
        <c:lblOffset val="100"/>
        <c:tickLblSkip val="3"/>
        <c:tickMarkSkip val="2"/>
        <c:noMultiLvlLbl val="0"/>
      </c:catAx>
      <c:valAx>
        <c:axId val="9059936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6589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14910</c:v>
                </c:pt>
                <c:pt idx="45">
                  <c:v>14755</c:v>
                </c:pt>
              </c:numCache>
            </c:numRef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766186"/>
        <c:crosses val="autoZero"/>
        <c:auto val="0"/>
        <c:lblOffset val="100"/>
        <c:tickLblSkip val="3"/>
        <c:tickMarkSkip val="2"/>
        <c:noMultiLvlLbl val="0"/>
      </c:catAx>
      <c:valAx>
        <c:axId val="627661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0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5aab75-6219-4909-a040-c0d37f913526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Yield= 158.8 bu/ac
2014 Yield= 171.0 bu/ac
2015 Yield= 168.4 bu/ac
2016 Yield= 174.6
2017 Yield= 176.6
2018 USDA Estimated Yield= 174.0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a9a51a-dbd2-4e44-bbd1-48dfb84ae75f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f92d3e-809d-4241-97eb-19a0f2495625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5</xdr:row>
      <xdr:rowOff>57150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3333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285750</xdr:colOff>
      <xdr:row>6</xdr:row>
      <xdr:rowOff>9525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19150" cy="19050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e249836-1004-4310-bb26-ab95a888fc34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8a4062f-45bb-428e-b057-187b0799f75d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eeb5b4-d9a1-4ff0-bb87-a01f916275ea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b6683b-226e-414e-9860-59f4508b4978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3275f52-83f9-4585-8b33-447801ed253a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052036-6ff3-4a98-af20-54b562bda026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dfd81f4-cc3e-4056-a300-ae3a81cd5cb5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174.0 bu./acre &amp; 89.1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8cb9462-e995-467e-a405-0349186cc8d4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796cdf6-b18b-4bd8-95a6-75cd94062037}" type="TxLink">
            <a:rPr lang="en-US" cap="none" sz="800" b="0" i="0" u="none" baseline="0">
              <a:solidFill>
                <a:srgbClr val="000000"/>
              </a:solidFill>
            </a:rPr>
            <a:t>Source:  USDA WASDE Report 7.12.18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68b0432-45d8-4bd9-b06f-0248df533526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4784ab-1c8a-4ca6-85cd-5f49571b8641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7.12.18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0e7c491-03f0-44c8-b99b-81a31b474227}" type="TxLink">
            <a:rPr lang="en-US" cap="none" sz="11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4bf87d5-8619-43f2-ada5-6ff46a1c223e}" type="TxLink">
            <a:rPr lang="en-US" cap="none" sz="11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a6ef2ed-599f-410b-ba29-97c301abc1d1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bd3117b-74ba-4d65-aaaf-33d9391aa4a2}" type="TxLink">
            <a:rPr lang="en-US" cap="none" sz="800" b="0" i="0" u="none" baseline="0">
              <a:solidFill>
                <a:srgbClr val="000000"/>
              </a:solidFill>
            </a:rPr>
            <a:t>Source:  USDA WASDE Report 7.12.18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0de411-1bbb-4741-aafd-b8804bb2d650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012af9-3b27-4c87-9bec-12159019b735}" type="TxLink">
            <a:rPr lang="en-US" cap="none" sz="800" b="0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1767.8799999999974</v>
      </c>
      <c r="CM96" s="265">
        <f>'Annual Raw Data'!AX36</f>
        <v>1767.8799999999974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1767.8799999999974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14604</v>
      </c>
      <c r="I99" s="56">
        <f>'Annual Raw Data'!$AU$13</f>
        <v>2293</v>
      </c>
      <c r="J99" s="58">
        <f>'Annual Raw Data'!$AU$14</f>
        <v>45</v>
      </c>
      <c r="K99" s="56">
        <f>'Annual Raw Data'!$AU$15</f>
        <v>16942</v>
      </c>
      <c r="L99" s="58"/>
      <c r="M99" s="56">
        <f>'Annual Raw Data'!$AU$21</f>
        <v>7060</v>
      </c>
      <c r="N99" s="56">
        <f>'Annual Raw Data'!$AU$22</f>
        <v>5600</v>
      </c>
      <c r="O99" s="56">
        <f>'Annual Raw Data'!$AU$25</f>
        <v>5450</v>
      </c>
      <c r="P99" s="56">
        <f>'Annual Raw Data'!$AU$26</f>
        <v>12510</v>
      </c>
      <c r="Q99" s="56">
        <f>'Annual Raw Data'!$AU$29</f>
        <v>2400</v>
      </c>
      <c r="R99" s="56">
        <f>'Annual Raw Data'!$AU$31</f>
        <v>14910</v>
      </c>
      <c r="S99" s="56">
        <f>'Annual Raw Data'!$AU$34</f>
        <v>2027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0.13594902749832327</v>
      </c>
      <c r="Y99" s="60">
        <f>'Annual Raw Data'!$AU$43</f>
        <v>3.4</v>
      </c>
      <c r="Z99" s="60">
        <v>9.3</v>
      </c>
      <c r="AA99" s="64">
        <f>Z99/Y99</f>
        <v>2.7352941176470593</v>
      </c>
      <c r="AE99" s="57">
        <f t="shared" si="160"/>
        <v>177.77212628473262</v>
      </c>
      <c r="AG99" s="66">
        <f>M99/H99</f>
        <v>0.4834291974801424</v>
      </c>
      <c r="AH99" s="67">
        <f>O99/H99</f>
        <v>0.373185428649685</v>
      </c>
      <c r="AI99" s="67">
        <f>N99/H99</f>
        <v>0.3834565872363736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45</v>
      </c>
      <c r="AT99" s="68">
        <f t="shared" si="207"/>
        <v>16942</v>
      </c>
      <c r="AU99" s="61">
        <f t="shared" si="207"/>
        <v>0</v>
      </c>
      <c r="AV99" s="68">
        <f t="shared" si="207"/>
        <v>7060</v>
      </c>
      <c r="AW99" s="68">
        <f t="shared" si="207"/>
        <v>5600</v>
      </c>
      <c r="AX99" s="68">
        <f t="shared" si="207"/>
        <v>5450</v>
      </c>
      <c r="AY99" s="68">
        <f t="shared" si="207"/>
        <v>12510</v>
      </c>
      <c r="AZ99" s="68">
        <f t="shared" si="207"/>
        <v>2400</v>
      </c>
      <c r="BA99" s="68">
        <f t="shared" si="207"/>
        <v>14910</v>
      </c>
      <c r="BB99" s="68">
        <f>S99</f>
        <v>2027</v>
      </c>
      <c r="BC99" s="68">
        <f>BB99</f>
        <v>2027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0.13594902749832327</v>
      </c>
      <c r="BH99" s="61">
        <f t="shared" si="208"/>
        <v>3.4</v>
      </c>
      <c r="BI99" s="61">
        <f t="shared" si="208"/>
        <v>9.3</v>
      </c>
      <c r="BJ99" s="61">
        <f t="shared" si="208"/>
        <v>2.7352941176470593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0.4834291974801424</v>
      </c>
      <c r="BQ99" s="61">
        <f t="shared" si="209"/>
        <v>0.373185428649685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45</v>
      </c>
      <c r="CD99" s="62">
        <f>CA99+CB99+CC99</f>
        <v>16942.82</v>
      </c>
      <c r="CE99" s="62">
        <f aca="true" t="shared" si="211" ref="CE99:CK99">L99</f>
        <v>0</v>
      </c>
      <c r="CF99" s="62">
        <f t="shared" si="211"/>
        <v>7060</v>
      </c>
      <c r="CG99" s="62">
        <f t="shared" si="211"/>
        <v>5600</v>
      </c>
      <c r="CH99" s="62">
        <f t="shared" si="211"/>
        <v>5450</v>
      </c>
      <c r="CI99" s="62">
        <f t="shared" si="211"/>
        <v>12510</v>
      </c>
      <c r="CJ99" s="62">
        <f t="shared" si="211"/>
        <v>2400</v>
      </c>
      <c r="CK99" s="62">
        <f t="shared" si="211"/>
        <v>14910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0.13594902749832327</v>
      </c>
      <c r="CR99" s="62">
        <f t="shared" si="212"/>
        <v>3.4</v>
      </c>
      <c r="CS99" s="62">
        <f t="shared" si="212"/>
        <v>9.3</v>
      </c>
      <c r="CT99" s="62">
        <f t="shared" si="212"/>
        <v>2.7352941176470593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0.4834291974801424</v>
      </c>
      <c r="DA99" s="62">
        <f t="shared" si="212"/>
        <v>0.373185428649685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81800</v>
      </c>
      <c r="G100" s="241">
        <f>'Annual Raw Data'!$AV$10</f>
        <v>174</v>
      </c>
      <c r="H100" s="240">
        <f>'Annual Raw Data'!$AV$12</f>
        <v>14230</v>
      </c>
      <c r="I100" s="240">
        <f>'Annual Raw Data'!$AV$13</f>
        <v>2027</v>
      </c>
      <c r="J100" s="242">
        <f>'Annual Raw Data'!$AV$14</f>
        <v>50</v>
      </c>
      <c r="K100" s="240">
        <f>'Annual Raw Data'!$AV$15</f>
        <v>16307</v>
      </c>
      <c r="L100" s="242"/>
      <c r="M100" s="240">
        <f>'Annual Raw Data'!$AV$21</f>
        <v>7105</v>
      </c>
      <c r="N100" s="240">
        <f>'Annual Raw Data'!$AV$22</f>
        <v>5675</v>
      </c>
      <c r="O100" s="240">
        <f>'Annual Raw Data'!$AV$25</f>
        <v>5425</v>
      </c>
      <c r="P100" s="240">
        <f>'Annual Raw Data'!$AV$26</f>
        <v>12530</v>
      </c>
      <c r="Q100" s="240">
        <f>'Annual Raw Data'!$AV$29</f>
        <v>2225</v>
      </c>
      <c r="R100" s="240">
        <f>'Annual Raw Data'!$AV$31</f>
        <v>14755</v>
      </c>
      <c r="S100" s="240">
        <f>'Annual Raw Data'!$AV$34</f>
        <v>1552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0.10518468315825144</v>
      </c>
      <c r="Y100" s="245">
        <f>'Annual Raw Data'!$AV$43</f>
        <v>3.8</v>
      </c>
      <c r="Z100" s="245">
        <v>10</v>
      </c>
      <c r="AA100" s="246">
        <f>Z100/Y100</f>
        <v>2.6315789473684212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0.49929725931131413</v>
      </c>
      <c r="AH100" s="249">
        <f>O100/H100</f>
        <v>0.38123682361208716</v>
      </c>
      <c r="AI100" s="249">
        <f>N100/H100</f>
        <v>0.398805340829234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81800</v>
      </c>
      <c r="AP100" s="255">
        <f>'Annual Raw Data'!AW10</f>
        <v>123.11</v>
      </c>
      <c r="AQ100" s="254">
        <f>AO100*AP100/1000</f>
        <v>10070.398</v>
      </c>
      <c r="AR100" s="254">
        <f aca="true" t="shared" si="213" ref="AR100:BA100">I100</f>
        <v>2027</v>
      </c>
      <c r="AS100" s="256">
        <f t="shared" si="213"/>
        <v>50</v>
      </c>
      <c r="AT100" s="254">
        <f t="shared" si="213"/>
        <v>16307</v>
      </c>
      <c r="AU100" s="256">
        <f t="shared" si="213"/>
        <v>0</v>
      </c>
      <c r="AV100" s="254">
        <f t="shared" si="213"/>
        <v>7105</v>
      </c>
      <c r="AW100" s="254">
        <f t="shared" si="213"/>
        <v>5675</v>
      </c>
      <c r="AX100" s="254">
        <f t="shared" si="213"/>
        <v>5425</v>
      </c>
      <c r="AY100" s="254">
        <f t="shared" si="213"/>
        <v>12530</v>
      </c>
      <c r="AZ100" s="254">
        <f t="shared" si="213"/>
        <v>2225</v>
      </c>
      <c r="BA100" s="254">
        <f t="shared" si="213"/>
        <v>14755</v>
      </c>
      <c r="BB100" s="254">
        <f>S100</f>
        <v>1552</v>
      </c>
      <c r="BC100" s="254">
        <f>BB100</f>
        <v>1552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0.10518468315825144</v>
      </c>
      <c r="BH100" s="256">
        <f t="shared" si="214"/>
        <v>3.8</v>
      </c>
      <c r="BI100" s="256">
        <f t="shared" si="214"/>
        <v>10</v>
      </c>
      <c r="BJ100" s="256">
        <f t="shared" si="214"/>
        <v>2.6315789473684212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0.49929725931131413</v>
      </c>
      <c r="BQ100" s="256">
        <f t="shared" si="209"/>
        <v>0.38123682361208716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81800</v>
      </c>
      <c r="BZ100" s="258">
        <f>'Annual Raw Data'!AX10</f>
        <v>176.6</v>
      </c>
      <c r="CA100" s="258">
        <f>BY100*BZ100/1000</f>
        <v>14445.88</v>
      </c>
      <c r="CB100" s="258">
        <f>I100</f>
        <v>2027</v>
      </c>
      <c r="CC100" s="258">
        <f>J100</f>
        <v>50</v>
      </c>
      <c r="CD100" s="258">
        <f>CA100+CB100+CC100</f>
        <v>16522.879999999997</v>
      </c>
      <c r="CE100" s="258">
        <f aca="true" t="shared" si="215" ref="CE100:CK100">L100</f>
        <v>0</v>
      </c>
      <c r="CF100" s="258">
        <f t="shared" si="215"/>
        <v>7105</v>
      </c>
      <c r="CG100" s="258">
        <f t="shared" si="215"/>
        <v>5675</v>
      </c>
      <c r="CH100" s="258">
        <f t="shared" si="215"/>
        <v>5425</v>
      </c>
      <c r="CI100" s="258">
        <f t="shared" si="215"/>
        <v>12530</v>
      </c>
      <c r="CJ100" s="258">
        <f t="shared" si="215"/>
        <v>2225</v>
      </c>
      <c r="CK100" s="258">
        <f t="shared" si="215"/>
        <v>14755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0.10518468315825144</v>
      </c>
      <c r="CR100" s="258">
        <f t="shared" si="216"/>
        <v>3.8</v>
      </c>
      <c r="CS100" s="258">
        <f t="shared" si="216"/>
        <v>10</v>
      </c>
      <c r="CT100" s="258">
        <f t="shared" si="216"/>
        <v>2.6315789473684212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0.49929725931131413</v>
      </c>
      <c r="DA100" s="258">
        <f t="shared" si="216"/>
        <v>0.38123682361208716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7.12.18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81.8</v>
      </c>
      <c r="AW9" s="142">
        <f>AV9</f>
        <v>81.8</v>
      </c>
      <c r="AX9" s="141">
        <f>AW9</f>
        <v>81.8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0.9180695847362514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14604</v>
      </c>
      <c r="AV12" s="236">
        <v>14230</v>
      </c>
      <c r="AW12" s="261">
        <f t="shared" si="9"/>
        <v>10070.398</v>
      </c>
      <c r="AX12" s="261">
        <f t="shared" si="9"/>
        <v>14445.88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v>2027</v>
      </c>
      <c r="AW13" s="144">
        <f>AV13</f>
        <v>2027</v>
      </c>
      <c r="AX13" s="144">
        <f>AW13</f>
        <v>2027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45</v>
      </c>
      <c r="AV14" s="234">
        <v>50</v>
      </c>
      <c r="AW14" s="144">
        <f>AV14</f>
        <v>50</v>
      </c>
      <c r="AX14" s="144">
        <f>AW14</f>
        <v>50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16942</v>
      </c>
      <c r="AV15" s="144">
        <v>16307</v>
      </c>
      <c r="AW15" s="144">
        <f t="shared" si="14"/>
        <v>12147.398</v>
      </c>
      <c r="AX15" s="144">
        <f t="shared" si="14"/>
        <v>16522.879999999997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31.71007927519819</v>
      </c>
      <c r="AV17" s="146">
        <f>AV22/AV10</f>
        <v>32.61494252873563</v>
      </c>
      <c r="AW17" s="262">
        <f>AV17</f>
        <v>32.61494252873563</v>
      </c>
      <c r="AX17" s="263">
        <f>AW17</f>
        <v>32.61494252873563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7060</v>
      </c>
      <c r="AV21" s="236">
        <v>7105</v>
      </c>
      <c r="AW21" s="149">
        <f>AV21</f>
        <v>7105</v>
      </c>
      <c r="AX21" s="148">
        <f>AW21</f>
        <v>7105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5600</v>
      </c>
      <c r="AV22" s="236">
        <v>5675</v>
      </c>
      <c r="AW22" s="149">
        <f>AV22</f>
        <v>5675</v>
      </c>
      <c r="AX22" s="148">
        <f>AW22</f>
        <v>5675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0.030927835051546282</v>
      </c>
      <c r="AV23" s="237">
        <f t="shared" si="18"/>
        <v>0.013392857142857206</v>
      </c>
      <c r="AW23" s="237">
        <f>(AW22/AT22)-1</f>
        <v>0.04473490427098681</v>
      </c>
      <c r="AX23" s="237">
        <f>AW23</f>
        <v>0.04473490427098681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5450</v>
      </c>
      <c r="AV25" s="236">
        <v>5425</v>
      </c>
      <c r="AW25" s="149">
        <f>AV25</f>
        <v>5425</v>
      </c>
      <c r="AX25" s="148">
        <f>AW25</f>
        <v>5425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f t="shared" si="20"/>
        <v>12510</v>
      </c>
      <c r="AV26" s="144">
        <f t="shared" si="20"/>
        <v>12530</v>
      </c>
      <c r="AW26" s="149">
        <f>AV26</f>
        <v>12530</v>
      </c>
      <c r="AX26" s="148">
        <f>AW26</f>
        <v>12530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2400</v>
      </c>
      <c r="AV29" s="236">
        <v>2225</v>
      </c>
      <c r="AW29" s="149">
        <f>AV29</f>
        <v>2225</v>
      </c>
      <c r="AX29" s="148">
        <f>AW29</f>
        <v>2225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f t="shared" si="23"/>
        <v>14910</v>
      </c>
      <c r="AV31" s="144">
        <f t="shared" si="23"/>
        <v>14755</v>
      </c>
      <c r="AW31" s="149">
        <f>AV31</f>
        <v>14755</v>
      </c>
      <c r="AX31" s="148">
        <f>AW31</f>
        <v>14755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2027</v>
      </c>
      <c r="AV34" s="236">
        <v>1552</v>
      </c>
      <c r="AW34" s="148">
        <f>AW15-AW31</f>
        <v>-2607.6020000000008</v>
      </c>
      <c r="AX34" s="148">
        <f t="shared" si="25"/>
        <v>1767.8799999999974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-2607.6020000000008</v>
      </c>
      <c r="AX36" s="148">
        <f t="shared" si="29"/>
        <v>1767.8799999999974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0.13594902749832327</v>
      </c>
      <c r="AV41" s="193">
        <f t="shared" si="31"/>
        <v>0.10518468315825144</v>
      </c>
      <c r="AW41" s="110">
        <f t="shared" si="31"/>
        <v>-0.17672666892578792</v>
      </c>
      <c r="AX41" s="110">
        <f t="shared" si="30"/>
        <v>0.11981565570992866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f>AU49</f>
        <v>3.4</v>
      </c>
      <c r="AV43" s="223">
        <f>AV49</f>
        <v>3.8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3.3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4.3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3.8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2018-07-13T15:21:14Z</dcterms:modified>
  <cp:category/>
  <cp:version/>
  <cp:contentType/>
  <cp:contentStatus/>
</cp:coreProperties>
</file>