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<sst xmlns="http://schemas.openxmlformats.org/spreadsheetml/2006/main" count="531" uniqueCount="287">
  <si>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</si>
  <si>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</si>
  <si>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</si>
  <si>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</si>
  <si>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</si>
  <si>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</si>
  <si>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</si>
  <si>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</si>
  <si>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</si>
  <si>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</si>
  <si>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</si>
  <si>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</si>
  <si>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</si>
  <si>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</si>
  <si>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</si>
  <si>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</si>
  <si>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</si>
  <si>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</si>
  <si>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</si>
  <si>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</si>
  <si>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</si>
  <si>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</si>
  <si>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</si>
  <si>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</si>
  <si>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</si>
  <si>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</si>
  <si>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</si>
  <si>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</si>
  <si>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</si>
  <si>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</si>
  <si>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</si>
  <si>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</si>
  <si>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</si>
  <si>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</si>
  <si>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</si>
  <si>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</si>
  <si>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</si>
  <si>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</si>
  <si>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</si>
  <si>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</si>
  <si>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</si>
  <si>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</si>
  <si>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</si>
  <si>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</si>
  <si>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</si>
  <si>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</si>
  <si>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</si>
  <si>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</si>
  <si>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</si>
  <si>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</si>
  <si>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</si>
  <si>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</si>
  <si>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</si>
  <si>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</si>
  <si>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</si>
  <si>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</si>
  <si>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</si>
  <si>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</si>
  <si>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</si>
  <si>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</si>
  <si>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</si>
  <si>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</si>
  <si>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</si>
  <si>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</si>
  <si>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</si>
  <si>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</si>
  <si>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</si>
  <si>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</si>
  <si>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</si>
  <si>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</si>
  <si>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</si>
  <si>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</si>
  <si>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</si>
  <si>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</si>
  <si>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</si>
  <si>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</si>
  <si>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</si>
  <si>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</si>
  <si>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</si>
  <si>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</si>
  <si>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</si>
  <si>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</si>
  <si>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</si>
  <si>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</si>
  <si>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</si>
  <si>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</si>
  <si>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</si>
  <si>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</si>
  <si>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</si>
  <si>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</si>
  <si>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</si>
  <si>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</si>
  <si>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</si>
  <si>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</si>
  <si>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</si>
  <si>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</si>
  <si>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</si>
  <si>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</si>
  <si>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</si>
  <si>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</si>
  <si>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</si>
  <si>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</si>
  <si>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</si>
  <si>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</si>
  <si>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</si>
  <si>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</si>
  <si>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</si>
  <si>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</si>
  <si>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</si>
  <si>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</si>
  <si>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</si>
  <si>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</si>
  <si>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</si>
  <si>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</si>
  <si>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</si>
  <si>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</si>
  <si>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</si>
  <si>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</si>
  <si>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</si>
  <si>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</si>
  <si>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</si>
  <si>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</si>
  <si>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</si>
  <si>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</si>
  <si>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</si>
  <si>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</si>
  <si>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</si>
  <si>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</si>
  <si>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</si>
  <si>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</si>
  <si>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</si>
  <si>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</si>
  <si>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</si>
  <si>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</si>
  <si>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</si>
  <si>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</si>
  <si>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</si>
  <si>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</si>
  <si>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</si>
  <si>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</si>
  <si>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</si>
  <si>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</si>
  <si>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</si>
  <si>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</si>
  <si>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</si>
  <si>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</si>
  <si>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</si>
  <si>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</si>
  <si>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</si>
  <si>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</si>
  <si>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</si>
  <si>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</si>
  <si>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</si>
  <si>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</si>
  <si>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</si>
  <si>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</si>
  <si>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</si>
  <si>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</si>
  <si>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</si>
  <si>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</si>
  <si>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</si>
  <si>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</si>
  <si>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</si>
  <si>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</si>
  <si>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</si>
  <si>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</si>
  <si>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</si>
  <si>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</si>
  <si>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</si>
  <si>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</si>
  <si>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</si>
  <si>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</si>
  <si>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</si>
  <si>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</si>
  <si>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</si>
  <si>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</si>
  <si>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</si>
  <si>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</si>
  <si>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</si>
  <si>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</si>
  <si>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</si>
  <si>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</si>
  <si>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</si>
  <si>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</si>
  <si>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</si>
  <si>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</si>
  <si>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</si>
  <si>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</si>
  <si>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</si>
  <si>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</si>
  <si>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</si>
  <si>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</si>
  <si>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</si>
  <si>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</si>
  <si>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</si>
  <si>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</si>
  <si>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</si>
  <si>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</si>
  <si>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</si>
  <si>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</si>
  <si>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</si>
  <si>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</si>
  <si>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</si>
  <si>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</si>
  <si>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</si>
  <si>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</si>
  <si>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</si>
  <si>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</si>
  <si>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</si>
  <si>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</si>
  <si>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</si>
  <si>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</si>
  <si>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</si>
  <si>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</si>
  <si>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</si>
  <si>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</si>
  <si>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</si>
  <si>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</si>
  <si>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</si>
  <si>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</si>
  <si>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</si>
  <si>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</si>
  <si>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</si>
  <si>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</si>
  <si>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</si>
  <si>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</si>
  <si>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</si>
  <si>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</si>
  <si>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</si>
  <si>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</si>
  <si>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</si>
  <si>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</si>
  <si>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</si>
  <si>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</si>
  <si>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</si>
  <si>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</si>
  <si>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</si>
  <si>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</si>
  <si>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</si>
  <si>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</si>
  <si>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</si>
  <si>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</si>
  <si>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</si>
  <si>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</si>
  <si>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</si>
  <si>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</si>
  <si>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</si>
  <si>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</si>
  <si>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</si>
  <si>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</si>
  <si>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</si>
  <si>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</si>
  <si>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</si>
  <si>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</si>
  <si>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</si>
  <si>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</si>
  <si>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</si>
  <si>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</si>
  <si>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</si>
  <si>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</si>
  <si>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</si>
  <si>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</si>
  <si>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</si>
  <si>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</si>
  <si>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</si>
  <si>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</si>
  <si>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</si>
  <si>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</si>
  <si>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</si>
  <si>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</si>
  <si>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</si>
  <si>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</si>
  <si>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</si>
  <si>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</si>
  <si>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</si>
  <si>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</si>
  <si>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</si>
  <si>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</si>
  <si>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</si>
  <si>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</si>
  <si>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</si>
  <si>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</si>
  <si>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</si>
  <si>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</si>
  <si>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</si>
  <si>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8.10.18</t>
  </si>
  <si>
    <t>Source:  USDA WASDE Report 8.10.18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</si>
</sst>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9"/>
      <color indexed="10"/>
      <name val="Verdana"/>
      <family val="2"/>
    </font>
    <font>
      <b/>
      <sz val="10"/>
      <color indexed="1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  <c:pt idx="45">
                  <c:v>14586</c:v>
                </c:pt>
              </c:numCache>
            </c:numRef>
          </c:val>
        </c:ser>
        <c:axId val="66198638"/>
        <c:axId val="58916831"/>
      </c:barChart>
      <c:catAx>
        <c:axId val="6619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auto val="1"/>
        <c:lblOffset val="100"/>
        <c:tickLblSkip val="3"/>
        <c:noMultiLvlLbl val="0"/>
      </c:catAx>
      <c:valAx>
        <c:axId val="5891683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5525</c:v>
                </c:pt>
              </c:numCache>
            </c:numRef>
          </c:val>
        </c:ser>
        <c:axId val="6718120"/>
        <c:axId val="60463081"/>
      </c:barChart>
      <c:cat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0463081"/>
        <c:crosses val="autoZero"/>
        <c:auto val="0"/>
        <c:lblOffset val="100"/>
        <c:tickLblSkip val="3"/>
        <c:tickMarkSkip val="2"/>
        <c:noMultiLvlLbl val="0"/>
      </c:catAx>
      <c:valAx>
        <c:axId val="604630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7181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0.13594902749832327</c:v>
                </c:pt>
                <c:pt idx="45">
                  <c:v>0.11241655540720961</c:v>
                </c:pt>
              </c:numCache>
            </c:numRef>
          </c:val>
        </c:ser>
        <c:axId val="7296818"/>
        <c:axId val="65671363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3.5999999999999996</c:v>
                </c:pt>
              </c:numCache>
            </c:numRef>
          </c:val>
          <c:smooth val="0"/>
        </c:ser>
        <c:axId val="54171356"/>
        <c:axId val="17780157"/>
      </c:lineChart>
      <c:cat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671363"/>
        <c:crosses val="autoZero"/>
        <c:auto val="0"/>
        <c:lblOffset val="100"/>
        <c:tickLblSkip val="3"/>
        <c:tickMarkSkip val="2"/>
        <c:noMultiLvlLbl val="0"/>
      </c:catAx>
      <c:valAx>
        <c:axId val="65671363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296818"/>
        <c:crossesAt val="1"/>
        <c:crossBetween val="between"/>
        <c:dispUnits/>
      </c:valAx>
      <c:catAx>
        <c:axId val="5417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0157"/>
        <c:crosses val="autoZero"/>
        <c:auto val="0"/>
        <c:lblOffset val="100"/>
        <c:tickLblSkip val="1"/>
        <c:noMultiLvlLbl val="0"/>
      </c:catAx>
      <c:valAx>
        <c:axId val="17780157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171356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2400</c:v>
                </c:pt>
                <c:pt idx="45">
                  <c:v>2350</c:v>
                </c:pt>
              </c:numCache>
            </c:numRef>
          </c:val>
        </c:ser>
        <c:axId val="25803686"/>
        <c:axId val="30906583"/>
      </c:bar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0906583"/>
        <c:crosses val="autoZero"/>
        <c:auto val="0"/>
        <c:lblOffset val="100"/>
        <c:tickLblSkip val="3"/>
        <c:tickMarkSkip val="2"/>
        <c:noMultiLvlLbl val="0"/>
      </c:catAx>
      <c:valAx>
        <c:axId val="3090658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8036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3.5999999999999996</c:v>
                </c:pt>
              </c:numCache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0405265"/>
        <c:crosses val="autoZero"/>
        <c:auto val="0"/>
        <c:lblOffset val="100"/>
        <c:tickLblSkip val="3"/>
        <c:tickMarkSkip val="2"/>
        <c:noMultiLvlLbl val="0"/>
      </c:catAx>
      <c:valAx>
        <c:axId val="204052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723792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5525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3.5999999999999996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5525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49429658"/>
        <c:axId val="42213739"/>
      </c:scatterChart>
      <c:valAx>
        <c:axId val="4942965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213739"/>
        <c:crosses val="autoZero"/>
        <c:crossBetween val="midCat"/>
        <c:dispUnits/>
      </c:valAx>
      <c:valAx>
        <c:axId val="42213739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2027</c:v>
                </c:pt>
                <c:pt idx="45">
                  <c:v>1552</c:v>
                </c:pt>
              </c:numCache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3869669"/>
        <c:crosses val="autoZero"/>
        <c:auto val="0"/>
        <c:lblOffset val="100"/>
        <c:tickLblSkip val="2"/>
        <c:tickMarkSkip val="2"/>
        <c:noMultiLvlLbl val="0"/>
      </c:catAx>
      <c:valAx>
        <c:axId val="63869669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379332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0.4834291974801424</c:v>
                </c:pt>
                <c:pt idx="45">
                  <c:v>0.49929725931131413</c:v>
                </c:pt>
              </c:numCache>
            </c:numRef>
          </c:val>
        </c:ser>
        <c:axId val="37956110"/>
        <c:axId val="6060671"/>
      </c:barChart>
      <c:cat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0671"/>
        <c:crosses val="autoZero"/>
        <c:auto val="0"/>
        <c:lblOffset val="100"/>
        <c:tickLblSkip val="2"/>
        <c:noMultiLvlLbl val="0"/>
      </c:catAx>
      <c:valAx>
        <c:axId val="6060671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561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0.398805340829234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0.373185428649685</c:v>
                </c:pt>
                <c:pt idx="16">
                  <c:v>0.38123682361208716</c:v>
                </c:pt>
              </c:numCache>
            </c:numRef>
          </c:val>
        </c:ser>
        <c:axId val="54546040"/>
        <c:axId val="21152313"/>
      </c:barChart>
      <c:cat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 val="autoZero"/>
        <c:auto val="0"/>
        <c:lblOffset val="100"/>
        <c:tickLblSkip val="1"/>
        <c:noMultiLvlLbl val="0"/>
      </c:catAx>
      <c:valAx>
        <c:axId val="21152313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5600</c:v>
                </c:pt>
                <c:pt idx="16">
                  <c:v>5675</c:v>
                </c:pt>
              </c:numCache>
            </c:numRef>
          </c:val>
        </c:ser>
        <c:axId val="56153090"/>
        <c:axId val="35615763"/>
      </c:barChart>
      <c:cat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auto val="0"/>
        <c:lblOffset val="100"/>
        <c:tickLblSkip val="1"/>
        <c:noMultiLvlLbl val="0"/>
      </c:catAx>
      <c:valAx>
        <c:axId val="35615763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0.398805340829234</c:v>
                </c:pt>
              </c:numCache>
            </c:numRef>
          </c:val>
        </c:ser>
        <c:axId val="52106412"/>
        <c:axId val="66304525"/>
      </c:bar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 val="autoZero"/>
        <c:auto val="0"/>
        <c:lblOffset val="100"/>
        <c:tickLblSkip val="1"/>
        <c:noMultiLvlLbl val="0"/>
      </c:catAx>
      <c:valAx>
        <c:axId val="66304525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9934.977</c:v>
                </c:pt>
              </c:numCache>
            </c:numRef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 val="autoZero"/>
        <c:auto val="1"/>
        <c:lblOffset val="100"/>
        <c:tickLblSkip val="3"/>
        <c:noMultiLvlLbl val="0"/>
      </c:catAx>
      <c:valAx>
        <c:axId val="753397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5425</c:v>
                </c:pt>
              </c:numCache>
            </c:numRef>
          </c:val>
        </c:ser>
        <c:axId val="59869814"/>
        <c:axId val="1957415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3.8</c:v>
                </c:pt>
              </c:numCache>
            </c:numRef>
          </c:val>
          <c:smooth val="0"/>
        </c:ser>
        <c:axId val="17616736"/>
        <c:axId val="24332897"/>
      </c:line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57415"/>
        <c:crosses val="autoZero"/>
        <c:auto val="0"/>
        <c:lblOffset val="100"/>
        <c:tickLblSkip val="3"/>
        <c:tickMarkSkip val="3"/>
        <c:noMultiLvlLbl val="0"/>
      </c:catAx>
      <c:valAx>
        <c:axId val="1957415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catAx>
        <c:axId val="17616736"/>
        <c:scaling>
          <c:orientation val="minMax"/>
        </c:scaling>
        <c:axPos val="b"/>
        <c:delete val="1"/>
        <c:majorTickMark val="out"/>
        <c:minorTickMark val="none"/>
        <c:tickLblPos val="nextTo"/>
        <c:crossAx val="24332897"/>
        <c:crosses val="autoZero"/>
        <c:auto val="0"/>
        <c:lblOffset val="100"/>
        <c:tickLblSkip val="1"/>
        <c:noMultiLvlLbl val="0"/>
      </c:catAx>
      <c:valAx>
        <c:axId val="24332897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14251.62</c:v>
                </c:pt>
              </c:numCache>
            </c:numRef>
          </c:val>
        </c:ser>
        <c:axId val="696930"/>
        <c:axId val="6272371"/>
      </c:barChart>
      <c:catAx>
        <c:axId val="69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 val="autoZero"/>
        <c:auto val="1"/>
        <c:lblOffset val="100"/>
        <c:tickLblSkip val="3"/>
        <c:noMultiLvlLbl val="0"/>
      </c:catAx>
      <c:valAx>
        <c:axId val="6272371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7060</c:v>
                </c:pt>
                <c:pt idx="45">
                  <c:v>7105</c:v>
                </c:pt>
              </c:numCache>
            </c:numRef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 val="autoZero"/>
        <c:auto val="0"/>
        <c:lblOffset val="100"/>
        <c:tickLblSkip val="3"/>
        <c:noMultiLvlLbl val="0"/>
      </c:catAx>
      <c:valAx>
        <c:axId val="38300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0.13594902749832327</c:v>
                </c:pt>
                <c:pt idx="45">
                  <c:v>0.11241655540720961</c:v>
                </c:pt>
              </c:numCache>
            </c:numRef>
          </c:val>
        </c:ser>
        <c:axId val="9155798"/>
        <c:axId val="15293319"/>
      </c:barChart>
      <c:cat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293319"/>
        <c:crosses val="autoZero"/>
        <c:auto val="0"/>
        <c:lblOffset val="100"/>
        <c:tickLblSkip val="3"/>
        <c:tickMarkSkip val="2"/>
        <c:noMultiLvlLbl val="0"/>
      </c:catAx>
      <c:valAx>
        <c:axId val="15293319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1557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178.4</c:v>
                </c:pt>
              </c:numCache>
            </c:numRef>
          </c:val>
        </c:ser>
        <c:axId val="3422144"/>
        <c:axId val="30799297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3422144"/>
        <c:axId val="30799297"/>
      </c:lineChart>
      <c:cat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0799297"/>
        <c:crosses val="autoZero"/>
        <c:auto val="0"/>
        <c:lblOffset val="100"/>
        <c:tickLblSkip val="5"/>
        <c:tickMarkSkip val="5"/>
        <c:noMultiLvlLbl val="0"/>
      </c:catAx>
      <c:valAx>
        <c:axId val="30799297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2214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1715099"/>
        <c:crosses val="autoZero"/>
        <c:auto val="0"/>
        <c:lblOffset val="100"/>
        <c:tickLblSkip val="5"/>
        <c:tickMarkSkip val="5"/>
        <c:noMultiLvlLbl val="0"/>
      </c:catAx>
      <c:valAx>
        <c:axId val="11715099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7582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16937</c:v>
                </c:pt>
                <c:pt idx="45">
                  <c:v>16664</c:v>
                </c:pt>
              </c:numCache>
            </c:numRef>
          </c:val>
        </c:ser>
        <c:axId val="38327028"/>
        <c:axId val="9398933"/>
      </c:barChart>
      <c:cat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398933"/>
        <c:crosses val="autoZero"/>
        <c:auto val="0"/>
        <c:lblOffset val="100"/>
        <c:tickLblSkip val="3"/>
        <c:tickMarkSkip val="2"/>
        <c:noMultiLvlLbl val="0"/>
      </c:catAx>
      <c:valAx>
        <c:axId val="9398933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3270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14910</c:v>
                </c:pt>
                <c:pt idx="45">
                  <c:v>14980</c:v>
                </c:pt>
              </c:numCache>
            </c:numRef>
          </c:val>
          <c:smooth val="0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116079"/>
        <c:crosses val="autoZero"/>
        <c:auto val="0"/>
        <c:lblOffset val="100"/>
        <c:tickLblSkip val="3"/>
        <c:tickMarkSkip val="2"/>
        <c:noMultiLvlLbl val="0"/>
      </c:catAx>
      <c:valAx>
        <c:axId val="231160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ce3d9f-3491-412c-af42-c28c418cbb6b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Yield= 158.8 bu/ac
2014 Yield= 171.0 bu/ac
2015 Yield= 168.4 bu/ac
2016 Yield= 174.6
2017 Yield= 176.6
2018 USDA Estimated Yield= 178.4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5db223c-1991-413b-a879-208c60ce789d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eebd716-a5f9-4572-89b4-dbfc895c034c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5</xdr:row>
      <xdr:rowOff>57150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3333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285750</xdr:colOff>
      <xdr:row>6</xdr:row>
      <xdr:rowOff>9525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19150" cy="19050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1a9f811-b584-4c18-82b7-8c4f00433cc7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181c510-c466-4d98-8682-87a0fc3abecd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274d5f5-3e6e-4af8-ba94-c113cff071e8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fede0d-106e-43af-b1b4-f01f0b241d2d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74daee-4e79-418d-a61e-c1457dac60bc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a97eb2-185a-4986-aed0-10541e0db3c4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5078644-5dc1-4059-95c9-e243714ab01e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174.0 bu./acre &amp; 89.1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beb7f8c-e8d6-4653-be07-32ef2d17fd01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9997c0-e507-4124-b958-d59604b683b1}" type="TxLink">
            <a:rPr lang="en-US" cap="none" sz="800" b="0" i="0" u="none" baseline="0">
              <a:solidFill>
                <a:srgbClr val="000000"/>
              </a:solidFill>
            </a:rPr>
            <a:t>Source:  USDA WASDE Report 8.10.18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20f1b40-7df8-48c9-8a51-a764633c709d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b465fa3-f88e-4d5e-a323-d55ab2adf9ac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8.10.18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d1e2802-bad4-4ebf-9331-c1fa53234d84}" type="TxLink">
            <a:rPr lang="en-US" cap="none" sz="11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f789f37-39a9-4039-8bdb-370a74b6d1bc}" type="TxLink">
            <a:rPr lang="en-US" cap="none" sz="11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cf05e93-f1ee-4d38-af2c-62e55b51386f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e2825a-1a2f-4648-aca2-d7827d9a769e}" type="TxLink">
            <a:rPr lang="en-US" cap="none" sz="800" b="0" i="0" u="none" baseline="0">
              <a:solidFill>
                <a:srgbClr val="000000"/>
              </a:solidFill>
            </a:rPr>
            <a:t>Source:  USDA WASDE Report 8.10.18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fff0831-2507-4e6b-9329-91fd62b5f6a1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c144609-f8da-4ab8-a697-3c2d2c1e3e2c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1542.8799999999974</v>
      </c>
      <c r="CM96" s="265">
        <f>'Annual Raw Data'!AX36</f>
        <v>1542.8799999999974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1542.8799999999974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14604</v>
      </c>
      <c r="I99" s="56">
        <f>'Annual Raw Data'!$AU$13</f>
        <v>2293</v>
      </c>
      <c r="J99" s="58">
        <f>'Annual Raw Data'!$AU$14</f>
        <v>40</v>
      </c>
      <c r="K99" s="56">
        <f>'Annual Raw Data'!$AU$15</f>
        <v>16937</v>
      </c>
      <c r="L99" s="58"/>
      <c r="M99" s="56">
        <f>'Annual Raw Data'!$AU$21</f>
        <v>7060</v>
      </c>
      <c r="N99" s="56">
        <f>'Annual Raw Data'!$AU$22</f>
        <v>5600</v>
      </c>
      <c r="O99" s="56">
        <f>'Annual Raw Data'!$AU$25</f>
        <v>5450</v>
      </c>
      <c r="P99" s="56">
        <f>'Annual Raw Data'!$AU$26</f>
        <v>12510</v>
      </c>
      <c r="Q99" s="56">
        <f>'Annual Raw Data'!$AU$29</f>
        <v>2400</v>
      </c>
      <c r="R99" s="56">
        <f>'Annual Raw Data'!$AU$31</f>
        <v>14910</v>
      </c>
      <c r="S99" s="56">
        <f>'Annual Raw Data'!$AU$34</f>
        <v>2027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0.13594902749832327</v>
      </c>
      <c r="Y99" s="60">
        <f>'Annual Raw Data'!$AU$43</f>
        <v>3.4</v>
      </c>
      <c r="Z99" s="60">
        <v>9.3</v>
      </c>
      <c r="AA99" s="64">
        <f>Z99/Y99</f>
        <v>2.7352941176470593</v>
      </c>
      <c r="AE99" s="57">
        <f t="shared" si="160"/>
        <v>177.77212628473262</v>
      </c>
      <c r="AG99" s="66">
        <f>M99/H99</f>
        <v>0.4834291974801424</v>
      </c>
      <c r="AH99" s="67">
        <f>O99/H99</f>
        <v>0.373185428649685</v>
      </c>
      <c r="AI99" s="67">
        <f>N99/H99</f>
        <v>0.3834565872363736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40</v>
      </c>
      <c r="AT99" s="68">
        <f t="shared" si="207"/>
        <v>16937</v>
      </c>
      <c r="AU99" s="61">
        <f t="shared" si="207"/>
        <v>0</v>
      </c>
      <c r="AV99" s="68">
        <f t="shared" si="207"/>
        <v>7060</v>
      </c>
      <c r="AW99" s="68">
        <f t="shared" si="207"/>
        <v>5600</v>
      </c>
      <c r="AX99" s="68">
        <f t="shared" si="207"/>
        <v>5450</v>
      </c>
      <c r="AY99" s="68">
        <f t="shared" si="207"/>
        <v>12510</v>
      </c>
      <c r="AZ99" s="68">
        <f t="shared" si="207"/>
        <v>2400</v>
      </c>
      <c r="BA99" s="68">
        <f t="shared" si="207"/>
        <v>14910</v>
      </c>
      <c r="BB99" s="68">
        <f>S99</f>
        <v>2027</v>
      </c>
      <c r="BC99" s="68">
        <f>BB99</f>
        <v>2027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0.13594902749832327</v>
      </c>
      <c r="BH99" s="61">
        <f t="shared" si="208"/>
        <v>3.4</v>
      </c>
      <c r="BI99" s="61">
        <f t="shared" si="208"/>
        <v>9.3</v>
      </c>
      <c r="BJ99" s="61">
        <f t="shared" si="208"/>
        <v>2.7352941176470593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0.4834291974801424</v>
      </c>
      <c r="BQ99" s="61">
        <f t="shared" si="209"/>
        <v>0.373185428649685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40</v>
      </c>
      <c r="CD99" s="62">
        <f>CA99+CB99+CC99</f>
        <v>16937.82</v>
      </c>
      <c r="CE99" s="62">
        <f aca="true" t="shared" si="211" ref="CE99:CK99">L99</f>
        <v>0</v>
      </c>
      <c r="CF99" s="62">
        <f t="shared" si="211"/>
        <v>7060</v>
      </c>
      <c r="CG99" s="62">
        <f t="shared" si="211"/>
        <v>5600</v>
      </c>
      <c r="CH99" s="62">
        <f t="shared" si="211"/>
        <v>5450</v>
      </c>
      <c r="CI99" s="62">
        <f t="shared" si="211"/>
        <v>12510</v>
      </c>
      <c r="CJ99" s="62">
        <f t="shared" si="211"/>
        <v>2400</v>
      </c>
      <c r="CK99" s="62">
        <f t="shared" si="211"/>
        <v>14910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0.13594902749832327</v>
      </c>
      <c r="CR99" s="62">
        <f t="shared" si="212"/>
        <v>3.4</v>
      </c>
      <c r="CS99" s="62">
        <f t="shared" si="212"/>
        <v>9.3</v>
      </c>
      <c r="CT99" s="62">
        <f t="shared" si="212"/>
        <v>2.7352941176470593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0.4834291974801424</v>
      </c>
      <c r="DA99" s="62">
        <f t="shared" si="212"/>
        <v>0.373185428649685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81800</v>
      </c>
      <c r="G100" s="241">
        <f>'Annual Raw Data'!$AV$10</f>
        <v>178.4</v>
      </c>
      <c r="H100" s="240">
        <f>'Annual Raw Data'!$AV$12</f>
        <v>14586</v>
      </c>
      <c r="I100" s="240">
        <f>'Annual Raw Data'!$AV$13</f>
        <v>2027</v>
      </c>
      <c r="J100" s="242">
        <f>'Annual Raw Data'!$AV$14</f>
        <v>50</v>
      </c>
      <c r="K100" s="240">
        <f>'Annual Raw Data'!$AV$15</f>
        <v>16664</v>
      </c>
      <c r="L100" s="242"/>
      <c r="M100" s="240">
        <f>'Annual Raw Data'!$AV$21</f>
        <v>7105</v>
      </c>
      <c r="N100" s="240">
        <f>'Annual Raw Data'!$AV$22</f>
        <v>5675</v>
      </c>
      <c r="O100" s="240">
        <f>'Annual Raw Data'!$AV$25</f>
        <v>5525</v>
      </c>
      <c r="P100" s="240">
        <f>'Annual Raw Data'!$AV$26</f>
        <v>12630</v>
      </c>
      <c r="Q100" s="240">
        <f>'Annual Raw Data'!$AV$29</f>
        <v>2350</v>
      </c>
      <c r="R100" s="240">
        <f>'Annual Raw Data'!$AV$31</f>
        <v>14980</v>
      </c>
      <c r="S100" s="240">
        <f>'Annual Raw Data'!$AV$34</f>
        <v>1684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0.11241655540720961</v>
      </c>
      <c r="Y100" s="245">
        <f>'Annual Raw Data'!$AV$43</f>
        <v>3.5999999999999996</v>
      </c>
      <c r="Z100" s="245">
        <v>10</v>
      </c>
      <c r="AA100" s="246">
        <f>Z100/Y100</f>
        <v>2.777777777777778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0.4871109282873989</v>
      </c>
      <c r="AH100" s="249">
        <f>O100/H100</f>
        <v>0.3787878787878788</v>
      </c>
      <c r="AI100" s="249">
        <f>N100/H100</f>
        <v>0.3890717126011244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81800</v>
      </c>
      <c r="AP100" s="255">
        <f>'Annual Raw Data'!AW10</f>
        <v>123.11</v>
      </c>
      <c r="AQ100" s="254">
        <f>AO100*AP100/1000</f>
        <v>10070.398</v>
      </c>
      <c r="AR100" s="254">
        <f aca="true" t="shared" si="213" ref="AR100:BA100">I100</f>
        <v>2027</v>
      </c>
      <c r="AS100" s="256">
        <f t="shared" si="213"/>
        <v>50</v>
      </c>
      <c r="AT100" s="254">
        <f t="shared" si="213"/>
        <v>16664</v>
      </c>
      <c r="AU100" s="256">
        <f t="shared" si="213"/>
        <v>0</v>
      </c>
      <c r="AV100" s="254">
        <f t="shared" si="213"/>
        <v>7105</v>
      </c>
      <c r="AW100" s="254">
        <f t="shared" si="213"/>
        <v>5675</v>
      </c>
      <c r="AX100" s="254">
        <f t="shared" si="213"/>
        <v>5525</v>
      </c>
      <c r="AY100" s="254">
        <f t="shared" si="213"/>
        <v>12630</v>
      </c>
      <c r="AZ100" s="254">
        <f t="shared" si="213"/>
        <v>2350</v>
      </c>
      <c r="BA100" s="254">
        <f t="shared" si="213"/>
        <v>14980</v>
      </c>
      <c r="BB100" s="254">
        <f>S100</f>
        <v>1684</v>
      </c>
      <c r="BC100" s="254">
        <f>BB100</f>
        <v>1684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0.11241655540720961</v>
      </c>
      <c r="BH100" s="256">
        <f t="shared" si="214"/>
        <v>3.5999999999999996</v>
      </c>
      <c r="BI100" s="256">
        <f t="shared" si="214"/>
        <v>10</v>
      </c>
      <c r="BJ100" s="256">
        <f t="shared" si="214"/>
        <v>2.777777777777778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0.4871109282873989</v>
      </c>
      <c r="BQ100" s="256">
        <f t="shared" si="209"/>
        <v>0.3787878787878788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81800</v>
      </c>
      <c r="BZ100" s="258">
        <f>'Annual Raw Data'!AX10</f>
        <v>176.6</v>
      </c>
      <c r="CA100" s="258">
        <f>BY100*BZ100/1000</f>
        <v>14445.88</v>
      </c>
      <c r="CB100" s="258">
        <f>I100</f>
        <v>2027</v>
      </c>
      <c r="CC100" s="258">
        <f>J100</f>
        <v>50</v>
      </c>
      <c r="CD100" s="258">
        <f>CA100+CB100+CC100</f>
        <v>16522.879999999997</v>
      </c>
      <c r="CE100" s="258">
        <f aca="true" t="shared" si="215" ref="CE100:CK100">L100</f>
        <v>0</v>
      </c>
      <c r="CF100" s="258">
        <f t="shared" si="215"/>
        <v>7105</v>
      </c>
      <c r="CG100" s="258">
        <f t="shared" si="215"/>
        <v>5675</v>
      </c>
      <c r="CH100" s="258">
        <f t="shared" si="215"/>
        <v>5525</v>
      </c>
      <c r="CI100" s="258">
        <f t="shared" si="215"/>
        <v>12630</v>
      </c>
      <c r="CJ100" s="258">
        <f t="shared" si="215"/>
        <v>2350</v>
      </c>
      <c r="CK100" s="258">
        <f t="shared" si="215"/>
        <v>14980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0.11241655540720961</v>
      </c>
      <c r="CR100" s="258">
        <f t="shared" si="216"/>
        <v>3.5999999999999996</v>
      </c>
      <c r="CS100" s="258">
        <f t="shared" si="216"/>
        <v>10</v>
      </c>
      <c r="CT100" s="258">
        <f t="shared" si="216"/>
        <v>2.777777777777778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0.4871109282873989</v>
      </c>
      <c r="DA100" s="258">
        <f t="shared" si="216"/>
        <v>0.3787878787878788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8.10.18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81.8</v>
      </c>
      <c r="AW9" s="142">
        <f>AV9</f>
        <v>81.8</v>
      </c>
      <c r="AX9" s="141">
        <f>AW9</f>
        <v>81.8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178.4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0.9180695847362514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14604</v>
      </c>
      <c r="AV12" s="236">
        <v>14586</v>
      </c>
      <c r="AW12" s="261">
        <f t="shared" si="9"/>
        <v>10070.398</v>
      </c>
      <c r="AX12" s="261">
        <f t="shared" si="9"/>
        <v>14445.88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v>2027</v>
      </c>
      <c r="AW13" s="144">
        <f>AV13</f>
        <v>2027</v>
      </c>
      <c r="AX13" s="144">
        <f>AW13</f>
        <v>2027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40</v>
      </c>
      <c r="AV14" s="234">
        <v>50</v>
      </c>
      <c r="AW14" s="144">
        <f>AV14</f>
        <v>50</v>
      </c>
      <c r="AX14" s="144">
        <f>AW14</f>
        <v>50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16937</v>
      </c>
      <c r="AV15" s="144">
        <v>16664</v>
      </c>
      <c r="AW15" s="144">
        <f t="shared" si="14"/>
        <v>12147.398</v>
      </c>
      <c r="AX15" s="144">
        <f t="shared" si="14"/>
        <v>16522.879999999997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31.71007927519819</v>
      </c>
      <c r="AV17" s="146">
        <f>AV22/AV10</f>
        <v>31.81053811659193</v>
      </c>
      <c r="AW17" s="262">
        <f>AV17</f>
        <v>31.81053811659193</v>
      </c>
      <c r="AX17" s="263">
        <f>AW17</f>
        <v>31.81053811659193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7060</v>
      </c>
      <c r="AV21" s="236">
        <v>7105</v>
      </c>
      <c r="AW21" s="149">
        <f>AV21</f>
        <v>7105</v>
      </c>
      <c r="AX21" s="148">
        <f>AW21</f>
        <v>7105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5600</v>
      </c>
      <c r="AV22" s="236">
        <v>5675</v>
      </c>
      <c r="AW22" s="149">
        <f>AV22</f>
        <v>5675</v>
      </c>
      <c r="AX22" s="148">
        <f>AW22</f>
        <v>5675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0.030927835051546282</v>
      </c>
      <c r="AV23" s="237">
        <f t="shared" si="18"/>
        <v>0.013392857142857206</v>
      </c>
      <c r="AW23" s="237">
        <f>(AW22/AT22)-1</f>
        <v>0.04473490427098681</v>
      </c>
      <c r="AX23" s="237">
        <f>AW23</f>
        <v>0.04473490427098681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5450</v>
      </c>
      <c r="AV25" s="236">
        <v>5525</v>
      </c>
      <c r="AW25" s="149">
        <f>AV25</f>
        <v>5525</v>
      </c>
      <c r="AX25" s="148">
        <f>AW25</f>
        <v>5525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f t="shared" si="20"/>
        <v>12510</v>
      </c>
      <c r="AV26" s="144">
        <f t="shared" si="20"/>
        <v>12630</v>
      </c>
      <c r="AW26" s="149">
        <f>AV26</f>
        <v>12630</v>
      </c>
      <c r="AX26" s="148">
        <f>AW26</f>
        <v>12630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2400</v>
      </c>
      <c r="AV29" s="236">
        <v>2350</v>
      </c>
      <c r="AW29" s="149">
        <f>AV29</f>
        <v>2350</v>
      </c>
      <c r="AX29" s="148">
        <f>AW29</f>
        <v>2350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f t="shared" si="23"/>
        <v>14910</v>
      </c>
      <c r="AV31" s="144">
        <f t="shared" si="23"/>
        <v>14980</v>
      </c>
      <c r="AW31" s="149">
        <f>AV31</f>
        <v>14980</v>
      </c>
      <c r="AX31" s="148">
        <f>AW31</f>
        <v>14980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2027</v>
      </c>
      <c r="AV34" s="236">
        <v>1684</v>
      </c>
      <c r="AW34" s="148">
        <f>AW15-AW31</f>
        <v>-2832.6020000000008</v>
      </c>
      <c r="AX34" s="148">
        <f t="shared" si="25"/>
        <v>1542.8799999999974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-2832.6020000000008</v>
      </c>
      <c r="AX36" s="148">
        <f t="shared" si="29"/>
        <v>1542.8799999999974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0.13594902749832327</v>
      </c>
      <c r="AV41" s="193">
        <f t="shared" si="31"/>
        <v>0.11241655540720961</v>
      </c>
      <c r="AW41" s="110">
        <f t="shared" si="31"/>
        <v>-0.1890922563417891</v>
      </c>
      <c r="AX41" s="110">
        <f t="shared" si="30"/>
        <v>0.10299599465954588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f>AU49</f>
        <v>3.4</v>
      </c>
      <c r="AV43" s="223">
        <f>AV49</f>
        <v>3.5999999999999996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3.1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4.1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3.5999999999999996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2018-08-10T21:52:06Z</dcterms:modified>
  <cp:category/>
  <cp:version/>
  <cp:contentType/>
  <cp:contentStatus/>
</cp:coreProperties>
</file>