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<sst xmlns="http://schemas.openxmlformats.org/spreadsheetml/2006/main" count="531" uniqueCount="287">
  <si>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</si>
  <si>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</si>
  <si>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</si>
  <si>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</si>
  <si>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</si>
  <si>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</si>
  <si>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</si>
  <si>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</si>
  <si>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</si>
  <si>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</si>
  <si>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</si>
  <si>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</si>
  <si>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</si>
  <si>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</si>
  <si>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</si>
  <si>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</si>
  <si>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</si>
  <si>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</si>
  <si>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</si>
  <si>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</si>
  <si>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</si>
  <si>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</si>
  <si>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</si>
  <si>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</si>
  <si>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</si>
  <si>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</si>
  <si>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</si>
  <si>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</si>
  <si>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</si>
  <si>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</si>
  <si>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</si>
  <si>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</si>
  <si>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</si>
  <si>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</si>
  <si>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</si>
  <si>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</si>
  <si>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</si>
  <si>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</si>
  <si>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</si>
  <si>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</si>
  <si>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</si>
  <si>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</si>
  <si>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</si>
  <si>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</si>
  <si>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</si>
  <si>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</si>
  <si>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</si>
  <si>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</si>
  <si>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</si>
  <si>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</si>
  <si>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</si>
  <si>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</si>
  <si>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</si>
  <si>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</si>
  <si>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</si>
  <si>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</si>
  <si>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</si>
  <si>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</si>
  <si>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</si>
  <si>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</si>
  <si>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</si>
  <si>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</si>
  <si>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</si>
  <si>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</si>
  <si>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</si>
  <si>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</si>
  <si>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</si>
  <si>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</si>
  <si>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</si>
  <si>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</si>
  <si>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</si>
  <si>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</si>
  <si>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</si>
  <si>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</si>
  <si>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</si>
  <si>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</si>
  <si>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</si>
  <si>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</si>
  <si>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</si>
  <si>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</si>
  <si>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</si>
  <si>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</si>
  <si>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</si>
  <si>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</si>
  <si>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</si>
  <si>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</si>
  <si>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</si>
  <si>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</si>
  <si>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</si>
  <si>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</si>
  <si>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</si>
  <si>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</si>
  <si>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</si>
  <si>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</si>
  <si>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</si>
  <si>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</si>
  <si>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</si>
  <si>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</si>
  <si>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</si>
  <si>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</si>
  <si>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</si>
  <si>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</si>
  <si>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</si>
  <si>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</si>
  <si>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</si>
  <si>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</si>
  <si>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</si>
  <si>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</si>
  <si>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</si>
  <si>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</si>
  <si>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</si>
  <si>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</si>
  <si>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</si>
  <si>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</si>
  <si>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</si>
  <si>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</si>
  <si>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</si>
  <si>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</si>
  <si>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</si>
  <si>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</si>
  <si>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</si>
  <si>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</si>
  <si>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</si>
  <si>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</si>
  <si>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</si>
  <si>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</si>
  <si>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</si>
  <si>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</si>
  <si>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</si>
  <si>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</si>
  <si>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</si>
  <si>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</si>
  <si>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</si>
  <si>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</si>
  <si>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</si>
  <si>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</si>
  <si>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</si>
  <si>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</si>
  <si>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</si>
  <si>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</si>
  <si>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</si>
  <si>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</si>
  <si>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</si>
  <si>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</si>
  <si>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</si>
  <si>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</si>
  <si>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</si>
  <si>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</si>
  <si>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</si>
  <si>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</si>
  <si>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</si>
  <si>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</si>
  <si>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</si>
  <si>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</si>
  <si>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</si>
  <si>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</si>
  <si>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</si>
  <si>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</si>
  <si>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</si>
  <si>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</si>
  <si>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</si>
  <si>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</si>
  <si>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</si>
  <si>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</si>
  <si>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</si>
  <si>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</si>
  <si>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</si>
  <si>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</si>
  <si>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</si>
  <si>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</si>
  <si>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</si>
  <si>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</si>
  <si>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</si>
  <si>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</si>
  <si>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</si>
  <si>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</si>
  <si>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</si>
  <si>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</si>
  <si>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</si>
  <si>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</si>
  <si>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</si>
  <si>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</si>
  <si>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</si>
  <si>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</si>
  <si>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</si>
  <si>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</si>
  <si>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</si>
  <si>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</si>
  <si>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</si>
  <si>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</si>
  <si>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</si>
  <si>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</si>
  <si>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</si>
  <si>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</si>
  <si>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</si>
  <si>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</si>
  <si>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</si>
  <si>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</si>
  <si>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</si>
  <si>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</si>
  <si>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</si>
  <si>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</si>
  <si>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</si>
  <si>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</si>
  <si>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</si>
  <si>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</si>
  <si>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</si>
  <si>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</si>
  <si>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</si>
  <si>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</si>
  <si>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</si>
  <si>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</si>
  <si>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</si>
  <si>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</si>
  <si>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</si>
  <si>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</si>
  <si>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</si>
  <si>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</si>
  <si>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</si>
  <si>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</si>
  <si>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</si>
  <si>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</si>
  <si>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</si>
  <si>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</si>
  <si>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</si>
  <si>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</si>
  <si>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</si>
  <si>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</si>
  <si>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</si>
  <si>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</si>
  <si>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</si>
  <si>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</si>
  <si>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</si>
  <si>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</si>
  <si>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</si>
  <si>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</si>
  <si>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</si>
  <si>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</si>
  <si>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</si>
  <si>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</si>
  <si>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</si>
  <si>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</si>
  <si>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</si>
  <si>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</si>
  <si>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</si>
  <si>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</si>
  <si>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</si>
  <si>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</si>
  <si>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</si>
  <si>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</si>
  <si>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</si>
  <si>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</si>
  <si>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</si>
  <si>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</si>
  <si>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</si>
  <si>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</si>
  <si>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</si>
  <si>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</si>
  <si>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</si>
  <si>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</si>
  <si>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</si>
  <si>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</si>
  <si>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</si>
  <si>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</si>
  <si>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</si>
  <si>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</si>
  <si>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</si>
  <si>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</si>
  <si>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</si>
  <si>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</si>
  <si>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</si>
  <si>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</si>
  <si>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</si>
  <si>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</si>
  <si>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</si>
  <si>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</si>
  <si>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</si>
  <si>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</si>
  <si>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</si>
  <si>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</si>
  <si>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</si>
  <si>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</si>
  <si>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</si>
  <si>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</si>
  <si>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</si>
  <si>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9.12.18</t>
  </si>
  <si>
    <t>Source:  USDA WASDE Report 9.12.18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</si>
</sst>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  <c:pt idx="45">
                  <c:v>14827</c:v>
                </c:pt>
              </c:numCache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 val="autoZero"/>
        <c:auto val="1"/>
        <c:lblOffset val="100"/>
        <c:tickLblSkip val="3"/>
        <c:noMultiLvlLbl val="0"/>
      </c:catAx>
      <c:valAx>
        <c:axId val="29855168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5575</c:v>
                </c:pt>
              </c:numCache>
            </c:numRef>
          </c:val>
        </c:ser>
        <c:axId val="64774673"/>
        <c:axId val="46101146"/>
      </c:barChart>
      <c:catAx>
        <c:axId val="647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101146"/>
        <c:crosses val="autoZero"/>
        <c:auto val="0"/>
        <c:lblOffset val="100"/>
        <c:tickLblSkip val="3"/>
        <c:tickMarkSkip val="2"/>
        <c:noMultiLvlLbl val="0"/>
      </c:catAx>
      <c:valAx>
        <c:axId val="461011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7746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0.13404753933712754</c:v>
                </c:pt>
                <c:pt idx="45">
                  <c:v>0.11744455478318437</c:v>
                </c:pt>
              </c:numCache>
            </c:numRef>
          </c:val>
        </c:ser>
        <c:axId val="12257131"/>
        <c:axId val="43205316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val>
          <c:smooth val="0"/>
        </c:ser>
        <c:axId val="53303525"/>
        <c:axId val="9969678"/>
      </c:lineChart>
      <c:cat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205316"/>
        <c:crosses val="autoZero"/>
        <c:auto val="0"/>
        <c:lblOffset val="100"/>
        <c:tickLblSkip val="3"/>
        <c:tickMarkSkip val="2"/>
        <c:noMultiLvlLbl val="0"/>
      </c:catAx>
      <c:valAx>
        <c:axId val="4320531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257131"/>
        <c:crossesAt val="1"/>
        <c:crossBetween val="between"/>
        <c:dispUnits/>
      </c:valAx>
      <c:catAx>
        <c:axId val="53303525"/>
        <c:scaling>
          <c:orientation val="minMax"/>
        </c:scaling>
        <c:axPos val="b"/>
        <c:delete val="1"/>
        <c:majorTickMark val="out"/>
        <c:minorTickMark val="none"/>
        <c:tickLblPos val="nextTo"/>
        <c:crossAx val="9969678"/>
        <c:crosses val="autoZero"/>
        <c:auto val="0"/>
        <c:lblOffset val="100"/>
        <c:tickLblSkip val="1"/>
        <c:noMultiLvlLbl val="0"/>
      </c:catAx>
      <c:valAx>
        <c:axId val="9969678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30352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2425</c:v>
                </c:pt>
                <c:pt idx="45">
                  <c:v>2400</c:v>
                </c:pt>
              </c:numCache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237560"/>
        <c:crosses val="autoZero"/>
        <c:auto val="0"/>
        <c:lblOffset val="100"/>
        <c:tickLblSkip val="3"/>
        <c:tickMarkSkip val="2"/>
        <c:noMultiLvlLbl val="0"/>
      </c:catAx>
      <c:valAx>
        <c:axId val="2237560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6182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024642"/>
        <c:crosses val="autoZero"/>
        <c:auto val="0"/>
        <c:lblOffset val="100"/>
        <c:tickLblSkip val="3"/>
        <c:tickMarkSkip val="2"/>
        <c:noMultiLvlLbl val="0"/>
      </c:catAx>
      <c:valAx>
        <c:axId val="470246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138041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5575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0568595"/>
        <c:axId val="50899628"/>
      </c:scatterChart>
      <c:valAx>
        <c:axId val="20568595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899628"/>
        <c:crosses val="autoZero"/>
        <c:crossBetween val="midCat"/>
        <c:dispUnits/>
      </c:valAx>
      <c:valAx>
        <c:axId val="5089962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8595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2002</c:v>
                </c:pt>
                <c:pt idx="45">
                  <c:v>1774</c:v>
                </c:pt>
              </c:numCache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9229174"/>
        <c:crosses val="autoZero"/>
        <c:auto val="0"/>
        <c:lblOffset val="100"/>
        <c:tickLblSkip val="2"/>
        <c:tickMarkSkip val="2"/>
        <c:noMultiLvlLbl val="0"/>
      </c:catAx>
      <c:valAx>
        <c:axId val="2922917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44346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0.4834291974801424</c:v>
                </c:pt>
                <c:pt idx="45">
                  <c:v>0.4808794766304714</c:v>
                </c:pt>
              </c:numCache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52864"/>
        <c:crosses val="autoZero"/>
        <c:auto val="0"/>
        <c:lblOffset val="100"/>
        <c:tickLblSkip val="2"/>
        <c:noMultiLvlLbl val="0"/>
      </c:catAx>
      <c:valAx>
        <c:axId val="18752864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359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0.3810615768530384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0.373185428649685</c:v>
                </c:pt>
                <c:pt idx="16">
                  <c:v>0.3760032373372901</c:v>
                </c:pt>
              </c:numCache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 val="autoZero"/>
        <c:auto val="0"/>
        <c:lblOffset val="100"/>
        <c:tickLblSkip val="1"/>
        <c:noMultiLvlLbl val="0"/>
      </c:catAx>
      <c:valAx>
        <c:axId val="42586986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5600</c:v>
                </c:pt>
                <c:pt idx="16">
                  <c:v>5650</c:v>
                </c:pt>
              </c:numCache>
            </c:numRef>
          </c:val>
        </c:ser>
        <c:axId val="47738555"/>
        <c:axId val="26993812"/>
      </c:barChart>
      <c:cat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3812"/>
        <c:crosses val="autoZero"/>
        <c:auto val="0"/>
        <c:lblOffset val="100"/>
        <c:tickLblSkip val="1"/>
        <c:noMultiLvlLbl val="0"/>
      </c:catAx>
      <c:valAx>
        <c:axId val="26993812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0.3810615768530384</c:v>
                </c:pt>
              </c:numCache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 val="autoZero"/>
        <c:auto val="0"/>
        <c:lblOffset val="100"/>
        <c:tickLblSkip val="1"/>
        <c:noMultiLvlLbl val="0"/>
      </c:catAx>
      <c:valAx>
        <c:axId val="39015134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17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9934.977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 val="autoZero"/>
        <c:auto val="1"/>
        <c:lblOffset val="100"/>
        <c:tickLblSkip val="3"/>
        <c:noMultiLvlLbl val="0"/>
      </c:catAx>
      <c:valAx>
        <c:axId val="234951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5575</c:v>
                </c:pt>
              </c:numCache>
            </c:numRef>
          </c:val>
        </c:ser>
        <c:axId val="15591887"/>
        <c:axId val="6109256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</c:v>
                </c:pt>
              </c:numCache>
            </c:numRef>
          </c:val>
          <c:smooth val="0"/>
        </c:ser>
        <c:axId val="54983305"/>
        <c:axId val="25087698"/>
      </c:lineChart>
      <c:cat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09256"/>
        <c:crosses val="autoZero"/>
        <c:auto val="0"/>
        <c:lblOffset val="100"/>
        <c:tickLblSkip val="3"/>
        <c:tickMarkSkip val="3"/>
        <c:noMultiLvlLbl val="0"/>
      </c:catAx>
      <c:valAx>
        <c:axId val="6109256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591887"/>
        <c:crossesAt val="1"/>
        <c:crossBetween val="between"/>
        <c:dispUnits/>
      </c:valAx>
      <c:catAx>
        <c:axId val="54983305"/>
        <c:scaling>
          <c:orientation val="minMax"/>
        </c:scaling>
        <c:axPos val="b"/>
        <c:delete val="1"/>
        <c:majorTickMark val="out"/>
        <c:minorTickMark val="none"/>
        <c:tickLblPos val="nextTo"/>
        <c:crossAx val="25087698"/>
        <c:crosses val="autoZero"/>
        <c:auto val="0"/>
        <c:lblOffset val="100"/>
        <c:tickLblSkip val="1"/>
        <c:noMultiLvlLbl val="0"/>
      </c:catAx>
      <c:valAx>
        <c:axId val="2508769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8330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14251.62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 val="autoZero"/>
        <c:auto val="1"/>
        <c:lblOffset val="100"/>
        <c:tickLblSkip val="3"/>
        <c:noMultiLvlLbl val="0"/>
      </c:catAx>
      <c:valAx>
        <c:axId val="5609291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7060</c:v>
                </c:pt>
                <c:pt idx="45">
                  <c:v>7130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 val="autoZero"/>
        <c:auto val="0"/>
        <c:lblOffset val="100"/>
        <c:tickLblSkip val="3"/>
        <c:noMultiLvlLbl val="0"/>
      </c:catAx>
      <c:valAx>
        <c:axId val="47232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0.13404753933712754</c:v>
                </c:pt>
                <c:pt idx="45">
                  <c:v>0.11744455478318437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12520"/>
        <c:crosses val="autoZero"/>
        <c:auto val="0"/>
        <c:lblOffset val="100"/>
        <c:tickLblSkip val="3"/>
        <c:tickMarkSkip val="2"/>
        <c:noMultiLvlLbl val="0"/>
      </c:catAx>
      <c:valAx>
        <c:axId val="61252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4376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181.3</c:v>
                </c:pt>
              </c:numCache>
            </c:numRef>
          </c:val>
        </c:ser>
        <c:axId val="5512681"/>
        <c:axId val="4961413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5512681"/>
        <c:axId val="49614130"/>
      </c:lineChart>
      <c:cat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9614130"/>
        <c:crosses val="autoZero"/>
        <c:auto val="0"/>
        <c:lblOffset val="100"/>
        <c:tickLblSkip val="5"/>
        <c:tickMarkSkip val="5"/>
        <c:noMultiLvlLbl val="0"/>
      </c:catAx>
      <c:valAx>
        <c:axId val="49614130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1268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9321564"/>
        <c:crosses val="autoZero"/>
        <c:auto val="0"/>
        <c:lblOffset val="100"/>
        <c:tickLblSkip val="5"/>
        <c:tickMarkSkip val="5"/>
        <c:noMultiLvlLbl val="0"/>
      </c:catAx>
      <c:valAx>
        <c:axId val="5932156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8739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16937</c:v>
                </c:pt>
                <c:pt idx="45">
                  <c:v>16879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317350"/>
        <c:crosses val="autoZero"/>
        <c:auto val="0"/>
        <c:lblOffset val="100"/>
        <c:tickLblSkip val="3"/>
        <c:tickMarkSkip val="2"/>
        <c:noMultiLvlLbl val="0"/>
      </c:catAx>
      <c:valAx>
        <c:axId val="40317350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320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14935</c:v>
                </c:pt>
                <c:pt idx="45">
                  <c:v>15105</c:v>
                </c:pt>
              </c:numCache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479888"/>
        <c:crosses val="autoZero"/>
        <c:auto val="0"/>
        <c:lblOffset val="100"/>
        <c:tickLblSkip val="3"/>
        <c:tickMarkSkip val="2"/>
        <c:noMultiLvlLbl val="0"/>
      </c:catAx>
      <c:valAx>
        <c:axId val="444798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118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9e38d3a-571f-4804-b7de-cb3a3095c517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Yield= 158.8 bu/ac
2014 Yield= 171.0 bu/ac
2015 Yield= 168.4 bu/ac
2016 Yield= 174.6
2017 Yield= 176.6
2018 USDA Estimated Yield= 181.3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73b1eb7-45bc-413f-8298-10aa975adcdb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dd9ed3f-e941-4357-ba9c-17a5c92261f2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5</xdr:row>
      <xdr:rowOff>57150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3333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285750</xdr:colOff>
      <xdr:row>6</xdr:row>
      <xdr:rowOff>9525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19150" cy="19050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617d21-243d-4cc6-a7e8-6e557d9dda04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fc214a-e9a1-4e92-8883-121c94da10ff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f0fe6e-5ac9-4272-b2c1-98fd4eb87b83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31b71b9-f09e-4c65-bf4c-dad23e844be0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7a109d6-94b7-4555-a742-d32a51777d1c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b5d3929-50ff-42b8-91c6-eb128fb8e137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cb89123-05ea-4ebf-bd40-8bc686b2355c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181.3 bu./acre &amp; 89.1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6454c7b-daba-4d6c-8492-4b9b2bd4c1dc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fdb2fb-b1de-4c7d-8be1-8f21d93bbd98}" type="TxLink">
            <a:rPr lang="en-US" cap="none" sz="800" b="0" i="0" u="none" baseline="0">
              <a:solidFill>
                <a:srgbClr val="000000"/>
              </a:solidFill>
            </a:rPr>
            <a:t>Source:  USDA WASDE Report 9.12.18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806e75-9944-4b1e-ba5a-b3aea5a2813c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5860a4-393e-458a-b84d-ac66661c0799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9.12.18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e167199-a0e3-4049-beaa-afdd7c222c90}" type="TxLink">
            <a:rPr lang="en-US" cap="none" sz="11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a45a433-4064-44b2-b800-716eb1e9f719}" type="TxLink">
            <a:rPr lang="en-US" cap="none" sz="11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00d8ef2-f77c-4e5d-8a28-dd04630b5af5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428dfe-ae10-4bd7-9f2b-e4afdebf060c}" type="TxLink">
            <a:rPr lang="en-US" cap="none" sz="800" b="0" i="0" u="none" baseline="0">
              <a:solidFill>
                <a:srgbClr val="000000"/>
              </a:solidFill>
            </a:rPr>
            <a:t>Source:  USDA WASDE Report 9.12.18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3a98c2-efba-4c41-9349-0e6ad3a58780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05ee118-f806-4b11-b6a1-148487da2207}" type="TxLink">
            <a:rPr lang="en-US" cap="none" sz="800" b="0" i="0" u="none" baseline="0">
              <a:solidFill>
                <a:srgbClr val="000000"/>
              </a:solidFill>
            </a:rPr>
            <a:t>Source:  USDA WASDE Report 9.12.18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1392.8799999999974</v>
      </c>
      <c r="CM96" s="265">
        <f>'Annual Raw Data'!AX36</f>
        <v>1392.8799999999974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1392.8799999999974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14604</v>
      </c>
      <c r="I99" s="56">
        <f>'Annual Raw Data'!$AU$13</f>
        <v>2293</v>
      </c>
      <c r="J99" s="58">
        <f>'Annual Raw Data'!$AU$14</f>
        <v>40</v>
      </c>
      <c r="K99" s="56">
        <f>'Annual Raw Data'!$AU$15</f>
        <v>16937</v>
      </c>
      <c r="L99" s="58"/>
      <c r="M99" s="56">
        <f>'Annual Raw Data'!$AU$21</f>
        <v>7060</v>
      </c>
      <c r="N99" s="56">
        <f>'Annual Raw Data'!$AU$22</f>
        <v>5600</v>
      </c>
      <c r="O99" s="56">
        <f>'Annual Raw Data'!$AU$25</f>
        <v>5450</v>
      </c>
      <c r="P99" s="56">
        <f>'Annual Raw Data'!$AU$26</f>
        <v>12510</v>
      </c>
      <c r="Q99" s="56">
        <f>'Annual Raw Data'!$AU$29</f>
        <v>2425</v>
      </c>
      <c r="R99" s="56">
        <f>'Annual Raw Data'!$AU$31</f>
        <v>14935</v>
      </c>
      <c r="S99" s="56">
        <f>'Annual Raw Data'!$AU$34</f>
        <v>2002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0.13404753933712754</v>
      </c>
      <c r="Y99" s="60">
        <f>'Annual Raw Data'!$AU$43</f>
        <v>3.4</v>
      </c>
      <c r="Z99" s="60">
        <v>9.3</v>
      </c>
      <c r="AA99" s="64">
        <f>Z99/Y99</f>
        <v>2.7352941176470593</v>
      </c>
      <c r="AE99" s="57">
        <f t="shared" si="160"/>
        <v>177.77212628473262</v>
      </c>
      <c r="AG99" s="66">
        <f>M99/H99</f>
        <v>0.4834291974801424</v>
      </c>
      <c r="AH99" s="67">
        <f>O99/H99</f>
        <v>0.373185428649685</v>
      </c>
      <c r="AI99" s="67">
        <f>N99/H99</f>
        <v>0.3834565872363736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40</v>
      </c>
      <c r="AT99" s="68">
        <f t="shared" si="207"/>
        <v>16937</v>
      </c>
      <c r="AU99" s="61">
        <f t="shared" si="207"/>
        <v>0</v>
      </c>
      <c r="AV99" s="68">
        <f t="shared" si="207"/>
        <v>7060</v>
      </c>
      <c r="AW99" s="68">
        <f t="shared" si="207"/>
        <v>5600</v>
      </c>
      <c r="AX99" s="68">
        <f t="shared" si="207"/>
        <v>5450</v>
      </c>
      <c r="AY99" s="68">
        <f t="shared" si="207"/>
        <v>12510</v>
      </c>
      <c r="AZ99" s="68">
        <f t="shared" si="207"/>
        <v>2425</v>
      </c>
      <c r="BA99" s="68">
        <f t="shared" si="207"/>
        <v>14935</v>
      </c>
      <c r="BB99" s="68">
        <f>S99</f>
        <v>2002</v>
      </c>
      <c r="BC99" s="68">
        <f>BB99</f>
        <v>2002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0.13404753933712754</v>
      </c>
      <c r="BH99" s="61">
        <f t="shared" si="208"/>
        <v>3.4</v>
      </c>
      <c r="BI99" s="61">
        <f t="shared" si="208"/>
        <v>9.3</v>
      </c>
      <c r="BJ99" s="61">
        <f t="shared" si="208"/>
        <v>2.7352941176470593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0.4834291974801424</v>
      </c>
      <c r="BQ99" s="61">
        <f t="shared" si="209"/>
        <v>0.373185428649685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40</v>
      </c>
      <c r="CD99" s="62">
        <f>CA99+CB99+CC99</f>
        <v>16937.82</v>
      </c>
      <c r="CE99" s="62">
        <f aca="true" t="shared" si="211" ref="CE99:CK99">L99</f>
        <v>0</v>
      </c>
      <c r="CF99" s="62">
        <f t="shared" si="211"/>
        <v>7060</v>
      </c>
      <c r="CG99" s="62">
        <f t="shared" si="211"/>
        <v>5600</v>
      </c>
      <c r="CH99" s="62">
        <f t="shared" si="211"/>
        <v>5450</v>
      </c>
      <c r="CI99" s="62">
        <f t="shared" si="211"/>
        <v>12510</v>
      </c>
      <c r="CJ99" s="62">
        <f t="shared" si="211"/>
        <v>2425</v>
      </c>
      <c r="CK99" s="62">
        <f t="shared" si="211"/>
        <v>14935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0.13404753933712754</v>
      </c>
      <c r="CR99" s="62">
        <f t="shared" si="212"/>
        <v>3.4</v>
      </c>
      <c r="CS99" s="62">
        <f t="shared" si="212"/>
        <v>9.3</v>
      </c>
      <c r="CT99" s="62">
        <f t="shared" si="212"/>
        <v>2.7352941176470593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0.4834291974801424</v>
      </c>
      <c r="DA99" s="62">
        <f t="shared" si="212"/>
        <v>0.373185428649685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81800</v>
      </c>
      <c r="G100" s="241">
        <f>'Annual Raw Data'!$AV$10</f>
        <v>181.3</v>
      </c>
      <c r="H100" s="240">
        <f>'Annual Raw Data'!$AV$12</f>
        <v>14827</v>
      </c>
      <c r="I100" s="240">
        <f>'Annual Raw Data'!$AV$13</f>
        <v>2002</v>
      </c>
      <c r="J100" s="242">
        <f>'Annual Raw Data'!$AV$14</f>
        <v>50</v>
      </c>
      <c r="K100" s="240">
        <f>'Annual Raw Data'!$AV$15</f>
        <v>16879</v>
      </c>
      <c r="L100" s="242"/>
      <c r="M100" s="240">
        <f>'Annual Raw Data'!$AV$21</f>
        <v>7130</v>
      </c>
      <c r="N100" s="240">
        <f>'Annual Raw Data'!$AV$22</f>
        <v>5650</v>
      </c>
      <c r="O100" s="240">
        <f>'Annual Raw Data'!$AV$25</f>
        <v>5575</v>
      </c>
      <c r="P100" s="240">
        <f>'Annual Raw Data'!$AV$26</f>
        <v>12705</v>
      </c>
      <c r="Q100" s="240">
        <f>'Annual Raw Data'!$AV$29</f>
        <v>2400</v>
      </c>
      <c r="R100" s="240">
        <f>'Annual Raw Data'!$AV$31</f>
        <v>15105</v>
      </c>
      <c r="S100" s="240">
        <f>'Annual Raw Data'!$AV$34</f>
        <v>1774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0.11744455478318437</v>
      </c>
      <c r="Y100" s="245">
        <f>'Annual Raw Data'!$AV$43</f>
        <v>3.5</v>
      </c>
      <c r="Z100" s="245">
        <v>10</v>
      </c>
      <c r="AA100" s="246">
        <f>Z100/Y100</f>
        <v>2.857142857142857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0.4808794766304714</v>
      </c>
      <c r="AH100" s="249">
        <f>O100/H100</f>
        <v>0.3760032373372901</v>
      </c>
      <c r="AI100" s="249">
        <f>N100/H100</f>
        <v>0.3810615768530384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81800</v>
      </c>
      <c r="AP100" s="255">
        <f>'Annual Raw Data'!AW10</f>
        <v>123.11</v>
      </c>
      <c r="AQ100" s="254">
        <f>AO100*AP100/1000</f>
        <v>10070.398</v>
      </c>
      <c r="AR100" s="254">
        <f aca="true" t="shared" si="213" ref="AR100:BA100">I100</f>
        <v>2002</v>
      </c>
      <c r="AS100" s="256">
        <f t="shared" si="213"/>
        <v>50</v>
      </c>
      <c r="AT100" s="254">
        <f t="shared" si="213"/>
        <v>16879</v>
      </c>
      <c r="AU100" s="256">
        <f t="shared" si="213"/>
        <v>0</v>
      </c>
      <c r="AV100" s="254">
        <f t="shared" si="213"/>
        <v>7130</v>
      </c>
      <c r="AW100" s="254">
        <f t="shared" si="213"/>
        <v>5650</v>
      </c>
      <c r="AX100" s="254">
        <f t="shared" si="213"/>
        <v>5575</v>
      </c>
      <c r="AY100" s="254">
        <f t="shared" si="213"/>
        <v>12705</v>
      </c>
      <c r="AZ100" s="254">
        <f t="shared" si="213"/>
        <v>2400</v>
      </c>
      <c r="BA100" s="254">
        <f t="shared" si="213"/>
        <v>15105</v>
      </c>
      <c r="BB100" s="254">
        <f>S100</f>
        <v>1774</v>
      </c>
      <c r="BC100" s="254">
        <f>BB100</f>
        <v>1774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0.11744455478318437</v>
      </c>
      <c r="BH100" s="256">
        <f t="shared" si="214"/>
        <v>3.5</v>
      </c>
      <c r="BI100" s="256">
        <f t="shared" si="214"/>
        <v>10</v>
      </c>
      <c r="BJ100" s="256">
        <f t="shared" si="214"/>
        <v>2.857142857142857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0.4808794766304714</v>
      </c>
      <c r="BQ100" s="256">
        <f t="shared" si="209"/>
        <v>0.3760032373372901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81800</v>
      </c>
      <c r="BZ100" s="258">
        <f>'Annual Raw Data'!AX10</f>
        <v>176.6</v>
      </c>
      <c r="CA100" s="258">
        <f>BY100*BZ100/1000</f>
        <v>14445.88</v>
      </c>
      <c r="CB100" s="258">
        <f>I100</f>
        <v>2002</v>
      </c>
      <c r="CC100" s="258">
        <f>J100</f>
        <v>50</v>
      </c>
      <c r="CD100" s="258">
        <f>CA100+CB100+CC100</f>
        <v>16497.879999999997</v>
      </c>
      <c r="CE100" s="258">
        <f aca="true" t="shared" si="215" ref="CE100:CK100">L100</f>
        <v>0</v>
      </c>
      <c r="CF100" s="258">
        <f t="shared" si="215"/>
        <v>7130</v>
      </c>
      <c r="CG100" s="258">
        <f t="shared" si="215"/>
        <v>5650</v>
      </c>
      <c r="CH100" s="258">
        <f t="shared" si="215"/>
        <v>5575</v>
      </c>
      <c r="CI100" s="258">
        <f t="shared" si="215"/>
        <v>12705</v>
      </c>
      <c r="CJ100" s="258">
        <f t="shared" si="215"/>
        <v>2400</v>
      </c>
      <c r="CK100" s="258">
        <f t="shared" si="215"/>
        <v>15105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0.11744455478318437</v>
      </c>
      <c r="CR100" s="258">
        <f t="shared" si="216"/>
        <v>3.5</v>
      </c>
      <c r="CS100" s="258">
        <f t="shared" si="216"/>
        <v>10</v>
      </c>
      <c r="CT100" s="258">
        <f t="shared" si="216"/>
        <v>2.857142857142857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0.4808794766304714</v>
      </c>
      <c r="DA100" s="258">
        <f t="shared" si="216"/>
        <v>0.3760032373372901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9.12.18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81.8</v>
      </c>
      <c r="AW9" s="142">
        <f>AV9</f>
        <v>81.8</v>
      </c>
      <c r="AX9" s="141">
        <f>AW9</f>
        <v>81.8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181.3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0.9180695847362514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14604</v>
      </c>
      <c r="AV12" s="236">
        <v>14827</v>
      </c>
      <c r="AW12" s="261">
        <f t="shared" si="9"/>
        <v>10070.398</v>
      </c>
      <c r="AX12" s="261">
        <f t="shared" si="9"/>
        <v>14445.88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v>2002</v>
      </c>
      <c r="AW13" s="144">
        <f>AV13</f>
        <v>2002</v>
      </c>
      <c r="AX13" s="144">
        <f>AW13</f>
        <v>2002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40</v>
      </c>
      <c r="AV14" s="234">
        <v>50</v>
      </c>
      <c r="AW14" s="144">
        <f>AV14</f>
        <v>50</v>
      </c>
      <c r="AX14" s="144">
        <f>AW14</f>
        <v>50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16937</v>
      </c>
      <c r="AV15" s="144">
        <v>16879</v>
      </c>
      <c r="AW15" s="144">
        <f t="shared" si="14"/>
        <v>12122.398</v>
      </c>
      <c r="AX15" s="144">
        <f t="shared" si="14"/>
        <v>16497.879999999997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31.71007927519819</v>
      </c>
      <c r="AV17" s="146">
        <f>AV22/AV10</f>
        <v>31.16381687810259</v>
      </c>
      <c r="AW17" s="262">
        <f>AV17</f>
        <v>31.16381687810259</v>
      </c>
      <c r="AX17" s="263">
        <f>AW17</f>
        <v>31.16381687810259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7060</v>
      </c>
      <c r="AV21" s="236">
        <v>7130</v>
      </c>
      <c r="AW21" s="149">
        <f>AV21</f>
        <v>7130</v>
      </c>
      <c r="AX21" s="148">
        <f>AW21</f>
        <v>7130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5600</v>
      </c>
      <c r="AV22" s="236">
        <v>5650</v>
      </c>
      <c r="AW22" s="149">
        <f>AV22</f>
        <v>5650</v>
      </c>
      <c r="AX22" s="148">
        <f>AW22</f>
        <v>5650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0.030927835051546282</v>
      </c>
      <c r="AV23" s="237">
        <f t="shared" si="18"/>
        <v>0.008928571428571397</v>
      </c>
      <c r="AW23" s="237">
        <f>(AW22/AT22)-1</f>
        <v>0.04013254786450671</v>
      </c>
      <c r="AX23" s="237">
        <f>AW23</f>
        <v>0.04013254786450671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5450</v>
      </c>
      <c r="AV25" s="236">
        <v>5575</v>
      </c>
      <c r="AW25" s="149">
        <f>AV25</f>
        <v>5575</v>
      </c>
      <c r="AX25" s="148">
        <f>AW25</f>
        <v>5575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f t="shared" si="20"/>
        <v>12510</v>
      </c>
      <c r="AV26" s="144">
        <f t="shared" si="20"/>
        <v>12705</v>
      </c>
      <c r="AW26" s="149">
        <f>AV26</f>
        <v>12705</v>
      </c>
      <c r="AX26" s="148">
        <f>AW26</f>
        <v>12705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2425</v>
      </c>
      <c r="AV29" s="236">
        <v>2400</v>
      </c>
      <c r="AW29" s="149">
        <f>AV29</f>
        <v>2400</v>
      </c>
      <c r="AX29" s="148">
        <f>AW29</f>
        <v>2400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f t="shared" si="23"/>
        <v>14935</v>
      </c>
      <c r="AV31" s="144">
        <f t="shared" si="23"/>
        <v>15105</v>
      </c>
      <c r="AW31" s="149">
        <f>AV31</f>
        <v>15105</v>
      </c>
      <c r="AX31" s="148">
        <f>AW31</f>
        <v>15105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2002</v>
      </c>
      <c r="AV34" s="236">
        <v>1774</v>
      </c>
      <c r="AW34" s="148">
        <f>AW15-AW31</f>
        <v>-2982.6020000000008</v>
      </c>
      <c r="AX34" s="148">
        <f t="shared" si="25"/>
        <v>1392.8799999999974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-2982.6020000000008</v>
      </c>
      <c r="AX36" s="148">
        <f t="shared" si="29"/>
        <v>1392.8799999999974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0.13404753933712754</v>
      </c>
      <c r="AV41" s="193">
        <f t="shared" si="31"/>
        <v>0.11744455478318437</v>
      </c>
      <c r="AW41" s="110">
        <f t="shared" si="31"/>
        <v>-0.19745792783846414</v>
      </c>
      <c r="AX41" s="110">
        <f t="shared" si="30"/>
        <v>0.09221317444554766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f>AU49</f>
        <v>3.4</v>
      </c>
      <c r="AV43" s="223">
        <f>AV49</f>
        <v>3.5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4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3.5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2018-09-19T14:45:38Z</dcterms:modified>
  <cp:category/>
  <cp:version/>
  <cp:contentType/>
  <cp:contentStatus/>
</cp:coreProperties>
</file>