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gEcon1-Grain Marketing &amp; Risk Mgmt\Grain Mkt Analysis &amp; Outlook\Grain Mkt Outlook 2007+\Grain Market Outlook Resources - Materials\"/>
    </mc:Choice>
  </mc:AlternateContent>
  <bookViews>
    <workbookView xWindow="12" yWindow="4668" windowWidth="19440" windowHeight="5232" tabRatio="825"/>
  </bookViews>
  <sheets>
    <sheet name="1 US Corn Production" sheetId="13" r:id="rId1"/>
    <sheet name="2 US Planting Intentions" sheetId="9" r:id="rId2"/>
    <sheet name="3 US Corn Yield Est." sheetId="2" r:id="rId3"/>
    <sheet name="4 US Corn S-D" sheetId="3" r:id="rId4"/>
    <sheet name="5 US Corn Quarterly S-D" sheetId="8" r:id="rId5"/>
    <sheet name="5a US Corn Quarterly S-D (KSU)" sheetId="14" r:id="rId6"/>
    <sheet name="6 World, US, Foreign Corn S-D " sheetId="15" r:id="rId7"/>
    <sheet name="7 US+Foreign Coarse Grain S-D" sheetId="17" r:id="rId8"/>
    <sheet name="8 South Am Corn Prodn" sheetId="18" r:id="rId9"/>
    <sheet name="9 North Am Corn Prodn" sheetId="21" r:id="rId10"/>
    <sheet name="10 Major World Corn Producers" sheetId="22" r:id="rId11"/>
    <sheet name="11 Major Corn Exporters" sheetId="20" r:id="rId12"/>
  </sheets>
  <calcPr calcId="162913"/>
</workbook>
</file>

<file path=xl/calcChain.xml><?xml version="1.0" encoding="utf-8"?>
<calcChain xmlns="http://schemas.openxmlformats.org/spreadsheetml/2006/main">
  <c r="CS63" i="20" l="1"/>
  <c r="CS62" i="20"/>
  <c r="CS61" i="20"/>
  <c r="CS60" i="20"/>
  <c r="CS59" i="20"/>
  <c r="CS58" i="20"/>
  <c r="CS57" i="20"/>
  <c r="CS56" i="20"/>
  <c r="CS55" i="20"/>
  <c r="CS54" i="20"/>
  <c r="CS53" i="20"/>
  <c r="CS52" i="20"/>
  <c r="CS51" i="20"/>
  <c r="CS50" i="20"/>
  <c r="CS49" i="20"/>
  <c r="CS48" i="20"/>
  <c r="CS47" i="20"/>
  <c r="CS46" i="20"/>
  <c r="CS45" i="20"/>
  <c r="CS44" i="20"/>
  <c r="CS43" i="20"/>
  <c r="CS42" i="20"/>
  <c r="CS41" i="20"/>
  <c r="CS40" i="20"/>
  <c r="CS39" i="20"/>
  <c r="CS38" i="20"/>
  <c r="CS37" i="20"/>
  <c r="CS36" i="20"/>
  <c r="CS35" i="20"/>
  <c r="CS34" i="20"/>
  <c r="CS33" i="20"/>
  <c r="CS32" i="20"/>
  <c r="CS31" i="20"/>
  <c r="CS30" i="20"/>
  <c r="CS29" i="20"/>
  <c r="CS28" i="20"/>
  <c r="CS27" i="20"/>
  <c r="CS26" i="20"/>
  <c r="CS25" i="20"/>
  <c r="CS24" i="20"/>
  <c r="CS23" i="20"/>
  <c r="CS22" i="20"/>
  <c r="CS21" i="20"/>
  <c r="CS20" i="20"/>
  <c r="CS19" i="20"/>
  <c r="CS18" i="20"/>
  <c r="CS17" i="20"/>
  <c r="CS16" i="20"/>
  <c r="CS15" i="20"/>
  <c r="CS14" i="20"/>
  <c r="CS13" i="20"/>
  <c r="CS12" i="20"/>
  <c r="CS11" i="20"/>
  <c r="CS10" i="20"/>
  <c r="CS9" i="20"/>
  <c r="CS8" i="20"/>
  <c r="CS7" i="20"/>
  <c r="CS6" i="20"/>
  <c r="CB63" i="20"/>
  <c r="CB62" i="20"/>
  <c r="CB61" i="20"/>
  <c r="CB60" i="20"/>
  <c r="CB59" i="20"/>
  <c r="CB58" i="20"/>
  <c r="CB57" i="20"/>
  <c r="CB56" i="20"/>
  <c r="CB55" i="20"/>
  <c r="CB54" i="20"/>
  <c r="CB53" i="20"/>
  <c r="CB52" i="20"/>
  <c r="CB51" i="20"/>
  <c r="CB50" i="20"/>
  <c r="CB49" i="20"/>
  <c r="CB48" i="20"/>
  <c r="CB47" i="20"/>
  <c r="CB46" i="20"/>
  <c r="CB45" i="20"/>
  <c r="CB44" i="20"/>
  <c r="CB43" i="20"/>
  <c r="CB42" i="20"/>
  <c r="CB41" i="20"/>
  <c r="CB40" i="20"/>
  <c r="CB39" i="20"/>
  <c r="CB38" i="20"/>
  <c r="CB37" i="20"/>
  <c r="CB36" i="20"/>
  <c r="CB35" i="20"/>
  <c r="CB34" i="20"/>
  <c r="CB33" i="20"/>
  <c r="CB32" i="20"/>
  <c r="CB31" i="20"/>
  <c r="CB30" i="20"/>
  <c r="CB29" i="20"/>
  <c r="CB28" i="20"/>
  <c r="CB27" i="20"/>
  <c r="CB26" i="20"/>
  <c r="CB25" i="20"/>
  <c r="CB24" i="20"/>
  <c r="CB23" i="20"/>
  <c r="CB22" i="20"/>
  <c r="CB21" i="20"/>
  <c r="CB20" i="20"/>
  <c r="CB19" i="20"/>
  <c r="CB18" i="20"/>
  <c r="CB17" i="20"/>
  <c r="CB16" i="20"/>
  <c r="CB15" i="20"/>
  <c r="CB14" i="20"/>
  <c r="CB13" i="20"/>
  <c r="CB12" i="20"/>
  <c r="CB11" i="20"/>
  <c r="CB10" i="20"/>
  <c r="CB9" i="20"/>
  <c r="CB8" i="20"/>
  <c r="CB7" i="20"/>
  <c r="CB6" i="20"/>
  <c r="BM63" i="20"/>
  <c r="BM62" i="20"/>
  <c r="BM61" i="20"/>
  <c r="BM60" i="20"/>
  <c r="BM59" i="20"/>
  <c r="BM58" i="20"/>
  <c r="BM57" i="20"/>
  <c r="BM56" i="20"/>
  <c r="BM55" i="20"/>
  <c r="BM54" i="20"/>
  <c r="BM53" i="20"/>
  <c r="BM52" i="20"/>
  <c r="BM51" i="20"/>
  <c r="BM50" i="20"/>
  <c r="BM49" i="20"/>
  <c r="BM48" i="20"/>
  <c r="BM47" i="20"/>
  <c r="BM46" i="20"/>
  <c r="BM45" i="20"/>
  <c r="BM44" i="20"/>
  <c r="BM43" i="20"/>
  <c r="BM42" i="20"/>
  <c r="BM41" i="20"/>
  <c r="BM40" i="20"/>
  <c r="BM39" i="20"/>
  <c r="BM38" i="20"/>
  <c r="BM37" i="20"/>
  <c r="BM36" i="20"/>
  <c r="BM35" i="20"/>
  <c r="BM34" i="20"/>
  <c r="BM33" i="20"/>
  <c r="BM32" i="20"/>
  <c r="BM31" i="20"/>
  <c r="BM30" i="20"/>
  <c r="BM29" i="20"/>
  <c r="BM28" i="20"/>
  <c r="BM27" i="20"/>
  <c r="BM26" i="20"/>
  <c r="BM25" i="20"/>
  <c r="BM24" i="20"/>
  <c r="BM23" i="20"/>
  <c r="BM22" i="20"/>
  <c r="BM21" i="20"/>
  <c r="BM20" i="20"/>
  <c r="BM19" i="20"/>
  <c r="BM18" i="20"/>
  <c r="BM17" i="20"/>
  <c r="BM16" i="20"/>
  <c r="BM15" i="20"/>
  <c r="BM14" i="20"/>
  <c r="BM13" i="20"/>
  <c r="BM12" i="20"/>
  <c r="BM11" i="20"/>
  <c r="BM10" i="20"/>
  <c r="BM9" i="20"/>
  <c r="BM8" i="20"/>
  <c r="BM7" i="20"/>
  <c r="BM6" i="20"/>
  <c r="AX63" i="20"/>
  <c r="AX62" i="20"/>
  <c r="AX61" i="20"/>
  <c r="AX60" i="20"/>
  <c r="AX59" i="20"/>
  <c r="AX58" i="20"/>
  <c r="AX57" i="20"/>
  <c r="AX56" i="20"/>
  <c r="AX55" i="20"/>
  <c r="AX54" i="20"/>
  <c r="AX53" i="20"/>
  <c r="AX52" i="20"/>
  <c r="AX51" i="20"/>
  <c r="AX50" i="20"/>
  <c r="AX49" i="20"/>
  <c r="AX48" i="20"/>
  <c r="AX47" i="20"/>
  <c r="AX46" i="20"/>
  <c r="AX45" i="20"/>
  <c r="AX44" i="20"/>
  <c r="AX43" i="20"/>
  <c r="AX42" i="20"/>
  <c r="AX41" i="20"/>
  <c r="AX40" i="20"/>
  <c r="AX39" i="20"/>
  <c r="AX38" i="20"/>
  <c r="AX37" i="20"/>
  <c r="AX36" i="20"/>
  <c r="AX35" i="20"/>
  <c r="AX34" i="20"/>
  <c r="AX33" i="20"/>
  <c r="AX32" i="20"/>
  <c r="AX31" i="20"/>
  <c r="AX30" i="20"/>
  <c r="AX29" i="20"/>
  <c r="AX28" i="20"/>
  <c r="AX27" i="20"/>
  <c r="AX26" i="20"/>
  <c r="AX25" i="20"/>
  <c r="AX24" i="20"/>
  <c r="AX23" i="20"/>
  <c r="AX22" i="20"/>
  <c r="AX21" i="20"/>
  <c r="AX20" i="20"/>
  <c r="AX19" i="20"/>
  <c r="AX18" i="20"/>
  <c r="AX17" i="20"/>
  <c r="AX16" i="20"/>
  <c r="AX15" i="20"/>
  <c r="AX14" i="20"/>
  <c r="AX13" i="20"/>
  <c r="AX12" i="20"/>
  <c r="AX11" i="20"/>
  <c r="AX10" i="20"/>
  <c r="AX9" i="20"/>
  <c r="AX8" i="20"/>
  <c r="AX7" i="20"/>
  <c r="AX6" i="20"/>
  <c r="AI63" i="20"/>
  <c r="AI62" i="20"/>
  <c r="AI61" i="20"/>
  <c r="AI60" i="20"/>
  <c r="AI59" i="20"/>
  <c r="AI58" i="20"/>
  <c r="AI57" i="20"/>
  <c r="AI56" i="20"/>
  <c r="AI55" i="20"/>
  <c r="AI54" i="20"/>
  <c r="AI53" i="20"/>
  <c r="AI52" i="20"/>
  <c r="AI51" i="20"/>
  <c r="AI50" i="20"/>
  <c r="AI49" i="20"/>
  <c r="AI48" i="20"/>
  <c r="AI47" i="20"/>
  <c r="AI46" i="20"/>
  <c r="AI45" i="20"/>
  <c r="AI44" i="20"/>
  <c r="AI43" i="20"/>
  <c r="AI42" i="20"/>
  <c r="AI41" i="20"/>
  <c r="AI40" i="20"/>
  <c r="AI39" i="20"/>
  <c r="AI38" i="20"/>
  <c r="AI37" i="20"/>
  <c r="AI36" i="20"/>
  <c r="AI35" i="20"/>
  <c r="AI34" i="20"/>
  <c r="AI33" i="20"/>
  <c r="AI32" i="20"/>
  <c r="AI31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R63" i="20"/>
  <c r="R62" i="20"/>
  <c r="R61" i="20"/>
  <c r="R60" i="20"/>
  <c r="R59" i="20"/>
  <c r="R58" i="20"/>
  <c r="R57" i="20"/>
  <c r="R56" i="20"/>
  <c r="R55" i="20"/>
  <c r="R54" i="20"/>
  <c r="R53" i="20"/>
  <c r="R52" i="20"/>
  <c r="R51" i="20"/>
  <c r="R50" i="20"/>
  <c r="R49" i="20"/>
  <c r="R48" i="20"/>
  <c r="R47" i="20"/>
  <c r="R46" i="20"/>
  <c r="R45" i="20"/>
  <c r="R44" i="20"/>
  <c r="R43" i="20"/>
  <c r="R42" i="20"/>
  <c r="R41" i="20"/>
  <c r="R40" i="20"/>
  <c r="R39" i="20"/>
  <c r="R38" i="20"/>
  <c r="R37" i="20"/>
  <c r="R36" i="20"/>
  <c r="R35" i="20"/>
  <c r="R34" i="20"/>
  <c r="R33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DC63" i="20"/>
  <c r="CN63" i="20"/>
  <c r="DE63" i="20" s="1"/>
  <c r="CM63" i="20"/>
  <c r="DD63" i="20" s="1"/>
  <c r="CL63" i="20"/>
  <c r="CK63" i="20"/>
  <c r="DB63" i="20" s="1"/>
  <c r="CJ63" i="20"/>
  <c r="DA63" i="20" s="1"/>
  <c r="CI63" i="20"/>
  <c r="CZ63" i="20" s="1"/>
  <c r="CH63" i="20"/>
  <c r="CY63" i="20" s="1"/>
  <c r="CG63" i="20"/>
  <c r="CX63" i="20" s="1"/>
  <c r="CF63" i="20"/>
  <c r="CW63" i="20" s="1"/>
  <c r="CE63" i="20"/>
  <c r="CV63" i="20" s="1"/>
  <c r="CC63" i="20"/>
  <c r="BZ63" i="20"/>
  <c r="BK63" i="20"/>
  <c r="AV63" i="20"/>
  <c r="AG63" i="20"/>
  <c r="AF63" i="20"/>
  <c r="AE63" i="20"/>
  <c r="P63" i="20"/>
  <c r="O63" i="20"/>
  <c r="N63" i="20"/>
  <c r="CN62" i="20"/>
  <c r="CM62" i="20"/>
  <c r="DD62" i="20" s="1"/>
  <c r="CL62" i="20"/>
  <c r="DC62" i="20" s="1"/>
  <c r="CK62" i="20"/>
  <c r="DB62" i="20" s="1"/>
  <c r="CJ62" i="20"/>
  <c r="DA62" i="20" s="1"/>
  <c r="CI62" i="20"/>
  <c r="CZ62" i="20" s="1"/>
  <c r="CH62" i="20"/>
  <c r="CY62" i="20" s="1"/>
  <c r="CG62" i="20"/>
  <c r="CX62" i="20" s="1"/>
  <c r="CF62" i="20"/>
  <c r="CW62" i="20" s="1"/>
  <c r="CE62" i="20"/>
  <c r="CV62" i="20" s="1"/>
  <c r="CC62" i="20"/>
  <c r="CT62" i="20" s="1"/>
  <c r="BZ62" i="20"/>
  <c r="BK62" i="20"/>
  <c r="AV62" i="20"/>
  <c r="AG62" i="20"/>
  <c r="AF62" i="20"/>
  <c r="AE62" i="20"/>
  <c r="P62" i="20"/>
  <c r="O62" i="20"/>
  <c r="N62" i="20"/>
  <c r="GM63" i="22"/>
  <c r="GM62" i="22"/>
  <c r="GM61" i="22"/>
  <c r="GM60" i="22"/>
  <c r="GM59" i="22"/>
  <c r="GM58" i="22"/>
  <c r="GM57" i="22"/>
  <c r="GM56" i="22"/>
  <c r="GM55" i="22"/>
  <c r="GM54" i="22"/>
  <c r="GM53" i="22"/>
  <c r="GM52" i="22"/>
  <c r="GM51" i="22"/>
  <c r="GM50" i="22"/>
  <c r="GM49" i="22"/>
  <c r="GM48" i="22"/>
  <c r="GM47" i="22"/>
  <c r="GM46" i="22"/>
  <c r="GM45" i="22"/>
  <c r="GM44" i="22"/>
  <c r="GM43" i="22"/>
  <c r="GM42" i="22"/>
  <c r="GM41" i="22"/>
  <c r="GM40" i="22"/>
  <c r="GM39" i="22"/>
  <c r="GM38" i="22"/>
  <c r="GM37" i="22"/>
  <c r="GM36" i="22"/>
  <c r="GM35" i="22"/>
  <c r="GM34" i="22"/>
  <c r="GM33" i="22"/>
  <c r="GM32" i="22"/>
  <c r="GM31" i="22"/>
  <c r="GM30" i="22"/>
  <c r="GM29" i="22"/>
  <c r="GM28" i="22"/>
  <c r="GM27" i="22"/>
  <c r="GM26" i="22"/>
  <c r="GM25" i="22"/>
  <c r="GM24" i="22"/>
  <c r="GM23" i="22"/>
  <c r="GM22" i="22"/>
  <c r="GM21" i="22"/>
  <c r="GM20" i="22"/>
  <c r="GM19" i="22"/>
  <c r="GM18" i="22"/>
  <c r="GM17" i="22"/>
  <c r="GM16" i="22"/>
  <c r="GM15" i="22"/>
  <c r="GM14" i="22"/>
  <c r="GM13" i="22"/>
  <c r="GM12" i="22"/>
  <c r="GM11" i="22"/>
  <c r="GM10" i="22"/>
  <c r="GM9" i="22"/>
  <c r="GM8" i="22"/>
  <c r="GM7" i="22"/>
  <c r="GM6" i="22"/>
  <c r="FY63" i="22"/>
  <c r="FY62" i="22"/>
  <c r="FY61" i="22"/>
  <c r="FY60" i="22"/>
  <c r="FY59" i="22"/>
  <c r="FY58" i="22"/>
  <c r="FY57" i="22"/>
  <c r="FY56" i="22"/>
  <c r="FY55" i="22"/>
  <c r="FY54" i="22"/>
  <c r="FY53" i="22"/>
  <c r="FY52" i="22"/>
  <c r="FY51" i="22"/>
  <c r="FY50" i="22"/>
  <c r="FY49" i="22"/>
  <c r="FY48" i="22"/>
  <c r="FY47" i="22"/>
  <c r="FY46" i="22"/>
  <c r="FY45" i="22"/>
  <c r="FY44" i="22"/>
  <c r="FY43" i="22"/>
  <c r="FY42" i="22"/>
  <c r="FY41" i="22"/>
  <c r="FY40" i="22"/>
  <c r="FY39" i="22"/>
  <c r="FY38" i="22"/>
  <c r="FY37" i="22"/>
  <c r="FY36" i="22"/>
  <c r="FY35" i="22"/>
  <c r="FY34" i="22"/>
  <c r="FY33" i="22"/>
  <c r="FY32" i="22"/>
  <c r="FY31" i="22"/>
  <c r="FY30" i="22"/>
  <c r="FY29" i="22"/>
  <c r="FY28" i="22"/>
  <c r="FY27" i="22"/>
  <c r="FY26" i="22"/>
  <c r="FY25" i="22"/>
  <c r="FY24" i="22"/>
  <c r="FY23" i="22"/>
  <c r="FY22" i="22"/>
  <c r="FY21" i="22"/>
  <c r="FY20" i="22"/>
  <c r="FY19" i="22"/>
  <c r="FY18" i="22"/>
  <c r="FY17" i="22"/>
  <c r="FY16" i="22"/>
  <c r="FY15" i="22"/>
  <c r="FY14" i="22"/>
  <c r="FY13" i="22"/>
  <c r="FY12" i="22"/>
  <c r="FY11" i="22"/>
  <c r="FY10" i="22"/>
  <c r="FY9" i="22"/>
  <c r="FY8" i="22"/>
  <c r="FY7" i="22"/>
  <c r="FY6" i="22"/>
  <c r="FJ63" i="22"/>
  <c r="FJ62" i="22"/>
  <c r="FJ61" i="22"/>
  <c r="FJ60" i="22"/>
  <c r="FJ59" i="22"/>
  <c r="FJ58" i="22"/>
  <c r="FJ57" i="22"/>
  <c r="FJ56" i="22"/>
  <c r="FJ55" i="22"/>
  <c r="FJ54" i="22"/>
  <c r="FJ53" i="22"/>
  <c r="FJ52" i="22"/>
  <c r="FJ51" i="22"/>
  <c r="FJ50" i="22"/>
  <c r="FJ49" i="22"/>
  <c r="FJ48" i="22"/>
  <c r="FJ47" i="22"/>
  <c r="FJ46" i="22"/>
  <c r="FJ45" i="22"/>
  <c r="FJ44" i="22"/>
  <c r="FJ43" i="22"/>
  <c r="FJ42" i="22"/>
  <c r="FJ41" i="22"/>
  <c r="FJ40" i="22"/>
  <c r="FJ39" i="22"/>
  <c r="FJ38" i="22"/>
  <c r="FJ37" i="22"/>
  <c r="FJ36" i="22"/>
  <c r="FJ35" i="22"/>
  <c r="FJ34" i="22"/>
  <c r="FJ33" i="22"/>
  <c r="FJ32" i="22"/>
  <c r="FJ31" i="22"/>
  <c r="FJ30" i="22"/>
  <c r="FJ29" i="22"/>
  <c r="FJ28" i="22"/>
  <c r="FJ27" i="22"/>
  <c r="FJ26" i="22"/>
  <c r="FJ25" i="22"/>
  <c r="FJ24" i="22"/>
  <c r="FJ23" i="22"/>
  <c r="FJ22" i="22"/>
  <c r="FJ21" i="22"/>
  <c r="FJ20" i="22"/>
  <c r="FJ19" i="22"/>
  <c r="FJ18" i="22"/>
  <c r="FJ17" i="22"/>
  <c r="FJ16" i="22"/>
  <c r="FJ15" i="22"/>
  <c r="FJ14" i="22"/>
  <c r="FJ13" i="22"/>
  <c r="FJ12" i="22"/>
  <c r="FJ11" i="22"/>
  <c r="FJ10" i="22"/>
  <c r="FJ9" i="22"/>
  <c r="FJ8" i="22"/>
  <c r="FJ7" i="22"/>
  <c r="FJ6" i="22"/>
  <c r="EU63" i="22"/>
  <c r="EU62" i="22"/>
  <c r="EU61" i="22"/>
  <c r="EU60" i="22"/>
  <c r="EU59" i="22"/>
  <c r="EU58" i="22"/>
  <c r="EU57" i="22"/>
  <c r="EU56" i="22"/>
  <c r="EU55" i="22"/>
  <c r="EU54" i="22"/>
  <c r="EU53" i="22"/>
  <c r="EU52" i="22"/>
  <c r="EU51" i="22"/>
  <c r="EU50" i="22"/>
  <c r="EU49" i="22"/>
  <c r="EU48" i="22"/>
  <c r="EU47" i="22"/>
  <c r="EU46" i="22"/>
  <c r="EU45" i="22"/>
  <c r="EU44" i="22"/>
  <c r="EU43" i="22"/>
  <c r="EU42" i="22"/>
  <c r="EU41" i="22"/>
  <c r="EU40" i="22"/>
  <c r="EU39" i="22"/>
  <c r="EU38" i="22"/>
  <c r="EU37" i="22"/>
  <c r="EU36" i="22"/>
  <c r="EU35" i="22"/>
  <c r="EU34" i="22"/>
  <c r="EU33" i="22"/>
  <c r="EU32" i="22"/>
  <c r="EU31" i="22"/>
  <c r="EU30" i="22"/>
  <c r="EU29" i="22"/>
  <c r="EU28" i="22"/>
  <c r="EU27" i="22"/>
  <c r="EU26" i="22"/>
  <c r="EU25" i="22"/>
  <c r="EU24" i="22"/>
  <c r="EU23" i="22"/>
  <c r="EU22" i="22"/>
  <c r="EU21" i="22"/>
  <c r="EU20" i="22"/>
  <c r="EU19" i="22"/>
  <c r="EU18" i="22"/>
  <c r="EU17" i="22"/>
  <c r="EU16" i="22"/>
  <c r="EU15" i="22"/>
  <c r="EU14" i="22"/>
  <c r="EU13" i="22"/>
  <c r="EU12" i="22"/>
  <c r="EU11" i="22"/>
  <c r="EU10" i="22"/>
  <c r="EU9" i="22"/>
  <c r="EU8" i="22"/>
  <c r="EU7" i="22"/>
  <c r="EU6" i="22"/>
  <c r="EF63" i="22"/>
  <c r="EF62" i="22"/>
  <c r="EF61" i="22"/>
  <c r="EF60" i="22"/>
  <c r="EF59" i="22"/>
  <c r="EF58" i="22"/>
  <c r="EF57" i="22"/>
  <c r="EF56" i="22"/>
  <c r="EF55" i="22"/>
  <c r="EF54" i="22"/>
  <c r="EF53" i="22"/>
  <c r="EF52" i="22"/>
  <c r="EF51" i="22"/>
  <c r="EF50" i="22"/>
  <c r="EF49" i="22"/>
  <c r="EF48" i="22"/>
  <c r="EF47" i="22"/>
  <c r="EF46" i="22"/>
  <c r="EF45" i="22"/>
  <c r="EF44" i="22"/>
  <c r="EF43" i="22"/>
  <c r="EF42" i="22"/>
  <c r="EF41" i="22"/>
  <c r="EF40" i="22"/>
  <c r="EF39" i="22"/>
  <c r="EF38" i="22"/>
  <c r="EF37" i="22"/>
  <c r="EF36" i="22"/>
  <c r="EF35" i="22"/>
  <c r="EF34" i="22"/>
  <c r="EF33" i="22"/>
  <c r="EF32" i="22"/>
  <c r="EF31" i="22"/>
  <c r="EF30" i="22"/>
  <c r="EF29" i="22"/>
  <c r="EF28" i="22"/>
  <c r="EF27" i="22"/>
  <c r="EF26" i="22"/>
  <c r="EF25" i="22"/>
  <c r="EF24" i="22"/>
  <c r="EF23" i="22"/>
  <c r="EF22" i="22"/>
  <c r="EF21" i="22"/>
  <c r="EF20" i="22"/>
  <c r="EF19" i="22"/>
  <c r="EF18" i="22"/>
  <c r="EF17" i="22"/>
  <c r="EF16" i="22"/>
  <c r="EF15" i="22"/>
  <c r="EF14" i="22"/>
  <c r="EF13" i="22"/>
  <c r="EF12" i="22"/>
  <c r="EF11" i="22"/>
  <c r="EF10" i="22"/>
  <c r="EF9" i="22"/>
  <c r="EF8" i="22"/>
  <c r="EF7" i="22"/>
  <c r="EF6" i="22"/>
  <c r="DQ63" i="22"/>
  <c r="DQ62" i="22"/>
  <c r="DQ61" i="22"/>
  <c r="DQ60" i="22"/>
  <c r="DQ59" i="22"/>
  <c r="DQ58" i="22"/>
  <c r="DQ57" i="22"/>
  <c r="DQ56" i="22"/>
  <c r="DQ55" i="22"/>
  <c r="DQ54" i="22"/>
  <c r="DQ53" i="22"/>
  <c r="DQ52" i="22"/>
  <c r="DQ51" i="22"/>
  <c r="DQ50" i="22"/>
  <c r="DQ49" i="22"/>
  <c r="DQ48" i="22"/>
  <c r="DQ47" i="22"/>
  <c r="DQ46" i="22"/>
  <c r="DQ45" i="22"/>
  <c r="DQ44" i="22"/>
  <c r="DQ43" i="22"/>
  <c r="DQ42" i="22"/>
  <c r="DQ41" i="22"/>
  <c r="DQ40" i="22"/>
  <c r="DQ39" i="22"/>
  <c r="DQ38" i="22"/>
  <c r="DQ37" i="22"/>
  <c r="DQ36" i="22"/>
  <c r="DQ35" i="22"/>
  <c r="DQ34" i="22"/>
  <c r="DQ33" i="22"/>
  <c r="DQ32" i="22"/>
  <c r="DQ31" i="22"/>
  <c r="DQ30" i="22"/>
  <c r="DQ29" i="22"/>
  <c r="DQ28" i="22"/>
  <c r="DQ27" i="22"/>
  <c r="DQ26" i="22"/>
  <c r="DQ25" i="22"/>
  <c r="DQ24" i="22"/>
  <c r="DQ23" i="22"/>
  <c r="DQ22" i="22"/>
  <c r="DQ21" i="22"/>
  <c r="DQ20" i="22"/>
  <c r="DQ19" i="22"/>
  <c r="DQ18" i="22"/>
  <c r="DQ17" i="22"/>
  <c r="DQ16" i="22"/>
  <c r="DQ15" i="22"/>
  <c r="DQ14" i="22"/>
  <c r="DQ13" i="22"/>
  <c r="DQ12" i="22"/>
  <c r="DQ11" i="22"/>
  <c r="DQ10" i="22"/>
  <c r="DQ9" i="22"/>
  <c r="DQ8" i="22"/>
  <c r="DQ7" i="22"/>
  <c r="DQ6" i="22"/>
  <c r="DB63" i="22"/>
  <c r="DB62" i="22"/>
  <c r="DB61" i="22"/>
  <c r="DB60" i="22"/>
  <c r="DB59" i="22"/>
  <c r="DB58" i="22"/>
  <c r="DB57" i="22"/>
  <c r="DB56" i="22"/>
  <c r="DB55" i="22"/>
  <c r="DB54" i="22"/>
  <c r="DB53" i="22"/>
  <c r="DB52" i="22"/>
  <c r="DB51" i="22"/>
  <c r="DB50" i="22"/>
  <c r="DB49" i="22"/>
  <c r="DB48" i="22"/>
  <c r="DB47" i="22"/>
  <c r="DB46" i="22"/>
  <c r="DB45" i="22"/>
  <c r="DB44" i="22"/>
  <c r="DB43" i="22"/>
  <c r="DB42" i="22"/>
  <c r="DB41" i="22"/>
  <c r="DB40" i="22"/>
  <c r="DB39" i="22"/>
  <c r="DB38" i="22"/>
  <c r="DB37" i="22"/>
  <c r="DB36" i="22"/>
  <c r="DB35" i="22"/>
  <c r="DB34" i="22"/>
  <c r="DB33" i="22"/>
  <c r="DB32" i="22"/>
  <c r="DB31" i="22"/>
  <c r="DB30" i="22"/>
  <c r="DB29" i="22"/>
  <c r="DB28" i="22"/>
  <c r="DB27" i="22"/>
  <c r="DB26" i="22"/>
  <c r="DB25" i="22"/>
  <c r="DB24" i="22"/>
  <c r="DB23" i="22"/>
  <c r="DB22" i="22"/>
  <c r="DB21" i="22"/>
  <c r="DB20" i="22"/>
  <c r="DB19" i="22"/>
  <c r="DB18" i="22"/>
  <c r="DB17" i="22"/>
  <c r="DB16" i="22"/>
  <c r="DB15" i="22"/>
  <c r="DB14" i="22"/>
  <c r="DB13" i="22"/>
  <c r="DB12" i="22"/>
  <c r="DB11" i="22"/>
  <c r="DB10" i="22"/>
  <c r="DB9" i="22"/>
  <c r="DB8" i="22"/>
  <c r="DB7" i="22"/>
  <c r="DB6" i="22"/>
  <c r="CM63" i="22"/>
  <c r="CM62" i="22"/>
  <c r="CM61" i="22"/>
  <c r="CM60" i="22"/>
  <c r="CM59" i="22"/>
  <c r="CM58" i="22"/>
  <c r="CM57" i="22"/>
  <c r="CM56" i="22"/>
  <c r="CM55" i="22"/>
  <c r="CM54" i="22"/>
  <c r="CM53" i="22"/>
  <c r="CM52" i="22"/>
  <c r="CM51" i="22"/>
  <c r="CM50" i="22"/>
  <c r="CM49" i="22"/>
  <c r="CM48" i="22"/>
  <c r="CM47" i="22"/>
  <c r="CM46" i="22"/>
  <c r="CM45" i="22"/>
  <c r="CM44" i="22"/>
  <c r="CM43" i="22"/>
  <c r="CM42" i="22"/>
  <c r="CM41" i="22"/>
  <c r="CM40" i="22"/>
  <c r="CM39" i="22"/>
  <c r="CM38" i="22"/>
  <c r="CM37" i="22"/>
  <c r="CM36" i="22"/>
  <c r="CM35" i="22"/>
  <c r="CM34" i="22"/>
  <c r="CM33" i="22"/>
  <c r="CM32" i="22"/>
  <c r="CM31" i="22"/>
  <c r="CM30" i="22"/>
  <c r="CM29" i="22"/>
  <c r="CM28" i="22"/>
  <c r="CM27" i="22"/>
  <c r="CM26" i="22"/>
  <c r="CM25" i="22"/>
  <c r="CM24" i="22"/>
  <c r="CM23" i="22"/>
  <c r="CM22" i="22"/>
  <c r="CM21" i="22"/>
  <c r="CM20" i="22"/>
  <c r="CM19" i="22"/>
  <c r="CM18" i="22"/>
  <c r="CM17" i="22"/>
  <c r="CM16" i="22"/>
  <c r="CM15" i="22"/>
  <c r="CM14" i="22"/>
  <c r="CM13" i="22"/>
  <c r="CM12" i="22"/>
  <c r="CM11" i="22"/>
  <c r="CM10" i="22"/>
  <c r="CM9" i="22"/>
  <c r="CM8" i="22"/>
  <c r="CM7" i="22"/>
  <c r="CM6" i="22"/>
  <c r="BX63" i="22"/>
  <c r="BX62" i="22"/>
  <c r="BX61" i="22"/>
  <c r="BX60" i="22"/>
  <c r="BX59" i="22"/>
  <c r="BX58" i="22"/>
  <c r="BX57" i="22"/>
  <c r="BX56" i="22"/>
  <c r="BX55" i="22"/>
  <c r="BX54" i="22"/>
  <c r="BX53" i="22"/>
  <c r="BX52" i="22"/>
  <c r="BX51" i="22"/>
  <c r="BX50" i="22"/>
  <c r="BX49" i="22"/>
  <c r="BX48" i="22"/>
  <c r="BX47" i="22"/>
  <c r="BX46" i="22"/>
  <c r="BX45" i="22"/>
  <c r="BX44" i="22"/>
  <c r="BX43" i="22"/>
  <c r="BX42" i="22"/>
  <c r="BX41" i="22"/>
  <c r="BX40" i="22"/>
  <c r="BX39" i="22"/>
  <c r="BX38" i="22"/>
  <c r="BX37" i="22"/>
  <c r="BX36" i="22"/>
  <c r="BX35" i="22"/>
  <c r="BX34" i="22"/>
  <c r="BX33" i="22"/>
  <c r="BX32" i="22"/>
  <c r="BX31" i="22"/>
  <c r="BX30" i="22"/>
  <c r="BX29" i="22"/>
  <c r="BX28" i="22"/>
  <c r="BX27" i="22"/>
  <c r="BX26" i="22"/>
  <c r="BX25" i="22"/>
  <c r="BX24" i="22"/>
  <c r="BX23" i="22"/>
  <c r="BX22" i="22"/>
  <c r="BX21" i="22"/>
  <c r="BX20" i="22"/>
  <c r="BX19" i="22"/>
  <c r="BX18" i="22"/>
  <c r="BX17" i="22"/>
  <c r="BX16" i="22"/>
  <c r="BX15" i="22"/>
  <c r="BX14" i="22"/>
  <c r="BX13" i="22"/>
  <c r="BX12" i="22"/>
  <c r="BX11" i="22"/>
  <c r="BX10" i="22"/>
  <c r="BX9" i="22"/>
  <c r="BX8" i="22"/>
  <c r="BX7" i="22"/>
  <c r="BX6" i="22"/>
  <c r="BI63" i="22"/>
  <c r="BI62" i="22"/>
  <c r="BI61" i="22"/>
  <c r="BI60" i="22"/>
  <c r="BI59" i="22"/>
  <c r="BI58" i="22"/>
  <c r="BI57" i="22"/>
  <c r="BI56" i="22"/>
  <c r="BI55" i="22"/>
  <c r="BI54" i="22"/>
  <c r="BI53" i="22"/>
  <c r="BI52" i="22"/>
  <c r="BI51" i="22"/>
  <c r="BI50" i="22"/>
  <c r="BI49" i="22"/>
  <c r="BI48" i="22"/>
  <c r="BI47" i="22"/>
  <c r="BI46" i="22"/>
  <c r="BI45" i="22"/>
  <c r="BI44" i="22"/>
  <c r="BI43" i="22"/>
  <c r="BI42" i="22"/>
  <c r="BI41" i="22"/>
  <c r="BI40" i="22"/>
  <c r="BI39" i="22"/>
  <c r="BI38" i="22"/>
  <c r="BI37" i="22"/>
  <c r="BI36" i="22"/>
  <c r="BI35" i="22"/>
  <c r="BI34" i="22"/>
  <c r="BI33" i="22"/>
  <c r="BI32" i="22"/>
  <c r="BI31" i="22"/>
  <c r="BI30" i="22"/>
  <c r="BI29" i="22"/>
  <c r="BI28" i="22"/>
  <c r="BI27" i="22"/>
  <c r="BI26" i="22"/>
  <c r="BI25" i="22"/>
  <c r="BI24" i="22"/>
  <c r="BI23" i="22"/>
  <c r="BI22" i="22"/>
  <c r="BI21" i="22"/>
  <c r="BI20" i="22"/>
  <c r="BI19" i="22"/>
  <c r="BI18" i="22"/>
  <c r="BI17" i="22"/>
  <c r="BI16" i="22"/>
  <c r="BI15" i="22"/>
  <c r="BI14" i="22"/>
  <c r="BI13" i="22"/>
  <c r="BI12" i="22"/>
  <c r="BI11" i="22"/>
  <c r="BI10" i="22"/>
  <c r="BI9" i="22"/>
  <c r="BI8" i="22"/>
  <c r="BI7" i="22"/>
  <c r="BI6" i="22"/>
  <c r="AT63" i="22"/>
  <c r="AT62" i="22"/>
  <c r="AT61" i="22"/>
  <c r="AT60" i="22"/>
  <c r="AT59" i="22"/>
  <c r="AT58" i="22"/>
  <c r="AT57" i="22"/>
  <c r="AT56" i="22"/>
  <c r="AT55" i="22"/>
  <c r="AT54" i="22"/>
  <c r="AT53" i="22"/>
  <c r="AT52" i="22"/>
  <c r="AT51" i="22"/>
  <c r="AT50" i="22"/>
  <c r="AT49" i="22"/>
  <c r="AT48" i="22"/>
  <c r="AT47" i="22"/>
  <c r="AT46" i="22"/>
  <c r="AT45" i="22"/>
  <c r="AT44" i="22"/>
  <c r="AT43" i="22"/>
  <c r="AT42" i="22"/>
  <c r="AT41" i="22"/>
  <c r="AT40" i="22"/>
  <c r="AT39" i="22"/>
  <c r="AT38" i="22"/>
  <c r="AT37" i="22"/>
  <c r="AT36" i="22"/>
  <c r="AT35" i="22"/>
  <c r="AT34" i="22"/>
  <c r="AT33" i="22"/>
  <c r="AT32" i="22"/>
  <c r="AT31" i="22"/>
  <c r="AT30" i="22"/>
  <c r="AT29" i="22"/>
  <c r="AT28" i="22"/>
  <c r="AT27" i="22"/>
  <c r="AT26" i="22"/>
  <c r="AT25" i="22"/>
  <c r="AT24" i="22"/>
  <c r="AT23" i="22"/>
  <c r="AT22" i="22"/>
  <c r="AT21" i="22"/>
  <c r="AT20" i="22"/>
  <c r="AT19" i="22"/>
  <c r="AT18" i="22"/>
  <c r="AT17" i="22"/>
  <c r="AT16" i="22"/>
  <c r="AT15" i="22"/>
  <c r="AT14" i="22"/>
  <c r="AT13" i="22"/>
  <c r="AT12" i="22"/>
  <c r="AT11" i="22"/>
  <c r="AT10" i="22"/>
  <c r="AT9" i="22"/>
  <c r="AT8" i="22"/>
  <c r="AT7" i="22"/>
  <c r="AT6" i="22"/>
  <c r="AE63" i="22"/>
  <c r="AE62" i="22"/>
  <c r="AE61" i="22"/>
  <c r="AE60" i="22"/>
  <c r="AE59" i="22"/>
  <c r="AE58" i="22"/>
  <c r="AE57" i="22"/>
  <c r="AE56" i="22"/>
  <c r="AE55" i="22"/>
  <c r="AE54" i="22"/>
  <c r="AE53" i="22"/>
  <c r="AE52" i="22"/>
  <c r="AE51" i="22"/>
  <c r="AE50" i="22"/>
  <c r="AE49" i="22"/>
  <c r="AE48" i="22"/>
  <c r="AE47" i="22"/>
  <c r="AE46" i="22"/>
  <c r="AE45" i="22"/>
  <c r="AE44" i="22"/>
  <c r="AE43" i="22"/>
  <c r="AE42" i="22"/>
  <c r="AE41" i="22"/>
  <c r="AE40" i="22"/>
  <c r="AE39" i="22"/>
  <c r="AE38" i="22"/>
  <c r="AE37" i="22"/>
  <c r="AE36" i="22"/>
  <c r="AE35" i="22"/>
  <c r="AE34" i="22"/>
  <c r="AE33" i="22"/>
  <c r="AE32" i="22"/>
  <c r="AE31" i="22"/>
  <c r="AE30" i="22"/>
  <c r="AE29" i="22"/>
  <c r="AE28" i="22"/>
  <c r="AE27" i="22"/>
  <c r="AE26" i="22"/>
  <c r="AE25" i="22"/>
  <c r="AE24" i="22"/>
  <c r="AE23" i="22"/>
  <c r="AE22" i="22"/>
  <c r="AE21" i="22"/>
  <c r="AE20" i="22"/>
  <c r="AE19" i="22"/>
  <c r="AE18" i="22"/>
  <c r="AE17" i="22"/>
  <c r="AE16" i="22"/>
  <c r="AE15" i="22"/>
  <c r="AE14" i="22"/>
  <c r="AE13" i="22"/>
  <c r="AE12" i="22"/>
  <c r="AE11" i="22"/>
  <c r="AE10" i="22"/>
  <c r="AE9" i="22"/>
  <c r="AE8" i="22"/>
  <c r="AE7" i="22"/>
  <c r="AE6" i="22"/>
  <c r="P63" i="22"/>
  <c r="P62" i="22"/>
  <c r="P61" i="22"/>
  <c r="P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GY63" i="22"/>
  <c r="GX63" i="22"/>
  <c r="GW63" i="22"/>
  <c r="GV63" i="22"/>
  <c r="GU63" i="22"/>
  <c r="GT63" i="22"/>
  <c r="GS63" i="22"/>
  <c r="GR63" i="22"/>
  <c r="GQ63" i="22"/>
  <c r="GP63" i="22"/>
  <c r="GO63" i="22"/>
  <c r="GN63" i="22"/>
  <c r="GI63" i="22"/>
  <c r="GH63" i="22"/>
  <c r="GG63" i="22"/>
  <c r="GF63" i="22"/>
  <c r="GE63" i="22"/>
  <c r="GD63" i="22"/>
  <c r="GC63" i="22"/>
  <c r="GB63" i="22"/>
  <c r="GA63" i="22"/>
  <c r="FZ63" i="22"/>
  <c r="FV63" i="22"/>
  <c r="FU63" i="22"/>
  <c r="FT63" i="22"/>
  <c r="FS63" i="22"/>
  <c r="FR63" i="22"/>
  <c r="FQ63" i="22"/>
  <c r="FP63" i="22"/>
  <c r="FO63" i="22"/>
  <c r="FN63" i="22"/>
  <c r="FM63" i="22"/>
  <c r="GJ63" i="22" s="1"/>
  <c r="FK63" i="22"/>
  <c r="FH63" i="22"/>
  <c r="ES63" i="22"/>
  <c r="ED63" i="22"/>
  <c r="DO63" i="22"/>
  <c r="CZ63" i="22"/>
  <c r="CK63" i="22"/>
  <c r="BV63" i="22"/>
  <c r="BG63" i="22"/>
  <c r="AR63" i="22"/>
  <c r="AC63" i="22"/>
  <c r="N63" i="22"/>
  <c r="GY62" i="22"/>
  <c r="GX62" i="22"/>
  <c r="GW62" i="22"/>
  <c r="GV62" i="22"/>
  <c r="GU62" i="22"/>
  <c r="GT62" i="22"/>
  <c r="GS62" i="22"/>
  <c r="GR62" i="22"/>
  <c r="GQ62" i="22"/>
  <c r="GP62" i="22"/>
  <c r="GO62" i="22"/>
  <c r="GN62" i="22"/>
  <c r="GI62" i="22"/>
  <c r="GH62" i="22"/>
  <c r="GG62" i="22"/>
  <c r="GF62" i="22"/>
  <c r="GE62" i="22"/>
  <c r="GD62" i="22"/>
  <c r="GC62" i="22"/>
  <c r="GB62" i="22"/>
  <c r="GA62" i="22"/>
  <c r="FZ62" i="22"/>
  <c r="FV62" i="22"/>
  <c r="FU62" i="22"/>
  <c r="FT62" i="22"/>
  <c r="FS62" i="22"/>
  <c r="FR62" i="22"/>
  <c r="FQ62" i="22"/>
  <c r="FP62" i="22"/>
  <c r="FO62" i="22"/>
  <c r="FN62" i="22"/>
  <c r="FM62" i="22"/>
  <c r="GJ62" i="22" s="1"/>
  <c r="FK62" i="22"/>
  <c r="FH62" i="22"/>
  <c r="ES62" i="22"/>
  <c r="ED62" i="22"/>
  <c r="DO62" i="22"/>
  <c r="CZ62" i="22"/>
  <c r="CK62" i="22"/>
  <c r="BV62" i="22"/>
  <c r="BG62" i="22"/>
  <c r="AR62" i="22"/>
  <c r="AC62" i="22"/>
  <c r="N62" i="22"/>
  <c r="CR63" i="21"/>
  <c r="CR62" i="21"/>
  <c r="CR61" i="21"/>
  <c r="CR60" i="21"/>
  <c r="CR59" i="21"/>
  <c r="CR58" i="21"/>
  <c r="CR57" i="21"/>
  <c r="CR56" i="21"/>
  <c r="CR55" i="21"/>
  <c r="CR54" i="21"/>
  <c r="CR53" i="21"/>
  <c r="CR52" i="21"/>
  <c r="CR51" i="21"/>
  <c r="CR50" i="21"/>
  <c r="CR49" i="21"/>
  <c r="CR48" i="21"/>
  <c r="CR47" i="21"/>
  <c r="CR46" i="21"/>
  <c r="CR45" i="21"/>
  <c r="CR44" i="21"/>
  <c r="CR43" i="21"/>
  <c r="CR42" i="21"/>
  <c r="CR41" i="21"/>
  <c r="CR40" i="21"/>
  <c r="CR39" i="21"/>
  <c r="CR38" i="21"/>
  <c r="CR37" i="21"/>
  <c r="CR36" i="21"/>
  <c r="CR35" i="21"/>
  <c r="CR34" i="21"/>
  <c r="CR33" i="21"/>
  <c r="CR32" i="21"/>
  <c r="CR31" i="21"/>
  <c r="CR30" i="21"/>
  <c r="CR29" i="21"/>
  <c r="CR28" i="21"/>
  <c r="CR27" i="21"/>
  <c r="CR26" i="21"/>
  <c r="CR25" i="21"/>
  <c r="CR24" i="21"/>
  <c r="CR23" i="21"/>
  <c r="CR22" i="21"/>
  <c r="CR21" i="21"/>
  <c r="CR20" i="21"/>
  <c r="CR19" i="21"/>
  <c r="CR18" i="21"/>
  <c r="CR17" i="21"/>
  <c r="CR16" i="21"/>
  <c r="CR15" i="21"/>
  <c r="CR14" i="21"/>
  <c r="CR13" i="21"/>
  <c r="CR12" i="21"/>
  <c r="CR11" i="21"/>
  <c r="CR10" i="21"/>
  <c r="CR9" i="21"/>
  <c r="CR8" i="21"/>
  <c r="CR7" i="21"/>
  <c r="CR6" i="21"/>
  <c r="CC63" i="21"/>
  <c r="CC62" i="21"/>
  <c r="CC61" i="21"/>
  <c r="CC60" i="21"/>
  <c r="CC59" i="21"/>
  <c r="CC58" i="21"/>
  <c r="CC57" i="21"/>
  <c r="CC56" i="21"/>
  <c r="CC55" i="21"/>
  <c r="CC54" i="21"/>
  <c r="CC53" i="21"/>
  <c r="CC52" i="21"/>
  <c r="CC51" i="21"/>
  <c r="CC50" i="21"/>
  <c r="CC49" i="21"/>
  <c r="CC48" i="21"/>
  <c r="CC47" i="21"/>
  <c r="CC46" i="21"/>
  <c r="CC45" i="21"/>
  <c r="CC44" i="21"/>
  <c r="CC43" i="21"/>
  <c r="CC42" i="21"/>
  <c r="CC41" i="21"/>
  <c r="CC40" i="21"/>
  <c r="CC39" i="21"/>
  <c r="CC38" i="21"/>
  <c r="CC37" i="21"/>
  <c r="CC36" i="21"/>
  <c r="CC35" i="21"/>
  <c r="CC34" i="21"/>
  <c r="CC33" i="21"/>
  <c r="CC32" i="21"/>
  <c r="CC31" i="21"/>
  <c r="CC30" i="21"/>
  <c r="CC29" i="21"/>
  <c r="CC28" i="21"/>
  <c r="CC27" i="21"/>
  <c r="CC26" i="21"/>
  <c r="CC25" i="21"/>
  <c r="CC24" i="21"/>
  <c r="CC23" i="21"/>
  <c r="CC22" i="21"/>
  <c r="CC21" i="21"/>
  <c r="CC20" i="21"/>
  <c r="CC19" i="21"/>
  <c r="CC18" i="21"/>
  <c r="CC17" i="21"/>
  <c r="CC16" i="21"/>
  <c r="CC15" i="21"/>
  <c r="CC14" i="21"/>
  <c r="CC13" i="21"/>
  <c r="CC12" i="21"/>
  <c r="CC11" i="21"/>
  <c r="CC10" i="21"/>
  <c r="CC9" i="21"/>
  <c r="CC8" i="21"/>
  <c r="CC7" i="21"/>
  <c r="CC6" i="21"/>
  <c r="BI63" i="21"/>
  <c r="BI62" i="21"/>
  <c r="BI61" i="21"/>
  <c r="BI60" i="21"/>
  <c r="BI59" i="21"/>
  <c r="BI58" i="21"/>
  <c r="BI57" i="21"/>
  <c r="BI56" i="21"/>
  <c r="BI55" i="21"/>
  <c r="BI54" i="21"/>
  <c r="BI53" i="21"/>
  <c r="BI52" i="21"/>
  <c r="BI51" i="21"/>
  <c r="BI50" i="21"/>
  <c r="BI49" i="21"/>
  <c r="BI48" i="21"/>
  <c r="BI47" i="21"/>
  <c r="BI46" i="21"/>
  <c r="BI45" i="21"/>
  <c r="BI44" i="21"/>
  <c r="BI43" i="21"/>
  <c r="BI42" i="21"/>
  <c r="BI41" i="21"/>
  <c r="BI40" i="21"/>
  <c r="BI39" i="21"/>
  <c r="BI38" i="21"/>
  <c r="BI37" i="21"/>
  <c r="BI36" i="21"/>
  <c r="BI35" i="21"/>
  <c r="BI34" i="21"/>
  <c r="BI33" i="21"/>
  <c r="BI32" i="21"/>
  <c r="BI31" i="21"/>
  <c r="BI30" i="21"/>
  <c r="BI29" i="21"/>
  <c r="BI28" i="21"/>
  <c r="BI27" i="21"/>
  <c r="BI26" i="21"/>
  <c r="BI25" i="21"/>
  <c r="BI24" i="21"/>
  <c r="BI23" i="21"/>
  <c r="BI22" i="21"/>
  <c r="BI21" i="21"/>
  <c r="BI20" i="21"/>
  <c r="BI19" i="21"/>
  <c r="BI18" i="21"/>
  <c r="BI17" i="21"/>
  <c r="BI16" i="21"/>
  <c r="BI15" i="21"/>
  <c r="BI14" i="21"/>
  <c r="BI13" i="21"/>
  <c r="BI12" i="21"/>
  <c r="BI11" i="21"/>
  <c r="BI10" i="21"/>
  <c r="BI9" i="21"/>
  <c r="BI8" i="21"/>
  <c r="BI7" i="21"/>
  <c r="BI6" i="21"/>
  <c r="AT63" i="21"/>
  <c r="AT62" i="21"/>
  <c r="AT61" i="21"/>
  <c r="AT60" i="21"/>
  <c r="AT59" i="21"/>
  <c r="AT58" i="21"/>
  <c r="AT57" i="21"/>
  <c r="AT56" i="21"/>
  <c r="AT55" i="21"/>
  <c r="AT54" i="21"/>
  <c r="AT53" i="21"/>
  <c r="AT52" i="21"/>
  <c r="AT51" i="21"/>
  <c r="AT50" i="21"/>
  <c r="AT49" i="21"/>
  <c r="AT48" i="21"/>
  <c r="AT47" i="21"/>
  <c r="AT46" i="21"/>
  <c r="AT45" i="21"/>
  <c r="AT44" i="21"/>
  <c r="AT43" i="21"/>
  <c r="AT42" i="21"/>
  <c r="AT41" i="21"/>
  <c r="AT40" i="21"/>
  <c r="AT39" i="21"/>
  <c r="AT38" i="21"/>
  <c r="AT37" i="21"/>
  <c r="AT36" i="21"/>
  <c r="AT35" i="21"/>
  <c r="AT34" i="21"/>
  <c r="AT33" i="21"/>
  <c r="AT32" i="21"/>
  <c r="AT31" i="21"/>
  <c r="AT30" i="21"/>
  <c r="AT29" i="21"/>
  <c r="AT28" i="21"/>
  <c r="AT27" i="21"/>
  <c r="AT26" i="21"/>
  <c r="AT25" i="21"/>
  <c r="AT24" i="21"/>
  <c r="AT23" i="21"/>
  <c r="AT22" i="21"/>
  <c r="AT21" i="21"/>
  <c r="AT20" i="21"/>
  <c r="AT19" i="21"/>
  <c r="AT18" i="21"/>
  <c r="AT17" i="21"/>
  <c r="AT16" i="21"/>
  <c r="AT15" i="21"/>
  <c r="AT14" i="21"/>
  <c r="AT13" i="21"/>
  <c r="AT12" i="21"/>
  <c r="AT11" i="21"/>
  <c r="AT10" i="21"/>
  <c r="AT9" i="21"/>
  <c r="AT8" i="21"/>
  <c r="AT7" i="21"/>
  <c r="AT6" i="21"/>
  <c r="AE63" i="21"/>
  <c r="AE62" i="21"/>
  <c r="AE61" i="21"/>
  <c r="AE60" i="21"/>
  <c r="AE59" i="21"/>
  <c r="AE58" i="21"/>
  <c r="AE57" i="21"/>
  <c r="AE56" i="21"/>
  <c r="AE55" i="21"/>
  <c r="AE54" i="21"/>
  <c r="AE53" i="21"/>
  <c r="AE52" i="21"/>
  <c r="AE51" i="21"/>
  <c r="AE50" i="21"/>
  <c r="AE49" i="21"/>
  <c r="AE48" i="21"/>
  <c r="AE47" i="21"/>
  <c r="AE46" i="21"/>
  <c r="AE45" i="21"/>
  <c r="AE44" i="21"/>
  <c r="AE43" i="21"/>
  <c r="AE42" i="21"/>
  <c r="AE41" i="21"/>
  <c r="AE40" i="21"/>
  <c r="AE39" i="21"/>
  <c r="AE38" i="21"/>
  <c r="AE37" i="21"/>
  <c r="AE36" i="21"/>
  <c r="AE35" i="21"/>
  <c r="AE34" i="21"/>
  <c r="AE33" i="21"/>
  <c r="AE32" i="21"/>
  <c r="AE31" i="21"/>
  <c r="AE30" i="21"/>
  <c r="AE29" i="21"/>
  <c r="AE28" i="21"/>
  <c r="AE27" i="21"/>
  <c r="AE26" i="21"/>
  <c r="AE25" i="21"/>
  <c r="AE24" i="21"/>
  <c r="AE23" i="21"/>
  <c r="AE22" i="21"/>
  <c r="AE21" i="21"/>
  <c r="AE20" i="21"/>
  <c r="AE19" i="21"/>
  <c r="AE18" i="21"/>
  <c r="AE17" i="21"/>
  <c r="AE16" i="21"/>
  <c r="AE15" i="21"/>
  <c r="AE14" i="21"/>
  <c r="AE13" i="21"/>
  <c r="AE12" i="21"/>
  <c r="AE11" i="21"/>
  <c r="AE10" i="21"/>
  <c r="AE9" i="21"/>
  <c r="AE8" i="21"/>
  <c r="AE7" i="21"/>
  <c r="AE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" i="21"/>
  <c r="CP63" i="21"/>
  <c r="BU63" i="21"/>
  <c r="DD63" i="21" s="1"/>
  <c r="BT63" i="21"/>
  <c r="DC63" i="21" s="1"/>
  <c r="BS63" i="21"/>
  <c r="DB63" i="21" s="1"/>
  <c r="BR63" i="21"/>
  <c r="DA63" i="21" s="1"/>
  <c r="BQ63" i="21"/>
  <c r="CZ63" i="21" s="1"/>
  <c r="BP63" i="21"/>
  <c r="CY63" i="21" s="1"/>
  <c r="BO63" i="21"/>
  <c r="CX63" i="21" s="1"/>
  <c r="BN63" i="21"/>
  <c r="CW63" i="21" s="1"/>
  <c r="BM63" i="21"/>
  <c r="CV63" i="21" s="1"/>
  <c r="BL63" i="21"/>
  <c r="BX63" i="21" s="1"/>
  <c r="BJ63" i="21"/>
  <c r="BG63" i="21"/>
  <c r="AR63" i="21"/>
  <c r="AC63" i="21"/>
  <c r="N63" i="21"/>
  <c r="CP62" i="21"/>
  <c r="BU62" i="21"/>
  <c r="DD62" i="21" s="1"/>
  <c r="BT62" i="21"/>
  <c r="DC62" i="21" s="1"/>
  <c r="BS62" i="21"/>
  <c r="DB62" i="21" s="1"/>
  <c r="BR62" i="21"/>
  <c r="DA62" i="21" s="1"/>
  <c r="BQ62" i="21"/>
  <c r="CZ62" i="21" s="1"/>
  <c r="BP62" i="21"/>
  <c r="CY62" i="21" s="1"/>
  <c r="BO62" i="21"/>
  <c r="CX62" i="21" s="1"/>
  <c r="BN62" i="21"/>
  <c r="CW62" i="21" s="1"/>
  <c r="BM62" i="21"/>
  <c r="CV62" i="21" s="1"/>
  <c r="BL62" i="21"/>
  <c r="BZ62" i="21" s="1"/>
  <c r="BJ62" i="21"/>
  <c r="BG62" i="21"/>
  <c r="AR62" i="21"/>
  <c r="AC62" i="21"/>
  <c r="N62" i="21"/>
  <c r="DG63" i="18"/>
  <c r="DG62" i="18"/>
  <c r="DG61" i="18"/>
  <c r="DG60" i="18"/>
  <c r="DG59" i="18"/>
  <c r="DG58" i="18"/>
  <c r="DG57" i="18"/>
  <c r="DG56" i="18"/>
  <c r="DG55" i="18"/>
  <c r="DG54" i="18"/>
  <c r="DG53" i="18"/>
  <c r="DG52" i="18"/>
  <c r="DG51" i="18"/>
  <c r="DG50" i="18"/>
  <c r="DG49" i="18"/>
  <c r="DG48" i="18"/>
  <c r="DG47" i="18"/>
  <c r="DG46" i="18"/>
  <c r="DG45" i="18"/>
  <c r="DG44" i="18"/>
  <c r="DG43" i="18"/>
  <c r="DG42" i="18"/>
  <c r="DG41" i="18"/>
  <c r="DG40" i="18"/>
  <c r="DG39" i="18"/>
  <c r="DG38" i="18"/>
  <c r="DG37" i="18"/>
  <c r="DG36" i="18"/>
  <c r="DG35" i="18"/>
  <c r="DG34" i="18"/>
  <c r="DG33" i="18"/>
  <c r="DG32" i="18"/>
  <c r="DG31" i="18"/>
  <c r="DG30" i="18"/>
  <c r="DG29" i="18"/>
  <c r="DG28" i="18"/>
  <c r="DG27" i="18"/>
  <c r="DG26" i="18"/>
  <c r="DG25" i="18"/>
  <c r="DG24" i="18"/>
  <c r="DG23" i="18"/>
  <c r="DG22" i="18"/>
  <c r="DG21" i="18"/>
  <c r="DG20" i="18"/>
  <c r="DG19" i="18"/>
  <c r="DG18" i="18"/>
  <c r="DG17" i="18"/>
  <c r="DG16" i="18"/>
  <c r="DG15" i="18"/>
  <c r="DG14" i="18"/>
  <c r="DG13" i="18"/>
  <c r="DG12" i="18"/>
  <c r="DG11" i="18"/>
  <c r="DG10" i="18"/>
  <c r="DG9" i="18"/>
  <c r="DG8" i="18"/>
  <c r="DG7" i="18"/>
  <c r="DG6" i="18"/>
  <c r="CR63" i="18"/>
  <c r="CR62" i="18"/>
  <c r="CR61" i="18"/>
  <c r="CR60" i="18"/>
  <c r="CR59" i="18"/>
  <c r="CR58" i="18"/>
  <c r="CR57" i="18"/>
  <c r="CR56" i="18"/>
  <c r="CR55" i="18"/>
  <c r="CR54" i="18"/>
  <c r="CR53" i="18"/>
  <c r="CR52" i="18"/>
  <c r="CR51" i="18"/>
  <c r="CR50" i="18"/>
  <c r="CR49" i="18"/>
  <c r="CR48" i="18"/>
  <c r="CR47" i="18"/>
  <c r="CR46" i="18"/>
  <c r="CR45" i="18"/>
  <c r="CR44" i="18"/>
  <c r="CR43" i="18"/>
  <c r="CR42" i="18"/>
  <c r="CR41" i="18"/>
  <c r="CR40" i="18"/>
  <c r="CR39" i="18"/>
  <c r="CR38" i="18"/>
  <c r="CR37" i="18"/>
  <c r="CR36" i="18"/>
  <c r="CR35" i="18"/>
  <c r="CR34" i="18"/>
  <c r="CR33" i="18"/>
  <c r="CR32" i="18"/>
  <c r="CR31" i="18"/>
  <c r="CR30" i="18"/>
  <c r="CR29" i="18"/>
  <c r="CR28" i="18"/>
  <c r="CR27" i="18"/>
  <c r="CR26" i="18"/>
  <c r="CR25" i="18"/>
  <c r="CR24" i="18"/>
  <c r="CR23" i="18"/>
  <c r="CR22" i="18"/>
  <c r="CR21" i="18"/>
  <c r="CR20" i="18"/>
  <c r="CR19" i="18"/>
  <c r="CR18" i="18"/>
  <c r="CR17" i="18"/>
  <c r="CR16" i="18"/>
  <c r="CR15" i="18"/>
  <c r="CR14" i="18"/>
  <c r="CR13" i="18"/>
  <c r="CR12" i="18"/>
  <c r="CR11" i="18"/>
  <c r="CR10" i="18"/>
  <c r="CR9" i="18"/>
  <c r="CR8" i="18"/>
  <c r="CR7" i="18"/>
  <c r="CR6" i="18"/>
  <c r="BX63" i="18"/>
  <c r="BX62" i="18"/>
  <c r="BX61" i="18"/>
  <c r="BX60" i="18"/>
  <c r="BX59" i="18"/>
  <c r="BX58" i="18"/>
  <c r="BX57" i="18"/>
  <c r="BX56" i="18"/>
  <c r="BX55" i="18"/>
  <c r="BX54" i="18"/>
  <c r="BX53" i="18"/>
  <c r="BX52" i="18"/>
  <c r="BX51" i="18"/>
  <c r="BX50" i="18"/>
  <c r="BX49" i="18"/>
  <c r="BX48" i="18"/>
  <c r="BX47" i="18"/>
  <c r="BX46" i="18"/>
  <c r="BX45" i="18"/>
  <c r="BX44" i="18"/>
  <c r="BX43" i="18"/>
  <c r="BX42" i="18"/>
  <c r="BX41" i="18"/>
  <c r="BX40" i="18"/>
  <c r="BX39" i="18"/>
  <c r="BX38" i="18"/>
  <c r="BX37" i="18"/>
  <c r="BX36" i="18"/>
  <c r="BX35" i="18"/>
  <c r="BX34" i="18"/>
  <c r="BX33" i="18"/>
  <c r="BX32" i="18"/>
  <c r="BX31" i="18"/>
  <c r="BX30" i="18"/>
  <c r="BX29" i="18"/>
  <c r="BX28" i="18"/>
  <c r="BX27" i="18"/>
  <c r="BX26" i="18"/>
  <c r="BX25" i="18"/>
  <c r="BX24" i="18"/>
  <c r="BX23" i="18"/>
  <c r="BX22" i="18"/>
  <c r="BX21" i="18"/>
  <c r="BX20" i="18"/>
  <c r="BX19" i="18"/>
  <c r="BX18" i="18"/>
  <c r="BX17" i="18"/>
  <c r="BX16" i="18"/>
  <c r="BX15" i="18"/>
  <c r="BX14" i="18"/>
  <c r="BX13" i="18"/>
  <c r="BX12" i="18"/>
  <c r="BX11" i="18"/>
  <c r="BX10" i="18"/>
  <c r="BX9" i="18"/>
  <c r="BX8" i="18"/>
  <c r="BX7" i="18"/>
  <c r="BX6" i="18"/>
  <c r="BI63" i="18"/>
  <c r="BI62" i="18"/>
  <c r="BI61" i="18"/>
  <c r="BI60" i="18"/>
  <c r="BI59" i="18"/>
  <c r="BI58" i="18"/>
  <c r="BI57" i="18"/>
  <c r="BI56" i="18"/>
  <c r="BI55" i="18"/>
  <c r="BI54" i="18"/>
  <c r="BI53" i="18"/>
  <c r="BI52" i="18"/>
  <c r="BI51" i="18"/>
  <c r="BI50" i="18"/>
  <c r="BI49" i="18"/>
  <c r="BI48" i="18"/>
  <c r="BI47" i="18"/>
  <c r="BI46" i="18"/>
  <c r="BI45" i="18"/>
  <c r="BI44" i="18"/>
  <c r="BI43" i="18"/>
  <c r="BI42" i="18"/>
  <c r="BI41" i="18"/>
  <c r="BI40" i="18"/>
  <c r="BI39" i="18"/>
  <c r="BI38" i="18"/>
  <c r="BI37" i="18"/>
  <c r="BI36" i="18"/>
  <c r="BI35" i="18"/>
  <c r="BI34" i="18"/>
  <c r="BI33" i="18"/>
  <c r="BI32" i="18"/>
  <c r="BI31" i="18"/>
  <c r="BI30" i="18"/>
  <c r="BI29" i="18"/>
  <c r="BI28" i="18"/>
  <c r="BI27" i="18"/>
  <c r="BI26" i="18"/>
  <c r="BI25" i="18"/>
  <c r="BI24" i="18"/>
  <c r="BI23" i="18"/>
  <c r="BI22" i="18"/>
  <c r="BI21" i="18"/>
  <c r="BI20" i="18"/>
  <c r="BI19" i="18"/>
  <c r="BI18" i="18"/>
  <c r="BI17" i="18"/>
  <c r="BI16" i="18"/>
  <c r="BI15" i="18"/>
  <c r="BI14" i="18"/>
  <c r="BI13" i="18"/>
  <c r="BI12" i="18"/>
  <c r="BI11" i="18"/>
  <c r="BI10" i="18"/>
  <c r="BI9" i="18"/>
  <c r="BI8" i="18"/>
  <c r="BI7" i="18"/>
  <c r="BI6" i="18"/>
  <c r="AT63" i="18"/>
  <c r="AT62" i="18"/>
  <c r="AT61" i="18"/>
  <c r="AT60" i="18"/>
  <c r="AT59" i="18"/>
  <c r="AT58" i="18"/>
  <c r="AT57" i="18"/>
  <c r="AT56" i="18"/>
  <c r="AT55" i="18"/>
  <c r="AT54" i="18"/>
  <c r="AT53" i="18"/>
  <c r="AT52" i="18"/>
  <c r="AT51" i="18"/>
  <c r="AT50" i="18"/>
  <c r="AT49" i="18"/>
  <c r="AT48" i="18"/>
  <c r="AT47" i="18"/>
  <c r="AT46" i="18"/>
  <c r="AT45" i="18"/>
  <c r="AT44" i="18"/>
  <c r="AT43" i="18"/>
  <c r="AT42" i="18"/>
  <c r="AT41" i="18"/>
  <c r="AT40" i="18"/>
  <c r="AT39" i="18"/>
  <c r="AT38" i="18"/>
  <c r="AT37" i="18"/>
  <c r="AT36" i="18"/>
  <c r="AT35" i="18"/>
  <c r="AT34" i="18"/>
  <c r="AT33" i="18"/>
  <c r="AT32" i="18"/>
  <c r="AT31" i="18"/>
  <c r="AT30" i="18"/>
  <c r="AT29" i="18"/>
  <c r="AT28" i="18"/>
  <c r="AT27" i="18"/>
  <c r="AT26" i="18"/>
  <c r="AT25" i="18"/>
  <c r="AT24" i="18"/>
  <c r="AT23" i="18"/>
  <c r="AT22" i="18"/>
  <c r="AT21" i="18"/>
  <c r="AT20" i="18"/>
  <c r="AT19" i="18"/>
  <c r="AT18" i="18"/>
  <c r="AT17" i="18"/>
  <c r="AT16" i="18"/>
  <c r="AT15" i="18"/>
  <c r="AT14" i="18"/>
  <c r="AT13" i="18"/>
  <c r="AT12" i="18"/>
  <c r="AT11" i="18"/>
  <c r="AT10" i="18"/>
  <c r="AT9" i="18"/>
  <c r="AT8" i="18"/>
  <c r="AT7" i="18"/>
  <c r="AT6" i="18"/>
  <c r="AE63" i="18"/>
  <c r="AE62" i="18"/>
  <c r="AE61" i="18"/>
  <c r="AE60" i="18"/>
  <c r="AE59" i="18"/>
  <c r="AE58" i="18"/>
  <c r="AE57" i="18"/>
  <c r="AE56" i="18"/>
  <c r="AE55" i="18"/>
  <c r="AE54" i="18"/>
  <c r="AE53" i="18"/>
  <c r="AE52" i="18"/>
  <c r="AE51" i="18"/>
  <c r="AE50" i="18"/>
  <c r="AE49" i="18"/>
  <c r="AE48" i="18"/>
  <c r="AE47" i="18"/>
  <c r="AE46" i="18"/>
  <c r="AE45" i="18"/>
  <c r="AE44" i="18"/>
  <c r="AE43" i="18"/>
  <c r="AE42" i="18"/>
  <c r="AE41" i="18"/>
  <c r="AE40" i="18"/>
  <c r="AE39" i="18"/>
  <c r="AE38" i="18"/>
  <c r="AE37" i="18"/>
  <c r="AE36" i="18"/>
  <c r="AE35" i="18"/>
  <c r="AE34" i="18"/>
  <c r="AE33" i="18"/>
  <c r="AE32" i="18"/>
  <c r="AE31" i="18"/>
  <c r="AE30" i="18"/>
  <c r="AE29" i="18"/>
  <c r="AE28" i="18"/>
  <c r="AE27" i="18"/>
  <c r="AE26" i="18"/>
  <c r="AE25" i="18"/>
  <c r="AE24" i="18"/>
  <c r="AE23" i="18"/>
  <c r="AE22" i="18"/>
  <c r="AE21" i="18"/>
  <c r="AE20" i="18"/>
  <c r="AE19" i="18"/>
  <c r="AE18" i="18"/>
  <c r="AE17" i="18"/>
  <c r="AE16" i="18"/>
  <c r="AE15" i="18"/>
  <c r="AE14" i="18"/>
  <c r="AE13" i="18"/>
  <c r="AE12" i="18"/>
  <c r="AE11" i="18"/>
  <c r="AE10" i="18"/>
  <c r="AE9" i="18"/>
  <c r="AE8" i="18"/>
  <c r="AE7" i="18"/>
  <c r="AE6" i="18"/>
  <c r="P63" i="18"/>
  <c r="P62" i="18"/>
  <c r="P61" i="18"/>
  <c r="P60" i="18"/>
  <c r="P59" i="18"/>
  <c r="P58" i="18"/>
  <c r="P57" i="18"/>
  <c r="P56" i="18"/>
  <c r="P55" i="18"/>
  <c r="P54" i="18"/>
  <c r="P53" i="18"/>
  <c r="P52" i="18"/>
  <c r="P51" i="18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6" i="18"/>
  <c r="DS63" i="18"/>
  <c r="DR63" i="18"/>
  <c r="DQ63" i="18"/>
  <c r="DP63" i="18"/>
  <c r="DO63" i="18"/>
  <c r="DN63" i="18"/>
  <c r="DM63" i="18"/>
  <c r="DL63" i="18"/>
  <c r="DK63" i="18"/>
  <c r="DJ63" i="18"/>
  <c r="DI63" i="18"/>
  <c r="DH63" i="18"/>
  <c r="DE63" i="18"/>
  <c r="CP63" i="18"/>
  <c r="CN63" i="18"/>
  <c r="CM63" i="18"/>
  <c r="CK63" i="18"/>
  <c r="BU63" i="18"/>
  <c r="BT63" i="18"/>
  <c r="BS63" i="18"/>
  <c r="BR63" i="18"/>
  <c r="BQ63" i="18"/>
  <c r="BP63" i="18"/>
  <c r="BO63" i="18"/>
  <c r="BN63" i="18"/>
  <c r="BM63" i="18"/>
  <c r="BL63" i="18"/>
  <c r="CO63" i="18" s="1"/>
  <c r="BJ63" i="18"/>
  <c r="BG63" i="18"/>
  <c r="AR63" i="18"/>
  <c r="AC63" i="18"/>
  <c r="N63" i="18"/>
  <c r="DS62" i="18"/>
  <c r="DR62" i="18"/>
  <c r="DQ62" i="18"/>
  <c r="DP62" i="18"/>
  <c r="DO62" i="18"/>
  <c r="DN62" i="18"/>
  <c r="DM62" i="18"/>
  <c r="DL62" i="18"/>
  <c r="DK62" i="18"/>
  <c r="DJ62" i="18"/>
  <c r="DI62" i="18"/>
  <c r="DH62" i="18"/>
  <c r="DE62" i="18"/>
  <c r="CP62" i="18"/>
  <c r="CN62" i="18"/>
  <c r="CM62" i="18"/>
  <c r="CK62" i="18"/>
  <c r="BU62" i="18"/>
  <c r="BT62" i="18"/>
  <c r="BS62" i="18"/>
  <c r="BR62" i="18"/>
  <c r="BQ62" i="18"/>
  <c r="BP62" i="18"/>
  <c r="BO62" i="18"/>
  <c r="BN62" i="18"/>
  <c r="BM62" i="18"/>
  <c r="BL62" i="18"/>
  <c r="BJ62" i="18"/>
  <c r="BG62" i="18"/>
  <c r="AR62" i="18"/>
  <c r="AC62" i="18"/>
  <c r="N62" i="18"/>
  <c r="AF6" i="17"/>
  <c r="AF7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F44" i="17"/>
  <c r="AF45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BB63" i="17"/>
  <c r="BB62" i="17"/>
  <c r="BB61" i="17"/>
  <c r="BB60" i="17"/>
  <c r="BB59" i="17"/>
  <c r="BB58" i="17"/>
  <c r="BB57" i="17"/>
  <c r="BB56" i="17"/>
  <c r="BB55" i="17"/>
  <c r="BB54" i="17"/>
  <c r="BB53" i="17"/>
  <c r="BB52" i="17"/>
  <c r="BB51" i="17"/>
  <c r="BB50" i="17"/>
  <c r="BB49" i="17"/>
  <c r="BB48" i="17"/>
  <c r="BB47" i="17"/>
  <c r="BB46" i="17"/>
  <c r="BB45" i="17"/>
  <c r="BB44" i="17"/>
  <c r="BB43" i="17"/>
  <c r="BB42" i="17"/>
  <c r="BB41" i="17"/>
  <c r="BB40" i="17"/>
  <c r="BB39" i="17"/>
  <c r="BB38" i="17"/>
  <c r="BB37" i="17"/>
  <c r="BB36" i="17"/>
  <c r="BB35" i="17"/>
  <c r="BB34" i="17"/>
  <c r="BB33" i="17"/>
  <c r="BB32" i="17"/>
  <c r="BB31" i="17"/>
  <c r="BB30" i="17"/>
  <c r="BB29" i="17"/>
  <c r="BB28" i="17"/>
  <c r="BB27" i="17"/>
  <c r="BB26" i="17"/>
  <c r="BB25" i="17"/>
  <c r="BB24" i="17"/>
  <c r="BB23" i="17"/>
  <c r="BB22" i="17"/>
  <c r="BB21" i="17"/>
  <c r="BB20" i="17"/>
  <c r="BB19" i="17"/>
  <c r="BB18" i="17"/>
  <c r="BB17" i="17"/>
  <c r="BB16" i="17"/>
  <c r="BB15" i="17"/>
  <c r="BB14" i="17"/>
  <c r="BB13" i="17"/>
  <c r="BB12" i="17"/>
  <c r="BB11" i="17"/>
  <c r="BB10" i="17"/>
  <c r="BB9" i="17"/>
  <c r="BB8" i="17"/>
  <c r="BB7" i="17"/>
  <c r="BB6" i="17"/>
  <c r="AL63" i="17"/>
  <c r="AL62" i="17"/>
  <c r="AL61" i="17"/>
  <c r="AL60" i="17"/>
  <c r="AL59" i="17"/>
  <c r="AL58" i="17"/>
  <c r="AL57" i="17"/>
  <c r="AL56" i="17"/>
  <c r="AL55" i="17"/>
  <c r="AL54" i="17"/>
  <c r="AL53" i="17"/>
  <c r="AL52" i="17"/>
  <c r="AL51" i="17"/>
  <c r="AL50" i="17"/>
  <c r="AL49" i="17"/>
  <c r="AL48" i="17"/>
  <c r="AL47" i="17"/>
  <c r="AL46" i="17"/>
  <c r="AL45" i="17"/>
  <c r="AL44" i="17"/>
  <c r="AL43" i="17"/>
  <c r="AL42" i="17"/>
  <c r="AL41" i="17"/>
  <c r="AL40" i="17"/>
  <c r="AL39" i="17"/>
  <c r="AL38" i="17"/>
  <c r="AL37" i="17"/>
  <c r="AL36" i="17"/>
  <c r="AL35" i="17"/>
  <c r="AL34" i="17"/>
  <c r="AL33" i="17"/>
  <c r="AL32" i="17"/>
  <c r="AL31" i="17"/>
  <c r="AL30" i="17"/>
  <c r="AL29" i="17"/>
  <c r="AL28" i="17"/>
  <c r="AL27" i="17"/>
  <c r="AL26" i="17"/>
  <c r="AL25" i="17"/>
  <c r="AL24" i="17"/>
  <c r="AL23" i="17"/>
  <c r="AL22" i="17"/>
  <c r="AL21" i="17"/>
  <c r="AL20" i="17"/>
  <c r="AL19" i="17"/>
  <c r="AL18" i="17"/>
  <c r="AL17" i="17"/>
  <c r="AL16" i="17"/>
  <c r="AL15" i="17"/>
  <c r="AL14" i="17"/>
  <c r="AL13" i="17"/>
  <c r="AL12" i="17"/>
  <c r="AL11" i="17"/>
  <c r="AL10" i="17"/>
  <c r="AL9" i="17"/>
  <c r="AL8" i="17"/>
  <c r="AL7" i="17"/>
  <c r="AL6" i="17"/>
  <c r="T63" i="17"/>
  <c r="T62" i="17"/>
  <c r="T61" i="17"/>
  <c r="T60" i="17"/>
  <c r="T59" i="17"/>
  <c r="T58" i="17"/>
  <c r="T57" i="17"/>
  <c r="T56" i="17"/>
  <c r="T55" i="17"/>
  <c r="T54" i="17"/>
  <c r="T53" i="17"/>
  <c r="T52" i="17"/>
  <c r="T51" i="17"/>
  <c r="T50" i="17"/>
  <c r="T49" i="17"/>
  <c r="T48" i="17"/>
  <c r="T47" i="17"/>
  <c r="T46" i="17"/>
  <c r="T45" i="17"/>
  <c r="T44" i="17"/>
  <c r="T43" i="17"/>
  <c r="T42" i="17"/>
  <c r="T41" i="17"/>
  <c r="T40" i="17"/>
  <c r="T39" i="17"/>
  <c r="T38" i="17"/>
  <c r="T37" i="17"/>
  <c r="T36" i="17"/>
  <c r="T35" i="17"/>
  <c r="T34" i="17"/>
  <c r="T33" i="17"/>
  <c r="T32" i="17"/>
  <c r="T31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AV63" i="17"/>
  <c r="BK63" i="17" s="1"/>
  <c r="AU63" i="17"/>
  <c r="BJ63" i="17" s="1"/>
  <c r="AT63" i="17"/>
  <c r="BI63" i="17" s="1"/>
  <c r="AS63" i="17"/>
  <c r="AZ63" i="17" s="1"/>
  <c r="AR63" i="17"/>
  <c r="BG63" i="17" s="1"/>
  <c r="AQ63" i="17"/>
  <c r="BF63" i="17" s="1"/>
  <c r="AP63" i="17"/>
  <c r="BE63" i="17" s="1"/>
  <c r="AO63" i="17"/>
  <c r="BD63" i="17" s="1"/>
  <c r="AN63" i="17"/>
  <c r="BC63" i="17" s="1"/>
  <c r="AJ63" i="17"/>
  <c r="AI63" i="17"/>
  <c r="AH63" i="17"/>
  <c r="AG63" i="17"/>
  <c r="R63" i="17"/>
  <c r="Q63" i="17"/>
  <c r="P63" i="17"/>
  <c r="O63" i="17"/>
  <c r="N63" i="17"/>
  <c r="AV62" i="17"/>
  <c r="BK62" i="17" s="1"/>
  <c r="AU62" i="17"/>
  <c r="BJ62" i="17" s="1"/>
  <c r="AT62" i="17"/>
  <c r="BI62" i="17" s="1"/>
  <c r="AS62" i="17"/>
  <c r="AR62" i="17"/>
  <c r="BG62" i="17" s="1"/>
  <c r="AQ62" i="17"/>
  <c r="BF62" i="17" s="1"/>
  <c r="AP62" i="17"/>
  <c r="BE62" i="17" s="1"/>
  <c r="AO62" i="17"/>
  <c r="BD62" i="17" s="1"/>
  <c r="AN62" i="17"/>
  <c r="BC62" i="17" s="1"/>
  <c r="AJ62" i="17"/>
  <c r="AI62" i="17"/>
  <c r="AH62" i="17"/>
  <c r="AG62" i="17"/>
  <c r="R62" i="17"/>
  <c r="Q62" i="17"/>
  <c r="P62" i="17"/>
  <c r="O62" i="17"/>
  <c r="N62" i="17"/>
  <c r="AX62" i="15"/>
  <c r="AX61" i="15"/>
  <c r="AX60" i="15"/>
  <c r="AX59" i="15"/>
  <c r="AX58" i="15"/>
  <c r="AX57" i="15"/>
  <c r="AX56" i="15"/>
  <c r="AX55" i="15"/>
  <c r="AX54" i="15"/>
  <c r="AX53" i="15"/>
  <c r="AX52" i="15"/>
  <c r="AX51" i="15"/>
  <c r="AX50" i="15"/>
  <c r="AX49" i="15"/>
  <c r="AX48" i="15"/>
  <c r="AX47" i="15"/>
  <c r="AX46" i="15"/>
  <c r="AX45" i="15"/>
  <c r="AX44" i="15"/>
  <c r="AX43" i="15"/>
  <c r="AX42" i="15"/>
  <c r="AX41" i="15"/>
  <c r="AX40" i="15"/>
  <c r="AX39" i="15"/>
  <c r="AX38" i="15"/>
  <c r="AX37" i="15"/>
  <c r="AX36" i="15"/>
  <c r="AX35" i="15"/>
  <c r="AX34" i="15"/>
  <c r="AX33" i="15"/>
  <c r="AX32" i="15"/>
  <c r="AX31" i="15"/>
  <c r="AX30" i="15"/>
  <c r="AX29" i="15"/>
  <c r="AX28" i="15"/>
  <c r="AX27" i="15"/>
  <c r="AX26" i="15"/>
  <c r="AX25" i="15"/>
  <c r="AX24" i="15"/>
  <c r="AX23" i="15"/>
  <c r="AX22" i="15"/>
  <c r="AX21" i="15"/>
  <c r="AX20" i="15"/>
  <c r="AX19" i="15"/>
  <c r="AX18" i="15"/>
  <c r="AX17" i="15"/>
  <c r="AX16" i="15"/>
  <c r="AX15" i="15"/>
  <c r="AX14" i="15"/>
  <c r="AX13" i="15"/>
  <c r="AX12" i="15"/>
  <c r="AX11" i="15"/>
  <c r="AX10" i="15"/>
  <c r="AX9" i="15"/>
  <c r="AX8" i="15"/>
  <c r="AX7" i="15"/>
  <c r="AX6" i="15"/>
  <c r="AX5" i="15"/>
  <c r="AJ62" i="15"/>
  <c r="AJ61" i="15"/>
  <c r="AJ60" i="15"/>
  <c r="AJ59" i="15"/>
  <c r="AJ58" i="15"/>
  <c r="AJ57" i="15"/>
  <c r="AJ56" i="15"/>
  <c r="AJ55" i="15"/>
  <c r="AJ54" i="15"/>
  <c r="AJ53" i="15"/>
  <c r="AJ52" i="15"/>
  <c r="AJ51" i="15"/>
  <c r="AJ50" i="15"/>
  <c r="AJ49" i="15"/>
  <c r="AJ48" i="15"/>
  <c r="AJ47" i="15"/>
  <c r="AJ46" i="15"/>
  <c r="AJ45" i="15"/>
  <c r="AJ44" i="15"/>
  <c r="AJ43" i="15"/>
  <c r="AJ42" i="15"/>
  <c r="AJ41" i="15"/>
  <c r="AJ40" i="15"/>
  <c r="AJ39" i="15"/>
  <c r="AJ38" i="15"/>
  <c r="AJ37" i="15"/>
  <c r="AJ36" i="15"/>
  <c r="AJ35" i="15"/>
  <c r="AJ34" i="15"/>
  <c r="AJ33" i="15"/>
  <c r="AJ32" i="15"/>
  <c r="AJ31" i="15"/>
  <c r="AJ30" i="15"/>
  <c r="AJ29" i="15"/>
  <c r="AJ28" i="15"/>
  <c r="AJ27" i="15"/>
  <c r="AJ26" i="15"/>
  <c r="AJ25" i="15"/>
  <c r="AJ24" i="15"/>
  <c r="AJ23" i="15"/>
  <c r="AJ22" i="15"/>
  <c r="AJ21" i="15"/>
  <c r="AJ20" i="15"/>
  <c r="AJ19" i="15"/>
  <c r="AJ18" i="15"/>
  <c r="AJ17" i="15"/>
  <c r="AJ16" i="15"/>
  <c r="AJ15" i="15"/>
  <c r="AJ14" i="15"/>
  <c r="AJ13" i="15"/>
  <c r="AJ12" i="15"/>
  <c r="AJ11" i="15"/>
  <c r="AJ10" i="15"/>
  <c r="AJ9" i="15"/>
  <c r="AJ8" i="15"/>
  <c r="AJ7" i="15"/>
  <c r="AJ6" i="15"/>
  <c r="AJ5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BJ62" i="15"/>
  <c r="BI62" i="15"/>
  <c r="BH62" i="15"/>
  <c r="BL62" i="15" s="1"/>
  <c r="BG62" i="15"/>
  <c r="BF62" i="15"/>
  <c r="BE62" i="15"/>
  <c r="BD62" i="15"/>
  <c r="BC62" i="15"/>
  <c r="BB62" i="15"/>
  <c r="BA62" i="15"/>
  <c r="AY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H62" i="15"/>
  <c r="AG62" i="15"/>
  <c r="AF62" i="15"/>
  <c r="Q62" i="15"/>
  <c r="P62" i="15"/>
  <c r="O62" i="15"/>
  <c r="BJ61" i="15"/>
  <c r="BI61" i="15"/>
  <c r="BH61" i="15"/>
  <c r="BG61" i="15"/>
  <c r="BF61" i="15"/>
  <c r="BE61" i="15"/>
  <c r="BD61" i="15"/>
  <c r="BC61" i="15"/>
  <c r="BB61" i="15"/>
  <c r="BA61" i="15"/>
  <c r="AY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H61" i="15"/>
  <c r="AG61" i="15"/>
  <c r="AF61" i="15"/>
  <c r="Q61" i="15"/>
  <c r="P61" i="15"/>
  <c r="O61" i="15"/>
  <c r="AV113" i="14"/>
  <c r="AV112" i="14"/>
  <c r="AV111" i="14"/>
  <c r="AV110" i="14"/>
  <c r="AS114" i="14"/>
  <c r="AS113" i="14"/>
  <c r="AS112" i="14"/>
  <c r="AS111" i="14"/>
  <c r="AS110" i="14"/>
  <c r="AQ119" i="14"/>
  <c r="AP119" i="14"/>
  <c r="AQ118" i="14"/>
  <c r="AP118" i="14"/>
  <c r="AQ117" i="14"/>
  <c r="AP117" i="14"/>
  <c r="AQ116" i="14"/>
  <c r="AP116" i="14"/>
  <c r="AO117" i="14"/>
  <c r="AO116" i="14"/>
  <c r="AO119" i="14"/>
  <c r="AO118" i="14"/>
  <c r="AR181" i="14"/>
  <c r="AR180" i="14"/>
  <c r="AQ180" i="14"/>
  <c r="AR179" i="14"/>
  <c r="AQ179" i="14"/>
  <c r="AR178" i="14"/>
  <c r="AQ178" i="14"/>
  <c r="AR177" i="14"/>
  <c r="AQ177" i="14"/>
  <c r="AR176" i="14"/>
  <c r="AQ176" i="14"/>
  <c r="AQ181" i="14" s="1"/>
  <c r="AP57" i="14"/>
  <c r="AP58" i="14" s="1"/>
  <c r="AU69" i="14"/>
  <c r="AT69" i="14"/>
  <c r="AU68" i="14"/>
  <c r="AT68" i="14"/>
  <c r="AU67" i="14"/>
  <c r="AT67" i="14"/>
  <c r="AU66" i="14"/>
  <c r="AT66" i="14"/>
  <c r="AU65" i="14"/>
  <c r="AT65" i="14"/>
  <c r="AU64" i="14"/>
  <c r="AT64" i="14"/>
  <c r="AU63" i="14"/>
  <c r="AT63" i="14"/>
  <c r="AU60" i="14"/>
  <c r="AT60" i="14"/>
  <c r="AU55" i="14"/>
  <c r="AT55" i="14"/>
  <c r="AU54" i="14"/>
  <c r="AT54" i="14"/>
  <c r="AU53" i="14"/>
  <c r="AT53" i="14"/>
  <c r="AU52" i="14"/>
  <c r="AT52" i="14"/>
  <c r="AU51" i="14"/>
  <c r="AT51" i="14"/>
  <c r="AU50" i="14"/>
  <c r="AT50" i="14"/>
  <c r="AU49" i="14"/>
  <c r="AT49" i="14"/>
  <c r="AU46" i="14"/>
  <c r="AT46" i="14"/>
  <c r="AU41" i="14"/>
  <c r="AT41" i="14"/>
  <c r="AU40" i="14"/>
  <c r="AT40" i="14"/>
  <c r="AU39" i="14"/>
  <c r="AT39" i="14"/>
  <c r="AU38" i="14"/>
  <c r="AT38" i="14"/>
  <c r="AU37" i="14"/>
  <c r="AT37" i="14"/>
  <c r="AU36" i="14"/>
  <c r="AT36" i="14"/>
  <c r="AU35" i="14"/>
  <c r="AT35" i="14"/>
  <c r="AU32" i="14"/>
  <c r="AT32" i="14"/>
  <c r="AS32" i="14"/>
  <c r="AU27" i="14"/>
  <c r="AT27" i="14"/>
  <c r="AU26" i="14"/>
  <c r="AT26" i="14"/>
  <c r="AU25" i="14"/>
  <c r="AT25" i="14"/>
  <c r="AU24" i="14"/>
  <c r="AT24" i="14"/>
  <c r="AU23" i="14"/>
  <c r="AT23" i="14"/>
  <c r="AU22" i="14"/>
  <c r="AT22" i="14"/>
  <c r="AU19" i="14"/>
  <c r="AT19" i="14"/>
  <c r="AU14" i="14"/>
  <c r="AT14" i="14"/>
  <c r="AU13" i="14"/>
  <c r="AT13" i="14"/>
  <c r="AU12" i="14"/>
  <c r="AT12" i="14"/>
  <c r="AU11" i="14"/>
  <c r="AT11" i="14"/>
  <c r="AU10" i="14"/>
  <c r="AT10" i="14"/>
  <c r="AU9" i="14"/>
  <c r="AT9" i="14"/>
  <c r="AU6" i="14"/>
  <c r="AT6" i="14"/>
  <c r="AU5" i="14"/>
  <c r="AT5" i="14"/>
  <c r="AU4" i="14"/>
  <c r="AT4" i="14"/>
  <c r="AP43" i="14"/>
  <c r="AP44" i="14" s="1"/>
  <c r="AQ29" i="14"/>
  <c r="AQ16" i="14"/>
  <c r="AQ17" i="14" s="1"/>
  <c r="AR145" i="14"/>
  <c r="AR144" i="14"/>
  <c r="AR143" i="14"/>
  <c r="AR142" i="14"/>
  <c r="AR141" i="14"/>
  <c r="AR111" i="14"/>
  <c r="AR110" i="14"/>
  <c r="AR79" i="14"/>
  <c r="AR113" i="14" s="1"/>
  <c r="AR78" i="14"/>
  <c r="AR112" i="14" s="1"/>
  <c r="AR77" i="14"/>
  <c r="AR76" i="14"/>
  <c r="AR30" i="3"/>
  <c r="AR31" i="3" s="1"/>
  <c r="AR24" i="3"/>
  <c r="AR25" i="3" s="1"/>
  <c r="AR22" i="3"/>
  <c r="AR23" i="3" s="1"/>
  <c r="AR17" i="3"/>
  <c r="L47" i="9"/>
  <c r="K47" i="9"/>
  <c r="J47" i="9"/>
  <c r="I47" i="9"/>
  <c r="H47" i="9"/>
  <c r="AR44" i="2"/>
  <c r="AR43" i="2"/>
  <c r="AR35" i="2"/>
  <c r="AR34" i="2"/>
  <c r="AR30" i="2"/>
  <c r="AR29" i="2"/>
  <c r="AR27" i="2"/>
  <c r="AR26" i="2"/>
  <c r="AR24" i="2"/>
  <c r="AR23" i="2"/>
  <c r="AR21" i="2"/>
  <c r="AR20" i="2"/>
  <c r="AR18" i="2"/>
  <c r="AR17" i="2"/>
  <c r="AR15" i="2"/>
  <c r="AR14" i="2"/>
  <c r="AL44" i="13"/>
  <c r="AL43" i="13"/>
  <c r="AL35" i="13"/>
  <c r="AL34" i="13"/>
  <c r="AL55" i="13" s="1"/>
  <c r="AL31" i="13"/>
  <c r="AL30" i="13"/>
  <c r="AL28" i="13"/>
  <c r="AL27" i="13"/>
  <c r="AL25" i="13"/>
  <c r="AL24" i="13"/>
  <c r="AL22" i="13"/>
  <c r="AL21" i="13"/>
  <c r="AL19" i="13"/>
  <c r="AL18" i="13"/>
  <c r="AL16" i="13"/>
  <c r="AL15" i="13"/>
  <c r="CQ63" i="20" l="1"/>
  <c r="CD63" i="20"/>
  <c r="CU63" i="20" s="1"/>
  <c r="CP63" i="20"/>
  <c r="CO62" i="20"/>
  <c r="DF62" i="20" s="1"/>
  <c r="DE62" i="20"/>
  <c r="CT63" i="20"/>
  <c r="CO63" i="20"/>
  <c r="DF63" i="20" s="1"/>
  <c r="CD62" i="20"/>
  <c r="CU62" i="20" s="1"/>
  <c r="FW62" i="22"/>
  <c r="GK63" i="22"/>
  <c r="GK62" i="22"/>
  <c r="FL63" i="22"/>
  <c r="FW63" i="22"/>
  <c r="FL62" i="22"/>
  <c r="BK62" i="21"/>
  <c r="CT62" i="21" s="1"/>
  <c r="BY63" i="21"/>
  <c r="BZ63" i="21"/>
  <c r="CA63" i="21"/>
  <c r="CA62" i="21"/>
  <c r="BK63" i="21"/>
  <c r="CT63" i="21" s="1"/>
  <c r="BK62" i="18"/>
  <c r="BK63" i="18"/>
  <c r="BV62" i="18"/>
  <c r="BV63" i="18"/>
  <c r="CP62" i="20"/>
  <c r="CQ62" i="20"/>
  <c r="BV62" i="21"/>
  <c r="CU62" i="21"/>
  <c r="CS63" i="21"/>
  <c r="CS62" i="21"/>
  <c r="BY62" i="21"/>
  <c r="BV63" i="21"/>
  <c r="CU63" i="21"/>
  <c r="BX62" i="21"/>
  <c r="CO62" i="18"/>
  <c r="AX62" i="17"/>
  <c r="AX63" i="17"/>
  <c r="AZ62" i="17"/>
  <c r="AW62" i="17"/>
  <c r="AW63" i="17"/>
  <c r="BH62" i="17"/>
  <c r="BH63" i="17"/>
  <c r="AY62" i="17"/>
  <c r="AY63" i="17"/>
  <c r="AZ61" i="15"/>
  <c r="BM62" i="15"/>
  <c r="BL61" i="15"/>
  <c r="BK61" i="15"/>
  <c r="BM61" i="15"/>
  <c r="AZ62" i="15"/>
  <c r="BK62" i="15"/>
  <c r="AQ30" i="14"/>
  <c r="AR114" i="14"/>
  <c r="AR26" i="3"/>
  <c r="AL54" i="13"/>
  <c r="GY61" i="22"/>
  <c r="GX61" i="22"/>
  <c r="GW61" i="22"/>
  <c r="GV61" i="22"/>
  <c r="GU61" i="22"/>
  <c r="GT61" i="22"/>
  <c r="GS61" i="22"/>
  <c r="GR61" i="22"/>
  <c r="GQ61" i="22"/>
  <c r="GP61" i="22"/>
  <c r="GO61" i="22"/>
  <c r="GN61" i="22"/>
  <c r="GY60" i="22"/>
  <c r="GX60" i="22"/>
  <c r="GW60" i="22"/>
  <c r="GV60" i="22"/>
  <c r="GU60" i="22"/>
  <c r="GT60" i="22"/>
  <c r="GS60" i="22"/>
  <c r="GR60" i="22"/>
  <c r="GQ60" i="22"/>
  <c r="GP60" i="22"/>
  <c r="GO60" i="22"/>
  <c r="GN60" i="22"/>
  <c r="GY59" i="22"/>
  <c r="GX59" i="22"/>
  <c r="GW59" i="22"/>
  <c r="GV59" i="22"/>
  <c r="GU59" i="22"/>
  <c r="GT59" i="22"/>
  <c r="GS59" i="22"/>
  <c r="GR59" i="22"/>
  <c r="GQ59" i="22"/>
  <c r="GP59" i="22"/>
  <c r="GO59" i="22"/>
  <c r="GN59" i="22"/>
  <c r="GY58" i="22"/>
  <c r="GX58" i="22"/>
  <c r="GW58" i="22"/>
  <c r="GV58" i="22"/>
  <c r="GU58" i="22"/>
  <c r="GT58" i="22"/>
  <c r="GS58" i="22"/>
  <c r="GR58" i="22"/>
  <c r="GQ58" i="22"/>
  <c r="GP58" i="22"/>
  <c r="GO58" i="22"/>
  <c r="GN58" i="22"/>
  <c r="GY57" i="22"/>
  <c r="GX57" i="22"/>
  <c r="GW57" i="22"/>
  <c r="GV57" i="22"/>
  <c r="GU57" i="22"/>
  <c r="GT57" i="22"/>
  <c r="GS57" i="22"/>
  <c r="GR57" i="22"/>
  <c r="GQ57" i="22"/>
  <c r="GP57" i="22"/>
  <c r="GO57" i="22"/>
  <c r="GN57" i="22"/>
  <c r="GY56" i="22"/>
  <c r="GX56" i="22"/>
  <c r="GW56" i="22"/>
  <c r="GV56" i="22"/>
  <c r="GU56" i="22"/>
  <c r="GT56" i="22"/>
  <c r="GS56" i="22"/>
  <c r="GR56" i="22"/>
  <c r="GQ56" i="22"/>
  <c r="GP56" i="22"/>
  <c r="GO56" i="22"/>
  <c r="GN56" i="22"/>
  <c r="GY55" i="22"/>
  <c r="GX55" i="22"/>
  <c r="GW55" i="22"/>
  <c r="GV55" i="22"/>
  <c r="GU55" i="22"/>
  <c r="GT55" i="22"/>
  <c r="GS55" i="22"/>
  <c r="GR55" i="22"/>
  <c r="GQ55" i="22"/>
  <c r="GP55" i="22"/>
  <c r="GO55" i="22"/>
  <c r="GN55" i="22"/>
  <c r="GY54" i="22"/>
  <c r="GX54" i="22"/>
  <c r="GW54" i="22"/>
  <c r="GV54" i="22"/>
  <c r="GU54" i="22"/>
  <c r="GT54" i="22"/>
  <c r="GS54" i="22"/>
  <c r="GR54" i="22"/>
  <c r="GQ54" i="22"/>
  <c r="GP54" i="22"/>
  <c r="GO54" i="22"/>
  <c r="GN54" i="22"/>
  <c r="GY53" i="22"/>
  <c r="GX53" i="22"/>
  <c r="GW53" i="22"/>
  <c r="GV53" i="22"/>
  <c r="GU53" i="22"/>
  <c r="GT53" i="22"/>
  <c r="GS53" i="22"/>
  <c r="GR53" i="22"/>
  <c r="GQ53" i="22"/>
  <c r="GP53" i="22"/>
  <c r="GO53" i="22"/>
  <c r="GN53" i="22"/>
  <c r="GY52" i="22"/>
  <c r="GX52" i="22"/>
  <c r="GW52" i="22"/>
  <c r="GV52" i="22"/>
  <c r="GU52" i="22"/>
  <c r="GT52" i="22"/>
  <c r="GS52" i="22"/>
  <c r="GR52" i="22"/>
  <c r="GQ52" i="22"/>
  <c r="GP52" i="22"/>
  <c r="GO52" i="22"/>
  <c r="GN52" i="22"/>
  <c r="GY51" i="22"/>
  <c r="GX51" i="22"/>
  <c r="GW51" i="22"/>
  <c r="GV51" i="22"/>
  <c r="GU51" i="22"/>
  <c r="GT51" i="22"/>
  <c r="GS51" i="22"/>
  <c r="GR51" i="22"/>
  <c r="GQ51" i="22"/>
  <c r="GP51" i="22"/>
  <c r="GO51" i="22"/>
  <c r="GN51" i="22"/>
  <c r="GY50" i="22"/>
  <c r="GX50" i="22"/>
  <c r="GW50" i="22"/>
  <c r="GV50" i="22"/>
  <c r="GU50" i="22"/>
  <c r="GT50" i="22"/>
  <c r="GS50" i="22"/>
  <c r="GR50" i="22"/>
  <c r="GQ50" i="22"/>
  <c r="GP50" i="22"/>
  <c r="GO50" i="22"/>
  <c r="GN50" i="22"/>
  <c r="GY49" i="22"/>
  <c r="GX49" i="22"/>
  <c r="GW49" i="22"/>
  <c r="GV49" i="22"/>
  <c r="GU49" i="22"/>
  <c r="GT49" i="22"/>
  <c r="GS49" i="22"/>
  <c r="GR49" i="22"/>
  <c r="GQ49" i="22"/>
  <c r="GP49" i="22"/>
  <c r="GO49" i="22"/>
  <c r="GN49" i="22"/>
  <c r="GY48" i="22"/>
  <c r="GX48" i="22"/>
  <c r="GW48" i="22"/>
  <c r="GV48" i="22"/>
  <c r="GU48" i="22"/>
  <c r="GT48" i="22"/>
  <c r="GS48" i="22"/>
  <c r="GR48" i="22"/>
  <c r="GQ48" i="22"/>
  <c r="GP48" i="22"/>
  <c r="GO48" i="22"/>
  <c r="GN48" i="22"/>
  <c r="GY47" i="22"/>
  <c r="GX47" i="22"/>
  <c r="GW47" i="22"/>
  <c r="GV47" i="22"/>
  <c r="GU47" i="22"/>
  <c r="GT47" i="22"/>
  <c r="GS47" i="22"/>
  <c r="GR47" i="22"/>
  <c r="GQ47" i="22"/>
  <c r="GP47" i="22"/>
  <c r="GO47" i="22"/>
  <c r="GN47" i="22"/>
  <c r="GY46" i="22"/>
  <c r="GX46" i="22"/>
  <c r="GW46" i="22"/>
  <c r="GV46" i="22"/>
  <c r="GU46" i="22"/>
  <c r="GT46" i="22"/>
  <c r="GS46" i="22"/>
  <c r="GR46" i="22"/>
  <c r="GQ46" i="22"/>
  <c r="GP46" i="22"/>
  <c r="GO46" i="22"/>
  <c r="GN46" i="22"/>
  <c r="GY45" i="22"/>
  <c r="GX45" i="22"/>
  <c r="GW45" i="22"/>
  <c r="GV45" i="22"/>
  <c r="GU45" i="22"/>
  <c r="GT45" i="22"/>
  <c r="GS45" i="22"/>
  <c r="GR45" i="22"/>
  <c r="GQ45" i="22"/>
  <c r="GP45" i="22"/>
  <c r="GO45" i="22"/>
  <c r="GN45" i="22"/>
  <c r="GY44" i="22"/>
  <c r="GX44" i="22"/>
  <c r="GW44" i="22"/>
  <c r="GV44" i="22"/>
  <c r="GU44" i="22"/>
  <c r="GT44" i="22"/>
  <c r="GS44" i="22"/>
  <c r="GR44" i="22"/>
  <c r="GQ44" i="22"/>
  <c r="GP44" i="22"/>
  <c r="GO44" i="22"/>
  <c r="GN44" i="22"/>
  <c r="GY43" i="22"/>
  <c r="GX43" i="22"/>
  <c r="GW43" i="22"/>
  <c r="GV43" i="22"/>
  <c r="GU43" i="22"/>
  <c r="GT43" i="22"/>
  <c r="GS43" i="22"/>
  <c r="GR43" i="22"/>
  <c r="GQ43" i="22"/>
  <c r="GP43" i="22"/>
  <c r="GO43" i="22"/>
  <c r="GN43" i="22"/>
  <c r="GY42" i="22"/>
  <c r="GX42" i="22"/>
  <c r="GW42" i="22"/>
  <c r="GV42" i="22"/>
  <c r="GU42" i="22"/>
  <c r="GT42" i="22"/>
  <c r="GS42" i="22"/>
  <c r="GR42" i="22"/>
  <c r="GQ42" i="22"/>
  <c r="GP42" i="22"/>
  <c r="GO42" i="22"/>
  <c r="GN42" i="22"/>
  <c r="GY41" i="22"/>
  <c r="GX41" i="22"/>
  <c r="GW41" i="22"/>
  <c r="GV41" i="22"/>
  <c r="GU41" i="22"/>
  <c r="GT41" i="22"/>
  <c r="GS41" i="22"/>
  <c r="GR41" i="22"/>
  <c r="GQ41" i="22"/>
  <c r="GP41" i="22"/>
  <c r="GO41" i="22"/>
  <c r="GN41" i="22"/>
  <c r="GY40" i="22"/>
  <c r="GX40" i="22"/>
  <c r="GW40" i="22"/>
  <c r="GV40" i="22"/>
  <c r="GU40" i="22"/>
  <c r="GT40" i="22"/>
  <c r="GS40" i="22"/>
  <c r="GR40" i="22"/>
  <c r="GQ40" i="22"/>
  <c r="GP40" i="22"/>
  <c r="GO40" i="22"/>
  <c r="GN40" i="22"/>
  <c r="GY39" i="22"/>
  <c r="GX39" i="22"/>
  <c r="GW39" i="22"/>
  <c r="GV39" i="22"/>
  <c r="GU39" i="22"/>
  <c r="GT39" i="22"/>
  <c r="GS39" i="22"/>
  <c r="GR39" i="22"/>
  <c r="GQ39" i="22"/>
  <c r="GP39" i="22"/>
  <c r="GO39" i="22"/>
  <c r="GN39" i="22"/>
  <c r="GY38" i="22"/>
  <c r="GX38" i="22"/>
  <c r="GW38" i="22"/>
  <c r="GV38" i="22"/>
  <c r="GU38" i="22"/>
  <c r="GT38" i="22"/>
  <c r="GS38" i="22"/>
  <c r="GR38" i="22"/>
  <c r="GQ38" i="22"/>
  <c r="GP38" i="22"/>
  <c r="GO38" i="22"/>
  <c r="GN38" i="22"/>
  <c r="GY37" i="22"/>
  <c r="GX37" i="22"/>
  <c r="GW37" i="22"/>
  <c r="GV37" i="22"/>
  <c r="GU37" i="22"/>
  <c r="GT37" i="22"/>
  <c r="GS37" i="22"/>
  <c r="GR37" i="22"/>
  <c r="GQ37" i="22"/>
  <c r="GP37" i="22"/>
  <c r="GO37" i="22"/>
  <c r="GN37" i="22"/>
  <c r="GY36" i="22"/>
  <c r="GX36" i="22"/>
  <c r="GW36" i="22"/>
  <c r="GV36" i="22"/>
  <c r="GU36" i="22"/>
  <c r="GT36" i="22"/>
  <c r="GS36" i="22"/>
  <c r="GR36" i="22"/>
  <c r="GQ36" i="22"/>
  <c r="GP36" i="22"/>
  <c r="GO36" i="22"/>
  <c r="GN36" i="22"/>
  <c r="GY35" i="22"/>
  <c r="GX35" i="22"/>
  <c r="GW35" i="22"/>
  <c r="GV35" i="22"/>
  <c r="GU35" i="22"/>
  <c r="GT35" i="22"/>
  <c r="GS35" i="22"/>
  <c r="GR35" i="22"/>
  <c r="GQ35" i="22"/>
  <c r="GP35" i="22"/>
  <c r="GO35" i="22"/>
  <c r="GN35" i="22"/>
  <c r="GY34" i="22"/>
  <c r="GX34" i="22"/>
  <c r="GW34" i="22"/>
  <c r="GV34" i="22"/>
  <c r="GU34" i="22"/>
  <c r="GT34" i="22"/>
  <c r="GS34" i="22"/>
  <c r="GR34" i="22"/>
  <c r="GQ34" i="22"/>
  <c r="GP34" i="22"/>
  <c r="GO34" i="22"/>
  <c r="GN34" i="22"/>
  <c r="GY33" i="22"/>
  <c r="GX33" i="22"/>
  <c r="GW33" i="22"/>
  <c r="GV33" i="22"/>
  <c r="GU33" i="22"/>
  <c r="GT33" i="22"/>
  <c r="GS33" i="22"/>
  <c r="GR33" i="22"/>
  <c r="GQ33" i="22"/>
  <c r="GP33" i="22"/>
  <c r="GO33" i="22"/>
  <c r="GN33" i="22"/>
  <c r="GY32" i="22"/>
  <c r="GX32" i="22"/>
  <c r="GW32" i="22"/>
  <c r="GV32" i="22"/>
  <c r="GU32" i="22"/>
  <c r="GT32" i="22"/>
  <c r="GS32" i="22"/>
  <c r="GR32" i="22"/>
  <c r="GQ32" i="22"/>
  <c r="GP32" i="22"/>
  <c r="GO32" i="22"/>
  <c r="GN32" i="22"/>
  <c r="GY31" i="22"/>
  <c r="GX31" i="22"/>
  <c r="GW31" i="22"/>
  <c r="GV31" i="22"/>
  <c r="GU31" i="22"/>
  <c r="GT31" i="22"/>
  <c r="GS31" i="22"/>
  <c r="GR31" i="22"/>
  <c r="GQ31" i="22"/>
  <c r="GP31" i="22"/>
  <c r="GO31" i="22"/>
  <c r="GN31" i="22"/>
  <c r="GY30" i="22"/>
  <c r="GX30" i="22"/>
  <c r="GW30" i="22"/>
  <c r="GV30" i="22"/>
  <c r="GU30" i="22"/>
  <c r="GT30" i="22"/>
  <c r="GS30" i="22"/>
  <c r="GR30" i="22"/>
  <c r="GQ30" i="22"/>
  <c r="GP30" i="22"/>
  <c r="GO30" i="22"/>
  <c r="GN30" i="22"/>
  <c r="GY29" i="22"/>
  <c r="GX29" i="22"/>
  <c r="GW29" i="22"/>
  <c r="GV29" i="22"/>
  <c r="GU29" i="22"/>
  <c r="GT29" i="22"/>
  <c r="GS29" i="22"/>
  <c r="GR29" i="22"/>
  <c r="GQ29" i="22"/>
  <c r="GP29" i="22"/>
  <c r="GO29" i="22"/>
  <c r="GN29" i="22"/>
  <c r="GY28" i="22"/>
  <c r="GX28" i="22"/>
  <c r="GW28" i="22"/>
  <c r="GV28" i="22"/>
  <c r="GU28" i="22"/>
  <c r="GT28" i="22"/>
  <c r="GS28" i="22"/>
  <c r="GR28" i="22"/>
  <c r="GQ28" i="22"/>
  <c r="GP28" i="22"/>
  <c r="GO28" i="22"/>
  <c r="GN28" i="22"/>
  <c r="GY27" i="22"/>
  <c r="GX27" i="22"/>
  <c r="GW27" i="22"/>
  <c r="GV27" i="22"/>
  <c r="GU27" i="22"/>
  <c r="GT27" i="22"/>
  <c r="GS27" i="22"/>
  <c r="GR27" i="22"/>
  <c r="GQ27" i="22"/>
  <c r="GP27" i="22"/>
  <c r="GO27" i="22"/>
  <c r="GN27" i="22"/>
  <c r="GY26" i="22"/>
  <c r="GX26" i="22"/>
  <c r="GW26" i="22"/>
  <c r="GV26" i="22"/>
  <c r="GU26" i="22"/>
  <c r="GT26" i="22"/>
  <c r="GS26" i="22"/>
  <c r="GR26" i="22"/>
  <c r="GQ26" i="22"/>
  <c r="GP26" i="22"/>
  <c r="GO26" i="22"/>
  <c r="GN26" i="22"/>
  <c r="GY25" i="22"/>
  <c r="GX25" i="22"/>
  <c r="GW25" i="22"/>
  <c r="GV25" i="22"/>
  <c r="GU25" i="22"/>
  <c r="GT25" i="22"/>
  <c r="GS25" i="22"/>
  <c r="GR25" i="22"/>
  <c r="GQ25" i="22"/>
  <c r="GP25" i="22"/>
  <c r="GO25" i="22"/>
  <c r="GN25" i="22"/>
  <c r="GY24" i="22"/>
  <c r="GX24" i="22"/>
  <c r="GW24" i="22"/>
  <c r="GV24" i="22"/>
  <c r="GU24" i="22"/>
  <c r="GT24" i="22"/>
  <c r="GS24" i="22"/>
  <c r="GR24" i="22"/>
  <c r="GQ24" i="22"/>
  <c r="GP24" i="22"/>
  <c r="GO24" i="22"/>
  <c r="GN24" i="22"/>
  <c r="GY23" i="22"/>
  <c r="GX23" i="22"/>
  <c r="GW23" i="22"/>
  <c r="GV23" i="22"/>
  <c r="GU23" i="22"/>
  <c r="GT23" i="22"/>
  <c r="GS23" i="22"/>
  <c r="GR23" i="22"/>
  <c r="GQ23" i="22"/>
  <c r="GP23" i="22"/>
  <c r="GO23" i="22"/>
  <c r="GN23" i="22"/>
  <c r="GY22" i="22"/>
  <c r="GX22" i="22"/>
  <c r="GW22" i="22"/>
  <c r="GV22" i="22"/>
  <c r="GU22" i="22"/>
  <c r="GT22" i="22"/>
  <c r="GS22" i="22"/>
  <c r="GR22" i="22"/>
  <c r="GQ22" i="22"/>
  <c r="GP22" i="22"/>
  <c r="GO22" i="22"/>
  <c r="GN22" i="22"/>
  <c r="GY21" i="22"/>
  <c r="GX21" i="22"/>
  <c r="GW21" i="22"/>
  <c r="GV21" i="22"/>
  <c r="GU21" i="22"/>
  <c r="GT21" i="22"/>
  <c r="GS21" i="22"/>
  <c r="GR21" i="22"/>
  <c r="GQ21" i="22"/>
  <c r="GP21" i="22"/>
  <c r="GO21" i="22"/>
  <c r="GN21" i="22"/>
  <c r="GY20" i="22"/>
  <c r="GX20" i="22"/>
  <c r="GW20" i="22"/>
  <c r="GV20" i="22"/>
  <c r="GU20" i="22"/>
  <c r="GT20" i="22"/>
  <c r="GS20" i="22"/>
  <c r="GR20" i="22"/>
  <c r="GQ20" i="22"/>
  <c r="GP20" i="22"/>
  <c r="GO20" i="22"/>
  <c r="GN20" i="22"/>
  <c r="GY19" i="22"/>
  <c r="GX19" i="22"/>
  <c r="GW19" i="22"/>
  <c r="GV19" i="22"/>
  <c r="GU19" i="22"/>
  <c r="GT19" i="22"/>
  <c r="GS19" i="22"/>
  <c r="GR19" i="22"/>
  <c r="GQ19" i="22"/>
  <c r="GP19" i="22"/>
  <c r="GO19" i="22"/>
  <c r="GN19" i="22"/>
  <c r="GY18" i="22"/>
  <c r="GX18" i="22"/>
  <c r="GW18" i="22"/>
  <c r="GV18" i="22"/>
  <c r="GU18" i="22"/>
  <c r="GT18" i="22"/>
  <c r="GS18" i="22"/>
  <c r="GR18" i="22"/>
  <c r="GQ18" i="22"/>
  <c r="GP18" i="22"/>
  <c r="GO18" i="22"/>
  <c r="GN18" i="22"/>
  <c r="GY17" i="22"/>
  <c r="GX17" i="22"/>
  <c r="GW17" i="22"/>
  <c r="GV17" i="22"/>
  <c r="GU17" i="22"/>
  <c r="GT17" i="22"/>
  <c r="GS17" i="22"/>
  <c r="GR17" i="22"/>
  <c r="GQ17" i="22"/>
  <c r="GP17" i="22"/>
  <c r="GO17" i="22"/>
  <c r="GN17" i="22"/>
  <c r="GY16" i="22"/>
  <c r="GX16" i="22"/>
  <c r="GW16" i="22"/>
  <c r="GV16" i="22"/>
  <c r="GU16" i="22"/>
  <c r="GT16" i="22"/>
  <c r="GS16" i="22"/>
  <c r="GR16" i="22"/>
  <c r="GQ16" i="22"/>
  <c r="GP16" i="22"/>
  <c r="GO16" i="22"/>
  <c r="GN16" i="22"/>
  <c r="GY15" i="22"/>
  <c r="GX15" i="22"/>
  <c r="GW15" i="22"/>
  <c r="GV15" i="22"/>
  <c r="GU15" i="22"/>
  <c r="GT15" i="22"/>
  <c r="GS15" i="22"/>
  <c r="GR15" i="22"/>
  <c r="GQ15" i="22"/>
  <c r="GP15" i="22"/>
  <c r="GO15" i="22"/>
  <c r="GN15" i="22"/>
  <c r="GY14" i="22"/>
  <c r="GX14" i="22"/>
  <c r="GW14" i="22"/>
  <c r="GV14" i="22"/>
  <c r="GU14" i="22"/>
  <c r="GT14" i="22"/>
  <c r="GS14" i="22"/>
  <c r="GR14" i="22"/>
  <c r="GQ14" i="22"/>
  <c r="GP14" i="22"/>
  <c r="GO14" i="22"/>
  <c r="GN14" i="22"/>
  <c r="GY13" i="22"/>
  <c r="GX13" i="22"/>
  <c r="GW13" i="22"/>
  <c r="GV13" i="22"/>
  <c r="GU13" i="22"/>
  <c r="GT13" i="22"/>
  <c r="GS13" i="22"/>
  <c r="GR13" i="22"/>
  <c r="GQ13" i="22"/>
  <c r="GP13" i="22"/>
  <c r="GO13" i="22"/>
  <c r="GN13" i="22"/>
  <c r="GY12" i="22"/>
  <c r="GX12" i="22"/>
  <c r="GW12" i="22"/>
  <c r="GV12" i="22"/>
  <c r="GU12" i="22"/>
  <c r="GT12" i="22"/>
  <c r="GS12" i="22"/>
  <c r="GR12" i="22"/>
  <c r="GQ12" i="22"/>
  <c r="GP12" i="22"/>
  <c r="GO12" i="22"/>
  <c r="GN12" i="22"/>
  <c r="GY11" i="22"/>
  <c r="GX11" i="22"/>
  <c r="GW11" i="22"/>
  <c r="GV11" i="22"/>
  <c r="GU11" i="22"/>
  <c r="GT11" i="22"/>
  <c r="GS11" i="22"/>
  <c r="GR11" i="22"/>
  <c r="GQ11" i="22"/>
  <c r="GP11" i="22"/>
  <c r="GO11" i="22"/>
  <c r="GN11" i="22"/>
  <c r="GY10" i="22"/>
  <c r="GX10" i="22"/>
  <c r="GW10" i="22"/>
  <c r="GV10" i="22"/>
  <c r="GU10" i="22"/>
  <c r="GT10" i="22"/>
  <c r="GS10" i="22"/>
  <c r="GR10" i="22"/>
  <c r="GQ10" i="22"/>
  <c r="GP10" i="22"/>
  <c r="GO10" i="22"/>
  <c r="GN10" i="22"/>
  <c r="GY9" i="22"/>
  <c r="GX9" i="22"/>
  <c r="GW9" i="22"/>
  <c r="GV9" i="22"/>
  <c r="GU9" i="22"/>
  <c r="GT9" i="22"/>
  <c r="GS9" i="22"/>
  <c r="GR9" i="22"/>
  <c r="GQ9" i="22"/>
  <c r="GP9" i="22"/>
  <c r="GO9" i="22"/>
  <c r="GN9" i="22"/>
  <c r="GY8" i="22"/>
  <c r="GX8" i="22"/>
  <c r="GW8" i="22"/>
  <c r="GV8" i="22"/>
  <c r="GU8" i="22"/>
  <c r="GT8" i="22"/>
  <c r="GS8" i="22"/>
  <c r="GR8" i="22"/>
  <c r="GQ8" i="22"/>
  <c r="GP8" i="22"/>
  <c r="GO8" i="22"/>
  <c r="GN8" i="22"/>
  <c r="GY7" i="22"/>
  <c r="GX7" i="22"/>
  <c r="GW7" i="22"/>
  <c r="GV7" i="22"/>
  <c r="GU7" i="22"/>
  <c r="GT7" i="22"/>
  <c r="GS7" i="22"/>
  <c r="GR7" i="22"/>
  <c r="GQ7" i="22"/>
  <c r="GP7" i="22"/>
  <c r="GO7" i="22"/>
  <c r="GN7" i="22"/>
  <c r="GO6" i="22"/>
  <c r="GY6" i="22"/>
  <c r="GX6" i="22"/>
  <c r="GW6" i="22"/>
  <c r="GV6" i="22"/>
  <c r="GU6" i="22"/>
  <c r="GT6" i="22"/>
  <c r="GS6" i="22"/>
  <c r="GR6" i="22"/>
  <c r="GQ6" i="22"/>
  <c r="GP6" i="22"/>
  <c r="GN6" i="22"/>
  <c r="GI61" i="22"/>
  <c r="GH61" i="22"/>
  <c r="GG61" i="22"/>
  <c r="GF61" i="22"/>
  <c r="GE61" i="22"/>
  <c r="GD61" i="22"/>
  <c r="GC61" i="22"/>
  <c r="GB61" i="22"/>
  <c r="GA61" i="22"/>
  <c r="FZ61" i="22"/>
  <c r="GI60" i="22"/>
  <c r="GH60" i="22"/>
  <c r="GG60" i="22"/>
  <c r="GF60" i="22"/>
  <c r="GE60" i="22"/>
  <c r="GD60" i="22"/>
  <c r="GC60" i="22"/>
  <c r="GB60" i="22"/>
  <c r="GA60" i="22"/>
  <c r="FZ60" i="22"/>
  <c r="GI59" i="22"/>
  <c r="GH59" i="22"/>
  <c r="GG59" i="22"/>
  <c r="GF59" i="22"/>
  <c r="GE59" i="22"/>
  <c r="GD59" i="22"/>
  <c r="GC59" i="22"/>
  <c r="GB59" i="22"/>
  <c r="GA59" i="22"/>
  <c r="FZ59" i="22"/>
  <c r="GI58" i="22"/>
  <c r="GH58" i="22"/>
  <c r="GG58" i="22"/>
  <c r="GF58" i="22"/>
  <c r="GE58" i="22"/>
  <c r="GD58" i="22"/>
  <c r="GC58" i="22"/>
  <c r="GB58" i="22"/>
  <c r="GA58" i="22"/>
  <c r="FZ58" i="22"/>
  <c r="GI57" i="22"/>
  <c r="GH57" i="22"/>
  <c r="GG57" i="22"/>
  <c r="GF57" i="22"/>
  <c r="GE57" i="22"/>
  <c r="GD57" i="22"/>
  <c r="GC57" i="22"/>
  <c r="GB57" i="22"/>
  <c r="GA57" i="22"/>
  <c r="FZ57" i="22"/>
  <c r="GI56" i="22"/>
  <c r="GH56" i="22"/>
  <c r="GG56" i="22"/>
  <c r="GF56" i="22"/>
  <c r="GE56" i="22"/>
  <c r="GD56" i="22"/>
  <c r="GC56" i="22"/>
  <c r="GB56" i="22"/>
  <c r="GA56" i="22"/>
  <c r="FZ56" i="22"/>
  <c r="GI55" i="22"/>
  <c r="GH55" i="22"/>
  <c r="GG55" i="22"/>
  <c r="GF55" i="22"/>
  <c r="GE55" i="22"/>
  <c r="GD55" i="22"/>
  <c r="GC55" i="22"/>
  <c r="GB55" i="22"/>
  <c r="GA55" i="22"/>
  <c r="FZ55" i="22"/>
  <c r="GI54" i="22"/>
  <c r="GH54" i="22"/>
  <c r="GG54" i="22"/>
  <c r="GF54" i="22"/>
  <c r="GE54" i="22"/>
  <c r="GD54" i="22"/>
  <c r="GC54" i="22"/>
  <c r="GB54" i="22"/>
  <c r="GA54" i="22"/>
  <c r="FZ54" i="22"/>
  <c r="GI53" i="22"/>
  <c r="GH53" i="22"/>
  <c r="GG53" i="22"/>
  <c r="GF53" i="22"/>
  <c r="GE53" i="22"/>
  <c r="GD53" i="22"/>
  <c r="GC53" i="22"/>
  <c r="GB53" i="22"/>
  <c r="GA53" i="22"/>
  <c r="FZ53" i="22"/>
  <c r="GI52" i="22"/>
  <c r="GH52" i="22"/>
  <c r="GG52" i="22"/>
  <c r="GF52" i="22"/>
  <c r="GE52" i="22"/>
  <c r="GD52" i="22"/>
  <c r="GC52" i="22"/>
  <c r="GB52" i="22"/>
  <c r="GA52" i="22"/>
  <c r="FZ52" i="22"/>
  <c r="GI51" i="22"/>
  <c r="GH51" i="22"/>
  <c r="GG51" i="22"/>
  <c r="GF51" i="22"/>
  <c r="GE51" i="22"/>
  <c r="GD51" i="22"/>
  <c r="GC51" i="22"/>
  <c r="GB51" i="22"/>
  <c r="GA51" i="22"/>
  <c r="FZ51" i="22"/>
  <c r="GI50" i="22"/>
  <c r="GH50" i="22"/>
  <c r="GG50" i="22"/>
  <c r="GF50" i="22"/>
  <c r="GE50" i="22"/>
  <c r="GD50" i="22"/>
  <c r="GC50" i="22"/>
  <c r="GB50" i="22"/>
  <c r="GA50" i="22"/>
  <c r="FZ50" i="22"/>
  <c r="GI49" i="22"/>
  <c r="GH49" i="22"/>
  <c r="GG49" i="22"/>
  <c r="GF49" i="22"/>
  <c r="GE49" i="22"/>
  <c r="GD49" i="22"/>
  <c r="GC49" i="22"/>
  <c r="GB49" i="22"/>
  <c r="GA49" i="22"/>
  <c r="FZ49" i="22"/>
  <c r="GI48" i="22"/>
  <c r="GH48" i="22"/>
  <c r="GG48" i="22"/>
  <c r="GF48" i="22"/>
  <c r="GE48" i="22"/>
  <c r="GD48" i="22"/>
  <c r="GC48" i="22"/>
  <c r="GB48" i="22"/>
  <c r="GA48" i="22"/>
  <c r="FZ48" i="22"/>
  <c r="GI47" i="22"/>
  <c r="GH47" i="22"/>
  <c r="GG47" i="22"/>
  <c r="GF47" i="22"/>
  <c r="GE47" i="22"/>
  <c r="GD47" i="22"/>
  <c r="GC47" i="22"/>
  <c r="GB47" i="22"/>
  <c r="GA47" i="22"/>
  <c r="FZ47" i="22"/>
  <c r="GI46" i="22"/>
  <c r="GH46" i="22"/>
  <c r="GG46" i="22"/>
  <c r="GF46" i="22"/>
  <c r="GE46" i="22"/>
  <c r="GD46" i="22"/>
  <c r="GC46" i="22"/>
  <c r="GB46" i="22"/>
  <c r="GA46" i="22"/>
  <c r="FZ46" i="22"/>
  <c r="GI45" i="22"/>
  <c r="GH45" i="22"/>
  <c r="GG45" i="22"/>
  <c r="GF45" i="22"/>
  <c r="GE45" i="22"/>
  <c r="GD45" i="22"/>
  <c r="GC45" i="22"/>
  <c r="GB45" i="22"/>
  <c r="GA45" i="22"/>
  <c r="FZ45" i="22"/>
  <c r="GI44" i="22"/>
  <c r="GH44" i="22"/>
  <c r="GG44" i="22"/>
  <c r="GF44" i="22"/>
  <c r="GE44" i="22"/>
  <c r="GD44" i="22"/>
  <c r="GC44" i="22"/>
  <c r="GB44" i="22"/>
  <c r="GA44" i="22"/>
  <c r="FZ44" i="22"/>
  <c r="GI43" i="22"/>
  <c r="GH43" i="22"/>
  <c r="GG43" i="22"/>
  <c r="GF43" i="22"/>
  <c r="GE43" i="22"/>
  <c r="GD43" i="22"/>
  <c r="GC43" i="22"/>
  <c r="GB43" i="22"/>
  <c r="GA43" i="22"/>
  <c r="FZ43" i="22"/>
  <c r="GI42" i="22"/>
  <c r="GH42" i="22"/>
  <c r="GG42" i="22"/>
  <c r="GF42" i="22"/>
  <c r="GE42" i="22"/>
  <c r="GD42" i="22"/>
  <c r="GC42" i="22"/>
  <c r="GB42" i="22"/>
  <c r="GA42" i="22"/>
  <c r="FZ42" i="22"/>
  <c r="GI41" i="22"/>
  <c r="GH41" i="22"/>
  <c r="GG41" i="22"/>
  <c r="GF41" i="22"/>
  <c r="GE41" i="22"/>
  <c r="GD41" i="22"/>
  <c r="GC41" i="22"/>
  <c r="GB41" i="22"/>
  <c r="GA41" i="22"/>
  <c r="FZ41" i="22"/>
  <c r="GI40" i="22"/>
  <c r="GH40" i="22"/>
  <c r="GG40" i="22"/>
  <c r="GF40" i="22"/>
  <c r="GE40" i="22"/>
  <c r="GD40" i="22"/>
  <c r="GC40" i="22"/>
  <c r="GB40" i="22"/>
  <c r="GA40" i="22"/>
  <c r="FZ40" i="22"/>
  <c r="GI39" i="22"/>
  <c r="GH39" i="22"/>
  <c r="GG39" i="22"/>
  <c r="GF39" i="22"/>
  <c r="GE39" i="22"/>
  <c r="GD39" i="22"/>
  <c r="GC39" i="22"/>
  <c r="GB39" i="22"/>
  <c r="GA39" i="22"/>
  <c r="FZ39" i="22"/>
  <c r="GI38" i="22"/>
  <c r="GH38" i="22"/>
  <c r="GG38" i="22"/>
  <c r="GF38" i="22"/>
  <c r="GE38" i="22"/>
  <c r="GD38" i="22"/>
  <c r="GC38" i="22"/>
  <c r="GB38" i="22"/>
  <c r="GA38" i="22"/>
  <c r="FZ38" i="22"/>
  <c r="GI37" i="22"/>
  <c r="GH37" i="22"/>
  <c r="GG37" i="22"/>
  <c r="GF37" i="22"/>
  <c r="GE37" i="22"/>
  <c r="GD37" i="22"/>
  <c r="GC37" i="22"/>
  <c r="GB37" i="22"/>
  <c r="GA37" i="22"/>
  <c r="FZ37" i="22"/>
  <c r="GI36" i="22"/>
  <c r="GH36" i="22"/>
  <c r="GG36" i="22"/>
  <c r="GF36" i="22"/>
  <c r="GE36" i="22"/>
  <c r="GD36" i="22"/>
  <c r="GC36" i="22"/>
  <c r="GB36" i="22"/>
  <c r="GA36" i="22"/>
  <c r="FZ36" i="22"/>
  <c r="GI35" i="22"/>
  <c r="GH35" i="22"/>
  <c r="GG35" i="22"/>
  <c r="GF35" i="22"/>
  <c r="GE35" i="22"/>
  <c r="GD35" i="22"/>
  <c r="GC35" i="22"/>
  <c r="GB35" i="22"/>
  <c r="GA35" i="22"/>
  <c r="FZ35" i="22"/>
  <c r="GI34" i="22"/>
  <c r="GH34" i="22"/>
  <c r="GG34" i="22"/>
  <c r="GF34" i="22"/>
  <c r="GE34" i="22"/>
  <c r="GD34" i="22"/>
  <c r="GC34" i="22"/>
  <c r="GB34" i="22"/>
  <c r="GA34" i="22"/>
  <c r="FZ34" i="22"/>
  <c r="GI33" i="22"/>
  <c r="GH33" i="22"/>
  <c r="GG33" i="22"/>
  <c r="GF33" i="22"/>
  <c r="GE33" i="22"/>
  <c r="GD33" i="22"/>
  <c r="GC33" i="22"/>
  <c r="GB33" i="22"/>
  <c r="GA33" i="22"/>
  <c r="FZ33" i="22"/>
  <c r="GI32" i="22"/>
  <c r="GH32" i="22"/>
  <c r="GG32" i="22"/>
  <c r="GF32" i="22"/>
  <c r="GE32" i="22"/>
  <c r="GD32" i="22"/>
  <c r="GC32" i="22"/>
  <c r="GB32" i="22"/>
  <c r="GA32" i="22"/>
  <c r="FZ32" i="22"/>
  <c r="GI31" i="22"/>
  <c r="GH31" i="22"/>
  <c r="GG31" i="22"/>
  <c r="GF31" i="22"/>
  <c r="GE31" i="22"/>
  <c r="GD31" i="22"/>
  <c r="GC31" i="22"/>
  <c r="GB31" i="22"/>
  <c r="GA31" i="22"/>
  <c r="FZ31" i="22"/>
  <c r="GI30" i="22"/>
  <c r="GH30" i="22"/>
  <c r="GG30" i="22"/>
  <c r="GF30" i="22"/>
  <c r="GE30" i="22"/>
  <c r="GD30" i="22"/>
  <c r="GC30" i="22"/>
  <c r="GB30" i="22"/>
  <c r="GA30" i="22"/>
  <c r="FZ30" i="22"/>
  <c r="GI29" i="22"/>
  <c r="GH29" i="22"/>
  <c r="GG29" i="22"/>
  <c r="GF29" i="22"/>
  <c r="GE29" i="22"/>
  <c r="GD29" i="22"/>
  <c r="GC29" i="22"/>
  <c r="GB29" i="22"/>
  <c r="GA29" i="22"/>
  <c r="FZ29" i="22"/>
  <c r="GI28" i="22"/>
  <c r="GH28" i="22"/>
  <c r="GG28" i="22"/>
  <c r="GF28" i="22"/>
  <c r="GE28" i="22"/>
  <c r="GD28" i="22"/>
  <c r="GC28" i="22"/>
  <c r="GB28" i="22"/>
  <c r="GA28" i="22"/>
  <c r="FZ28" i="22"/>
  <c r="GI27" i="22"/>
  <c r="GH27" i="22"/>
  <c r="GG27" i="22"/>
  <c r="GF27" i="22"/>
  <c r="GE27" i="22"/>
  <c r="GD27" i="22"/>
  <c r="GC27" i="22"/>
  <c r="GB27" i="22"/>
  <c r="GA27" i="22"/>
  <c r="FZ27" i="22"/>
  <c r="GI26" i="22"/>
  <c r="GH26" i="22"/>
  <c r="GG26" i="22"/>
  <c r="GF26" i="22"/>
  <c r="GE26" i="22"/>
  <c r="GD26" i="22"/>
  <c r="GC26" i="22"/>
  <c r="GB26" i="22"/>
  <c r="GA26" i="22"/>
  <c r="FZ26" i="22"/>
  <c r="GI25" i="22"/>
  <c r="GH25" i="22"/>
  <c r="GG25" i="22"/>
  <c r="GF25" i="22"/>
  <c r="GE25" i="22"/>
  <c r="GD25" i="22"/>
  <c r="GC25" i="22"/>
  <c r="GB25" i="22"/>
  <c r="GA25" i="22"/>
  <c r="FZ25" i="22"/>
  <c r="GI24" i="22"/>
  <c r="GH24" i="22"/>
  <c r="GG24" i="22"/>
  <c r="GF24" i="22"/>
  <c r="GE24" i="22"/>
  <c r="GD24" i="22"/>
  <c r="GC24" i="22"/>
  <c r="GB24" i="22"/>
  <c r="GA24" i="22"/>
  <c r="FZ24" i="22"/>
  <c r="GI23" i="22"/>
  <c r="GH23" i="22"/>
  <c r="GG23" i="22"/>
  <c r="GF23" i="22"/>
  <c r="GE23" i="22"/>
  <c r="GD23" i="22"/>
  <c r="GC23" i="22"/>
  <c r="GB23" i="22"/>
  <c r="GA23" i="22"/>
  <c r="FZ23" i="22"/>
  <c r="GI22" i="22"/>
  <c r="GH22" i="22"/>
  <c r="GG22" i="22"/>
  <c r="GF22" i="22"/>
  <c r="GE22" i="22"/>
  <c r="GD22" i="22"/>
  <c r="GC22" i="22"/>
  <c r="GB22" i="22"/>
  <c r="GA22" i="22"/>
  <c r="FZ22" i="22"/>
  <c r="GI21" i="22"/>
  <c r="GH21" i="22"/>
  <c r="GG21" i="22"/>
  <c r="GF21" i="22"/>
  <c r="GE21" i="22"/>
  <c r="GD21" i="22"/>
  <c r="GC21" i="22"/>
  <c r="GB21" i="22"/>
  <c r="GA21" i="22"/>
  <c r="FZ21" i="22"/>
  <c r="GI20" i="22"/>
  <c r="GH20" i="22"/>
  <c r="GG20" i="22"/>
  <c r="GF20" i="22"/>
  <c r="GE20" i="22"/>
  <c r="GD20" i="22"/>
  <c r="GC20" i="22"/>
  <c r="GB20" i="22"/>
  <c r="GA20" i="22"/>
  <c r="FZ20" i="22"/>
  <c r="GI19" i="22"/>
  <c r="GH19" i="22"/>
  <c r="GG19" i="22"/>
  <c r="GF19" i="22"/>
  <c r="GE19" i="22"/>
  <c r="GD19" i="22"/>
  <c r="GC19" i="22"/>
  <c r="GB19" i="22"/>
  <c r="GA19" i="22"/>
  <c r="FZ19" i="22"/>
  <c r="GI18" i="22"/>
  <c r="GH18" i="22"/>
  <c r="GG18" i="22"/>
  <c r="GF18" i="22"/>
  <c r="GE18" i="22"/>
  <c r="GD18" i="22"/>
  <c r="GC18" i="22"/>
  <c r="GB18" i="22"/>
  <c r="GA18" i="22"/>
  <c r="FZ18" i="22"/>
  <c r="GI17" i="22"/>
  <c r="GH17" i="22"/>
  <c r="GG17" i="22"/>
  <c r="GF17" i="22"/>
  <c r="GE17" i="22"/>
  <c r="GD17" i="22"/>
  <c r="GC17" i="22"/>
  <c r="GB17" i="22"/>
  <c r="GA17" i="22"/>
  <c r="FZ17" i="22"/>
  <c r="GI16" i="22"/>
  <c r="GH16" i="22"/>
  <c r="GG16" i="22"/>
  <c r="GF16" i="22"/>
  <c r="GE16" i="22"/>
  <c r="GD16" i="22"/>
  <c r="GC16" i="22"/>
  <c r="GB16" i="22"/>
  <c r="GA16" i="22"/>
  <c r="FZ16" i="22"/>
  <c r="GI15" i="22"/>
  <c r="GH15" i="22"/>
  <c r="GG15" i="22"/>
  <c r="GF15" i="22"/>
  <c r="GE15" i="22"/>
  <c r="GD15" i="22"/>
  <c r="GC15" i="22"/>
  <c r="GB15" i="22"/>
  <c r="GA15" i="22"/>
  <c r="FZ15" i="22"/>
  <c r="GI14" i="22"/>
  <c r="GH14" i="22"/>
  <c r="GG14" i="22"/>
  <c r="GF14" i="22"/>
  <c r="GE14" i="22"/>
  <c r="GD14" i="22"/>
  <c r="GC14" i="22"/>
  <c r="GB14" i="22"/>
  <c r="GA14" i="22"/>
  <c r="FZ14" i="22"/>
  <c r="GI13" i="22"/>
  <c r="GH13" i="22"/>
  <c r="GG13" i="22"/>
  <c r="GF13" i="22"/>
  <c r="GE13" i="22"/>
  <c r="GD13" i="22"/>
  <c r="GC13" i="22"/>
  <c r="GB13" i="22"/>
  <c r="GA13" i="22"/>
  <c r="FZ13" i="22"/>
  <c r="GI12" i="22"/>
  <c r="GH12" i="22"/>
  <c r="GG12" i="22"/>
  <c r="GF12" i="22"/>
  <c r="GE12" i="22"/>
  <c r="GD12" i="22"/>
  <c r="GC12" i="22"/>
  <c r="GB12" i="22"/>
  <c r="GA12" i="22"/>
  <c r="FZ12" i="22"/>
  <c r="GI11" i="22"/>
  <c r="GH11" i="22"/>
  <c r="GG11" i="22"/>
  <c r="GF11" i="22"/>
  <c r="GE11" i="22"/>
  <c r="GD11" i="22"/>
  <c r="GC11" i="22"/>
  <c r="GB11" i="22"/>
  <c r="GA11" i="22"/>
  <c r="FZ11" i="22"/>
  <c r="GI10" i="22"/>
  <c r="GH10" i="22"/>
  <c r="GG10" i="22"/>
  <c r="GF10" i="22"/>
  <c r="GE10" i="22"/>
  <c r="GD10" i="22"/>
  <c r="GC10" i="22"/>
  <c r="GB10" i="22"/>
  <c r="GA10" i="22"/>
  <c r="FZ10" i="22"/>
  <c r="GI9" i="22"/>
  <c r="GH9" i="22"/>
  <c r="GG9" i="22"/>
  <c r="GF9" i="22"/>
  <c r="GE9" i="22"/>
  <c r="GD9" i="22"/>
  <c r="GC9" i="22"/>
  <c r="GB9" i="22"/>
  <c r="GA9" i="22"/>
  <c r="FZ9" i="22"/>
  <c r="GI8" i="22"/>
  <c r="GH8" i="22"/>
  <c r="GG8" i="22"/>
  <c r="GF8" i="22"/>
  <c r="GE8" i="22"/>
  <c r="GD8" i="22"/>
  <c r="GC8" i="22"/>
  <c r="GB8" i="22"/>
  <c r="GA8" i="22"/>
  <c r="FZ8" i="22"/>
  <c r="GI7" i="22"/>
  <c r="GH7" i="22"/>
  <c r="GG7" i="22"/>
  <c r="GF7" i="22"/>
  <c r="GE7" i="22"/>
  <c r="GD7" i="22"/>
  <c r="GC7" i="22"/>
  <c r="GB7" i="22"/>
  <c r="GA7" i="22"/>
  <c r="FZ7" i="22"/>
  <c r="GH6" i="22"/>
  <c r="GG6" i="22"/>
  <c r="GI6" i="22"/>
  <c r="GF6" i="22"/>
  <c r="GE6" i="22"/>
  <c r="GD6" i="22"/>
  <c r="GC6" i="22"/>
  <c r="GB6" i="22"/>
  <c r="GA6" i="22"/>
  <c r="FZ6" i="22"/>
  <c r="FV61" i="22"/>
  <c r="FU61" i="22"/>
  <c r="FT61" i="22"/>
  <c r="FS61" i="22"/>
  <c r="FR61" i="22"/>
  <c r="FQ61" i="22"/>
  <c r="FP61" i="22"/>
  <c r="FO61" i="22"/>
  <c r="FN61" i="22"/>
  <c r="FM61" i="22"/>
  <c r="GJ61" i="22" s="1"/>
  <c r="FK61" i="22"/>
  <c r="FV60" i="22"/>
  <c r="FU60" i="22"/>
  <c r="FT60" i="22"/>
  <c r="FS60" i="22"/>
  <c r="FR60" i="22"/>
  <c r="FQ60" i="22"/>
  <c r="FP60" i="22"/>
  <c r="FO60" i="22"/>
  <c r="FN60" i="22"/>
  <c r="FM60" i="22"/>
  <c r="GJ60" i="22" s="1"/>
  <c r="FK60" i="22"/>
  <c r="FV59" i="22"/>
  <c r="FU59" i="22"/>
  <c r="FT59" i="22"/>
  <c r="FS59" i="22"/>
  <c r="FR59" i="22"/>
  <c r="FQ59" i="22"/>
  <c r="FP59" i="22"/>
  <c r="FO59" i="22"/>
  <c r="FN59" i="22"/>
  <c r="FM59" i="22"/>
  <c r="FK59" i="22"/>
  <c r="FV58" i="22"/>
  <c r="FU58" i="22"/>
  <c r="FT58" i="22"/>
  <c r="FS58" i="22"/>
  <c r="FR58" i="22"/>
  <c r="FQ58" i="22"/>
  <c r="FP58" i="22"/>
  <c r="FO58" i="22"/>
  <c r="FN58" i="22"/>
  <c r="FM58" i="22"/>
  <c r="GJ58" i="22" s="1"/>
  <c r="FK58" i="22"/>
  <c r="FV57" i="22"/>
  <c r="FU57" i="22"/>
  <c r="FT57" i="22"/>
  <c r="FS57" i="22"/>
  <c r="FR57" i="22"/>
  <c r="FQ57" i="22"/>
  <c r="FP57" i="22"/>
  <c r="FO57" i="22"/>
  <c r="FN57" i="22"/>
  <c r="FM57" i="22"/>
  <c r="GJ57" i="22" s="1"/>
  <c r="FK57" i="22"/>
  <c r="FV56" i="22"/>
  <c r="FU56" i="22"/>
  <c r="FT56" i="22"/>
  <c r="FS56" i="22"/>
  <c r="FR56" i="22"/>
  <c r="FQ56" i="22"/>
  <c r="FP56" i="22"/>
  <c r="FO56" i="22"/>
  <c r="FN56" i="22"/>
  <c r="FM56" i="22"/>
  <c r="GJ56" i="22" s="1"/>
  <c r="FK56" i="22"/>
  <c r="FV55" i="22"/>
  <c r="FU55" i="22"/>
  <c r="FT55" i="22"/>
  <c r="FS55" i="22"/>
  <c r="FR55" i="22"/>
  <c r="FQ55" i="22"/>
  <c r="FP55" i="22"/>
  <c r="FO55" i="22"/>
  <c r="FN55" i="22"/>
  <c r="FM55" i="22"/>
  <c r="GJ55" i="22" s="1"/>
  <c r="FK55" i="22"/>
  <c r="FV54" i="22"/>
  <c r="FU54" i="22"/>
  <c r="FT54" i="22"/>
  <c r="FS54" i="22"/>
  <c r="FR54" i="22"/>
  <c r="FQ54" i="22"/>
  <c r="FP54" i="22"/>
  <c r="FO54" i="22"/>
  <c r="FN54" i="22"/>
  <c r="FM54" i="22"/>
  <c r="GJ54" i="22" s="1"/>
  <c r="FK54" i="22"/>
  <c r="FV53" i="22"/>
  <c r="FU53" i="22"/>
  <c r="FT53" i="22"/>
  <c r="FS53" i="22"/>
  <c r="FR53" i="22"/>
  <c r="FQ53" i="22"/>
  <c r="FP53" i="22"/>
  <c r="FO53" i="22"/>
  <c r="FN53" i="22"/>
  <c r="FM53" i="22"/>
  <c r="GJ53" i="22" s="1"/>
  <c r="FK53" i="22"/>
  <c r="FL53" i="22" s="1"/>
  <c r="FV52" i="22"/>
  <c r="FU52" i="22"/>
  <c r="FT52" i="22"/>
  <c r="FS52" i="22"/>
  <c r="FR52" i="22"/>
  <c r="FQ52" i="22"/>
  <c r="FP52" i="22"/>
  <c r="FO52" i="22"/>
  <c r="FN52" i="22"/>
  <c r="FM52" i="22"/>
  <c r="GJ52" i="22" s="1"/>
  <c r="FK52" i="22"/>
  <c r="FV51" i="22"/>
  <c r="FU51" i="22"/>
  <c r="FT51" i="22"/>
  <c r="FS51" i="22"/>
  <c r="FR51" i="22"/>
  <c r="FQ51" i="22"/>
  <c r="FP51" i="22"/>
  <c r="FO51" i="22"/>
  <c r="FN51" i="22"/>
  <c r="FM51" i="22"/>
  <c r="GJ51" i="22" s="1"/>
  <c r="FK51" i="22"/>
  <c r="FV50" i="22"/>
  <c r="FU50" i="22"/>
  <c r="FT50" i="22"/>
  <c r="FS50" i="22"/>
  <c r="FR50" i="22"/>
  <c r="FQ50" i="22"/>
  <c r="FP50" i="22"/>
  <c r="FO50" i="22"/>
  <c r="FN50" i="22"/>
  <c r="FM50" i="22"/>
  <c r="GJ50" i="22" s="1"/>
  <c r="FK50" i="22"/>
  <c r="FV49" i="22"/>
  <c r="FU49" i="22"/>
  <c r="FT49" i="22"/>
  <c r="FS49" i="22"/>
  <c r="FR49" i="22"/>
  <c r="FQ49" i="22"/>
  <c r="FP49" i="22"/>
  <c r="FO49" i="22"/>
  <c r="FN49" i="22"/>
  <c r="FM49" i="22"/>
  <c r="GJ49" i="22" s="1"/>
  <c r="FK49" i="22"/>
  <c r="FV48" i="22"/>
  <c r="FU48" i="22"/>
  <c r="FT48" i="22"/>
  <c r="FS48" i="22"/>
  <c r="FR48" i="22"/>
  <c r="FQ48" i="22"/>
  <c r="FP48" i="22"/>
  <c r="FO48" i="22"/>
  <c r="FN48" i="22"/>
  <c r="FM48" i="22"/>
  <c r="GJ48" i="22" s="1"/>
  <c r="FK48" i="22"/>
  <c r="FV47" i="22"/>
  <c r="FU47" i="22"/>
  <c r="FT47" i="22"/>
  <c r="FS47" i="22"/>
  <c r="FR47" i="22"/>
  <c r="FQ47" i="22"/>
  <c r="FP47" i="22"/>
  <c r="FO47" i="22"/>
  <c r="FN47" i="22"/>
  <c r="FM47" i="22"/>
  <c r="GJ47" i="22" s="1"/>
  <c r="FK47" i="22"/>
  <c r="FV46" i="22"/>
  <c r="FU46" i="22"/>
  <c r="FT46" i="22"/>
  <c r="FS46" i="22"/>
  <c r="FR46" i="22"/>
  <c r="FQ46" i="22"/>
  <c r="FP46" i="22"/>
  <c r="FO46" i="22"/>
  <c r="FN46" i="22"/>
  <c r="FM46" i="22"/>
  <c r="GJ46" i="22" s="1"/>
  <c r="FK46" i="22"/>
  <c r="FV45" i="22"/>
  <c r="FU45" i="22"/>
  <c r="FT45" i="22"/>
  <c r="FS45" i="22"/>
  <c r="FR45" i="22"/>
  <c r="FQ45" i="22"/>
  <c r="FP45" i="22"/>
  <c r="FO45" i="22"/>
  <c r="FN45" i="22"/>
  <c r="FM45" i="22"/>
  <c r="GJ45" i="22" s="1"/>
  <c r="FK45" i="22"/>
  <c r="FV44" i="22"/>
  <c r="FU44" i="22"/>
  <c r="FT44" i="22"/>
  <c r="FS44" i="22"/>
  <c r="FR44" i="22"/>
  <c r="FQ44" i="22"/>
  <c r="FP44" i="22"/>
  <c r="FO44" i="22"/>
  <c r="FN44" i="22"/>
  <c r="FM44" i="22"/>
  <c r="GJ44" i="22" s="1"/>
  <c r="FK44" i="22"/>
  <c r="FV43" i="22"/>
  <c r="FU43" i="22"/>
  <c r="FT43" i="22"/>
  <c r="FS43" i="22"/>
  <c r="FR43" i="22"/>
  <c r="FQ43" i="22"/>
  <c r="FP43" i="22"/>
  <c r="FO43" i="22"/>
  <c r="FN43" i="22"/>
  <c r="FM43" i="22"/>
  <c r="FK43" i="22"/>
  <c r="FV42" i="22"/>
  <c r="FU42" i="22"/>
  <c r="FT42" i="22"/>
  <c r="FS42" i="22"/>
  <c r="FR42" i="22"/>
  <c r="FQ42" i="22"/>
  <c r="FP42" i="22"/>
  <c r="FO42" i="22"/>
  <c r="FN42" i="22"/>
  <c r="FM42" i="22"/>
  <c r="GJ42" i="22" s="1"/>
  <c r="FK42" i="22"/>
  <c r="FV41" i="22"/>
  <c r="FU41" i="22"/>
  <c r="FT41" i="22"/>
  <c r="FS41" i="22"/>
  <c r="FR41" i="22"/>
  <c r="FQ41" i="22"/>
  <c r="FP41" i="22"/>
  <c r="FO41" i="22"/>
  <c r="FN41" i="22"/>
  <c r="FM41" i="22"/>
  <c r="GJ41" i="22" s="1"/>
  <c r="FK41" i="22"/>
  <c r="FV40" i="22"/>
  <c r="FU40" i="22"/>
  <c r="FT40" i="22"/>
  <c r="FS40" i="22"/>
  <c r="FR40" i="22"/>
  <c r="FQ40" i="22"/>
  <c r="FP40" i="22"/>
  <c r="FO40" i="22"/>
  <c r="FN40" i="22"/>
  <c r="FM40" i="22"/>
  <c r="GJ40" i="22" s="1"/>
  <c r="FK40" i="22"/>
  <c r="FV39" i="22"/>
  <c r="FU39" i="22"/>
  <c r="FT39" i="22"/>
  <c r="FS39" i="22"/>
  <c r="FR39" i="22"/>
  <c r="FQ39" i="22"/>
  <c r="FP39" i="22"/>
  <c r="FO39" i="22"/>
  <c r="FN39" i="22"/>
  <c r="FM39" i="22"/>
  <c r="GJ39" i="22" s="1"/>
  <c r="FK39" i="22"/>
  <c r="FV38" i="22"/>
  <c r="FU38" i="22"/>
  <c r="FT38" i="22"/>
  <c r="FS38" i="22"/>
  <c r="FR38" i="22"/>
  <c r="FQ38" i="22"/>
  <c r="FP38" i="22"/>
  <c r="FO38" i="22"/>
  <c r="FN38" i="22"/>
  <c r="FM38" i="22"/>
  <c r="GJ38" i="22" s="1"/>
  <c r="FK38" i="22"/>
  <c r="FV37" i="22"/>
  <c r="FU37" i="22"/>
  <c r="FT37" i="22"/>
  <c r="FS37" i="22"/>
  <c r="FR37" i="22"/>
  <c r="FQ37" i="22"/>
  <c r="FP37" i="22"/>
  <c r="FO37" i="22"/>
  <c r="FN37" i="22"/>
  <c r="FM37" i="22"/>
  <c r="GJ37" i="22" s="1"/>
  <c r="FK37" i="22"/>
  <c r="FL37" i="22" s="1"/>
  <c r="FV36" i="22"/>
  <c r="FU36" i="22"/>
  <c r="FT36" i="22"/>
  <c r="FS36" i="22"/>
  <c r="FR36" i="22"/>
  <c r="FQ36" i="22"/>
  <c r="FP36" i="22"/>
  <c r="FO36" i="22"/>
  <c r="FN36" i="22"/>
  <c r="FM36" i="22"/>
  <c r="GJ36" i="22" s="1"/>
  <c r="FK36" i="22"/>
  <c r="FV35" i="22"/>
  <c r="FU35" i="22"/>
  <c r="FT35" i="22"/>
  <c r="FS35" i="22"/>
  <c r="FR35" i="22"/>
  <c r="FQ35" i="22"/>
  <c r="FP35" i="22"/>
  <c r="FO35" i="22"/>
  <c r="FN35" i="22"/>
  <c r="FM35" i="22"/>
  <c r="GJ35" i="22" s="1"/>
  <c r="FK35" i="22"/>
  <c r="FV34" i="22"/>
  <c r="FU34" i="22"/>
  <c r="FT34" i="22"/>
  <c r="FS34" i="22"/>
  <c r="FR34" i="22"/>
  <c r="FQ34" i="22"/>
  <c r="FP34" i="22"/>
  <c r="FO34" i="22"/>
  <c r="FN34" i="22"/>
  <c r="FM34" i="22"/>
  <c r="GJ34" i="22" s="1"/>
  <c r="FK34" i="22"/>
  <c r="FV33" i="22"/>
  <c r="FU33" i="22"/>
  <c r="FT33" i="22"/>
  <c r="FS33" i="22"/>
  <c r="FR33" i="22"/>
  <c r="FQ33" i="22"/>
  <c r="FP33" i="22"/>
  <c r="FO33" i="22"/>
  <c r="FN33" i="22"/>
  <c r="FM33" i="22"/>
  <c r="GJ33" i="22" s="1"/>
  <c r="FK33" i="22"/>
  <c r="FV32" i="22"/>
  <c r="FU32" i="22"/>
  <c r="FT32" i="22"/>
  <c r="FS32" i="22"/>
  <c r="FR32" i="22"/>
  <c r="FQ32" i="22"/>
  <c r="FP32" i="22"/>
  <c r="FO32" i="22"/>
  <c r="FN32" i="22"/>
  <c r="FM32" i="22"/>
  <c r="GJ32" i="22" s="1"/>
  <c r="FK32" i="22"/>
  <c r="FV31" i="22"/>
  <c r="FU31" i="22"/>
  <c r="FT31" i="22"/>
  <c r="FS31" i="22"/>
  <c r="FR31" i="22"/>
  <c r="FQ31" i="22"/>
  <c r="FP31" i="22"/>
  <c r="FO31" i="22"/>
  <c r="FN31" i="22"/>
  <c r="FM31" i="22"/>
  <c r="GJ31" i="22" s="1"/>
  <c r="FK31" i="22"/>
  <c r="FV30" i="22"/>
  <c r="FU30" i="22"/>
  <c r="FT30" i="22"/>
  <c r="FS30" i="22"/>
  <c r="FR30" i="22"/>
  <c r="FQ30" i="22"/>
  <c r="FP30" i="22"/>
  <c r="FO30" i="22"/>
  <c r="FN30" i="22"/>
  <c r="FM30" i="22"/>
  <c r="GJ30" i="22" s="1"/>
  <c r="FK30" i="22"/>
  <c r="FV29" i="22"/>
  <c r="FU29" i="22"/>
  <c r="FT29" i="22"/>
  <c r="FS29" i="22"/>
  <c r="FR29" i="22"/>
  <c r="FQ29" i="22"/>
  <c r="FP29" i="22"/>
  <c r="FO29" i="22"/>
  <c r="FN29" i="22"/>
  <c r="FM29" i="22"/>
  <c r="GJ29" i="22" s="1"/>
  <c r="FK29" i="22"/>
  <c r="FV28" i="22"/>
  <c r="FU28" i="22"/>
  <c r="FT28" i="22"/>
  <c r="FS28" i="22"/>
  <c r="FR28" i="22"/>
  <c r="FQ28" i="22"/>
  <c r="FP28" i="22"/>
  <c r="FO28" i="22"/>
  <c r="FN28" i="22"/>
  <c r="FM28" i="22"/>
  <c r="GJ28" i="22" s="1"/>
  <c r="FK28" i="22"/>
  <c r="FV27" i="22"/>
  <c r="FU27" i="22"/>
  <c r="FT27" i="22"/>
  <c r="FS27" i="22"/>
  <c r="FR27" i="22"/>
  <c r="FQ27" i="22"/>
  <c r="FP27" i="22"/>
  <c r="FO27" i="22"/>
  <c r="FN27" i="22"/>
  <c r="FM27" i="22"/>
  <c r="GJ27" i="22" s="1"/>
  <c r="FK27" i="22"/>
  <c r="FV26" i="22"/>
  <c r="FU26" i="22"/>
  <c r="FT26" i="22"/>
  <c r="FS26" i="22"/>
  <c r="FR26" i="22"/>
  <c r="FQ26" i="22"/>
  <c r="FP26" i="22"/>
  <c r="FO26" i="22"/>
  <c r="FN26" i="22"/>
  <c r="FM26" i="22"/>
  <c r="GJ26" i="22" s="1"/>
  <c r="FK26" i="22"/>
  <c r="FV25" i="22"/>
  <c r="FU25" i="22"/>
  <c r="FT25" i="22"/>
  <c r="FS25" i="22"/>
  <c r="FR25" i="22"/>
  <c r="FQ25" i="22"/>
  <c r="FP25" i="22"/>
  <c r="FO25" i="22"/>
  <c r="FN25" i="22"/>
  <c r="FM25" i="22"/>
  <c r="GJ25" i="22" s="1"/>
  <c r="FK25" i="22"/>
  <c r="FV24" i="22"/>
  <c r="FU24" i="22"/>
  <c r="FT24" i="22"/>
  <c r="FS24" i="22"/>
  <c r="FR24" i="22"/>
  <c r="FQ24" i="22"/>
  <c r="FP24" i="22"/>
  <c r="FO24" i="22"/>
  <c r="FN24" i="22"/>
  <c r="FM24" i="22"/>
  <c r="GJ24" i="22" s="1"/>
  <c r="FK24" i="22"/>
  <c r="FV23" i="22"/>
  <c r="FU23" i="22"/>
  <c r="FT23" i="22"/>
  <c r="FS23" i="22"/>
  <c r="FR23" i="22"/>
  <c r="FQ23" i="22"/>
  <c r="FP23" i="22"/>
  <c r="FO23" i="22"/>
  <c r="FN23" i="22"/>
  <c r="FM23" i="22"/>
  <c r="GJ23" i="22" s="1"/>
  <c r="FK23" i="22"/>
  <c r="FV22" i="22"/>
  <c r="FU22" i="22"/>
  <c r="FT22" i="22"/>
  <c r="FS22" i="22"/>
  <c r="FR22" i="22"/>
  <c r="FQ22" i="22"/>
  <c r="FP22" i="22"/>
  <c r="FO22" i="22"/>
  <c r="FN22" i="22"/>
  <c r="FM22" i="22"/>
  <c r="GJ22" i="22" s="1"/>
  <c r="FK22" i="22"/>
  <c r="FV21" i="22"/>
  <c r="FU21" i="22"/>
  <c r="FT21" i="22"/>
  <c r="FS21" i="22"/>
  <c r="FR21" i="22"/>
  <c r="FQ21" i="22"/>
  <c r="FP21" i="22"/>
  <c r="FO21" i="22"/>
  <c r="FN21" i="22"/>
  <c r="FM21" i="22"/>
  <c r="GJ21" i="22" s="1"/>
  <c r="FK21" i="22"/>
  <c r="FV20" i="22"/>
  <c r="FU20" i="22"/>
  <c r="FT20" i="22"/>
  <c r="FS20" i="22"/>
  <c r="FR20" i="22"/>
  <c r="FQ20" i="22"/>
  <c r="FP20" i="22"/>
  <c r="FO20" i="22"/>
  <c r="FN20" i="22"/>
  <c r="FM20" i="22"/>
  <c r="GJ20" i="22" s="1"/>
  <c r="FK20" i="22"/>
  <c r="FV19" i="22"/>
  <c r="FU19" i="22"/>
  <c r="FT19" i="22"/>
  <c r="FS19" i="22"/>
  <c r="FR19" i="22"/>
  <c r="FQ19" i="22"/>
  <c r="FP19" i="22"/>
  <c r="FO19" i="22"/>
  <c r="FN19" i="22"/>
  <c r="FM19" i="22"/>
  <c r="GJ19" i="22" s="1"/>
  <c r="FK19" i="22"/>
  <c r="FV18" i="22"/>
  <c r="FU18" i="22"/>
  <c r="FT18" i="22"/>
  <c r="FS18" i="22"/>
  <c r="FR18" i="22"/>
  <c r="FQ18" i="22"/>
  <c r="FP18" i="22"/>
  <c r="FO18" i="22"/>
  <c r="FN18" i="22"/>
  <c r="FM18" i="22"/>
  <c r="GJ18" i="22" s="1"/>
  <c r="FK18" i="22"/>
  <c r="FV17" i="22"/>
  <c r="FU17" i="22"/>
  <c r="FT17" i="22"/>
  <c r="FS17" i="22"/>
  <c r="FR17" i="22"/>
  <c r="FQ17" i="22"/>
  <c r="FP17" i="22"/>
  <c r="FO17" i="22"/>
  <c r="FN17" i="22"/>
  <c r="FM17" i="22"/>
  <c r="GJ17" i="22" s="1"/>
  <c r="FK17" i="22"/>
  <c r="FV16" i="22"/>
  <c r="FU16" i="22"/>
  <c r="FT16" i="22"/>
  <c r="FS16" i="22"/>
  <c r="FR16" i="22"/>
  <c r="FQ16" i="22"/>
  <c r="FP16" i="22"/>
  <c r="FO16" i="22"/>
  <c r="FN16" i="22"/>
  <c r="FM16" i="22"/>
  <c r="GJ16" i="22" s="1"/>
  <c r="FK16" i="22"/>
  <c r="FV15" i="22"/>
  <c r="FU15" i="22"/>
  <c r="FT15" i="22"/>
  <c r="FS15" i="22"/>
  <c r="FR15" i="22"/>
  <c r="FQ15" i="22"/>
  <c r="FP15" i="22"/>
  <c r="FO15" i="22"/>
  <c r="FN15" i="22"/>
  <c r="FM15" i="22"/>
  <c r="GJ15" i="22" s="1"/>
  <c r="FK15" i="22"/>
  <c r="FV14" i="22"/>
  <c r="FU14" i="22"/>
  <c r="FT14" i="22"/>
  <c r="FS14" i="22"/>
  <c r="FR14" i="22"/>
  <c r="FQ14" i="22"/>
  <c r="FP14" i="22"/>
  <c r="FO14" i="22"/>
  <c r="FN14" i="22"/>
  <c r="FM14" i="22"/>
  <c r="GJ14" i="22" s="1"/>
  <c r="FK14" i="22"/>
  <c r="FV13" i="22"/>
  <c r="FU13" i="22"/>
  <c r="FT13" i="22"/>
  <c r="FS13" i="22"/>
  <c r="FR13" i="22"/>
  <c r="FQ13" i="22"/>
  <c r="FP13" i="22"/>
  <c r="FO13" i="22"/>
  <c r="FN13" i="22"/>
  <c r="FM13" i="22"/>
  <c r="GJ13" i="22" s="1"/>
  <c r="FK13" i="22"/>
  <c r="FV12" i="22"/>
  <c r="FU12" i="22"/>
  <c r="FT12" i="22"/>
  <c r="FS12" i="22"/>
  <c r="FR12" i="22"/>
  <c r="FQ12" i="22"/>
  <c r="FP12" i="22"/>
  <c r="FO12" i="22"/>
  <c r="FN12" i="22"/>
  <c r="FM12" i="22"/>
  <c r="GJ12" i="22" s="1"/>
  <c r="FK12" i="22"/>
  <c r="FV11" i="22"/>
  <c r="FU11" i="22"/>
  <c r="FT11" i="22"/>
  <c r="FS11" i="22"/>
  <c r="FR11" i="22"/>
  <c r="FQ11" i="22"/>
  <c r="FP11" i="22"/>
  <c r="FO11" i="22"/>
  <c r="FN11" i="22"/>
  <c r="FM11" i="22"/>
  <c r="GJ11" i="22" s="1"/>
  <c r="FK11" i="22"/>
  <c r="FV10" i="22"/>
  <c r="FU10" i="22"/>
  <c r="FT10" i="22"/>
  <c r="FS10" i="22"/>
  <c r="FR10" i="22"/>
  <c r="FQ10" i="22"/>
  <c r="FP10" i="22"/>
  <c r="FO10" i="22"/>
  <c r="FN10" i="22"/>
  <c r="FM10" i="22"/>
  <c r="GJ10" i="22" s="1"/>
  <c r="FK10" i="22"/>
  <c r="FV9" i="22"/>
  <c r="FU9" i="22"/>
  <c r="FT9" i="22"/>
  <c r="FS9" i="22"/>
  <c r="FR9" i="22"/>
  <c r="FQ9" i="22"/>
  <c r="FP9" i="22"/>
  <c r="FO9" i="22"/>
  <c r="FN9" i="22"/>
  <c r="FM9" i="22"/>
  <c r="GJ9" i="22" s="1"/>
  <c r="FK9" i="22"/>
  <c r="FV8" i="22"/>
  <c r="FU8" i="22"/>
  <c r="FT8" i="22"/>
  <c r="FS8" i="22"/>
  <c r="FR8" i="22"/>
  <c r="FQ8" i="22"/>
  <c r="FP8" i="22"/>
  <c r="FO8" i="22"/>
  <c r="FN8" i="22"/>
  <c r="FM8" i="22"/>
  <c r="GJ8" i="22" s="1"/>
  <c r="FK8" i="22"/>
  <c r="FV7" i="22"/>
  <c r="FU7" i="22"/>
  <c r="FT7" i="22"/>
  <c r="FS7" i="22"/>
  <c r="FR7" i="22"/>
  <c r="FQ7" i="22"/>
  <c r="FP7" i="22"/>
  <c r="FO7" i="22"/>
  <c r="FN7" i="22"/>
  <c r="FM7" i="22"/>
  <c r="FK7" i="22"/>
  <c r="FV6" i="22"/>
  <c r="FU6" i="22"/>
  <c r="FT6" i="22"/>
  <c r="FS6" i="22"/>
  <c r="FR6" i="22"/>
  <c r="FQ6" i="22"/>
  <c r="FP6" i="22"/>
  <c r="FO6" i="22"/>
  <c r="FN6" i="22"/>
  <c r="FM6" i="22"/>
  <c r="GJ6" i="22" s="1"/>
  <c r="FK6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FH61" i="22"/>
  <c r="FH60" i="22"/>
  <c r="FH59" i="22"/>
  <c r="FH58" i="22"/>
  <c r="FH57" i="22"/>
  <c r="FH56" i="22"/>
  <c r="FH55" i="22"/>
  <c r="FH54" i="22"/>
  <c r="FH53" i="22"/>
  <c r="FH52" i="22"/>
  <c r="FH51" i="22"/>
  <c r="FH50" i="22"/>
  <c r="FH49" i="22"/>
  <c r="FH48" i="22"/>
  <c r="FH47" i="22"/>
  <c r="FH46" i="22"/>
  <c r="FH45" i="22"/>
  <c r="FH44" i="22"/>
  <c r="FH43" i="22"/>
  <c r="FH42" i="22"/>
  <c r="FH41" i="22"/>
  <c r="FH40" i="22"/>
  <c r="FH39" i="22"/>
  <c r="FH38" i="22"/>
  <c r="FH37" i="22"/>
  <c r="FH36" i="22"/>
  <c r="FH35" i="22"/>
  <c r="FH34" i="22"/>
  <c r="FH33" i="22"/>
  <c r="FH32" i="22"/>
  <c r="FH31" i="22"/>
  <c r="FH30" i="22"/>
  <c r="FH29" i="22"/>
  <c r="FH28" i="22"/>
  <c r="FH27" i="22"/>
  <c r="FH26" i="22"/>
  <c r="FH25" i="22"/>
  <c r="FH24" i="22"/>
  <c r="FH23" i="22"/>
  <c r="FH22" i="22"/>
  <c r="FH21" i="22"/>
  <c r="FH20" i="22"/>
  <c r="FH19" i="22"/>
  <c r="FH18" i="22"/>
  <c r="FH17" i="22"/>
  <c r="FH16" i="22"/>
  <c r="FH15" i="22"/>
  <c r="FH14" i="22"/>
  <c r="FH13" i="22"/>
  <c r="FH12" i="22"/>
  <c r="FH11" i="22"/>
  <c r="FH10" i="22"/>
  <c r="FH9" i="22"/>
  <c r="FH8" i="22"/>
  <c r="FH7" i="22"/>
  <c r="FH6" i="22"/>
  <c r="ES61" i="22"/>
  <c r="ES60" i="22"/>
  <c r="ES59" i="22"/>
  <c r="ES58" i="22"/>
  <c r="ES57" i="22"/>
  <c r="ES56" i="22"/>
  <c r="ES55" i="22"/>
  <c r="ES54" i="22"/>
  <c r="ES53" i="22"/>
  <c r="ES52" i="22"/>
  <c r="ES51" i="22"/>
  <c r="ES50" i="22"/>
  <c r="ES49" i="22"/>
  <c r="ES48" i="22"/>
  <c r="ES47" i="22"/>
  <c r="ES46" i="22"/>
  <c r="ES45" i="22"/>
  <c r="ES44" i="22"/>
  <c r="ES43" i="22"/>
  <c r="ES42" i="22"/>
  <c r="ES41" i="22"/>
  <c r="ES40" i="22"/>
  <c r="ES39" i="22"/>
  <c r="ES38" i="22"/>
  <c r="ES37" i="22"/>
  <c r="ES36" i="22"/>
  <c r="ES35" i="22"/>
  <c r="ES34" i="22"/>
  <c r="ES33" i="22"/>
  <c r="ES32" i="22"/>
  <c r="ES31" i="22"/>
  <c r="ES30" i="22"/>
  <c r="ES29" i="22"/>
  <c r="ES28" i="22"/>
  <c r="ES27" i="22"/>
  <c r="ES26" i="22"/>
  <c r="ES25" i="22"/>
  <c r="ES24" i="22"/>
  <c r="ES23" i="22"/>
  <c r="ES22" i="22"/>
  <c r="ES21" i="22"/>
  <c r="ES20" i="22"/>
  <c r="ES19" i="22"/>
  <c r="ES18" i="22"/>
  <c r="ES17" i="22"/>
  <c r="ES16" i="22"/>
  <c r="ES15" i="22"/>
  <c r="ES14" i="22"/>
  <c r="ES13" i="22"/>
  <c r="ES12" i="22"/>
  <c r="ES11" i="22"/>
  <c r="ES10" i="22"/>
  <c r="ES9" i="22"/>
  <c r="ES8" i="22"/>
  <c r="ES7" i="22"/>
  <c r="ES6" i="22"/>
  <c r="ED61" i="22"/>
  <c r="ED60" i="22"/>
  <c r="ED59" i="22"/>
  <c r="ED58" i="22"/>
  <c r="ED57" i="22"/>
  <c r="ED56" i="22"/>
  <c r="ED55" i="22"/>
  <c r="ED54" i="22"/>
  <c r="ED53" i="22"/>
  <c r="ED52" i="22"/>
  <c r="ED51" i="22"/>
  <c r="ED50" i="22"/>
  <c r="ED49" i="22"/>
  <c r="ED48" i="22"/>
  <c r="ED47" i="22"/>
  <c r="ED46" i="22"/>
  <c r="ED45" i="22"/>
  <c r="ED44" i="22"/>
  <c r="ED43" i="22"/>
  <c r="ED42" i="22"/>
  <c r="ED41" i="22"/>
  <c r="ED40" i="22"/>
  <c r="ED39" i="22"/>
  <c r="ED38" i="22"/>
  <c r="ED37" i="22"/>
  <c r="ED36" i="22"/>
  <c r="ED35" i="22"/>
  <c r="ED34" i="22"/>
  <c r="ED33" i="22"/>
  <c r="ED32" i="22"/>
  <c r="ED31" i="22"/>
  <c r="ED30" i="22"/>
  <c r="ED29" i="22"/>
  <c r="ED28" i="22"/>
  <c r="ED27" i="22"/>
  <c r="ED26" i="22"/>
  <c r="ED25" i="22"/>
  <c r="ED24" i="22"/>
  <c r="ED23" i="22"/>
  <c r="ED22" i="22"/>
  <c r="ED21" i="22"/>
  <c r="ED20" i="22"/>
  <c r="ED19" i="22"/>
  <c r="ED18" i="22"/>
  <c r="ED17" i="22"/>
  <c r="ED16" i="22"/>
  <c r="ED15" i="22"/>
  <c r="ED14" i="22"/>
  <c r="ED13" i="22"/>
  <c r="ED12" i="22"/>
  <c r="ED11" i="22"/>
  <c r="ED10" i="22"/>
  <c r="ED9" i="22"/>
  <c r="ED8" i="22"/>
  <c r="ED7" i="22"/>
  <c r="ED6" i="22"/>
  <c r="DO61" i="22"/>
  <c r="DO60" i="22"/>
  <c r="DO59" i="22"/>
  <c r="DO58" i="22"/>
  <c r="DO57" i="22"/>
  <c r="DO56" i="22"/>
  <c r="DO55" i="22"/>
  <c r="DO54" i="22"/>
  <c r="DO53" i="22"/>
  <c r="DO52" i="22"/>
  <c r="DO51" i="22"/>
  <c r="DO50" i="22"/>
  <c r="DO49" i="22"/>
  <c r="DO48" i="22"/>
  <c r="DO47" i="22"/>
  <c r="DO46" i="22"/>
  <c r="DO45" i="22"/>
  <c r="DO44" i="22"/>
  <c r="DO43" i="22"/>
  <c r="DO42" i="22"/>
  <c r="DO41" i="22"/>
  <c r="DO40" i="22"/>
  <c r="DO39" i="22"/>
  <c r="DO38" i="22"/>
  <c r="DO37" i="22"/>
  <c r="DO36" i="22"/>
  <c r="DO35" i="22"/>
  <c r="DO34" i="22"/>
  <c r="DO33" i="22"/>
  <c r="CZ61" i="22"/>
  <c r="CZ60" i="22"/>
  <c r="CZ59" i="22"/>
  <c r="CZ58" i="22"/>
  <c r="CZ57" i="22"/>
  <c r="CZ56" i="22"/>
  <c r="CZ55" i="22"/>
  <c r="CZ54" i="22"/>
  <c r="CZ53" i="22"/>
  <c r="CZ52" i="22"/>
  <c r="CZ51" i="22"/>
  <c r="CZ50" i="22"/>
  <c r="CZ49" i="22"/>
  <c r="CZ48" i="22"/>
  <c r="CZ47" i="22"/>
  <c r="CZ46" i="22"/>
  <c r="CZ45" i="22"/>
  <c r="CZ44" i="22"/>
  <c r="CZ43" i="22"/>
  <c r="CZ42" i="22"/>
  <c r="CZ41" i="22"/>
  <c r="CZ40" i="22"/>
  <c r="CZ39" i="22"/>
  <c r="CZ38" i="22"/>
  <c r="CZ37" i="22"/>
  <c r="CZ36" i="22"/>
  <c r="CZ35" i="22"/>
  <c r="CZ34" i="22"/>
  <c r="CZ33" i="22"/>
  <c r="CZ32" i="22"/>
  <c r="CZ31" i="22"/>
  <c r="CZ30" i="22"/>
  <c r="CZ29" i="22"/>
  <c r="CZ28" i="22"/>
  <c r="CZ27" i="22"/>
  <c r="CZ26" i="22"/>
  <c r="CZ25" i="22"/>
  <c r="CZ24" i="22"/>
  <c r="CZ23" i="22"/>
  <c r="CZ22" i="22"/>
  <c r="CZ21" i="22"/>
  <c r="CZ20" i="22"/>
  <c r="CZ19" i="22"/>
  <c r="CZ18" i="22"/>
  <c r="CZ17" i="22"/>
  <c r="CZ16" i="22"/>
  <c r="CZ15" i="22"/>
  <c r="CZ14" i="22"/>
  <c r="CZ13" i="22"/>
  <c r="CZ12" i="22"/>
  <c r="CZ11" i="22"/>
  <c r="CZ10" i="22"/>
  <c r="CZ9" i="22"/>
  <c r="CZ8" i="22"/>
  <c r="CZ7" i="22"/>
  <c r="CZ6" i="22"/>
  <c r="CK61" i="22"/>
  <c r="CK60" i="22"/>
  <c r="CK59" i="22"/>
  <c r="CK58" i="22"/>
  <c r="CK57" i="22"/>
  <c r="CK56" i="22"/>
  <c r="CK55" i="22"/>
  <c r="CK54" i="22"/>
  <c r="CK53" i="22"/>
  <c r="CK52" i="22"/>
  <c r="CK51" i="22"/>
  <c r="CK50" i="22"/>
  <c r="CK49" i="22"/>
  <c r="CK48" i="22"/>
  <c r="CK47" i="22"/>
  <c r="CK46" i="22"/>
  <c r="CK45" i="22"/>
  <c r="CK44" i="22"/>
  <c r="CK43" i="22"/>
  <c r="CK42" i="22"/>
  <c r="CK41" i="22"/>
  <c r="CK40" i="22"/>
  <c r="CK39" i="22"/>
  <c r="CK38" i="22"/>
  <c r="CK37" i="22"/>
  <c r="CK36" i="22"/>
  <c r="CK35" i="22"/>
  <c r="CK34" i="22"/>
  <c r="CK33" i="22"/>
  <c r="CK32" i="22"/>
  <c r="CK31" i="22"/>
  <c r="CK30" i="22"/>
  <c r="CK29" i="22"/>
  <c r="CK28" i="22"/>
  <c r="CK27" i="22"/>
  <c r="CK26" i="22"/>
  <c r="CK25" i="22"/>
  <c r="CK24" i="22"/>
  <c r="CK23" i="22"/>
  <c r="CK22" i="22"/>
  <c r="CK21" i="22"/>
  <c r="CK20" i="22"/>
  <c r="CK19" i="22"/>
  <c r="CK18" i="22"/>
  <c r="CK17" i="22"/>
  <c r="CK16" i="22"/>
  <c r="CK15" i="22"/>
  <c r="CK14" i="22"/>
  <c r="CK13" i="22"/>
  <c r="CK12" i="22"/>
  <c r="CK11" i="22"/>
  <c r="CK10" i="22"/>
  <c r="CK9" i="22"/>
  <c r="CK8" i="22"/>
  <c r="CK7" i="22"/>
  <c r="CK6" i="22"/>
  <c r="BV61" i="22"/>
  <c r="BG61" i="22"/>
  <c r="AR61" i="22"/>
  <c r="AC61" i="22"/>
  <c r="BV60" i="22"/>
  <c r="BG60" i="22"/>
  <c r="AR60" i="22"/>
  <c r="AC60" i="22"/>
  <c r="BV59" i="22"/>
  <c r="BG59" i="22"/>
  <c r="AR59" i="22"/>
  <c r="AC59" i="22"/>
  <c r="BV58" i="22"/>
  <c r="BG58" i="22"/>
  <c r="AR58" i="22"/>
  <c r="AC58" i="22"/>
  <c r="BV57" i="22"/>
  <c r="BG57" i="22"/>
  <c r="AR57" i="22"/>
  <c r="AC57" i="22"/>
  <c r="BV56" i="22"/>
  <c r="BG56" i="22"/>
  <c r="AR56" i="22"/>
  <c r="AC56" i="22"/>
  <c r="BV55" i="22"/>
  <c r="BG55" i="22"/>
  <c r="AR55" i="22"/>
  <c r="AC55" i="22"/>
  <c r="BV54" i="22"/>
  <c r="BG54" i="22"/>
  <c r="AR54" i="22"/>
  <c r="AC54" i="22"/>
  <c r="BV53" i="22"/>
  <c r="BG53" i="22"/>
  <c r="AR53" i="22"/>
  <c r="AC53" i="22"/>
  <c r="BV52" i="22"/>
  <c r="BG52" i="22"/>
  <c r="AR52" i="22"/>
  <c r="AC52" i="22"/>
  <c r="BV51" i="22"/>
  <c r="BG51" i="22"/>
  <c r="AR51" i="22"/>
  <c r="AC51" i="22"/>
  <c r="BV50" i="22"/>
  <c r="BG50" i="22"/>
  <c r="AR50" i="22"/>
  <c r="AC50" i="22"/>
  <c r="BV49" i="22"/>
  <c r="BG49" i="22"/>
  <c r="AR49" i="22"/>
  <c r="AC49" i="22"/>
  <c r="BV48" i="22"/>
  <c r="BG48" i="22"/>
  <c r="AR48" i="22"/>
  <c r="AC48" i="22"/>
  <c r="BV47" i="22"/>
  <c r="BG47" i="22"/>
  <c r="AR47" i="22"/>
  <c r="AC47" i="22"/>
  <c r="BV46" i="22"/>
  <c r="BG46" i="22"/>
  <c r="AR46" i="22"/>
  <c r="AC46" i="22"/>
  <c r="BV45" i="22"/>
  <c r="BG45" i="22"/>
  <c r="AR45" i="22"/>
  <c r="AC45" i="22"/>
  <c r="BV44" i="22"/>
  <c r="BG44" i="22"/>
  <c r="AR44" i="22"/>
  <c r="AC44" i="22"/>
  <c r="BV43" i="22"/>
  <c r="BG43" i="22"/>
  <c r="AR43" i="22"/>
  <c r="AC43" i="22"/>
  <c r="BV42" i="22"/>
  <c r="BG42" i="22"/>
  <c r="AR42" i="22"/>
  <c r="AC42" i="22"/>
  <c r="BV41" i="22"/>
  <c r="BG41" i="22"/>
  <c r="AR41" i="22"/>
  <c r="AC41" i="22"/>
  <c r="BV40" i="22"/>
  <c r="BG40" i="22"/>
  <c r="AR40" i="22"/>
  <c r="AC40" i="22"/>
  <c r="BV39" i="22"/>
  <c r="BG39" i="22"/>
  <c r="AR39" i="22"/>
  <c r="AC39" i="22"/>
  <c r="BV38" i="22"/>
  <c r="BG38" i="22"/>
  <c r="AR38" i="22"/>
  <c r="AC38" i="22"/>
  <c r="BV37" i="22"/>
  <c r="BG37" i="22"/>
  <c r="AR37" i="22"/>
  <c r="AC37" i="22"/>
  <c r="BV36" i="22"/>
  <c r="BG36" i="22"/>
  <c r="AR36" i="22"/>
  <c r="AC36" i="22"/>
  <c r="BV35" i="22"/>
  <c r="BG35" i="22"/>
  <c r="AR35" i="22"/>
  <c r="AC35" i="22"/>
  <c r="BV34" i="22"/>
  <c r="BG34" i="22"/>
  <c r="AR34" i="22"/>
  <c r="AC34" i="22"/>
  <c r="BV33" i="22"/>
  <c r="BG33" i="22"/>
  <c r="AR33" i="22"/>
  <c r="AC33" i="22"/>
  <c r="BV32" i="22"/>
  <c r="BG32" i="22"/>
  <c r="AR32" i="22"/>
  <c r="AC32" i="22"/>
  <c r="BV31" i="22"/>
  <c r="BG31" i="22"/>
  <c r="AR31" i="22"/>
  <c r="AC31" i="22"/>
  <c r="BV30" i="22"/>
  <c r="BG30" i="22"/>
  <c r="AR30" i="22"/>
  <c r="AC30" i="22"/>
  <c r="BV29" i="22"/>
  <c r="BG29" i="22"/>
  <c r="AR29" i="22"/>
  <c r="AC29" i="22"/>
  <c r="BV28" i="22"/>
  <c r="BG28" i="22"/>
  <c r="AR28" i="22"/>
  <c r="AC28" i="22"/>
  <c r="BV27" i="22"/>
  <c r="BG27" i="22"/>
  <c r="AR27" i="22"/>
  <c r="AC27" i="22"/>
  <c r="BV26" i="22"/>
  <c r="BG26" i="22"/>
  <c r="AR26" i="22"/>
  <c r="AC26" i="22"/>
  <c r="BV25" i="22"/>
  <c r="BG25" i="22"/>
  <c r="AR25" i="22"/>
  <c r="AC25" i="22"/>
  <c r="BV24" i="22"/>
  <c r="BG24" i="22"/>
  <c r="AR24" i="22"/>
  <c r="AC24" i="22"/>
  <c r="BV23" i="22"/>
  <c r="BG23" i="22"/>
  <c r="AR23" i="22"/>
  <c r="AC23" i="22"/>
  <c r="BV22" i="22"/>
  <c r="BG22" i="22"/>
  <c r="AR22" i="22"/>
  <c r="AC22" i="22"/>
  <c r="BV21" i="22"/>
  <c r="BG21" i="22"/>
  <c r="AR21" i="22"/>
  <c r="AC21" i="22"/>
  <c r="BV20" i="22"/>
  <c r="BG20" i="22"/>
  <c r="AR20" i="22"/>
  <c r="AC20" i="22"/>
  <c r="BV19" i="22"/>
  <c r="BG19" i="22"/>
  <c r="AR19" i="22"/>
  <c r="AC19" i="22"/>
  <c r="BV18" i="22"/>
  <c r="BG18" i="22"/>
  <c r="AR18" i="22"/>
  <c r="AC18" i="22"/>
  <c r="BV17" i="22"/>
  <c r="BG17" i="22"/>
  <c r="AR17" i="22"/>
  <c r="AC17" i="22"/>
  <c r="BV16" i="22"/>
  <c r="BG16" i="22"/>
  <c r="AR16" i="22"/>
  <c r="AC16" i="22"/>
  <c r="BV15" i="22"/>
  <c r="BG15" i="22"/>
  <c r="AR15" i="22"/>
  <c r="AC15" i="22"/>
  <c r="BV14" i="22"/>
  <c r="BG14" i="22"/>
  <c r="AR14" i="22"/>
  <c r="AC14" i="22"/>
  <c r="BV13" i="22"/>
  <c r="BG13" i="22"/>
  <c r="AR13" i="22"/>
  <c r="AC13" i="22"/>
  <c r="BV12" i="22"/>
  <c r="BG12" i="22"/>
  <c r="AR12" i="22"/>
  <c r="AC12" i="22"/>
  <c r="BV11" i="22"/>
  <c r="BG11" i="22"/>
  <c r="AR11" i="22"/>
  <c r="AC11" i="22"/>
  <c r="BV10" i="22"/>
  <c r="BG10" i="22"/>
  <c r="AR10" i="22"/>
  <c r="AC10" i="22"/>
  <c r="BV9" i="22"/>
  <c r="BG9" i="22"/>
  <c r="AR9" i="22"/>
  <c r="AC9" i="22"/>
  <c r="BV8" i="22"/>
  <c r="BG8" i="22"/>
  <c r="AR8" i="22"/>
  <c r="AC8" i="22"/>
  <c r="BV7" i="22"/>
  <c r="BG7" i="22"/>
  <c r="AR7" i="22"/>
  <c r="AC7" i="22"/>
  <c r="BV6" i="22"/>
  <c r="BG6" i="22"/>
  <c r="AR6" i="22"/>
  <c r="AC6" i="22"/>
  <c r="CZ61" i="21"/>
  <c r="CY52" i="21"/>
  <c r="CZ36" i="21"/>
  <c r="DB35" i="21"/>
  <c r="DA28" i="21"/>
  <c r="CV27" i="21"/>
  <c r="CW24" i="21"/>
  <c r="CU22" i="21"/>
  <c r="DD21" i="21"/>
  <c r="CU14" i="21"/>
  <c r="DC8" i="21"/>
  <c r="BZ46" i="21"/>
  <c r="BY30" i="21"/>
  <c r="BY14" i="21"/>
  <c r="BZ6" i="21"/>
  <c r="BU61" i="21"/>
  <c r="DD61" i="21" s="1"/>
  <c r="BT61" i="21"/>
  <c r="DC61" i="21" s="1"/>
  <c r="BS61" i="21"/>
  <c r="DB61" i="21" s="1"/>
  <c r="BR61" i="21"/>
  <c r="DA61" i="21" s="1"/>
  <c r="BQ61" i="21"/>
  <c r="BP61" i="21"/>
  <c r="CY61" i="21" s="1"/>
  <c r="BO61" i="21"/>
  <c r="CX61" i="21" s="1"/>
  <c r="BN61" i="21"/>
  <c r="CW61" i="21" s="1"/>
  <c r="BM61" i="21"/>
  <c r="CV61" i="21" s="1"/>
  <c r="BL61" i="21"/>
  <c r="CA61" i="21" s="1"/>
  <c r="BJ61" i="21"/>
  <c r="CS61" i="21" s="1"/>
  <c r="BU60" i="21"/>
  <c r="DD60" i="21" s="1"/>
  <c r="BT60" i="21"/>
  <c r="DC60" i="21" s="1"/>
  <c r="BS60" i="21"/>
  <c r="DB60" i="21" s="1"/>
  <c r="BR60" i="21"/>
  <c r="DA60" i="21" s="1"/>
  <c r="BQ60" i="21"/>
  <c r="CZ60" i="21" s="1"/>
  <c r="BP60" i="21"/>
  <c r="CY60" i="21" s="1"/>
  <c r="BO60" i="21"/>
  <c r="CX60" i="21" s="1"/>
  <c r="BN60" i="21"/>
  <c r="CW60" i="21" s="1"/>
  <c r="BM60" i="21"/>
  <c r="CV60" i="21" s="1"/>
  <c r="BL60" i="21"/>
  <c r="BZ60" i="21" s="1"/>
  <c r="BJ60" i="21"/>
  <c r="CS60" i="21" s="1"/>
  <c r="BU59" i="21"/>
  <c r="BT59" i="21"/>
  <c r="DC59" i="21" s="1"/>
  <c r="BS59" i="21"/>
  <c r="DB59" i="21" s="1"/>
  <c r="BR59" i="21"/>
  <c r="DA59" i="21" s="1"/>
  <c r="BQ59" i="21"/>
  <c r="CZ59" i="21" s="1"/>
  <c r="BP59" i="21"/>
  <c r="CY59" i="21" s="1"/>
  <c r="BO59" i="21"/>
  <c r="CX59" i="21" s="1"/>
  <c r="BN59" i="21"/>
  <c r="CW59" i="21" s="1"/>
  <c r="BM59" i="21"/>
  <c r="CV59" i="21" s="1"/>
  <c r="BL59" i="21"/>
  <c r="BJ59" i="21"/>
  <c r="CS59" i="21" s="1"/>
  <c r="BU58" i="21"/>
  <c r="DD58" i="21" s="1"/>
  <c r="BT58" i="21"/>
  <c r="DC58" i="21" s="1"/>
  <c r="BS58" i="21"/>
  <c r="DB58" i="21" s="1"/>
  <c r="BR58" i="21"/>
  <c r="DA58" i="21" s="1"/>
  <c r="BQ58" i="21"/>
  <c r="CZ58" i="21" s="1"/>
  <c r="BP58" i="21"/>
  <c r="CY58" i="21" s="1"/>
  <c r="BO58" i="21"/>
  <c r="CX58" i="21" s="1"/>
  <c r="BN58" i="21"/>
  <c r="CW58" i="21" s="1"/>
  <c r="BM58" i="21"/>
  <c r="CV58" i="21" s="1"/>
  <c r="BL58" i="21"/>
  <c r="BJ58" i="21"/>
  <c r="BU57" i="21"/>
  <c r="DD57" i="21" s="1"/>
  <c r="BT57" i="21"/>
  <c r="DC57" i="21" s="1"/>
  <c r="BS57" i="21"/>
  <c r="DB57" i="21" s="1"/>
  <c r="BR57" i="21"/>
  <c r="DA57" i="21" s="1"/>
  <c r="BQ57" i="21"/>
  <c r="CZ57" i="21" s="1"/>
  <c r="BP57" i="21"/>
  <c r="CY57" i="21" s="1"/>
  <c r="BO57" i="21"/>
  <c r="CX57" i="21" s="1"/>
  <c r="BN57" i="21"/>
  <c r="CW57" i="21" s="1"/>
  <c r="BM57" i="21"/>
  <c r="CV57" i="21" s="1"/>
  <c r="BL57" i="21"/>
  <c r="BZ57" i="21" s="1"/>
  <c r="BJ57" i="21"/>
  <c r="CS57" i="21" s="1"/>
  <c r="BU56" i="21"/>
  <c r="BT56" i="21"/>
  <c r="DC56" i="21" s="1"/>
  <c r="BS56" i="21"/>
  <c r="DB56" i="21" s="1"/>
  <c r="BR56" i="21"/>
  <c r="DA56" i="21" s="1"/>
  <c r="BQ56" i="21"/>
  <c r="CZ56" i="21" s="1"/>
  <c r="BP56" i="21"/>
  <c r="CY56" i="21" s="1"/>
  <c r="BO56" i="21"/>
  <c r="CX56" i="21" s="1"/>
  <c r="BN56" i="21"/>
  <c r="CW56" i="21" s="1"/>
  <c r="BM56" i="21"/>
  <c r="CV56" i="21" s="1"/>
  <c r="BL56" i="21"/>
  <c r="CA56" i="21" s="1"/>
  <c r="BJ56" i="21"/>
  <c r="BU55" i="21"/>
  <c r="DD55" i="21" s="1"/>
  <c r="BT55" i="21"/>
  <c r="DC55" i="21" s="1"/>
  <c r="BS55" i="21"/>
  <c r="DB55" i="21" s="1"/>
  <c r="BR55" i="21"/>
  <c r="BQ55" i="21"/>
  <c r="CZ55" i="21" s="1"/>
  <c r="BP55" i="21"/>
  <c r="CY55" i="21" s="1"/>
  <c r="BO55" i="21"/>
  <c r="CX55" i="21" s="1"/>
  <c r="BN55" i="21"/>
  <c r="CW55" i="21" s="1"/>
  <c r="BM55" i="21"/>
  <c r="CV55" i="21" s="1"/>
  <c r="BL55" i="21"/>
  <c r="BY55" i="21" s="1"/>
  <c r="BJ55" i="21"/>
  <c r="CS55" i="21" s="1"/>
  <c r="BU54" i="21"/>
  <c r="DD54" i="21" s="1"/>
  <c r="BT54" i="21"/>
  <c r="DC54" i="21" s="1"/>
  <c r="BS54" i="21"/>
  <c r="DB54" i="21" s="1"/>
  <c r="BR54" i="21"/>
  <c r="DA54" i="21" s="1"/>
  <c r="BQ54" i="21"/>
  <c r="CZ54" i="21" s="1"/>
  <c r="BP54" i="21"/>
  <c r="CY54" i="21" s="1"/>
  <c r="BO54" i="21"/>
  <c r="CX54" i="21" s="1"/>
  <c r="BN54" i="21"/>
  <c r="CW54" i="21" s="1"/>
  <c r="BM54" i="21"/>
  <c r="CV54" i="21" s="1"/>
  <c r="BL54" i="21"/>
  <c r="BZ54" i="21" s="1"/>
  <c r="BJ54" i="21"/>
  <c r="CS54" i="21" s="1"/>
  <c r="BU53" i="21"/>
  <c r="DD53" i="21" s="1"/>
  <c r="BT53" i="21"/>
  <c r="DC53" i="21" s="1"/>
  <c r="BS53" i="21"/>
  <c r="DB53" i="21" s="1"/>
  <c r="BR53" i="21"/>
  <c r="DA53" i="21" s="1"/>
  <c r="BQ53" i="21"/>
  <c r="CZ53" i="21" s="1"/>
  <c r="BP53" i="21"/>
  <c r="CY53" i="21" s="1"/>
  <c r="BO53" i="21"/>
  <c r="CX53" i="21" s="1"/>
  <c r="BN53" i="21"/>
  <c r="CW53" i="21" s="1"/>
  <c r="BM53" i="21"/>
  <c r="CV53" i="21" s="1"/>
  <c r="BL53" i="21"/>
  <c r="CU53" i="21" s="1"/>
  <c r="BJ53" i="21"/>
  <c r="CS53" i="21" s="1"/>
  <c r="BU52" i="21"/>
  <c r="BT52" i="21"/>
  <c r="DC52" i="21" s="1"/>
  <c r="BS52" i="21"/>
  <c r="DB52" i="21" s="1"/>
  <c r="BR52" i="21"/>
  <c r="DA52" i="21" s="1"/>
  <c r="BQ52" i="21"/>
  <c r="CZ52" i="21" s="1"/>
  <c r="BP52" i="21"/>
  <c r="BO52" i="21"/>
  <c r="CX52" i="21" s="1"/>
  <c r="BN52" i="21"/>
  <c r="CW52" i="21" s="1"/>
  <c r="BM52" i="21"/>
  <c r="CV52" i="21" s="1"/>
  <c r="BL52" i="21"/>
  <c r="BJ52" i="21"/>
  <c r="BU51" i="21"/>
  <c r="DD51" i="21" s="1"/>
  <c r="BT51" i="21"/>
  <c r="DC51" i="21" s="1"/>
  <c r="BS51" i="21"/>
  <c r="DB51" i="21" s="1"/>
  <c r="BR51" i="21"/>
  <c r="DA51" i="21" s="1"/>
  <c r="BQ51" i="21"/>
  <c r="CZ51" i="21" s="1"/>
  <c r="BP51" i="21"/>
  <c r="CY51" i="21" s="1"/>
  <c r="BO51" i="21"/>
  <c r="CX51" i="21" s="1"/>
  <c r="BN51" i="21"/>
  <c r="CW51" i="21" s="1"/>
  <c r="BM51" i="21"/>
  <c r="CV51" i="21" s="1"/>
  <c r="BL51" i="21"/>
  <c r="BX51" i="21" s="1"/>
  <c r="BJ51" i="21"/>
  <c r="CS51" i="21" s="1"/>
  <c r="BU50" i="21"/>
  <c r="DD50" i="21" s="1"/>
  <c r="BT50" i="21"/>
  <c r="DC50" i="21" s="1"/>
  <c r="BS50" i="21"/>
  <c r="DB50" i="21" s="1"/>
  <c r="BR50" i="21"/>
  <c r="BQ50" i="21"/>
  <c r="CZ50" i="21" s="1"/>
  <c r="BP50" i="21"/>
  <c r="CY50" i="21" s="1"/>
  <c r="BO50" i="21"/>
  <c r="CX50" i="21" s="1"/>
  <c r="BN50" i="21"/>
  <c r="CW50" i="21" s="1"/>
  <c r="BM50" i="21"/>
  <c r="CV50" i="21" s="1"/>
  <c r="BL50" i="21"/>
  <c r="BX50" i="21" s="1"/>
  <c r="BJ50" i="21"/>
  <c r="CS50" i="21" s="1"/>
  <c r="BU49" i="21"/>
  <c r="DD49" i="21" s="1"/>
  <c r="BT49" i="21"/>
  <c r="DC49" i="21" s="1"/>
  <c r="BS49" i="21"/>
  <c r="DB49" i="21" s="1"/>
  <c r="BR49" i="21"/>
  <c r="BQ49" i="21"/>
  <c r="CZ49" i="21" s="1"/>
  <c r="BP49" i="21"/>
  <c r="CY49" i="21" s="1"/>
  <c r="BO49" i="21"/>
  <c r="CX49" i="21" s="1"/>
  <c r="BN49" i="21"/>
  <c r="CW49" i="21" s="1"/>
  <c r="BM49" i="21"/>
  <c r="CV49" i="21" s="1"/>
  <c r="BL49" i="21"/>
  <c r="BJ49" i="21"/>
  <c r="CS49" i="21" s="1"/>
  <c r="BU48" i="21"/>
  <c r="DD48" i="21" s="1"/>
  <c r="BT48" i="21"/>
  <c r="DC48" i="21" s="1"/>
  <c r="BS48" i="21"/>
  <c r="DB48" i="21" s="1"/>
  <c r="BR48" i="21"/>
  <c r="DA48" i="21" s="1"/>
  <c r="BQ48" i="21"/>
  <c r="CZ48" i="21" s="1"/>
  <c r="BP48" i="21"/>
  <c r="CY48" i="21" s="1"/>
  <c r="BO48" i="21"/>
  <c r="CX48" i="21" s="1"/>
  <c r="BN48" i="21"/>
  <c r="CW48" i="21" s="1"/>
  <c r="BM48" i="21"/>
  <c r="CV48" i="21" s="1"/>
  <c r="BL48" i="21"/>
  <c r="CA48" i="21" s="1"/>
  <c r="BJ48" i="21"/>
  <c r="CS48" i="21" s="1"/>
  <c r="BU47" i="21"/>
  <c r="DD47" i="21" s="1"/>
  <c r="BT47" i="21"/>
  <c r="DC47" i="21" s="1"/>
  <c r="BS47" i="21"/>
  <c r="DB47" i="21" s="1"/>
  <c r="BR47" i="21"/>
  <c r="BQ47" i="21"/>
  <c r="CZ47" i="21" s="1"/>
  <c r="BP47" i="21"/>
  <c r="CY47" i="21" s="1"/>
  <c r="BO47" i="21"/>
  <c r="CX47" i="21" s="1"/>
  <c r="BN47" i="21"/>
  <c r="CW47" i="21" s="1"/>
  <c r="BM47" i="21"/>
  <c r="CV47" i="21" s="1"/>
  <c r="BL47" i="21"/>
  <c r="CA47" i="21" s="1"/>
  <c r="BJ47" i="21"/>
  <c r="CS47" i="21" s="1"/>
  <c r="BU46" i="21"/>
  <c r="BT46" i="21"/>
  <c r="DC46" i="21" s="1"/>
  <c r="BS46" i="21"/>
  <c r="DB46" i="21" s="1"/>
  <c r="BR46" i="21"/>
  <c r="DA46" i="21" s="1"/>
  <c r="BQ46" i="21"/>
  <c r="CZ46" i="21" s="1"/>
  <c r="BP46" i="21"/>
  <c r="CY46" i="21" s="1"/>
  <c r="BO46" i="21"/>
  <c r="CX46" i="21" s="1"/>
  <c r="BN46" i="21"/>
  <c r="CW46" i="21" s="1"/>
  <c r="BM46" i="21"/>
  <c r="CV46" i="21" s="1"/>
  <c r="BL46" i="21"/>
  <c r="CA46" i="21" s="1"/>
  <c r="BJ46" i="21"/>
  <c r="CS46" i="21" s="1"/>
  <c r="BU45" i="21"/>
  <c r="DD45" i="21" s="1"/>
  <c r="BT45" i="21"/>
  <c r="DC45" i="21" s="1"/>
  <c r="BS45" i="21"/>
  <c r="DB45" i="21" s="1"/>
  <c r="BR45" i="21"/>
  <c r="BQ45" i="21"/>
  <c r="CZ45" i="21" s="1"/>
  <c r="BP45" i="21"/>
  <c r="CY45" i="21" s="1"/>
  <c r="BO45" i="21"/>
  <c r="CX45" i="21" s="1"/>
  <c r="BN45" i="21"/>
  <c r="CW45" i="21" s="1"/>
  <c r="BM45" i="21"/>
  <c r="CV45" i="21" s="1"/>
  <c r="BL45" i="21"/>
  <c r="CU45" i="21" s="1"/>
  <c r="BJ45" i="21"/>
  <c r="CS45" i="21" s="1"/>
  <c r="BU44" i="21"/>
  <c r="DD44" i="21" s="1"/>
  <c r="BT44" i="21"/>
  <c r="DC44" i="21" s="1"/>
  <c r="BS44" i="21"/>
  <c r="DB44" i="21" s="1"/>
  <c r="BR44" i="21"/>
  <c r="DA44" i="21" s="1"/>
  <c r="BQ44" i="21"/>
  <c r="CZ44" i="21" s="1"/>
  <c r="BP44" i="21"/>
  <c r="CY44" i="21" s="1"/>
  <c r="BO44" i="21"/>
  <c r="CX44" i="21" s="1"/>
  <c r="BN44" i="21"/>
  <c r="CW44" i="21" s="1"/>
  <c r="BM44" i="21"/>
  <c r="CV44" i="21" s="1"/>
  <c r="BL44" i="21"/>
  <c r="BX44" i="21" s="1"/>
  <c r="BJ44" i="21"/>
  <c r="BU43" i="21"/>
  <c r="DD43" i="21" s="1"/>
  <c r="BT43" i="21"/>
  <c r="DC43" i="21" s="1"/>
  <c r="BS43" i="21"/>
  <c r="DB43" i="21" s="1"/>
  <c r="BR43" i="21"/>
  <c r="DA43" i="21" s="1"/>
  <c r="BQ43" i="21"/>
  <c r="CZ43" i="21" s="1"/>
  <c r="BP43" i="21"/>
  <c r="CY43" i="21" s="1"/>
  <c r="BO43" i="21"/>
  <c r="CX43" i="21" s="1"/>
  <c r="BN43" i="21"/>
  <c r="CW43" i="21" s="1"/>
  <c r="BM43" i="21"/>
  <c r="CV43" i="21" s="1"/>
  <c r="BL43" i="21"/>
  <c r="BX43" i="21" s="1"/>
  <c r="BJ43" i="21"/>
  <c r="CS43" i="21" s="1"/>
  <c r="BU42" i="21"/>
  <c r="DD42" i="21" s="1"/>
  <c r="BT42" i="21"/>
  <c r="DC42" i="21" s="1"/>
  <c r="BS42" i="21"/>
  <c r="DB42" i="21" s="1"/>
  <c r="BR42" i="21"/>
  <c r="DA42" i="21" s="1"/>
  <c r="BQ42" i="21"/>
  <c r="CZ42" i="21" s="1"/>
  <c r="BP42" i="21"/>
  <c r="CY42" i="21" s="1"/>
  <c r="BO42" i="21"/>
  <c r="CX42" i="21" s="1"/>
  <c r="BN42" i="21"/>
  <c r="CW42" i="21" s="1"/>
  <c r="BM42" i="21"/>
  <c r="CV42" i="21" s="1"/>
  <c r="BL42" i="21"/>
  <c r="BJ42" i="21"/>
  <c r="CS42" i="21" s="1"/>
  <c r="BU41" i="21"/>
  <c r="DD41" i="21" s="1"/>
  <c r="BT41" i="21"/>
  <c r="DC41" i="21" s="1"/>
  <c r="BS41" i="21"/>
  <c r="DB41" i="21" s="1"/>
  <c r="BR41" i="21"/>
  <c r="DA41" i="21" s="1"/>
  <c r="BQ41" i="21"/>
  <c r="CZ41" i="21" s="1"/>
  <c r="BP41" i="21"/>
  <c r="CY41" i="21" s="1"/>
  <c r="BO41" i="21"/>
  <c r="CX41" i="21" s="1"/>
  <c r="BN41" i="21"/>
  <c r="CW41" i="21" s="1"/>
  <c r="BM41" i="21"/>
  <c r="CV41" i="21" s="1"/>
  <c r="BL41" i="21"/>
  <c r="BJ41" i="21"/>
  <c r="CS41" i="21" s="1"/>
  <c r="BU40" i="21"/>
  <c r="DD40" i="21" s="1"/>
  <c r="BT40" i="21"/>
  <c r="DC40" i="21" s="1"/>
  <c r="BS40" i="21"/>
  <c r="DB40" i="21" s="1"/>
  <c r="BR40" i="21"/>
  <c r="DA40" i="21" s="1"/>
  <c r="BQ40" i="21"/>
  <c r="CZ40" i="21" s="1"/>
  <c r="BP40" i="21"/>
  <c r="CY40" i="21" s="1"/>
  <c r="BO40" i="21"/>
  <c r="CX40" i="21" s="1"/>
  <c r="BN40" i="21"/>
  <c r="CW40" i="21" s="1"/>
  <c r="BM40" i="21"/>
  <c r="CV40" i="21" s="1"/>
  <c r="BL40" i="21"/>
  <c r="CA40" i="21" s="1"/>
  <c r="BJ40" i="21"/>
  <c r="BK40" i="21" s="1"/>
  <c r="CT40" i="21" s="1"/>
  <c r="BU39" i="21"/>
  <c r="BT39" i="21"/>
  <c r="DC39" i="21" s="1"/>
  <c r="BS39" i="21"/>
  <c r="DB39" i="21" s="1"/>
  <c r="BR39" i="21"/>
  <c r="DA39" i="21" s="1"/>
  <c r="BQ39" i="21"/>
  <c r="CZ39" i="21" s="1"/>
  <c r="BP39" i="21"/>
  <c r="CY39" i="21" s="1"/>
  <c r="BO39" i="21"/>
  <c r="CX39" i="21" s="1"/>
  <c r="BN39" i="21"/>
  <c r="CW39" i="21" s="1"/>
  <c r="BM39" i="21"/>
  <c r="CV39" i="21" s="1"/>
  <c r="BL39" i="21"/>
  <c r="CU39" i="21" s="1"/>
  <c r="BJ39" i="21"/>
  <c r="CS39" i="21" s="1"/>
  <c r="BU38" i="21"/>
  <c r="BT38" i="21"/>
  <c r="DC38" i="21" s="1"/>
  <c r="BS38" i="21"/>
  <c r="DB38" i="21" s="1"/>
  <c r="BR38" i="21"/>
  <c r="DA38" i="21" s="1"/>
  <c r="BQ38" i="21"/>
  <c r="CZ38" i="21" s="1"/>
  <c r="BP38" i="21"/>
  <c r="CY38" i="21" s="1"/>
  <c r="BO38" i="21"/>
  <c r="CX38" i="21" s="1"/>
  <c r="BN38" i="21"/>
  <c r="CW38" i="21" s="1"/>
  <c r="BM38" i="21"/>
  <c r="CV38" i="21" s="1"/>
  <c r="BL38" i="21"/>
  <c r="BJ38" i="21"/>
  <c r="CS38" i="21" s="1"/>
  <c r="BU37" i="21"/>
  <c r="DD37" i="21" s="1"/>
  <c r="BT37" i="21"/>
  <c r="DC37" i="21" s="1"/>
  <c r="BS37" i="21"/>
  <c r="DB37" i="21" s="1"/>
  <c r="BR37" i="21"/>
  <c r="BQ37" i="21"/>
  <c r="CZ37" i="21" s="1"/>
  <c r="BP37" i="21"/>
  <c r="CY37" i="21" s="1"/>
  <c r="BO37" i="21"/>
  <c r="CX37" i="21" s="1"/>
  <c r="BN37" i="21"/>
  <c r="CW37" i="21" s="1"/>
  <c r="BM37" i="21"/>
  <c r="CV37" i="21" s="1"/>
  <c r="BL37" i="21"/>
  <c r="CU37" i="21" s="1"/>
  <c r="BJ37" i="21"/>
  <c r="CS37" i="21" s="1"/>
  <c r="BU36" i="21"/>
  <c r="BT36" i="21"/>
  <c r="DC36" i="21" s="1"/>
  <c r="BS36" i="21"/>
  <c r="DB36" i="21" s="1"/>
  <c r="BR36" i="21"/>
  <c r="DA36" i="21" s="1"/>
  <c r="BQ36" i="21"/>
  <c r="BP36" i="21"/>
  <c r="CY36" i="21" s="1"/>
  <c r="BO36" i="21"/>
  <c r="CX36" i="21" s="1"/>
  <c r="BN36" i="21"/>
  <c r="CW36" i="21" s="1"/>
  <c r="BM36" i="21"/>
  <c r="CV36" i="21" s="1"/>
  <c r="BL36" i="21"/>
  <c r="BY36" i="21" s="1"/>
  <c r="BJ36" i="21"/>
  <c r="CS36" i="21" s="1"/>
  <c r="BU35" i="21"/>
  <c r="DD35" i="21" s="1"/>
  <c r="BT35" i="21"/>
  <c r="DC35" i="21" s="1"/>
  <c r="BS35" i="21"/>
  <c r="BR35" i="21"/>
  <c r="DA35" i="21" s="1"/>
  <c r="BQ35" i="21"/>
  <c r="CZ35" i="21" s="1"/>
  <c r="BP35" i="21"/>
  <c r="CY35" i="21" s="1"/>
  <c r="BO35" i="21"/>
  <c r="CX35" i="21" s="1"/>
  <c r="BN35" i="21"/>
  <c r="CW35" i="21" s="1"/>
  <c r="BM35" i="21"/>
  <c r="CV35" i="21" s="1"/>
  <c r="BL35" i="21"/>
  <c r="CA35" i="21" s="1"/>
  <c r="BJ35" i="21"/>
  <c r="CS35" i="21" s="1"/>
  <c r="BU34" i="21"/>
  <c r="DD34" i="21" s="1"/>
  <c r="BT34" i="21"/>
  <c r="DC34" i="21" s="1"/>
  <c r="BS34" i="21"/>
  <c r="DB34" i="21" s="1"/>
  <c r="BR34" i="21"/>
  <c r="DA34" i="21" s="1"/>
  <c r="BQ34" i="21"/>
  <c r="CZ34" i="21" s="1"/>
  <c r="BP34" i="21"/>
  <c r="CY34" i="21" s="1"/>
  <c r="BO34" i="21"/>
  <c r="CX34" i="21" s="1"/>
  <c r="BN34" i="21"/>
  <c r="CW34" i="21" s="1"/>
  <c r="BM34" i="21"/>
  <c r="CV34" i="21" s="1"/>
  <c r="BL34" i="21"/>
  <c r="BY34" i="21" s="1"/>
  <c r="BJ34" i="21"/>
  <c r="CS34" i="21" s="1"/>
  <c r="BU33" i="21"/>
  <c r="DD33" i="21" s="1"/>
  <c r="BT33" i="21"/>
  <c r="DC33" i="21" s="1"/>
  <c r="BS33" i="21"/>
  <c r="DB33" i="21" s="1"/>
  <c r="BR33" i="21"/>
  <c r="DA33" i="21" s="1"/>
  <c r="BQ33" i="21"/>
  <c r="CZ33" i="21" s="1"/>
  <c r="BP33" i="21"/>
  <c r="CY33" i="21" s="1"/>
  <c r="BO33" i="21"/>
  <c r="CX33" i="21" s="1"/>
  <c r="BN33" i="21"/>
  <c r="CW33" i="21" s="1"/>
  <c r="BM33" i="21"/>
  <c r="CV33" i="21" s="1"/>
  <c r="BL33" i="21"/>
  <c r="BJ33" i="21"/>
  <c r="CS33" i="21" s="1"/>
  <c r="BU32" i="21"/>
  <c r="DD32" i="21" s="1"/>
  <c r="BT32" i="21"/>
  <c r="DC32" i="21" s="1"/>
  <c r="BS32" i="21"/>
  <c r="DB32" i="21" s="1"/>
  <c r="BR32" i="21"/>
  <c r="DA32" i="21" s="1"/>
  <c r="BQ32" i="21"/>
  <c r="CZ32" i="21" s="1"/>
  <c r="BP32" i="21"/>
  <c r="CY32" i="21" s="1"/>
  <c r="BO32" i="21"/>
  <c r="CX32" i="21" s="1"/>
  <c r="BN32" i="21"/>
  <c r="CW32" i="21" s="1"/>
  <c r="BM32" i="21"/>
  <c r="CV32" i="21" s="1"/>
  <c r="BL32" i="21"/>
  <c r="BY32" i="21" s="1"/>
  <c r="BJ32" i="21"/>
  <c r="BK32" i="21" s="1"/>
  <c r="CT32" i="21" s="1"/>
  <c r="BU31" i="21"/>
  <c r="BT31" i="21"/>
  <c r="DC31" i="21" s="1"/>
  <c r="BS31" i="21"/>
  <c r="DB31" i="21" s="1"/>
  <c r="BR31" i="21"/>
  <c r="DA31" i="21" s="1"/>
  <c r="BQ31" i="21"/>
  <c r="CZ31" i="21" s="1"/>
  <c r="BP31" i="21"/>
  <c r="CY31" i="21" s="1"/>
  <c r="BO31" i="21"/>
  <c r="CX31" i="21" s="1"/>
  <c r="BN31" i="21"/>
  <c r="CW31" i="21" s="1"/>
  <c r="BM31" i="21"/>
  <c r="CV31" i="21" s="1"/>
  <c r="BL31" i="21"/>
  <c r="BJ31" i="21"/>
  <c r="CS31" i="21" s="1"/>
  <c r="BU30" i="21"/>
  <c r="DD30" i="21" s="1"/>
  <c r="BT30" i="21"/>
  <c r="DC30" i="21" s="1"/>
  <c r="BS30" i="21"/>
  <c r="DB30" i="21" s="1"/>
  <c r="BR30" i="21"/>
  <c r="DA30" i="21" s="1"/>
  <c r="BQ30" i="21"/>
  <c r="CZ30" i="21" s="1"/>
  <c r="BP30" i="21"/>
  <c r="CY30" i="21" s="1"/>
  <c r="BO30" i="21"/>
  <c r="CX30" i="21" s="1"/>
  <c r="BN30" i="21"/>
  <c r="CW30" i="21" s="1"/>
  <c r="BM30" i="21"/>
  <c r="CV30" i="21" s="1"/>
  <c r="BL30" i="21"/>
  <c r="CU30" i="21" s="1"/>
  <c r="BJ30" i="21"/>
  <c r="BU29" i="21"/>
  <c r="DD29" i="21" s="1"/>
  <c r="BT29" i="21"/>
  <c r="DC29" i="21" s="1"/>
  <c r="BS29" i="21"/>
  <c r="DB29" i="21" s="1"/>
  <c r="BR29" i="21"/>
  <c r="DA29" i="21" s="1"/>
  <c r="BQ29" i="21"/>
  <c r="CZ29" i="21" s="1"/>
  <c r="BP29" i="21"/>
  <c r="CY29" i="21" s="1"/>
  <c r="BO29" i="21"/>
  <c r="CX29" i="21" s="1"/>
  <c r="BN29" i="21"/>
  <c r="CW29" i="21" s="1"/>
  <c r="BM29" i="21"/>
  <c r="CV29" i="21" s="1"/>
  <c r="BL29" i="21"/>
  <c r="BJ29" i="21"/>
  <c r="CS29" i="21" s="1"/>
  <c r="BU28" i="21"/>
  <c r="BT28" i="21"/>
  <c r="DC28" i="21" s="1"/>
  <c r="BS28" i="21"/>
  <c r="DB28" i="21" s="1"/>
  <c r="BR28" i="21"/>
  <c r="BQ28" i="21"/>
  <c r="CZ28" i="21" s="1"/>
  <c r="BP28" i="21"/>
  <c r="CY28" i="21" s="1"/>
  <c r="BO28" i="21"/>
  <c r="CX28" i="21" s="1"/>
  <c r="BN28" i="21"/>
  <c r="CW28" i="21" s="1"/>
  <c r="BM28" i="21"/>
  <c r="CV28" i="21" s="1"/>
  <c r="BL28" i="21"/>
  <c r="CA28" i="21" s="1"/>
  <c r="BJ28" i="21"/>
  <c r="CS28" i="21" s="1"/>
  <c r="BU27" i="21"/>
  <c r="DD27" i="21" s="1"/>
  <c r="BT27" i="21"/>
  <c r="DC27" i="21" s="1"/>
  <c r="BS27" i="21"/>
  <c r="DB27" i="21" s="1"/>
  <c r="BR27" i="21"/>
  <c r="DA27" i="21" s="1"/>
  <c r="BQ27" i="21"/>
  <c r="CZ27" i="21" s="1"/>
  <c r="BP27" i="21"/>
  <c r="CY27" i="21" s="1"/>
  <c r="BO27" i="21"/>
  <c r="CX27" i="21" s="1"/>
  <c r="BN27" i="21"/>
  <c r="CW27" i="21" s="1"/>
  <c r="BM27" i="21"/>
  <c r="BL27" i="21"/>
  <c r="CA27" i="21" s="1"/>
  <c r="BJ27" i="21"/>
  <c r="CS27" i="21" s="1"/>
  <c r="BU26" i="21"/>
  <c r="DD26" i="21" s="1"/>
  <c r="BT26" i="21"/>
  <c r="DC26" i="21" s="1"/>
  <c r="BS26" i="21"/>
  <c r="DB26" i="21" s="1"/>
  <c r="BR26" i="21"/>
  <c r="DA26" i="21" s="1"/>
  <c r="BQ26" i="21"/>
  <c r="CZ26" i="21" s="1"/>
  <c r="BP26" i="21"/>
  <c r="CY26" i="21" s="1"/>
  <c r="BO26" i="21"/>
  <c r="CX26" i="21" s="1"/>
  <c r="BN26" i="21"/>
  <c r="CW26" i="21" s="1"/>
  <c r="BM26" i="21"/>
  <c r="CV26" i="21" s="1"/>
  <c r="BL26" i="21"/>
  <c r="CA26" i="21" s="1"/>
  <c r="BJ26" i="21"/>
  <c r="BK26" i="21" s="1"/>
  <c r="CT26" i="21" s="1"/>
  <c r="BU25" i="21"/>
  <c r="BT25" i="21"/>
  <c r="DC25" i="21" s="1"/>
  <c r="BS25" i="21"/>
  <c r="DB25" i="21" s="1"/>
  <c r="BR25" i="21"/>
  <c r="DA25" i="21" s="1"/>
  <c r="BQ25" i="21"/>
  <c r="CZ25" i="21" s="1"/>
  <c r="BP25" i="21"/>
  <c r="CY25" i="21" s="1"/>
  <c r="BO25" i="21"/>
  <c r="CX25" i="21" s="1"/>
  <c r="BN25" i="21"/>
  <c r="CW25" i="21" s="1"/>
  <c r="BM25" i="21"/>
  <c r="CV25" i="21" s="1"/>
  <c r="BL25" i="21"/>
  <c r="BJ25" i="21"/>
  <c r="CS25" i="21" s="1"/>
  <c r="BU24" i="21"/>
  <c r="DD24" i="21" s="1"/>
  <c r="BT24" i="21"/>
  <c r="DC24" i="21" s="1"/>
  <c r="BS24" i="21"/>
  <c r="DB24" i="21" s="1"/>
  <c r="BR24" i="21"/>
  <c r="BQ24" i="21"/>
  <c r="CZ24" i="21" s="1"/>
  <c r="BP24" i="21"/>
  <c r="CY24" i="21" s="1"/>
  <c r="BO24" i="21"/>
  <c r="CX24" i="21" s="1"/>
  <c r="BN24" i="21"/>
  <c r="BM24" i="21"/>
  <c r="CV24" i="21" s="1"/>
  <c r="BL24" i="21"/>
  <c r="CU24" i="21" s="1"/>
  <c r="BJ24" i="21"/>
  <c r="BU23" i="21"/>
  <c r="DD23" i="21" s="1"/>
  <c r="BT23" i="21"/>
  <c r="DC23" i="21" s="1"/>
  <c r="BS23" i="21"/>
  <c r="DB23" i="21" s="1"/>
  <c r="BR23" i="21"/>
  <c r="DA23" i="21" s="1"/>
  <c r="BQ23" i="21"/>
  <c r="CZ23" i="21" s="1"/>
  <c r="BP23" i="21"/>
  <c r="CY23" i="21" s="1"/>
  <c r="BO23" i="21"/>
  <c r="CX23" i="21" s="1"/>
  <c r="BN23" i="21"/>
  <c r="CW23" i="21" s="1"/>
  <c r="BM23" i="21"/>
  <c r="CV23" i="21" s="1"/>
  <c r="BL23" i="21"/>
  <c r="BX23" i="21" s="1"/>
  <c r="BJ23" i="21"/>
  <c r="CS23" i="21" s="1"/>
  <c r="BU22" i="21"/>
  <c r="DD22" i="21" s="1"/>
  <c r="BT22" i="21"/>
  <c r="DC22" i="21" s="1"/>
  <c r="BS22" i="21"/>
  <c r="DB22" i="21" s="1"/>
  <c r="BR22" i="21"/>
  <c r="DA22" i="21" s="1"/>
  <c r="BQ22" i="21"/>
  <c r="CZ22" i="21" s="1"/>
  <c r="BP22" i="21"/>
  <c r="CY22" i="21" s="1"/>
  <c r="BO22" i="21"/>
  <c r="CX22" i="21" s="1"/>
  <c r="BN22" i="21"/>
  <c r="CW22" i="21" s="1"/>
  <c r="BM22" i="21"/>
  <c r="CV22" i="21" s="1"/>
  <c r="BL22" i="21"/>
  <c r="BY22" i="21" s="1"/>
  <c r="BJ22" i="21"/>
  <c r="CS22" i="21" s="1"/>
  <c r="BU21" i="21"/>
  <c r="BT21" i="21"/>
  <c r="DC21" i="21" s="1"/>
  <c r="BS21" i="21"/>
  <c r="DB21" i="21" s="1"/>
  <c r="BR21" i="21"/>
  <c r="DA21" i="21" s="1"/>
  <c r="BQ21" i="21"/>
  <c r="CZ21" i="21" s="1"/>
  <c r="BP21" i="21"/>
  <c r="CY21" i="21" s="1"/>
  <c r="BO21" i="21"/>
  <c r="CX21" i="21" s="1"/>
  <c r="BN21" i="21"/>
  <c r="CW21" i="21" s="1"/>
  <c r="BM21" i="21"/>
  <c r="CV21" i="21" s="1"/>
  <c r="BL21" i="21"/>
  <c r="CU21" i="21" s="1"/>
  <c r="BJ21" i="21"/>
  <c r="CS21" i="21" s="1"/>
  <c r="BU20" i="21"/>
  <c r="BT20" i="21"/>
  <c r="DC20" i="21" s="1"/>
  <c r="BS20" i="21"/>
  <c r="DB20" i="21" s="1"/>
  <c r="BR20" i="21"/>
  <c r="DA20" i="21" s="1"/>
  <c r="BQ20" i="21"/>
  <c r="CZ20" i="21" s="1"/>
  <c r="BP20" i="21"/>
  <c r="CY20" i="21" s="1"/>
  <c r="BO20" i="21"/>
  <c r="CX20" i="21" s="1"/>
  <c r="BN20" i="21"/>
  <c r="CW20" i="21" s="1"/>
  <c r="BM20" i="21"/>
  <c r="CV20" i="21" s="1"/>
  <c r="BL20" i="21"/>
  <c r="CA20" i="21" s="1"/>
  <c r="BJ20" i="21"/>
  <c r="CS20" i="21" s="1"/>
  <c r="BU19" i="21"/>
  <c r="DD19" i="21" s="1"/>
  <c r="BT19" i="21"/>
  <c r="DC19" i="21" s="1"/>
  <c r="BS19" i="21"/>
  <c r="DB19" i="21" s="1"/>
  <c r="BR19" i="21"/>
  <c r="BQ19" i="21"/>
  <c r="CZ19" i="21" s="1"/>
  <c r="BP19" i="21"/>
  <c r="CY19" i="21" s="1"/>
  <c r="BO19" i="21"/>
  <c r="CX19" i="21" s="1"/>
  <c r="BN19" i="21"/>
  <c r="CW19" i="21" s="1"/>
  <c r="BM19" i="21"/>
  <c r="CV19" i="21" s="1"/>
  <c r="BL19" i="21"/>
  <c r="BX19" i="21" s="1"/>
  <c r="BJ19" i="21"/>
  <c r="CS19" i="21" s="1"/>
  <c r="BU18" i="21"/>
  <c r="DD18" i="21" s="1"/>
  <c r="BT18" i="21"/>
  <c r="DC18" i="21" s="1"/>
  <c r="BS18" i="21"/>
  <c r="DB18" i="21" s="1"/>
  <c r="BR18" i="21"/>
  <c r="DA18" i="21" s="1"/>
  <c r="BQ18" i="21"/>
  <c r="CZ18" i="21" s="1"/>
  <c r="BP18" i="21"/>
  <c r="CY18" i="21" s="1"/>
  <c r="BO18" i="21"/>
  <c r="CX18" i="21" s="1"/>
  <c r="BN18" i="21"/>
  <c r="CW18" i="21" s="1"/>
  <c r="BM18" i="21"/>
  <c r="CV18" i="21" s="1"/>
  <c r="BL18" i="21"/>
  <c r="BX18" i="21" s="1"/>
  <c r="BJ18" i="21"/>
  <c r="CS18" i="21" s="1"/>
  <c r="BU17" i="21"/>
  <c r="DD17" i="21" s="1"/>
  <c r="BT17" i="21"/>
  <c r="DC17" i="21" s="1"/>
  <c r="BS17" i="21"/>
  <c r="DB17" i="21" s="1"/>
  <c r="BR17" i="21"/>
  <c r="DA17" i="21" s="1"/>
  <c r="BQ17" i="21"/>
  <c r="CZ17" i="21" s="1"/>
  <c r="BP17" i="21"/>
  <c r="CY17" i="21" s="1"/>
  <c r="BO17" i="21"/>
  <c r="CX17" i="21" s="1"/>
  <c r="BN17" i="21"/>
  <c r="CW17" i="21" s="1"/>
  <c r="BM17" i="21"/>
  <c r="CV17" i="21" s="1"/>
  <c r="BL17" i="21"/>
  <c r="BZ17" i="21" s="1"/>
  <c r="BJ17" i="21"/>
  <c r="CS17" i="21" s="1"/>
  <c r="BU16" i="21"/>
  <c r="DD16" i="21" s="1"/>
  <c r="BT16" i="21"/>
  <c r="DC16" i="21" s="1"/>
  <c r="BS16" i="21"/>
  <c r="DB16" i="21" s="1"/>
  <c r="BR16" i="21"/>
  <c r="DA16" i="21" s="1"/>
  <c r="BQ16" i="21"/>
  <c r="CZ16" i="21" s="1"/>
  <c r="BP16" i="21"/>
  <c r="CY16" i="21" s="1"/>
  <c r="BO16" i="21"/>
  <c r="CX16" i="21" s="1"/>
  <c r="BN16" i="21"/>
  <c r="CW16" i="21" s="1"/>
  <c r="BM16" i="21"/>
  <c r="CV16" i="21" s="1"/>
  <c r="BL16" i="21"/>
  <c r="CU16" i="21" s="1"/>
  <c r="BJ16" i="21"/>
  <c r="CS16" i="21" s="1"/>
  <c r="BU15" i="21"/>
  <c r="DD15" i="21" s="1"/>
  <c r="BT15" i="21"/>
  <c r="DC15" i="21" s="1"/>
  <c r="BS15" i="21"/>
  <c r="DB15" i="21" s="1"/>
  <c r="BR15" i="21"/>
  <c r="DA15" i="21" s="1"/>
  <c r="BQ15" i="21"/>
  <c r="CZ15" i="21" s="1"/>
  <c r="BP15" i="21"/>
  <c r="CY15" i="21" s="1"/>
  <c r="BO15" i="21"/>
  <c r="CX15" i="21" s="1"/>
  <c r="BN15" i="21"/>
  <c r="CW15" i="21" s="1"/>
  <c r="BM15" i="21"/>
  <c r="CV15" i="21" s="1"/>
  <c r="BL15" i="21"/>
  <c r="CA15" i="21" s="1"/>
  <c r="BJ15" i="21"/>
  <c r="CS15" i="21" s="1"/>
  <c r="BU14" i="21"/>
  <c r="DD14" i="21" s="1"/>
  <c r="BT14" i="21"/>
  <c r="DC14" i="21" s="1"/>
  <c r="BS14" i="21"/>
  <c r="DB14" i="21" s="1"/>
  <c r="BR14" i="21"/>
  <c r="DA14" i="21" s="1"/>
  <c r="BQ14" i="21"/>
  <c r="CZ14" i="21" s="1"/>
  <c r="BP14" i="21"/>
  <c r="CY14" i="21" s="1"/>
  <c r="BO14" i="21"/>
  <c r="CX14" i="21" s="1"/>
  <c r="BN14" i="21"/>
  <c r="CW14" i="21" s="1"/>
  <c r="BM14" i="21"/>
  <c r="CV14" i="21" s="1"/>
  <c r="BL14" i="21"/>
  <c r="CA14" i="21" s="1"/>
  <c r="BJ14" i="21"/>
  <c r="CS14" i="21" s="1"/>
  <c r="BU13" i="21"/>
  <c r="DD13" i="21" s="1"/>
  <c r="BT13" i="21"/>
  <c r="DC13" i="21" s="1"/>
  <c r="BS13" i="21"/>
  <c r="BR13" i="21"/>
  <c r="DA13" i="21" s="1"/>
  <c r="BQ13" i="21"/>
  <c r="CZ13" i="21" s="1"/>
  <c r="BP13" i="21"/>
  <c r="CY13" i="21" s="1"/>
  <c r="BO13" i="21"/>
  <c r="CX13" i="21" s="1"/>
  <c r="BN13" i="21"/>
  <c r="CW13" i="21" s="1"/>
  <c r="BM13" i="21"/>
  <c r="CV13" i="21" s="1"/>
  <c r="BL13" i="21"/>
  <c r="CU13" i="21" s="1"/>
  <c r="BJ13" i="21"/>
  <c r="CS13" i="21" s="1"/>
  <c r="BU12" i="21"/>
  <c r="DD12" i="21" s="1"/>
  <c r="BT12" i="21"/>
  <c r="DC12" i="21" s="1"/>
  <c r="BS12" i="21"/>
  <c r="DB12" i="21" s="1"/>
  <c r="BR12" i="21"/>
  <c r="BQ12" i="21"/>
  <c r="CZ12" i="21" s="1"/>
  <c r="BP12" i="21"/>
  <c r="CY12" i="21" s="1"/>
  <c r="BO12" i="21"/>
  <c r="CX12" i="21" s="1"/>
  <c r="BN12" i="21"/>
  <c r="CW12" i="21" s="1"/>
  <c r="BM12" i="21"/>
  <c r="CV12" i="21" s="1"/>
  <c r="BL12" i="21"/>
  <c r="CA12" i="21" s="1"/>
  <c r="BJ12" i="21"/>
  <c r="BU11" i="21"/>
  <c r="BT11" i="21"/>
  <c r="DC11" i="21" s="1"/>
  <c r="BS11" i="21"/>
  <c r="DB11" i="21" s="1"/>
  <c r="BR11" i="21"/>
  <c r="DA11" i="21" s="1"/>
  <c r="BQ11" i="21"/>
  <c r="CZ11" i="21" s="1"/>
  <c r="BP11" i="21"/>
  <c r="CY11" i="21" s="1"/>
  <c r="BO11" i="21"/>
  <c r="CX11" i="21" s="1"/>
  <c r="BN11" i="21"/>
  <c r="CW11" i="21" s="1"/>
  <c r="BM11" i="21"/>
  <c r="CV11" i="21" s="1"/>
  <c r="BL11" i="21"/>
  <c r="BX11" i="21" s="1"/>
  <c r="BJ11" i="21"/>
  <c r="CS11" i="21" s="1"/>
  <c r="BU10" i="21"/>
  <c r="DD10" i="21" s="1"/>
  <c r="BT10" i="21"/>
  <c r="DC10" i="21" s="1"/>
  <c r="BS10" i="21"/>
  <c r="DB10" i="21" s="1"/>
  <c r="BR10" i="21"/>
  <c r="DA10" i="21" s="1"/>
  <c r="BQ10" i="21"/>
  <c r="CZ10" i="21" s="1"/>
  <c r="BP10" i="21"/>
  <c r="CY10" i="21" s="1"/>
  <c r="BO10" i="21"/>
  <c r="CX10" i="21" s="1"/>
  <c r="BN10" i="21"/>
  <c r="CW10" i="21" s="1"/>
  <c r="BM10" i="21"/>
  <c r="CV10" i="21" s="1"/>
  <c r="BL10" i="21"/>
  <c r="CU10" i="21" s="1"/>
  <c r="BJ10" i="21"/>
  <c r="CS10" i="21" s="1"/>
  <c r="BU9" i="21"/>
  <c r="DD9" i="21" s="1"/>
  <c r="BT9" i="21"/>
  <c r="DC9" i="21" s="1"/>
  <c r="BS9" i="21"/>
  <c r="DB9" i="21" s="1"/>
  <c r="BR9" i="21"/>
  <c r="DA9" i="21" s="1"/>
  <c r="BQ9" i="21"/>
  <c r="CZ9" i="21" s="1"/>
  <c r="BP9" i="21"/>
  <c r="CY9" i="21" s="1"/>
  <c r="BO9" i="21"/>
  <c r="CX9" i="21" s="1"/>
  <c r="BN9" i="21"/>
  <c r="CW9" i="21" s="1"/>
  <c r="BM9" i="21"/>
  <c r="CV9" i="21" s="1"/>
  <c r="BL9" i="21"/>
  <c r="BJ9" i="21"/>
  <c r="CS9" i="21" s="1"/>
  <c r="BU8" i="21"/>
  <c r="DD8" i="21" s="1"/>
  <c r="BT8" i="21"/>
  <c r="BS8" i="21"/>
  <c r="DB8" i="21" s="1"/>
  <c r="BR8" i="21"/>
  <c r="BQ8" i="21"/>
  <c r="CZ8" i="21" s="1"/>
  <c r="BP8" i="21"/>
  <c r="CY8" i="21" s="1"/>
  <c r="BO8" i="21"/>
  <c r="CX8" i="21" s="1"/>
  <c r="BN8" i="21"/>
  <c r="CW8" i="21" s="1"/>
  <c r="BM8" i="21"/>
  <c r="CV8" i="21" s="1"/>
  <c r="BL8" i="21"/>
  <c r="BZ8" i="21" s="1"/>
  <c r="BJ8" i="21"/>
  <c r="BK8" i="21" s="1"/>
  <c r="CT8" i="21" s="1"/>
  <c r="BU7" i="21"/>
  <c r="BT7" i="21"/>
  <c r="DC7" i="21" s="1"/>
  <c r="BS7" i="21"/>
  <c r="DB7" i="21" s="1"/>
  <c r="BR7" i="21"/>
  <c r="DA7" i="21" s="1"/>
  <c r="BQ7" i="21"/>
  <c r="CZ7" i="21" s="1"/>
  <c r="BP7" i="21"/>
  <c r="CY7" i="21" s="1"/>
  <c r="BO7" i="21"/>
  <c r="CX7" i="21" s="1"/>
  <c r="BN7" i="21"/>
  <c r="CW7" i="21" s="1"/>
  <c r="BM7" i="21"/>
  <c r="CV7" i="21" s="1"/>
  <c r="BL7" i="21"/>
  <c r="CU7" i="21" s="1"/>
  <c r="BJ7" i="21"/>
  <c r="CS7" i="21" s="1"/>
  <c r="BU6" i="21"/>
  <c r="DD6" i="21" s="1"/>
  <c r="BT6" i="21"/>
  <c r="DC6" i="21" s="1"/>
  <c r="BS6" i="21"/>
  <c r="DB6" i="21" s="1"/>
  <c r="BR6" i="21"/>
  <c r="DA6" i="21" s="1"/>
  <c r="BQ6" i="21"/>
  <c r="CZ6" i="21" s="1"/>
  <c r="BP6" i="21"/>
  <c r="CY6" i="21" s="1"/>
  <c r="BO6" i="21"/>
  <c r="CX6" i="21" s="1"/>
  <c r="BN6" i="21"/>
  <c r="CW6" i="21" s="1"/>
  <c r="BM6" i="21"/>
  <c r="CV6" i="21" s="1"/>
  <c r="BL6" i="21"/>
  <c r="BY6" i="21" s="1"/>
  <c r="BJ6" i="21"/>
  <c r="CS6" i="21" s="1"/>
  <c r="CP61" i="21"/>
  <c r="BG61" i="21"/>
  <c r="AR61" i="21"/>
  <c r="AC61" i="21"/>
  <c r="N61" i="21"/>
  <c r="CP60" i="21"/>
  <c r="BG60" i="21"/>
  <c r="AR60" i="21"/>
  <c r="AC60" i="21"/>
  <c r="N60" i="21"/>
  <c r="CP59" i="21"/>
  <c r="BG59" i="21"/>
  <c r="AR59" i="21"/>
  <c r="AC59" i="21"/>
  <c r="N59" i="21"/>
  <c r="CP58" i="21"/>
  <c r="BG58" i="21"/>
  <c r="AR58" i="21"/>
  <c r="AC58" i="21"/>
  <c r="N58" i="21"/>
  <c r="CP57" i="21"/>
  <c r="BG57" i="21"/>
  <c r="AR57" i="21"/>
  <c r="AC57" i="21"/>
  <c r="N57" i="21"/>
  <c r="CP56" i="21"/>
  <c r="BG56" i="21"/>
  <c r="AR56" i="21"/>
  <c r="AC56" i="21"/>
  <c r="N56" i="21"/>
  <c r="CP55" i="21"/>
  <c r="BG55" i="21"/>
  <c r="AR55" i="21"/>
  <c r="AC55" i="21"/>
  <c r="N55" i="21"/>
  <c r="CP54" i="21"/>
  <c r="BG54" i="21"/>
  <c r="AR54" i="21"/>
  <c r="AC54" i="21"/>
  <c r="N54" i="21"/>
  <c r="CP53" i="21"/>
  <c r="BG53" i="21"/>
  <c r="AR53" i="21"/>
  <c r="AC53" i="21"/>
  <c r="N53" i="21"/>
  <c r="CP52" i="21"/>
  <c r="BG52" i="21"/>
  <c r="AR52" i="21"/>
  <c r="AC52" i="21"/>
  <c r="N52" i="21"/>
  <c r="CP51" i="21"/>
  <c r="BG51" i="21"/>
  <c r="AR51" i="21"/>
  <c r="AC51" i="21"/>
  <c r="N51" i="21"/>
  <c r="CP50" i="21"/>
  <c r="BG50" i="21"/>
  <c r="AR50" i="21"/>
  <c r="AC50" i="21"/>
  <c r="N50" i="21"/>
  <c r="CP49" i="21"/>
  <c r="BG49" i="21"/>
  <c r="AR49" i="21"/>
  <c r="AC49" i="21"/>
  <c r="N49" i="21"/>
  <c r="CP48" i="21"/>
  <c r="BG48" i="21"/>
  <c r="AR48" i="21"/>
  <c r="AC48" i="21"/>
  <c r="N48" i="21"/>
  <c r="CP47" i="21"/>
  <c r="BG47" i="21"/>
  <c r="AR47" i="21"/>
  <c r="AC47" i="21"/>
  <c r="N47" i="21"/>
  <c r="CP46" i="21"/>
  <c r="BG46" i="21"/>
  <c r="AR46" i="21"/>
  <c r="AC46" i="21"/>
  <c r="N46" i="21"/>
  <c r="CP45" i="21"/>
  <c r="BG45" i="21"/>
  <c r="AR45" i="21"/>
  <c r="AC45" i="21"/>
  <c r="N45" i="21"/>
  <c r="CP44" i="21"/>
  <c r="BG44" i="21"/>
  <c r="AR44" i="21"/>
  <c r="AC44" i="21"/>
  <c r="N44" i="21"/>
  <c r="CP43" i="21"/>
  <c r="BG43" i="21"/>
  <c r="AR43" i="21"/>
  <c r="AC43" i="21"/>
  <c r="N43" i="21"/>
  <c r="CP42" i="21"/>
  <c r="BG42" i="21"/>
  <c r="AR42" i="21"/>
  <c r="AC42" i="21"/>
  <c r="N42" i="21"/>
  <c r="CP41" i="21"/>
  <c r="BG41" i="21"/>
  <c r="AR41" i="21"/>
  <c r="AC41" i="21"/>
  <c r="N41" i="21"/>
  <c r="CP40" i="21"/>
  <c r="BG40" i="21"/>
  <c r="AR40" i="21"/>
  <c r="AC40" i="21"/>
  <c r="N40" i="21"/>
  <c r="CP39" i="21"/>
  <c r="BG39" i="21"/>
  <c r="AR39" i="21"/>
  <c r="AC39" i="21"/>
  <c r="N39" i="21"/>
  <c r="CP38" i="21"/>
  <c r="BG38" i="21"/>
  <c r="AR38" i="21"/>
  <c r="AC38" i="21"/>
  <c r="N38" i="21"/>
  <c r="CP37" i="21"/>
  <c r="BG37" i="21"/>
  <c r="AR37" i="21"/>
  <c r="AC37" i="21"/>
  <c r="N37" i="21"/>
  <c r="CP36" i="21"/>
  <c r="BG36" i="21"/>
  <c r="AR36" i="21"/>
  <c r="AC36" i="21"/>
  <c r="N36" i="21"/>
  <c r="CP35" i="21"/>
  <c r="BG35" i="21"/>
  <c r="AR35" i="21"/>
  <c r="AC35" i="21"/>
  <c r="N35" i="21"/>
  <c r="CP34" i="21"/>
  <c r="BG34" i="21"/>
  <c r="AR34" i="21"/>
  <c r="AC34" i="21"/>
  <c r="N34" i="21"/>
  <c r="CP33" i="21"/>
  <c r="BG33" i="21"/>
  <c r="AR33" i="21"/>
  <c r="AC33" i="21"/>
  <c r="N33" i="21"/>
  <c r="CP32" i="21"/>
  <c r="BG32" i="21"/>
  <c r="AR32" i="21"/>
  <c r="AC32" i="21"/>
  <c r="N32" i="21"/>
  <c r="CP31" i="21"/>
  <c r="BG31" i="21"/>
  <c r="AR31" i="21"/>
  <c r="AC31" i="21"/>
  <c r="N31" i="21"/>
  <c r="CP30" i="21"/>
  <c r="BG30" i="21"/>
  <c r="AR30" i="21"/>
  <c r="AC30" i="21"/>
  <c r="N30" i="21"/>
  <c r="CP29" i="21"/>
  <c r="BG29" i="21"/>
  <c r="AR29" i="21"/>
  <c r="AC29" i="21"/>
  <c r="N29" i="21"/>
  <c r="CP28" i="21"/>
  <c r="BG28" i="21"/>
  <c r="AR28" i="21"/>
  <c r="AC28" i="21"/>
  <c r="N28" i="21"/>
  <c r="CP27" i="21"/>
  <c r="BG27" i="21"/>
  <c r="AR27" i="21"/>
  <c r="AC27" i="21"/>
  <c r="N27" i="21"/>
  <c r="CP26" i="21"/>
  <c r="BG26" i="21"/>
  <c r="AR26" i="21"/>
  <c r="AC26" i="21"/>
  <c r="N26" i="21"/>
  <c r="CP25" i="21"/>
  <c r="BG25" i="21"/>
  <c r="AR25" i="21"/>
  <c r="AC25" i="21"/>
  <c r="N25" i="21"/>
  <c r="CP24" i="21"/>
  <c r="BG24" i="21"/>
  <c r="AR24" i="21"/>
  <c r="AC24" i="21"/>
  <c r="N24" i="21"/>
  <c r="CP23" i="21"/>
  <c r="BG23" i="21"/>
  <c r="AR23" i="21"/>
  <c r="AC23" i="21"/>
  <c r="N23" i="21"/>
  <c r="CP22" i="21"/>
  <c r="BG22" i="21"/>
  <c r="AR22" i="21"/>
  <c r="AC22" i="21"/>
  <c r="N22" i="21"/>
  <c r="CP21" i="21"/>
  <c r="BG21" i="21"/>
  <c r="AR21" i="21"/>
  <c r="AC21" i="21"/>
  <c r="N21" i="21"/>
  <c r="CP20" i="21"/>
  <c r="BG20" i="21"/>
  <c r="AR20" i="21"/>
  <c r="AC20" i="21"/>
  <c r="N20" i="21"/>
  <c r="CP19" i="21"/>
  <c r="BG19" i="21"/>
  <c r="AR19" i="21"/>
  <c r="AC19" i="21"/>
  <c r="N19" i="21"/>
  <c r="CP18" i="21"/>
  <c r="BG18" i="21"/>
  <c r="AR18" i="21"/>
  <c r="AC18" i="21"/>
  <c r="N18" i="21"/>
  <c r="CP17" i="21"/>
  <c r="BG17" i="21"/>
  <c r="AR17" i="21"/>
  <c r="AC17" i="21"/>
  <c r="N17" i="21"/>
  <c r="CP16" i="21"/>
  <c r="BG16" i="21"/>
  <c r="AR16" i="21"/>
  <c r="AC16" i="21"/>
  <c r="N16" i="21"/>
  <c r="CP15" i="21"/>
  <c r="BG15" i="21"/>
  <c r="AR15" i="21"/>
  <c r="AC15" i="21"/>
  <c r="N15" i="21"/>
  <c r="CP14" i="21"/>
  <c r="BG14" i="21"/>
  <c r="AR14" i="21"/>
  <c r="AC14" i="21"/>
  <c r="N14" i="21"/>
  <c r="CP13" i="21"/>
  <c r="BG13" i="21"/>
  <c r="AR13" i="21"/>
  <c r="AC13" i="21"/>
  <c r="N13" i="21"/>
  <c r="CP12" i="21"/>
  <c r="BG12" i="21"/>
  <c r="AR12" i="21"/>
  <c r="AC12" i="21"/>
  <c r="N12" i="21"/>
  <c r="CP11" i="21"/>
  <c r="BG11" i="21"/>
  <c r="AR11" i="21"/>
  <c r="AC11" i="21"/>
  <c r="N11" i="21"/>
  <c r="CP10" i="21"/>
  <c r="BG10" i="21"/>
  <c r="AR10" i="21"/>
  <c r="AC10" i="21"/>
  <c r="N10" i="21"/>
  <c r="CP9" i="21"/>
  <c r="BG9" i="21"/>
  <c r="AR9" i="21"/>
  <c r="AC9" i="21"/>
  <c r="N9" i="21"/>
  <c r="CP8" i="21"/>
  <c r="BG8" i="21"/>
  <c r="AR8" i="21"/>
  <c r="AC8" i="21"/>
  <c r="N8" i="21"/>
  <c r="CP7" i="21"/>
  <c r="BG7" i="21"/>
  <c r="AR7" i="21"/>
  <c r="AC7" i="21"/>
  <c r="N7" i="21"/>
  <c r="CP6" i="21"/>
  <c r="BG6" i="21"/>
  <c r="AR6" i="21"/>
  <c r="AC6" i="21"/>
  <c r="N6" i="21"/>
  <c r="BU61" i="18"/>
  <c r="BT61" i="18"/>
  <c r="BS61" i="18"/>
  <c r="BR61" i="18"/>
  <c r="BQ61" i="18"/>
  <c r="BP61" i="18"/>
  <c r="BO61" i="18"/>
  <c r="BN61" i="18"/>
  <c r="BM61" i="18"/>
  <c r="BL61" i="18"/>
  <c r="BJ61" i="18"/>
  <c r="BU60" i="18"/>
  <c r="BT60" i="18"/>
  <c r="BS60" i="18"/>
  <c r="BR60" i="18"/>
  <c r="BQ60" i="18"/>
  <c r="BP60" i="18"/>
  <c r="BO60" i="18"/>
  <c r="BN60" i="18"/>
  <c r="BM60" i="18"/>
  <c r="BL60" i="18"/>
  <c r="BJ60" i="18"/>
  <c r="BU59" i="18"/>
  <c r="BT59" i="18"/>
  <c r="BS59" i="18"/>
  <c r="BR59" i="18"/>
  <c r="BQ59" i="18"/>
  <c r="BP59" i="18"/>
  <c r="BO59" i="18"/>
  <c r="BN59" i="18"/>
  <c r="BM59" i="18"/>
  <c r="BL59" i="18"/>
  <c r="BJ59" i="18"/>
  <c r="BU58" i="18"/>
  <c r="BT58" i="18"/>
  <c r="BS58" i="18"/>
  <c r="BR58" i="18"/>
  <c r="BQ58" i="18"/>
  <c r="BP58" i="18"/>
  <c r="BO58" i="18"/>
  <c r="BN58" i="18"/>
  <c r="BM58" i="18"/>
  <c r="BL58" i="18"/>
  <c r="BJ58" i="18"/>
  <c r="BU57" i="18"/>
  <c r="BT57" i="18"/>
  <c r="BS57" i="18"/>
  <c r="BR57" i="18"/>
  <c r="BQ57" i="18"/>
  <c r="BP57" i="18"/>
  <c r="BO57" i="18"/>
  <c r="BN57" i="18"/>
  <c r="BM57" i="18"/>
  <c r="BL57" i="18"/>
  <c r="BJ57" i="18"/>
  <c r="BK57" i="18" s="1"/>
  <c r="BU56" i="18"/>
  <c r="BT56" i="18"/>
  <c r="BS56" i="18"/>
  <c r="BR56" i="18"/>
  <c r="BQ56" i="18"/>
  <c r="BP56" i="18"/>
  <c r="BO56" i="18"/>
  <c r="BN56" i="18"/>
  <c r="BM56" i="18"/>
  <c r="BL56" i="18"/>
  <c r="BJ56" i="18"/>
  <c r="BU55" i="18"/>
  <c r="BT55" i="18"/>
  <c r="BS55" i="18"/>
  <c r="BR55" i="18"/>
  <c r="BQ55" i="18"/>
  <c r="BP55" i="18"/>
  <c r="BO55" i="18"/>
  <c r="BN55" i="18"/>
  <c r="BM55" i="18"/>
  <c r="BL55" i="18"/>
  <c r="BJ55" i="18"/>
  <c r="BU54" i="18"/>
  <c r="BT54" i="18"/>
  <c r="BS54" i="18"/>
  <c r="BR54" i="18"/>
  <c r="BQ54" i="18"/>
  <c r="BP54" i="18"/>
  <c r="BO54" i="18"/>
  <c r="BN54" i="18"/>
  <c r="BM54" i="18"/>
  <c r="BL54" i="18"/>
  <c r="BJ54" i="18"/>
  <c r="BU53" i="18"/>
  <c r="BT53" i="18"/>
  <c r="BS53" i="18"/>
  <c r="BR53" i="18"/>
  <c r="BQ53" i="18"/>
  <c r="BP53" i="18"/>
  <c r="BO53" i="18"/>
  <c r="BN53" i="18"/>
  <c r="BM53" i="18"/>
  <c r="BL53" i="18"/>
  <c r="BJ53" i="18"/>
  <c r="BU52" i="18"/>
  <c r="BT52" i="18"/>
  <c r="BS52" i="18"/>
  <c r="BR52" i="18"/>
  <c r="BQ52" i="18"/>
  <c r="BP52" i="18"/>
  <c r="BO52" i="18"/>
  <c r="BN52" i="18"/>
  <c r="BM52" i="18"/>
  <c r="BL52" i="18"/>
  <c r="BJ52" i="18"/>
  <c r="BU51" i="18"/>
  <c r="BT51" i="18"/>
  <c r="BS51" i="18"/>
  <c r="BR51" i="18"/>
  <c r="BQ51" i="18"/>
  <c r="BP51" i="18"/>
  <c r="BO51" i="18"/>
  <c r="BN51" i="18"/>
  <c r="BM51" i="18"/>
  <c r="BL51" i="18"/>
  <c r="BJ51" i="18"/>
  <c r="BK51" i="18" s="1"/>
  <c r="BU50" i="18"/>
  <c r="BT50" i="18"/>
  <c r="BS50" i="18"/>
  <c r="BR50" i="18"/>
  <c r="BQ50" i="18"/>
  <c r="BP50" i="18"/>
  <c r="BO50" i="18"/>
  <c r="BN50" i="18"/>
  <c r="BM50" i="18"/>
  <c r="BL50" i="18"/>
  <c r="BJ50" i="18"/>
  <c r="BU49" i="18"/>
  <c r="BT49" i="18"/>
  <c r="BS49" i="18"/>
  <c r="BR49" i="18"/>
  <c r="BQ49" i="18"/>
  <c r="BP49" i="18"/>
  <c r="BO49" i="18"/>
  <c r="BN49" i="18"/>
  <c r="BM49" i="18"/>
  <c r="BL49" i="18"/>
  <c r="BJ49" i="18"/>
  <c r="BU48" i="18"/>
  <c r="BT48" i="18"/>
  <c r="BS48" i="18"/>
  <c r="BR48" i="18"/>
  <c r="BQ48" i="18"/>
  <c r="BP48" i="18"/>
  <c r="BO48" i="18"/>
  <c r="BN48" i="18"/>
  <c r="BM48" i="18"/>
  <c r="BL48" i="18"/>
  <c r="BJ48" i="18"/>
  <c r="BU47" i="18"/>
  <c r="BT47" i="18"/>
  <c r="BS47" i="18"/>
  <c r="BR47" i="18"/>
  <c r="BQ47" i="18"/>
  <c r="BP47" i="18"/>
  <c r="BO47" i="18"/>
  <c r="BN47" i="18"/>
  <c r="BM47" i="18"/>
  <c r="BL47" i="18"/>
  <c r="BJ47" i="18"/>
  <c r="BU46" i="18"/>
  <c r="BT46" i="18"/>
  <c r="BS46" i="18"/>
  <c r="BR46" i="18"/>
  <c r="BQ46" i="18"/>
  <c r="BP46" i="18"/>
  <c r="BO46" i="18"/>
  <c r="BN46" i="18"/>
  <c r="BM46" i="18"/>
  <c r="BL46" i="18"/>
  <c r="BJ46" i="18"/>
  <c r="BU45" i="18"/>
  <c r="BT45" i="18"/>
  <c r="BS45" i="18"/>
  <c r="BR45" i="18"/>
  <c r="BQ45" i="18"/>
  <c r="BP45" i="18"/>
  <c r="BO45" i="18"/>
  <c r="BN45" i="18"/>
  <c r="BM45" i="18"/>
  <c r="BL45" i="18"/>
  <c r="BJ45" i="18"/>
  <c r="BU44" i="18"/>
  <c r="BT44" i="18"/>
  <c r="BS44" i="18"/>
  <c r="BR44" i="18"/>
  <c r="BQ44" i="18"/>
  <c r="BP44" i="18"/>
  <c r="BO44" i="18"/>
  <c r="BN44" i="18"/>
  <c r="BM44" i="18"/>
  <c r="BL44" i="18"/>
  <c r="BJ44" i="18"/>
  <c r="BU43" i="18"/>
  <c r="BT43" i="18"/>
  <c r="BS43" i="18"/>
  <c r="BR43" i="18"/>
  <c r="BQ43" i="18"/>
  <c r="BP43" i="18"/>
  <c r="BO43" i="18"/>
  <c r="BN43" i="18"/>
  <c r="BM43" i="18"/>
  <c r="BL43" i="18"/>
  <c r="BJ43" i="18"/>
  <c r="BK43" i="18" s="1"/>
  <c r="BU42" i="18"/>
  <c r="BT42" i="18"/>
  <c r="BS42" i="18"/>
  <c r="BR42" i="18"/>
  <c r="BQ42" i="18"/>
  <c r="BP42" i="18"/>
  <c r="BO42" i="18"/>
  <c r="BN42" i="18"/>
  <c r="BM42" i="18"/>
  <c r="BL42" i="18"/>
  <c r="BJ42" i="18"/>
  <c r="BU41" i="18"/>
  <c r="BT41" i="18"/>
  <c r="BS41" i="18"/>
  <c r="BR41" i="18"/>
  <c r="BQ41" i="18"/>
  <c r="BP41" i="18"/>
  <c r="BO41" i="18"/>
  <c r="BN41" i="18"/>
  <c r="BM41" i="18"/>
  <c r="BL41" i="18"/>
  <c r="BJ41" i="18"/>
  <c r="BU40" i="18"/>
  <c r="BT40" i="18"/>
  <c r="BS40" i="18"/>
  <c r="BR40" i="18"/>
  <c r="BQ40" i="18"/>
  <c r="BP40" i="18"/>
  <c r="BO40" i="18"/>
  <c r="BN40" i="18"/>
  <c r="BM40" i="18"/>
  <c r="BL40" i="18"/>
  <c r="BJ40" i="18"/>
  <c r="BU39" i="18"/>
  <c r="BT39" i="18"/>
  <c r="BS39" i="18"/>
  <c r="BR39" i="18"/>
  <c r="BQ39" i="18"/>
  <c r="BP39" i="18"/>
  <c r="BO39" i="18"/>
  <c r="BN39" i="18"/>
  <c r="BM39" i="18"/>
  <c r="BL39" i="18"/>
  <c r="BJ39" i="18"/>
  <c r="BK39" i="18" s="1"/>
  <c r="BU38" i="18"/>
  <c r="BT38" i="18"/>
  <c r="BS38" i="18"/>
  <c r="BR38" i="18"/>
  <c r="BQ38" i="18"/>
  <c r="BP38" i="18"/>
  <c r="BO38" i="18"/>
  <c r="BN38" i="18"/>
  <c r="BM38" i="18"/>
  <c r="BL38" i="18"/>
  <c r="BJ38" i="18"/>
  <c r="BU37" i="18"/>
  <c r="BT37" i="18"/>
  <c r="BS37" i="18"/>
  <c r="BR37" i="18"/>
  <c r="BQ37" i="18"/>
  <c r="BP37" i="18"/>
  <c r="BO37" i="18"/>
  <c r="BN37" i="18"/>
  <c r="BM37" i="18"/>
  <c r="BL37" i="18"/>
  <c r="BJ37" i="18"/>
  <c r="BU36" i="18"/>
  <c r="BT36" i="18"/>
  <c r="BS36" i="18"/>
  <c r="BR36" i="18"/>
  <c r="BQ36" i="18"/>
  <c r="BP36" i="18"/>
  <c r="BO36" i="18"/>
  <c r="BN36" i="18"/>
  <c r="BM36" i="18"/>
  <c r="BL36" i="18"/>
  <c r="BJ36" i="18"/>
  <c r="BU35" i="18"/>
  <c r="BT35" i="18"/>
  <c r="BS35" i="18"/>
  <c r="BR35" i="18"/>
  <c r="BQ35" i="18"/>
  <c r="BP35" i="18"/>
  <c r="BO35" i="18"/>
  <c r="BN35" i="18"/>
  <c r="BM35" i="18"/>
  <c r="BL35" i="18"/>
  <c r="BJ35" i="18"/>
  <c r="BU34" i="18"/>
  <c r="BT34" i="18"/>
  <c r="BS34" i="18"/>
  <c r="BR34" i="18"/>
  <c r="BQ34" i="18"/>
  <c r="BP34" i="18"/>
  <c r="BO34" i="18"/>
  <c r="BN34" i="18"/>
  <c r="BM34" i="18"/>
  <c r="BL34" i="18"/>
  <c r="BJ34" i="18"/>
  <c r="BU33" i="18"/>
  <c r="BT33" i="18"/>
  <c r="BS33" i="18"/>
  <c r="BR33" i="18"/>
  <c r="BQ33" i="18"/>
  <c r="BP33" i="18"/>
  <c r="BO33" i="18"/>
  <c r="BN33" i="18"/>
  <c r="BM33" i="18"/>
  <c r="BL33" i="18"/>
  <c r="BJ33" i="18"/>
  <c r="BU32" i="18"/>
  <c r="BT32" i="18"/>
  <c r="BS32" i="18"/>
  <c r="BR32" i="18"/>
  <c r="BQ32" i="18"/>
  <c r="BP32" i="18"/>
  <c r="BO32" i="18"/>
  <c r="BN32" i="18"/>
  <c r="BM32" i="18"/>
  <c r="BL32" i="18"/>
  <c r="BJ32" i="18"/>
  <c r="BU31" i="18"/>
  <c r="BT31" i="18"/>
  <c r="BS31" i="18"/>
  <c r="BR31" i="18"/>
  <c r="BQ31" i="18"/>
  <c r="BP31" i="18"/>
  <c r="BO31" i="18"/>
  <c r="BN31" i="18"/>
  <c r="BM31" i="18"/>
  <c r="BL31" i="18"/>
  <c r="BJ31" i="18"/>
  <c r="BU30" i="18"/>
  <c r="BT30" i="18"/>
  <c r="BS30" i="18"/>
  <c r="BR30" i="18"/>
  <c r="BQ30" i="18"/>
  <c r="BP30" i="18"/>
  <c r="BO30" i="18"/>
  <c r="BN30" i="18"/>
  <c r="BM30" i="18"/>
  <c r="BL30" i="18"/>
  <c r="BJ30" i="18"/>
  <c r="BU29" i="18"/>
  <c r="BT29" i="18"/>
  <c r="BS29" i="18"/>
  <c r="BR29" i="18"/>
  <c r="BQ29" i="18"/>
  <c r="BP29" i="18"/>
  <c r="BO29" i="18"/>
  <c r="BN29" i="18"/>
  <c r="BM29" i="18"/>
  <c r="BL29" i="18"/>
  <c r="BJ29" i="18"/>
  <c r="BU28" i="18"/>
  <c r="BT28" i="18"/>
  <c r="BS28" i="18"/>
  <c r="BR28" i="18"/>
  <c r="BQ28" i="18"/>
  <c r="BP28" i="18"/>
  <c r="BO28" i="18"/>
  <c r="BN28" i="18"/>
  <c r="BM28" i="18"/>
  <c r="BL28" i="18"/>
  <c r="BJ28" i="18"/>
  <c r="BU27" i="18"/>
  <c r="BT27" i="18"/>
  <c r="BS27" i="18"/>
  <c r="BR27" i="18"/>
  <c r="BQ27" i="18"/>
  <c r="BP27" i="18"/>
  <c r="BO27" i="18"/>
  <c r="BN27" i="18"/>
  <c r="BM27" i="18"/>
  <c r="BL27" i="18"/>
  <c r="BJ27" i="18"/>
  <c r="BU26" i="18"/>
  <c r="BT26" i="18"/>
  <c r="BS26" i="18"/>
  <c r="BR26" i="18"/>
  <c r="BQ26" i="18"/>
  <c r="BP26" i="18"/>
  <c r="BO26" i="18"/>
  <c r="BN26" i="18"/>
  <c r="BM26" i="18"/>
  <c r="BL26" i="18"/>
  <c r="BJ26" i="18"/>
  <c r="BU25" i="18"/>
  <c r="BT25" i="18"/>
  <c r="BS25" i="18"/>
  <c r="BR25" i="18"/>
  <c r="BQ25" i="18"/>
  <c r="BP25" i="18"/>
  <c r="BO25" i="18"/>
  <c r="BN25" i="18"/>
  <c r="BM25" i="18"/>
  <c r="BL25" i="18"/>
  <c r="BJ25" i="18"/>
  <c r="BU24" i="18"/>
  <c r="BT24" i="18"/>
  <c r="BS24" i="18"/>
  <c r="BR24" i="18"/>
  <c r="BQ24" i="18"/>
  <c r="BP24" i="18"/>
  <c r="BO24" i="18"/>
  <c r="BN24" i="18"/>
  <c r="BM24" i="18"/>
  <c r="BL24" i="18"/>
  <c r="BJ24" i="18"/>
  <c r="BU23" i="18"/>
  <c r="BT23" i="18"/>
  <c r="BS23" i="18"/>
  <c r="BR23" i="18"/>
  <c r="BQ23" i="18"/>
  <c r="BP23" i="18"/>
  <c r="BO23" i="18"/>
  <c r="BN23" i="18"/>
  <c r="BM23" i="18"/>
  <c r="BL23" i="18"/>
  <c r="BJ23" i="18"/>
  <c r="BK23" i="18" s="1"/>
  <c r="BU22" i="18"/>
  <c r="BT22" i="18"/>
  <c r="BS22" i="18"/>
  <c r="BR22" i="18"/>
  <c r="BQ22" i="18"/>
  <c r="BP22" i="18"/>
  <c r="BO22" i="18"/>
  <c r="BN22" i="18"/>
  <c r="BM22" i="18"/>
  <c r="BL22" i="18"/>
  <c r="BJ22" i="18"/>
  <c r="BU21" i="18"/>
  <c r="BT21" i="18"/>
  <c r="BS21" i="18"/>
  <c r="BR21" i="18"/>
  <c r="BQ21" i="18"/>
  <c r="BP21" i="18"/>
  <c r="BO21" i="18"/>
  <c r="BN21" i="18"/>
  <c r="BM21" i="18"/>
  <c r="BL21" i="18"/>
  <c r="BJ21" i="18"/>
  <c r="BU20" i="18"/>
  <c r="BT20" i="18"/>
  <c r="BS20" i="18"/>
  <c r="BR20" i="18"/>
  <c r="BQ20" i="18"/>
  <c r="BP20" i="18"/>
  <c r="BO20" i="18"/>
  <c r="BN20" i="18"/>
  <c r="BM20" i="18"/>
  <c r="BL20" i="18"/>
  <c r="BJ20" i="18"/>
  <c r="BU19" i="18"/>
  <c r="BT19" i="18"/>
  <c r="BS19" i="18"/>
  <c r="BR19" i="18"/>
  <c r="BQ19" i="18"/>
  <c r="BP19" i="18"/>
  <c r="BO19" i="18"/>
  <c r="BN19" i="18"/>
  <c r="BM19" i="18"/>
  <c r="BL19" i="18"/>
  <c r="BJ19" i="18"/>
  <c r="BU18" i="18"/>
  <c r="BT18" i="18"/>
  <c r="BS18" i="18"/>
  <c r="BR18" i="18"/>
  <c r="BQ18" i="18"/>
  <c r="BP18" i="18"/>
  <c r="BO18" i="18"/>
  <c r="BN18" i="18"/>
  <c r="BM18" i="18"/>
  <c r="BL18" i="18"/>
  <c r="BJ18" i="18"/>
  <c r="BU17" i="18"/>
  <c r="BT17" i="18"/>
  <c r="BS17" i="18"/>
  <c r="BR17" i="18"/>
  <c r="BQ17" i="18"/>
  <c r="BP17" i="18"/>
  <c r="BO17" i="18"/>
  <c r="BN17" i="18"/>
  <c r="BM17" i="18"/>
  <c r="BL17" i="18"/>
  <c r="BJ17" i="18"/>
  <c r="BU16" i="18"/>
  <c r="BT16" i="18"/>
  <c r="BS16" i="18"/>
  <c r="BR16" i="18"/>
  <c r="BQ16" i="18"/>
  <c r="BP16" i="18"/>
  <c r="BO16" i="18"/>
  <c r="BN16" i="18"/>
  <c r="BM16" i="18"/>
  <c r="BL16" i="18"/>
  <c r="BJ16" i="18"/>
  <c r="BU15" i="18"/>
  <c r="BT15" i="18"/>
  <c r="BS15" i="18"/>
  <c r="BR15" i="18"/>
  <c r="BQ15" i="18"/>
  <c r="BP15" i="18"/>
  <c r="BO15" i="18"/>
  <c r="BN15" i="18"/>
  <c r="BM15" i="18"/>
  <c r="BL15" i="18"/>
  <c r="BJ15" i="18"/>
  <c r="BU14" i="18"/>
  <c r="BT14" i="18"/>
  <c r="BS14" i="18"/>
  <c r="BR14" i="18"/>
  <c r="BQ14" i="18"/>
  <c r="BP14" i="18"/>
  <c r="BO14" i="18"/>
  <c r="BN14" i="18"/>
  <c r="BM14" i="18"/>
  <c r="BL14" i="18"/>
  <c r="BJ14" i="18"/>
  <c r="BU13" i="18"/>
  <c r="BT13" i="18"/>
  <c r="BS13" i="18"/>
  <c r="BR13" i="18"/>
  <c r="BQ13" i="18"/>
  <c r="BP13" i="18"/>
  <c r="BO13" i="18"/>
  <c r="BN13" i="18"/>
  <c r="BM13" i="18"/>
  <c r="BL13" i="18"/>
  <c r="BJ13" i="18"/>
  <c r="BU12" i="18"/>
  <c r="BT12" i="18"/>
  <c r="BS12" i="18"/>
  <c r="BR12" i="18"/>
  <c r="BQ12" i="18"/>
  <c r="BP12" i="18"/>
  <c r="BO12" i="18"/>
  <c r="BN12" i="18"/>
  <c r="BM12" i="18"/>
  <c r="BL12" i="18"/>
  <c r="BJ12" i="18"/>
  <c r="BU11" i="18"/>
  <c r="BT11" i="18"/>
  <c r="BS11" i="18"/>
  <c r="BR11" i="18"/>
  <c r="BQ11" i="18"/>
  <c r="BP11" i="18"/>
  <c r="BO11" i="18"/>
  <c r="BN11" i="18"/>
  <c r="BM11" i="18"/>
  <c r="BL11" i="18"/>
  <c r="BJ11" i="18"/>
  <c r="BU10" i="18"/>
  <c r="BT10" i="18"/>
  <c r="BS10" i="18"/>
  <c r="BR10" i="18"/>
  <c r="BQ10" i="18"/>
  <c r="BP10" i="18"/>
  <c r="BO10" i="18"/>
  <c r="BN10" i="18"/>
  <c r="BM10" i="18"/>
  <c r="BL10" i="18"/>
  <c r="BJ10" i="18"/>
  <c r="BU9" i="18"/>
  <c r="BT9" i="18"/>
  <c r="BS9" i="18"/>
  <c r="BR9" i="18"/>
  <c r="BQ9" i="18"/>
  <c r="BP9" i="18"/>
  <c r="BO9" i="18"/>
  <c r="BN9" i="18"/>
  <c r="BM9" i="18"/>
  <c r="BL9" i="18"/>
  <c r="BJ9" i="18"/>
  <c r="BU8" i="18"/>
  <c r="BT8" i="18"/>
  <c r="BS8" i="18"/>
  <c r="BR8" i="18"/>
  <c r="BQ8" i="18"/>
  <c r="BP8" i="18"/>
  <c r="BO8" i="18"/>
  <c r="BN8" i="18"/>
  <c r="BM8" i="18"/>
  <c r="BL8" i="18"/>
  <c r="BJ8" i="18"/>
  <c r="BU7" i="18"/>
  <c r="BT7" i="18"/>
  <c r="BS7" i="18"/>
  <c r="BR7" i="18"/>
  <c r="BQ7" i="18"/>
  <c r="BP7" i="18"/>
  <c r="BO7" i="18"/>
  <c r="BN7" i="18"/>
  <c r="BM7" i="18"/>
  <c r="BL7" i="18"/>
  <c r="BJ7" i="18"/>
  <c r="BU6" i="18"/>
  <c r="BT6" i="18"/>
  <c r="BS6" i="18"/>
  <c r="BR6" i="18"/>
  <c r="BQ6" i="18"/>
  <c r="BP6" i="18"/>
  <c r="BO6" i="18"/>
  <c r="BN6" i="18"/>
  <c r="BM6" i="18"/>
  <c r="BL6" i="18"/>
  <c r="BJ6" i="18"/>
  <c r="BG61" i="18"/>
  <c r="BG60" i="18"/>
  <c r="BG59" i="18"/>
  <c r="BG58" i="18"/>
  <c r="BG57" i="18"/>
  <c r="BG56" i="18"/>
  <c r="BG55" i="18"/>
  <c r="BG54" i="18"/>
  <c r="BG53" i="18"/>
  <c r="BG52" i="18"/>
  <c r="BG51" i="18"/>
  <c r="BG50" i="18"/>
  <c r="BG49" i="18"/>
  <c r="BG48" i="18"/>
  <c r="BG47" i="18"/>
  <c r="BG46" i="18"/>
  <c r="BG45" i="18"/>
  <c r="BG44" i="18"/>
  <c r="BG43" i="18"/>
  <c r="BG42" i="18"/>
  <c r="BG41" i="18"/>
  <c r="BG40" i="18"/>
  <c r="BG39" i="18"/>
  <c r="BG38" i="18"/>
  <c r="BG37" i="18"/>
  <c r="BG36" i="18"/>
  <c r="BG35" i="18"/>
  <c r="BG34" i="18"/>
  <c r="BG33" i="18"/>
  <c r="BG32" i="18"/>
  <c r="BG31" i="18"/>
  <c r="BG30" i="18"/>
  <c r="BG29" i="18"/>
  <c r="BG28" i="18"/>
  <c r="BG27" i="18"/>
  <c r="BG26" i="18"/>
  <c r="BG25" i="18"/>
  <c r="BG24" i="18"/>
  <c r="BG23" i="18"/>
  <c r="BG22" i="18"/>
  <c r="BG21" i="18"/>
  <c r="BG20" i="18"/>
  <c r="BG19" i="18"/>
  <c r="BG18" i="18"/>
  <c r="BG17" i="18"/>
  <c r="BG16" i="18"/>
  <c r="BG15" i="18"/>
  <c r="BG14" i="18"/>
  <c r="BG13" i="18"/>
  <c r="BG12" i="18"/>
  <c r="BG11" i="18"/>
  <c r="BG10" i="18"/>
  <c r="BG9" i="18"/>
  <c r="BG8" i="18"/>
  <c r="BG7" i="18"/>
  <c r="BG6" i="18"/>
  <c r="AR61" i="18"/>
  <c r="AR60" i="18"/>
  <c r="AR59" i="18"/>
  <c r="AR58" i="18"/>
  <c r="AR57" i="18"/>
  <c r="AR56" i="18"/>
  <c r="AR55" i="18"/>
  <c r="AR54" i="18"/>
  <c r="AR53" i="18"/>
  <c r="AR52" i="18"/>
  <c r="AR51" i="18"/>
  <c r="AR50" i="18"/>
  <c r="AR49" i="18"/>
  <c r="AR48" i="18"/>
  <c r="AR47" i="18"/>
  <c r="AR46" i="18"/>
  <c r="AR45" i="18"/>
  <c r="AR44" i="18"/>
  <c r="AR43" i="18"/>
  <c r="AR42" i="18"/>
  <c r="AR41" i="18"/>
  <c r="AR40" i="18"/>
  <c r="AR39" i="18"/>
  <c r="AR38" i="18"/>
  <c r="AR37" i="18"/>
  <c r="AR36" i="18"/>
  <c r="AR35" i="18"/>
  <c r="AR34" i="18"/>
  <c r="AR33" i="18"/>
  <c r="AR32" i="18"/>
  <c r="AR31" i="18"/>
  <c r="AR30" i="18"/>
  <c r="AR29" i="18"/>
  <c r="AR28" i="18"/>
  <c r="AR27" i="18"/>
  <c r="AR26" i="18"/>
  <c r="AR25" i="18"/>
  <c r="AR24" i="18"/>
  <c r="AR23" i="18"/>
  <c r="AR22" i="18"/>
  <c r="AR21" i="18"/>
  <c r="AR20" i="18"/>
  <c r="AR19" i="18"/>
  <c r="AR18" i="18"/>
  <c r="AR17" i="18"/>
  <c r="AR16" i="18"/>
  <c r="AR15" i="18"/>
  <c r="AR14" i="18"/>
  <c r="AR13" i="18"/>
  <c r="AR12" i="18"/>
  <c r="AR11" i="18"/>
  <c r="AR10" i="18"/>
  <c r="AR9" i="18"/>
  <c r="AR8" i="18"/>
  <c r="AR7" i="18"/>
  <c r="AR6" i="18"/>
  <c r="AQ145" i="14"/>
  <c r="AQ144" i="14"/>
  <c r="AQ143" i="14"/>
  <c r="AQ142" i="14"/>
  <c r="AQ141" i="14"/>
  <c r="AQ112" i="14"/>
  <c r="AQ79" i="14"/>
  <c r="AQ113" i="14" s="1"/>
  <c r="AQ78" i="14"/>
  <c r="AQ77" i="14"/>
  <c r="AQ111" i="14" s="1"/>
  <c r="AQ76" i="14"/>
  <c r="AQ110" i="14" s="1"/>
  <c r="AO57" i="14"/>
  <c r="AO58" i="14" s="1"/>
  <c r="AP29" i="14"/>
  <c r="L46" i="9"/>
  <c r="K46" i="9"/>
  <c r="J46" i="9"/>
  <c r="I46" i="9"/>
  <c r="H46" i="9"/>
  <c r="FL24" i="22" l="1"/>
  <c r="FL11" i="22"/>
  <c r="FL19" i="22"/>
  <c r="FL12" i="22"/>
  <c r="FL44" i="22"/>
  <c r="FL60" i="22"/>
  <c r="FL18" i="22"/>
  <c r="FW47" i="22"/>
  <c r="FL23" i="22"/>
  <c r="FL39" i="22"/>
  <c r="FW42" i="22"/>
  <c r="FL47" i="22"/>
  <c r="FL55" i="22"/>
  <c r="FW58" i="22"/>
  <c r="FL43" i="22"/>
  <c r="FL46" i="22"/>
  <c r="FL54" i="22"/>
  <c r="FL59" i="22"/>
  <c r="GK6" i="22"/>
  <c r="FL7" i="22"/>
  <c r="GJ59" i="22"/>
  <c r="GK59" i="22" s="1"/>
  <c r="FW7" i="22"/>
  <c r="FW15" i="22"/>
  <c r="FL34" i="22"/>
  <c r="FL42" i="22"/>
  <c r="FW45" i="22"/>
  <c r="FL50" i="22"/>
  <c r="FW53" i="22"/>
  <c r="FL58" i="22"/>
  <c r="FW61" i="22"/>
  <c r="FW24" i="22"/>
  <c r="GJ43" i="22"/>
  <c r="GK43" i="22" s="1"/>
  <c r="FL14" i="22"/>
  <c r="FL22" i="22"/>
  <c r="GK9" i="22"/>
  <c r="GK12" i="22"/>
  <c r="GK52" i="22"/>
  <c r="GK60" i="22"/>
  <c r="FL25" i="22"/>
  <c r="FL28" i="22"/>
  <c r="GK11" i="22"/>
  <c r="GK14" i="22"/>
  <c r="GK19" i="22"/>
  <c r="GK22" i="22"/>
  <c r="GK27" i="22"/>
  <c r="GK30" i="22"/>
  <c r="GK35" i="22"/>
  <c r="GK38" i="22"/>
  <c r="GK46" i="22"/>
  <c r="GK51" i="22"/>
  <c r="GK54" i="22"/>
  <c r="GK28" i="22"/>
  <c r="GK33" i="22"/>
  <c r="GK44" i="22"/>
  <c r="GK49" i="22"/>
  <c r="GK57" i="22"/>
  <c r="FL13" i="22"/>
  <c r="FW18" i="22"/>
  <c r="FW40" i="22"/>
  <c r="GK10" i="22"/>
  <c r="GK23" i="22"/>
  <c r="GK34" i="22"/>
  <c r="GK39" i="22"/>
  <c r="GK42" i="22"/>
  <c r="GK50" i="22"/>
  <c r="GK55" i="22"/>
  <c r="GK58" i="22"/>
  <c r="FL27" i="22"/>
  <c r="FW29" i="22"/>
  <c r="FL35" i="22"/>
  <c r="FL40" i="22"/>
  <c r="FL61" i="22"/>
  <c r="GJ7" i="22"/>
  <c r="GK7" i="22" s="1"/>
  <c r="GK17" i="22"/>
  <c r="GK20" i="22"/>
  <c r="GK25" i="22"/>
  <c r="GK36" i="22"/>
  <c r="GK41" i="22"/>
  <c r="FW22" i="22"/>
  <c r="GK15" i="22"/>
  <c r="GK18" i="22"/>
  <c r="GK26" i="22"/>
  <c r="GK31" i="22"/>
  <c r="GK47" i="22"/>
  <c r="FL17" i="22"/>
  <c r="GK8" i="22"/>
  <c r="GK13" i="22"/>
  <c r="GK16" i="22"/>
  <c r="GK21" i="22"/>
  <c r="GK24" i="22"/>
  <c r="GK29" i="22"/>
  <c r="GK32" i="22"/>
  <c r="GK37" i="22"/>
  <c r="GK40" i="22"/>
  <c r="GK45" i="22"/>
  <c r="GK48" i="22"/>
  <c r="GK53" i="22"/>
  <c r="GK56" i="22"/>
  <c r="GK61" i="22"/>
  <c r="CA32" i="21"/>
  <c r="BX37" i="21"/>
  <c r="BX14" i="21"/>
  <c r="BZ40" i="21"/>
  <c r="BZ22" i="21"/>
  <c r="BX16" i="21"/>
  <c r="BX56" i="21"/>
  <c r="CA22" i="21"/>
  <c r="BX34" i="21"/>
  <c r="BY43" i="21"/>
  <c r="BX27" i="21"/>
  <c r="BZ45" i="21"/>
  <c r="BX17" i="21"/>
  <c r="BX30" i="21"/>
  <c r="BX35" i="21"/>
  <c r="CA45" i="21"/>
  <c r="CU6" i="21"/>
  <c r="BX21" i="21"/>
  <c r="BY37" i="21"/>
  <c r="CS40" i="21"/>
  <c r="BV6" i="21"/>
  <c r="BV9" i="21"/>
  <c r="BK25" i="21"/>
  <c r="CT25" i="21" s="1"/>
  <c r="BV46" i="21"/>
  <c r="BV55" i="21"/>
  <c r="BX7" i="21"/>
  <c r="BX22" i="21"/>
  <c r="CA30" i="21"/>
  <c r="BZ37" i="21"/>
  <c r="BZ50" i="21"/>
  <c r="CU11" i="21"/>
  <c r="CU17" i="21"/>
  <c r="CU40" i="21"/>
  <c r="CU35" i="21"/>
  <c r="CA6" i="21"/>
  <c r="BZ30" i="21"/>
  <c r="BY50" i="21"/>
  <c r="CU19" i="21"/>
  <c r="CA8" i="21"/>
  <c r="BZ32" i="21"/>
  <c r="BX40" i="21"/>
  <c r="BX53" i="21"/>
  <c r="CU8" i="21"/>
  <c r="BK12" i="21"/>
  <c r="CT12" i="21" s="1"/>
  <c r="CS12" i="21"/>
  <c r="CA41" i="21"/>
  <c r="CU41" i="21"/>
  <c r="BX25" i="21"/>
  <c r="CA17" i="21"/>
  <c r="BV28" i="21"/>
  <c r="CU55" i="21"/>
  <c r="BX55" i="21"/>
  <c r="DD7" i="21"/>
  <c r="BV7" i="21"/>
  <c r="BV13" i="21"/>
  <c r="BZ18" i="21"/>
  <c r="BY18" i="21"/>
  <c r="DD31" i="21"/>
  <c r="BV31" i="21"/>
  <c r="CA34" i="21"/>
  <c r="BZ34" i="21"/>
  <c r="DD39" i="21"/>
  <c r="BV39" i="21"/>
  <c r="CA58" i="21"/>
  <c r="BX58" i="21"/>
  <c r="BY57" i="21"/>
  <c r="BY9" i="21"/>
  <c r="BX9" i="21"/>
  <c r="BY17" i="21"/>
  <c r="BZ12" i="21"/>
  <c r="BY12" i="21"/>
  <c r="CU12" i="21"/>
  <c r="BX12" i="21"/>
  <c r="DD25" i="21"/>
  <c r="BV25" i="21"/>
  <c r="BV50" i="21"/>
  <c r="DA50" i="21"/>
  <c r="BV10" i="21"/>
  <c r="BX15" i="21"/>
  <c r="CU25" i="21"/>
  <c r="BY53" i="21"/>
  <c r="BV42" i="21"/>
  <c r="BY16" i="21"/>
  <c r="BY24" i="21"/>
  <c r="BX48" i="21"/>
  <c r="BZ53" i="21"/>
  <c r="CS32" i="21"/>
  <c r="CU48" i="21"/>
  <c r="BV17" i="21"/>
  <c r="BV49" i="21"/>
  <c r="BX6" i="21"/>
  <c r="BZ16" i="21"/>
  <c r="BZ24" i="21"/>
  <c r="BX32" i="21"/>
  <c r="BY35" i="21"/>
  <c r="BZ43" i="21"/>
  <c r="BY48" i="21"/>
  <c r="CA53" i="21"/>
  <c r="BZ61" i="21"/>
  <c r="CU32" i="21"/>
  <c r="BV27" i="21"/>
  <c r="CA16" i="21"/>
  <c r="CA24" i="21"/>
  <c r="BZ35" i="21"/>
  <c r="CA43" i="21"/>
  <c r="BZ48" i="21"/>
  <c r="CU27" i="21"/>
  <c r="CU59" i="21"/>
  <c r="BX59" i="21"/>
  <c r="CU20" i="21"/>
  <c r="BK20" i="21"/>
  <c r="CT20" i="21" s="1"/>
  <c r="CA33" i="21"/>
  <c r="BZ33" i="21"/>
  <c r="BY33" i="21"/>
  <c r="BV59" i="21"/>
  <c r="DD59" i="21"/>
  <c r="BX28" i="21"/>
  <c r="CU54" i="21"/>
  <c r="CA54" i="21"/>
  <c r="BY54" i="21"/>
  <c r="BX54" i="21"/>
  <c r="BV56" i="21"/>
  <c r="DD56" i="21"/>
  <c r="CA51" i="21"/>
  <c r="BZ51" i="21"/>
  <c r="CA38" i="21"/>
  <c r="BY38" i="21"/>
  <c r="BX38" i="21"/>
  <c r="DD20" i="21"/>
  <c r="BV20" i="21"/>
  <c r="CA31" i="21"/>
  <c r="BZ31" i="21"/>
  <c r="BY31" i="21"/>
  <c r="BK36" i="21"/>
  <c r="CT36" i="21" s="1"/>
  <c r="DD38" i="21"/>
  <c r="BV38" i="21"/>
  <c r="BV47" i="21"/>
  <c r="DA47" i="21"/>
  <c r="CA49" i="21"/>
  <c r="BZ49" i="21"/>
  <c r="CU49" i="21"/>
  <c r="BY49" i="21"/>
  <c r="BK52" i="21"/>
  <c r="CT52" i="21" s="1"/>
  <c r="CS52" i="21"/>
  <c r="BK24" i="21"/>
  <c r="CT24" i="21" s="1"/>
  <c r="CS24" i="21"/>
  <c r="BK29" i="21"/>
  <c r="CT29" i="21" s="1"/>
  <c r="CA29" i="21"/>
  <c r="CU29" i="21"/>
  <c r="BZ29" i="21"/>
  <c r="BY29" i="21"/>
  <c r="BV36" i="21"/>
  <c r="DD36" i="21"/>
  <c r="CA42" i="21"/>
  <c r="BZ42" i="21"/>
  <c r="CU42" i="21"/>
  <c r="BY42" i="21"/>
  <c r="CA10" i="21"/>
  <c r="BX29" i="21"/>
  <c r="CA55" i="21"/>
  <c r="CS26" i="21"/>
  <c r="DD11" i="21"/>
  <c r="BV11" i="21"/>
  <c r="BV12" i="21"/>
  <c r="DA12" i="21"/>
  <c r="CA19" i="21"/>
  <c r="BZ19" i="21"/>
  <c r="BY19" i="21"/>
  <c r="BY8" i="21"/>
  <c r="BZ14" i="21"/>
  <c r="BY20" i="21"/>
  <c r="BZ26" i="21"/>
  <c r="BZ39" i="21"/>
  <c r="BX42" i="21"/>
  <c r="BX46" i="21"/>
  <c r="CA59" i="21"/>
  <c r="CU26" i="21"/>
  <c r="CU34" i="21"/>
  <c r="BV8" i="21"/>
  <c r="DA8" i="21"/>
  <c r="CU23" i="21"/>
  <c r="CA23" i="21"/>
  <c r="BZ23" i="21"/>
  <c r="BY23" i="21"/>
  <c r="BK41" i="21"/>
  <c r="CT41" i="21" s="1"/>
  <c r="BK44" i="21"/>
  <c r="CT44" i="21" s="1"/>
  <c r="CS44" i="21"/>
  <c r="BK57" i="21"/>
  <c r="CT57" i="21" s="1"/>
  <c r="CU57" i="21"/>
  <c r="BX10" i="21"/>
  <c r="BY28" i="21"/>
  <c r="BX31" i="21"/>
  <c r="BX41" i="21"/>
  <c r="BY51" i="21"/>
  <c r="CA57" i="21"/>
  <c r="DB13" i="21"/>
  <c r="DD46" i="21"/>
  <c r="DA49" i="21"/>
  <c r="DA55" i="21"/>
  <c r="BK13" i="21"/>
  <c r="CT13" i="21" s="1"/>
  <c r="CA13" i="21"/>
  <c r="BZ13" i="21"/>
  <c r="BY13" i="21"/>
  <c r="BK18" i="21"/>
  <c r="CT18" i="21" s="1"/>
  <c r="BV24" i="21"/>
  <c r="DA24" i="21"/>
  <c r="CU36" i="21"/>
  <c r="CA36" i="21"/>
  <c r="BX36" i="21"/>
  <c r="CA44" i="21"/>
  <c r="CU44" i="21"/>
  <c r="BZ44" i="21"/>
  <c r="CA52" i="21"/>
  <c r="CU52" i="21"/>
  <c r="BX52" i="21"/>
  <c r="BY60" i="21"/>
  <c r="CU60" i="21"/>
  <c r="CA60" i="21"/>
  <c r="BY10" i="21"/>
  <c r="BX13" i="21"/>
  <c r="CA18" i="21"/>
  <c r="BZ28" i="21"/>
  <c r="BZ38" i="21"/>
  <c r="BY41" i="21"/>
  <c r="BY44" i="21"/>
  <c r="BY52" i="21"/>
  <c r="CU28" i="21"/>
  <c r="CU31" i="21"/>
  <c r="CU51" i="21"/>
  <c r="BK16" i="21"/>
  <c r="CT16" i="21" s="1"/>
  <c r="BV19" i="21"/>
  <c r="DA19" i="21"/>
  <c r="CA21" i="21"/>
  <c r="BZ21" i="21"/>
  <c r="BY21" i="21"/>
  <c r="BV37" i="21"/>
  <c r="DA37" i="21"/>
  <c r="BV45" i="21"/>
  <c r="DA45" i="21"/>
  <c r="BZ47" i="21"/>
  <c r="BY47" i="21"/>
  <c r="BX47" i="21"/>
  <c r="BV52" i="21"/>
  <c r="DD52" i="21"/>
  <c r="BK58" i="21"/>
  <c r="CT58" i="21" s="1"/>
  <c r="CS58" i="21"/>
  <c r="BZ10" i="21"/>
  <c r="BX26" i="21"/>
  <c r="BX39" i="21"/>
  <c r="BZ41" i="21"/>
  <c r="BZ52" i="21"/>
  <c r="BZ55" i="21"/>
  <c r="BY59" i="21"/>
  <c r="CA11" i="21"/>
  <c r="BZ11" i="21"/>
  <c r="BY11" i="21"/>
  <c r="BX8" i="21"/>
  <c r="BX20" i="21"/>
  <c r="BY26" i="21"/>
  <c r="BY39" i="21"/>
  <c r="BX49" i="21"/>
  <c r="BZ59" i="21"/>
  <c r="CU18" i="21"/>
  <c r="CU38" i="21"/>
  <c r="CU46" i="21"/>
  <c r="CU47" i="21"/>
  <c r="BV43" i="21"/>
  <c r="BV57" i="21"/>
  <c r="BZ20" i="21"/>
  <c r="BX24" i="21"/>
  <c r="BX33" i="21"/>
  <c r="BZ36" i="21"/>
  <c r="CA39" i="21"/>
  <c r="BY46" i="21"/>
  <c r="BX57" i="21"/>
  <c r="BX60" i="21"/>
  <c r="CS8" i="21"/>
  <c r="DD28" i="21"/>
  <c r="CU33" i="21"/>
  <c r="BV14" i="21"/>
  <c r="BK30" i="21"/>
  <c r="CT30" i="21" s="1"/>
  <c r="CS30" i="21"/>
  <c r="BK45" i="21"/>
  <c r="CT45" i="21" s="1"/>
  <c r="BK50" i="21"/>
  <c r="CT50" i="21" s="1"/>
  <c r="CA50" i="21"/>
  <c r="BY7" i="21"/>
  <c r="BY15" i="21"/>
  <c r="BY25" i="21"/>
  <c r="BY27" i="21"/>
  <c r="CA37" i="21"/>
  <c r="BY58" i="21"/>
  <c r="CU15" i="21"/>
  <c r="BK9" i="21"/>
  <c r="CT9" i="21" s="1"/>
  <c r="BV15" i="21"/>
  <c r="BV53" i="21"/>
  <c r="BV32" i="21"/>
  <c r="BV33" i="21"/>
  <c r="BK48" i="21"/>
  <c r="CT48" i="21" s="1"/>
  <c r="BV51" i="21"/>
  <c r="BK56" i="21"/>
  <c r="CT56" i="21" s="1"/>
  <c r="CS56" i="21"/>
  <c r="BK61" i="21"/>
  <c r="CT61" i="21" s="1"/>
  <c r="CU61" i="21"/>
  <c r="BX61" i="21"/>
  <c r="BZ7" i="21"/>
  <c r="BZ9" i="21"/>
  <c r="BZ15" i="21"/>
  <c r="BZ25" i="21"/>
  <c r="BZ27" i="21"/>
  <c r="BY40" i="21"/>
  <c r="BX45" i="21"/>
  <c r="BY56" i="21"/>
  <c r="BZ58" i="21"/>
  <c r="BY61" i="21"/>
  <c r="CU9" i="21"/>
  <c r="CU43" i="21"/>
  <c r="CU50" i="21"/>
  <c r="CU56" i="21"/>
  <c r="CU58" i="21"/>
  <c r="BK10" i="21"/>
  <c r="CT10" i="21" s="1"/>
  <c r="BV23" i="21"/>
  <c r="BV41" i="21"/>
  <c r="CA7" i="21"/>
  <c r="CA9" i="21"/>
  <c r="CA25" i="21"/>
  <c r="BY45" i="21"/>
  <c r="BZ56" i="21"/>
  <c r="BK30" i="18"/>
  <c r="BK28" i="18"/>
  <c r="BK44" i="18"/>
  <c r="BK60" i="18"/>
  <c r="BK11" i="18"/>
  <c r="BK10" i="18"/>
  <c r="BK18" i="18"/>
  <c r="BK26" i="18"/>
  <c r="BK34" i="18"/>
  <c r="BK42" i="18"/>
  <c r="BK55" i="18"/>
  <c r="BK27" i="18"/>
  <c r="BK16" i="18"/>
  <c r="BK32" i="18"/>
  <c r="BK53" i="18"/>
  <c r="BK25" i="18"/>
  <c r="BK21" i="18"/>
  <c r="BK37" i="18"/>
  <c r="BK50" i="18"/>
  <c r="BK58" i="18"/>
  <c r="BK61" i="18"/>
  <c r="BK59" i="18"/>
  <c r="BK33" i="18"/>
  <c r="BK19" i="18"/>
  <c r="BK49" i="18"/>
  <c r="BK7" i="18"/>
  <c r="BK12" i="18"/>
  <c r="BK17" i="18"/>
  <c r="BK41" i="18"/>
  <c r="BK46" i="18"/>
  <c r="BK31" i="18"/>
  <c r="BK13" i="18"/>
  <c r="BK47" i="18"/>
  <c r="BK29" i="18"/>
  <c r="BK15" i="18"/>
  <c r="BK9" i="18"/>
  <c r="BK14" i="18"/>
  <c r="BK35" i="18"/>
  <c r="BK45" i="18"/>
  <c r="BK48" i="18"/>
  <c r="BK8" i="18"/>
  <c r="BK24" i="18"/>
  <c r="BK40" i="18"/>
  <c r="BK56" i="18"/>
  <c r="BK22" i="18"/>
  <c r="BK38" i="18"/>
  <c r="BK54" i="18"/>
  <c r="BK20" i="18"/>
  <c r="BK36" i="18"/>
  <c r="BK52" i="18"/>
  <c r="AQ114" i="14"/>
  <c r="FL57" i="22"/>
  <c r="FW34" i="22"/>
  <c r="FW38" i="22"/>
  <c r="FW9" i="22"/>
  <c r="FL30" i="22"/>
  <c r="FL38" i="22"/>
  <c r="FL45" i="22"/>
  <c r="FW56" i="22"/>
  <c r="FL29" i="22"/>
  <c r="FW39" i="22"/>
  <c r="FW55" i="22"/>
  <c r="FL9" i="22"/>
  <c r="FW37" i="22"/>
  <c r="FL10" i="22"/>
  <c r="FL15" i="22"/>
  <c r="FL33" i="22"/>
  <c r="FL51" i="22"/>
  <c r="FW54" i="22"/>
  <c r="FL56" i="22"/>
  <c r="FW8" i="22"/>
  <c r="FW13" i="22"/>
  <c r="FW21" i="22"/>
  <c r="FW23" i="22"/>
  <c r="FW31" i="22"/>
  <c r="FL8" i="22"/>
  <c r="FL21" i="22"/>
  <c r="FL26" i="22"/>
  <c r="FL31" i="22"/>
  <c r="FL41" i="22"/>
  <c r="FL49" i="22"/>
  <c r="FW6" i="22"/>
  <c r="FW60" i="22"/>
  <c r="FW26" i="22"/>
  <c r="FL6" i="22"/>
  <c r="FL20" i="22"/>
  <c r="FL36" i="22"/>
  <c r="FW50" i="22"/>
  <c r="FL52" i="22"/>
  <c r="FW19" i="22"/>
  <c r="FW51" i="22"/>
  <c r="FW12" i="22"/>
  <c r="FW17" i="22"/>
  <c r="FW28" i="22"/>
  <c r="FW33" i="22"/>
  <c r="FW11" i="22"/>
  <c r="FW16" i="22"/>
  <c r="FW27" i="22"/>
  <c r="FW32" i="22"/>
  <c r="FW43" i="22"/>
  <c r="FW48" i="22"/>
  <c r="FW59" i="22"/>
  <c r="FW35" i="22"/>
  <c r="FW44" i="22"/>
  <c r="FW49" i="22"/>
  <c r="FW10" i="22"/>
  <c r="FW14" i="22"/>
  <c r="FL16" i="22"/>
  <c r="FW20" i="22"/>
  <c r="FW25" i="22"/>
  <c r="FW30" i="22"/>
  <c r="FL32" i="22"/>
  <c r="FW36" i="22"/>
  <c r="FW41" i="22"/>
  <c r="FW46" i="22"/>
  <c r="FL48" i="22"/>
  <c r="FW52" i="22"/>
  <c r="FW57" i="22"/>
  <c r="BK7" i="21"/>
  <c r="CT7" i="21" s="1"/>
  <c r="BK14" i="21"/>
  <c r="CT14" i="21" s="1"/>
  <c r="BK39" i="21"/>
  <c r="CT39" i="21" s="1"/>
  <c r="BK46" i="21"/>
  <c r="CT46" i="21" s="1"/>
  <c r="BK55" i="21"/>
  <c r="CT55" i="21" s="1"/>
  <c r="BV21" i="21"/>
  <c r="BK21" i="21"/>
  <c r="CT21" i="21" s="1"/>
  <c r="BK37" i="21"/>
  <c r="CT37" i="21" s="1"/>
  <c r="BK53" i="21"/>
  <c r="CT53" i="21" s="1"/>
  <c r="BV34" i="21"/>
  <c r="BV35" i="21"/>
  <c r="BK19" i="21"/>
  <c r="CT19" i="21" s="1"/>
  <c r="BV30" i="21"/>
  <c r="BK42" i="21"/>
  <c r="CT42" i="21" s="1"/>
  <c r="BK51" i="21"/>
  <c r="CT51" i="21" s="1"/>
  <c r="BK17" i="21"/>
  <c r="CT17" i="21" s="1"/>
  <c r="BV29" i="21"/>
  <c r="BK33" i="21"/>
  <c r="CT33" i="21" s="1"/>
  <c r="BV48" i="21"/>
  <c r="BK15" i="21"/>
  <c r="CT15" i="21" s="1"/>
  <c r="BK22" i="21"/>
  <c r="CT22" i="21" s="1"/>
  <c r="BV26" i="21"/>
  <c r="BK31" i="21"/>
  <c r="CT31" i="21" s="1"/>
  <c r="BK38" i="21"/>
  <c r="CT38" i="21" s="1"/>
  <c r="BK47" i="21"/>
  <c r="CT47" i="21" s="1"/>
  <c r="BK54" i="21"/>
  <c r="CT54" i="21" s="1"/>
  <c r="BV58" i="21"/>
  <c r="BV44" i="21"/>
  <c r="BK49" i="21"/>
  <c r="CT49" i="21" s="1"/>
  <c r="BV40" i="21"/>
  <c r="BK23" i="21"/>
  <c r="CT23" i="21" s="1"/>
  <c r="BV18" i="21"/>
  <c r="BK28" i="21"/>
  <c r="CT28" i="21" s="1"/>
  <c r="BK60" i="21"/>
  <c r="CT60" i="21" s="1"/>
  <c r="BK35" i="21"/>
  <c r="CT35" i="21" s="1"/>
  <c r="BV60" i="21"/>
  <c r="BV61" i="21"/>
  <c r="BV16" i="21"/>
  <c r="BK11" i="21"/>
  <c r="CT11" i="21" s="1"/>
  <c r="BV22" i="21"/>
  <c r="BK27" i="21"/>
  <c r="CT27" i="21" s="1"/>
  <c r="BK34" i="21"/>
  <c r="CT34" i="21" s="1"/>
  <c r="BK43" i="21"/>
  <c r="CT43" i="21" s="1"/>
  <c r="BV54" i="21"/>
  <c r="BK59" i="21"/>
  <c r="CT59" i="21" s="1"/>
  <c r="BK6" i="21"/>
  <c r="CT6" i="21" s="1"/>
  <c r="AP30" i="14"/>
  <c r="AP16" i="14"/>
  <c r="AP17" i="14" s="1"/>
  <c r="AQ30" i="3"/>
  <c r="AQ31" i="3" s="1"/>
  <c r="AQ24" i="3"/>
  <c r="AQ25" i="3" s="1"/>
  <c r="AQ22" i="3"/>
  <c r="AQ23" i="3" s="1"/>
  <c r="AQ17" i="3"/>
  <c r="AR32" i="3" s="1"/>
  <c r="AR33" i="3" s="1"/>
  <c r="AR34" i="3" s="1"/>
  <c r="AQ26" i="3" l="1"/>
  <c r="AQ44" i="2"/>
  <c r="AQ43" i="2"/>
  <c r="AQ35" i="2"/>
  <c r="AQ34" i="2"/>
  <c r="AQ30" i="2"/>
  <c r="AQ29" i="2"/>
  <c r="AQ27" i="2"/>
  <c r="AQ26" i="2"/>
  <c r="AQ24" i="2"/>
  <c r="AQ23" i="2"/>
  <c r="AQ21" i="2"/>
  <c r="AQ20" i="2"/>
  <c r="AQ18" i="2"/>
  <c r="AQ17" i="2"/>
  <c r="AQ15" i="2"/>
  <c r="AQ14" i="2"/>
  <c r="AK44" i="13"/>
  <c r="AK43" i="13"/>
  <c r="AK35" i="13"/>
  <c r="AK34" i="13"/>
  <c r="AK55" i="13" s="1"/>
  <c r="AK31" i="13"/>
  <c r="AK30" i="13"/>
  <c r="AK28" i="13"/>
  <c r="AK27" i="13"/>
  <c r="AK25" i="13"/>
  <c r="AK24" i="13"/>
  <c r="AK22" i="13"/>
  <c r="AK21" i="13"/>
  <c r="AK19" i="13"/>
  <c r="AK18" i="13"/>
  <c r="AK16" i="13"/>
  <c r="AK15" i="13"/>
  <c r="AJ55" i="13"/>
  <c r="AJ54" i="13"/>
  <c r="AK54" i="13" l="1"/>
  <c r="AO43" i="14"/>
  <c r="AI61" i="17" l="1"/>
  <c r="AR61" i="17"/>
  <c r="BG61" i="17" s="1"/>
  <c r="AC6" i="18"/>
  <c r="CO6" i="18"/>
  <c r="CK6" i="18"/>
  <c r="CM6" i="18"/>
  <c r="CN6" i="18"/>
  <c r="CP6" i="18"/>
  <c r="AC7" i="18"/>
  <c r="CO7" i="18"/>
  <c r="CK7" i="18"/>
  <c r="CM7" i="18"/>
  <c r="CN7" i="18"/>
  <c r="CP7" i="18"/>
  <c r="AC8" i="18"/>
  <c r="CK8" i="18"/>
  <c r="CM8" i="18"/>
  <c r="CN8" i="18"/>
  <c r="CP8" i="18"/>
  <c r="AC9" i="18"/>
  <c r="CO9" i="18"/>
  <c r="CK9" i="18"/>
  <c r="CM9" i="18"/>
  <c r="CN9" i="18"/>
  <c r="CP9" i="18"/>
  <c r="AC10" i="18"/>
  <c r="CO10" i="18"/>
  <c r="CK10" i="18"/>
  <c r="CM10" i="18"/>
  <c r="CN10" i="18"/>
  <c r="CP10" i="18"/>
  <c r="AC11" i="18"/>
  <c r="CO11" i="18"/>
  <c r="CK11" i="18"/>
  <c r="CM11" i="18"/>
  <c r="CN11" i="18"/>
  <c r="CP11" i="18"/>
  <c r="AC12" i="18"/>
  <c r="CK12" i="18"/>
  <c r="CM12" i="18"/>
  <c r="CN12" i="18"/>
  <c r="CP12" i="18"/>
  <c r="AC13" i="18"/>
  <c r="CK13" i="18"/>
  <c r="CM13" i="18"/>
  <c r="CN13" i="18"/>
  <c r="CP13" i="18"/>
  <c r="AC14" i="18"/>
  <c r="CK14" i="18"/>
  <c r="CM14" i="18"/>
  <c r="CN14" i="18"/>
  <c r="CP14" i="18"/>
  <c r="AC15" i="18"/>
  <c r="CO15" i="18"/>
  <c r="CK15" i="18"/>
  <c r="CM15" i="18"/>
  <c r="CN15" i="18"/>
  <c r="CP15" i="18"/>
  <c r="AC16" i="18"/>
  <c r="CK16" i="18"/>
  <c r="CM16" i="18"/>
  <c r="CN16" i="18"/>
  <c r="CP16" i="18"/>
  <c r="AC17" i="18"/>
  <c r="CO17" i="18"/>
  <c r="CK17" i="18"/>
  <c r="CM17" i="18"/>
  <c r="CN17" i="18"/>
  <c r="CP17" i="18"/>
  <c r="BJ60" i="15"/>
  <c r="BI60" i="15"/>
  <c r="BH60" i="15"/>
  <c r="BG60" i="15"/>
  <c r="BF60" i="15"/>
  <c r="BE60" i="15"/>
  <c r="BD60" i="15"/>
  <c r="BC60" i="15"/>
  <c r="BB60" i="15"/>
  <c r="BA60" i="15"/>
  <c r="AY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H60" i="15"/>
  <c r="AG60" i="15"/>
  <c r="AF60" i="15"/>
  <c r="Q60" i="15"/>
  <c r="P60" i="15"/>
  <c r="O60" i="15"/>
  <c r="AV61" i="17"/>
  <c r="BK61" i="17" s="1"/>
  <c r="AU61" i="17"/>
  <c r="BJ61" i="17" s="1"/>
  <c r="AT61" i="17"/>
  <c r="BI61" i="17" s="1"/>
  <c r="AS61" i="17"/>
  <c r="BH61" i="17" s="1"/>
  <c r="AQ61" i="17"/>
  <c r="BF61" i="17" s="1"/>
  <c r="AP61" i="17"/>
  <c r="BE61" i="17" s="1"/>
  <c r="AO61" i="17"/>
  <c r="BD61" i="17" s="1"/>
  <c r="AN61" i="17"/>
  <c r="BC61" i="17" s="1"/>
  <c r="AG61" i="17"/>
  <c r="R61" i="17"/>
  <c r="Q61" i="17"/>
  <c r="P61" i="17"/>
  <c r="O61" i="17"/>
  <c r="N61" i="17"/>
  <c r="DS61" i="18"/>
  <c r="DR61" i="18"/>
  <c r="DQ61" i="18"/>
  <c r="DP61" i="18"/>
  <c r="DO61" i="18"/>
  <c r="DN61" i="18"/>
  <c r="DM61" i="18"/>
  <c r="DL61" i="18"/>
  <c r="DK61" i="18"/>
  <c r="DJ61" i="18"/>
  <c r="DI61" i="18"/>
  <c r="DH61" i="18"/>
  <c r="DE61" i="18"/>
  <c r="CP61" i="18"/>
  <c r="CN61" i="18"/>
  <c r="CM61" i="18"/>
  <c r="CK61" i="18"/>
  <c r="CO61" i="18"/>
  <c r="AC61" i="18"/>
  <c r="N61" i="18"/>
  <c r="N6" i="20"/>
  <c r="O6" i="20"/>
  <c r="P6" i="20"/>
  <c r="AE6" i="20"/>
  <c r="AF6" i="20"/>
  <c r="AG6" i="20"/>
  <c r="AV6" i="20"/>
  <c r="N7" i="20"/>
  <c r="O7" i="20"/>
  <c r="P7" i="20"/>
  <c r="AE7" i="20"/>
  <c r="AF7" i="20"/>
  <c r="AG7" i="20"/>
  <c r="AV7" i="20"/>
  <c r="N8" i="20"/>
  <c r="O8" i="20"/>
  <c r="P8" i="20"/>
  <c r="AE8" i="20"/>
  <c r="AF8" i="20"/>
  <c r="AG8" i="20"/>
  <c r="AV8" i="20"/>
  <c r="N9" i="20"/>
  <c r="O9" i="20"/>
  <c r="P9" i="20"/>
  <c r="AE9" i="20"/>
  <c r="AF9" i="20"/>
  <c r="AG9" i="20"/>
  <c r="AV9" i="20"/>
  <c r="N10" i="20"/>
  <c r="O10" i="20"/>
  <c r="P10" i="20"/>
  <c r="AE10" i="20"/>
  <c r="AF10" i="20"/>
  <c r="AG10" i="20"/>
  <c r="AV10" i="20"/>
  <c r="N11" i="20"/>
  <c r="O11" i="20"/>
  <c r="P11" i="20"/>
  <c r="AE11" i="20"/>
  <c r="AF11" i="20"/>
  <c r="AG11" i="20"/>
  <c r="AV11" i="20"/>
  <c r="N12" i="20"/>
  <c r="O12" i="20"/>
  <c r="P12" i="20"/>
  <c r="AE12" i="20"/>
  <c r="AF12" i="20"/>
  <c r="AG12" i="20"/>
  <c r="AV12" i="20"/>
  <c r="N13" i="20"/>
  <c r="O13" i="20"/>
  <c r="P13" i="20"/>
  <c r="AE13" i="20"/>
  <c r="AF13" i="20"/>
  <c r="AG13" i="20"/>
  <c r="AV13" i="20"/>
  <c r="N14" i="20"/>
  <c r="O14" i="20"/>
  <c r="P14" i="20"/>
  <c r="AE14" i="20"/>
  <c r="AF14" i="20"/>
  <c r="AG14" i="20"/>
  <c r="AV14" i="20"/>
  <c r="N15" i="20"/>
  <c r="O15" i="20"/>
  <c r="P15" i="20"/>
  <c r="AE15" i="20"/>
  <c r="AF15" i="20"/>
  <c r="AG15" i="20"/>
  <c r="AV15" i="20"/>
  <c r="N16" i="20"/>
  <c r="O16" i="20"/>
  <c r="P16" i="20"/>
  <c r="AE16" i="20"/>
  <c r="AF16" i="20"/>
  <c r="AG16" i="20"/>
  <c r="AV16" i="20"/>
  <c r="N17" i="20"/>
  <c r="O17" i="20"/>
  <c r="P17" i="20"/>
  <c r="AE17" i="20"/>
  <c r="AF17" i="20"/>
  <c r="AG17" i="20"/>
  <c r="AV17" i="20"/>
  <c r="CN61" i="20"/>
  <c r="DE61" i="20" s="1"/>
  <c r="CM61" i="20"/>
  <c r="DD61" i="20" s="1"/>
  <c r="CL61" i="20"/>
  <c r="DC61" i="20" s="1"/>
  <c r="CK61" i="20"/>
  <c r="CJ61" i="20"/>
  <c r="DA61" i="20" s="1"/>
  <c r="CI61" i="20"/>
  <c r="CZ61" i="20" s="1"/>
  <c r="CH61" i="20"/>
  <c r="CY61" i="20" s="1"/>
  <c r="CG61" i="20"/>
  <c r="CX61" i="20" s="1"/>
  <c r="CF61" i="20"/>
  <c r="CW61" i="20" s="1"/>
  <c r="CE61" i="20"/>
  <c r="CV61" i="20" s="1"/>
  <c r="CC61" i="20"/>
  <c r="CT61" i="20" s="1"/>
  <c r="BZ61" i="20"/>
  <c r="BK61" i="20"/>
  <c r="AV61" i="20"/>
  <c r="AG61" i="20"/>
  <c r="AF61" i="20"/>
  <c r="AE61" i="20"/>
  <c r="P61" i="20"/>
  <c r="O61" i="20"/>
  <c r="N61" i="20"/>
  <c r="AP180" i="14"/>
  <c r="AP179" i="14"/>
  <c r="AP178" i="14"/>
  <c r="AP177" i="14"/>
  <c r="AP176" i="14"/>
  <c r="AP145" i="14"/>
  <c r="AP144" i="14"/>
  <c r="AP143" i="14"/>
  <c r="AP142" i="14"/>
  <c r="AP141" i="14"/>
  <c r="AP113" i="14"/>
  <c r="AP79" i="14"/>
  <c r="AP78" i="14"/>
  <c r="AP112" i="14" s="1"/>
  <c r="AP77" i="14"/>
  <c r="AP111" i="14" s="1"/>
  <c r="AP76" i="14"/>
  <c r="AP110" i="14" s="1"/>
  <c r="B16" i="14"/>
  <c r="B17" i="14" s="1"/>
  <c r="C16" i="14"/>
  <c r="C17" i="14" s="1"/>
  <c r="D16" i="14"/>
  <c r="D17" i="14" s="1"/>
  <c r="E16" i="14"/>
  <c r="E17" i="14" s="1"/>
  <c r="B29" i="14"/>
  <c r="B30" i="14" s="1"/>
  <c r="C29" i="14"/>
  <c r="C30" i="14" s="1"/>
  <c r="D29" i="14"/>
  <c r="D30" i="14" s="1"/>
  <c r="E29" i="14"/>
  <c r="E30" i="14" s="1"/>
  <c r="B43" i="14"/>
  <c r="B44" i="14" s="1"/>
  <c r="C43" i="14"/>
  <c r="C44" i="14" s="1"/>
  <c r="D43" i="14"/>
  <c r="D44" i="14" s="1"/>
  <c r="E43" i="14"/>
  <c r="E44" i="14" s="1"/>
  <c r="AP17" i="3"/>
  <c r="AQ32" i="3" s="1"/>
  <c r="AQ33" i="3" s="1"/>
  <c r="AQ34" i="3" s="1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J61" i="17" l="1"/>
  <c r="BV9" i="18"/>
  <c r="BV6" i="18"/>
  <c r="AP114" i="14"/>
  <c r="AO44" i="14"/>
  <c r="AP181" i="14"/>
  <c r="BV14" i="18"/>
  <c r="BV13" i="18"/>
  <c r="BV11" i="18"/>
  <c r="BV7" i="18"/>
  <c r="BV12" i="18"/>
  <c r="CO13" i="18"/>
  <c r="BK6" i="18"/>
  <c r="BV17" i="18"/>
  <c r="BV15" i="18"/>
  <c r="BM60" i="15"/>
  <c r="BL60" i="15"/>
  <c r="AH61" i="17"/>
  <c r="AX61" i="17"/>
  <c r="AY61" i="17"/>
  <c r="AZ61" i="17"/>
  <c r="AW61" i="17"/>
  <c r="CO61" i="20"/>
  <c r="DF61" i="20" s="1"/>
  <c r="CO16" i="18"/>
  <c r="BV10" i="18"/>
  <c r="CO14" i="18"/>
  <c r="BV8" i="18"/>
  <c r="BV16" i="18"/>
  <c r="CO8" i="18"/>
  <c r="CO12" i="18"/>
  <c r="BV61" i="18"/>
  <c r="AZ60" i="15"/>
  <c r="BK60" i="15"/>
  <c r="DB61" i="20"/>
  <c r="CP61" i="20"/>
  <c r="CQ61" i="20"/>
  <c r="CD61" i="20"/>
  <c r="CU61" i="20" s="1"/>
  <c r="AG31" i="3"/>
  <c r="T31" i="3"/>
  <c r="D31" i="3"/>
  <c r="AP30" i="3"/>
  <c r="AP31" i="3" s="1"/>
  <c r="AO30" i="3"/>
  <c r="AO31" i="3" s="1"/>
  <c r="AN30" i="3"/>
  <c r="AN31" i="3" s="1"/>
  <c r="AM30" i="3"/>
  <c r="AM31" i="3" s="1"/>
  <c r="AL30" i="3"/>
  <c r="AL31" i="3" s="1"/>
  <c r="AK30" i="3"/>
  <c r="AK31" i="3" s="1"/>
  <c r="AJ30" i="3"/>
  <c r="AJ31" i="3" s="1"/>
  <c r="AI30" i="3"/>
  <c r="AI31" i="3" s="1"/>
  <c r="AH30" i="3"/>
  <c r="AH31" i="3" s="1"/>
  <c r="AG30" i="3"/>
  <c r="AF30" i="3"/>
  <c r="AF31" i="3" s="1"/>
  <c r="AE30" i="3"/>
  <c r="AE31" i="3" s="1"/>
  <c r="AD30" i="3"/>
  <c r="AD31" i="3" s="1"/>
  <c r="AC30" i="3"/>
  <c r="AC31" i="3" s="1"/>
  <c r="AB30" i="3"/>
  <c r="AB31" i="3" s="1"/>
  <c r="AA30" i="3"/>
  <c r="AA31" i="3" s="1"/>
  <c r="Z30" i="3"/>
  <c r="Z31" i="3" s="1"/>
  <c r="Y30" i="3"/>
  <c r="Y31" i="3" s="1"/>
  <c r="X30" i="3"/>
  <c r="X31" i="3" s="1"/>
  <c r="W30" i="3"/>
  <c r="W31" i="3" s="1"/>
  <c r="V30" i="3"/>
  <c r="V31" i="3" s="1"/>
  <c r="U30" i="3"/>
  <c r="U31" i="3" s="1"/>
  <c r="T30" i="3"/>
  <c r="S30" i="3"/>
  <c r="S31" i="3" s="1"/>
  <c r="R30" i="3"/>
  <c r="R31" i="3" s="1"/>
  <c r="Q30" i="3"/>
  <c r="Q31" i="3" s="1"/>
  <c r="P30" i="3"/>
  <c r="P31" i="3" s="1"/>
  <c r="O30" i="3"/>
  <c r="O31" i="3" s="1"/>
  <c r="N30" i="3"/>
  <c r="N31" i="3" s="1"/>
  <c r="M30" i="3"/>
  <c r="M31" i="3" s="1"/>
  <c r="L30" i="3"/>
  <c r="L31" i="3" s="1"/>
  <c r="K30" i="3"/>
  <c r="K31" i="3" s="1"/>
  <c r="J30" i="3"/>
  <c r="J31" i="3" s="1"/>
  <c r="I30" i="3"/>
  <c r="I31" i="3" s="1"/>
  <c r="H30" i="3"/>
  <c r="H31" i="3" s="1"/>
  <c r="G30" i="3"/>
  <c r="G31" i="3" s="1"/>
  <c r="F30" i="3"/>
  <c r="F31" i="3" s="1"/>
  <c r="E30" i="3"/>
  <c r="E31" i="3" s="1"/>
  <c r="D30" i="3"/>
  <c r="C30" i="3"/>
  <c r="C31" i="3" s="1"/>
  <c r="T25" i="3"/>
  <c r="AP24" i="3"/>
  <c r="AP25" i="3" s="1"/>
  <c r="AO24" i="3"/>
  <c r="AO25" i="3" s="1"/>
  <c r="AN24" i="3"/>
  <c r="AN25" i="3" s="1"/>
  <c r="AM24" i="3"/>
  <c r="AM25" i="3" s="1"/>
  <c r="AL24" i="3"/>
  <c r="AL25" i="3" s="1"/>
  <c r="AK24" i="3"/>
  <c r="AK25" i="3" s="1"/>
  <c r="AJ24" i="3"/>
  <c r="AJ25" i="3" s="1"/>
  <c r="AI24" i="3"/>
  <c r="AI25" i="3" s="1"/>
  <c r="AH24" i="3"/>
  <c r="AH25" i="3" s="1"/>
  <c r="AG24" i="3"/>
  <c r="AG25" i="3" s="1"/>
  <c r="AF24" i="3"/>
  <c r="AF25" i="3" s="1"/>
  <c r="AE24" i="3"/>
  <c r="AE25" i="3" s="1"/>
  <c r="AD24" i="3"/>
  <c r="AD25" i="3" s="1"/>
  <c r="AC24" i="3"/>
  <c r="AC25" i="3" s="1"/>
  <c r="AB24" i="3"/>
  <c r="AB25" i="3" s="1"/>
  <c r="AA24" i="3"/>
  <c r="AA25" i="3" s="1"/>
  <c r="Z24" i="3"/>
  <c r="Z25" i="3" s="1"/>
  <c r="Y24" i="3"/>
  <c r="Y25" i="3" s="1"/>
  <c r="X24" i="3"/>
  <c r="X25" i="3" s="1"/>
  <c r="W24" i="3"/>
  <c r="W25" i="3" s="1"/>
  <c r="V24" i="3"/>
  <c r="V25" i="3" s="1"/>
  <c r="U24" i="3"/>
  <c r="U25" i="3" s="1"/>
  <c r="T24" i="3"/>
  <c r="S24" i="3"/>
  <c r="S25" i="3" s="1"/>
  <c r="R24" i="3"/>
  <c r="R25" i="3" s="1"/>
  <c r="Q24" i="3"/>
  <c r="Q25" i="3" s="1"/>
  <c r="P24" i="3"/>
  <c r="P25" i="3" s="1"/>
  <c r="O24" i="3"/>
  <c r="O25" i="3" s="1"/>
  <c r="N24" i="3"/>
  <c r="N25" i="3" s="1"/>
  <c r="M24" i="3"/>
  <c r="M25" i="3" s="1"/>
  <c r="L24" i="3"/>
  <c r="L25" i="3" s="1"/>
  <c r="K24" i="3"/>
  <c r="K25" i="3" s="1"/>
  <c r="J24" i="3"/>
  <c r="J25" i="3" s="1"/>
  <c r="I24" i="3"/>
  <c r="I25" i="3" s="1"/>
  <c r="H24" i="3"/>
  <c r="H25" i="3" s="1"/>
  <c r="G24" i="3"/>
  <c r="G25" i="3" s="1"/>
  <c r="F24" i="3"/>
  <c r="F25" i="3" s="1"/>
  <c r="E24" i="3"/>
  <c r="E25" i="3" s="1"/>
  <c r="D24" i="3"/>
  <c r="D25" i="3" s="1"/>
  <c r="F23" i="3"/>
  <c r="AP22" i="3"/>
  <c r="AP23" i="3" s="1"/>
  <c r="AO22" i="3"/>
  <c r="AO23" i="3" s="1"/>
  <c r="AN22" i="3"/>
  <c r="AN23" i="3" s="1"/>
  <c r="AM22" i="3"/>
  <c r="AM23" i="3" s="1"/>
  <c r="AL22" i="3"/>
  <c r="AL23" i="3" s="1"/>
  <c r="AK22" i="3"/>
  <c r="AK23" i="3" s="1"/>
  <c r="AJ22" i="3"/>
  <c r="AJ23" i="3" s="1"/>
  <c r="AI22" i="3"/>
  <c r="AI23" i="3" s="1"/>
  <c r="AH22" i="3"/>
  <c r="AH23" i="3" s="1"/>
  <c r="AG22" i="3"/>
  <c r="AG23" i="3" s="1"/>
  <c r="AF22" i="3"/>
  <c r="AF23" i="3" s="1"/>
  <c r="AE22" i="3"/>
  <c r="AE23" i="3" s="1"/>
  <c r="AD22" i="3"/>
  <c r="AD23" i="3" s="1"/>
  <c r="AC22" i="3"/>
  <c r="AC23" i="3" s="1"/>
  <c r="AB22" i="3"/>
  <c r="AB23" i="3" s="1"/>
  <c r="AA22" i="3"/>
  <c r="AA23" i="3" s="1"/>
  <c r="Z22" i="3"/>
  <c r="Z23" i="3" s="1"/>
  <c r="Y22" i="3"/>
  <c r="Y23" i="3" s="1"/>
  <c r="X22" i="3"/>
  <c r="X23" i="3" s="1"/>
  <c r="W22" i="3"/>
  <c r="W23" i="3" s="1"/>
  <c r="V22" i="3"/>
  <c r="V23" i="3" s="1"/>
  <c r="U22" i="3"/>
  <c r="U23" i="3" s="1"/>
  <c r="T22" i="3"/>
  <c r="T23" i="3" s="1"/>
  <c r="S22" i="3"/>
  <c r="S23" i="3" s="1"/>
  <c r="R22" i="3"/>
  <c r="R23" i="3" s="1"/>
  <c r="Q22" i="3"/>
  <c r="Q23" i="3" s="1"/>
  <c r="P22" i="3"/>
  <c r="P23" i="3" s="1"/>
  <c r="O22" i="3"/>
  <c r="O23" i="3" s="1"/>
  <c r="N22" i="3"/>
  <c r="N23" i="3" s="1"/>
  <c r="M22" i="3"/>
  <c r="M23" i="3" s="1"/>
  <c r="L22" i="3"/>
  <c r="L23" i="3" s="1"/>
  <c r="K22" i="3"/>
  <c r="K23" i="3" s="1"/>
  <c r="J22" i="3"/>
  <c r="J23" i="3" s="1"/>
  <c r="I22" i="3"/>
  <c r="I23" i="3" s="1"/>
  <c r="H22" i="3"/>
  <c r="H23" i="3" s="1"/>
  <c r="G22" i="3"/>
  <c r="G23" i="3" s="1"/>
  <c r="F22" i="3"/>
  <c r="E22" i="3"/>
  <c r="E23" i="3" s="1"/>
  <c r="D22" i="3"/>
  <c r="D23" i="3" s="1"/>
  <c r="C24" i="3"/>
  <c r="C25" i="3" s="1"/>
  <c r="C22" i="3"/>
  <c r="C23" i="3" s="1"/>
  <c r="AP30" i="2"/>
  <c r="AO30" i="2"/>
  <c r="AM30" i="2"/>
  <c r="AL30" i="2"/>
  <c r="AK30" i="2"/>
  <c r="AP29" i="2"/>
  <c r="AO29" i="2"/>
  <c r="AM29" i="2"/>
  <c r="AL29" i="2"/>
  <c r="AK29" i="2"/>
  <c r="AP27" i="2"/>
  <c r="AO27" i="2"/>
  <c r="AN27" i="2"/>
  <c r="AM27" i="2"/>
  <c r="AL27" i="2"/>
  <c r="AK27" i="2"/>
  <c r="AP26" i="2"/>
  <c r="AO26" i="2"/>
  <c r="AN26" i="2"/>
  <c r="AM26" i="2"/>
  <c r="AL26" i="2"/>
  <c r="AK26" i="2"/>
  <c r="AP24" i="2"/>
  <c r="AO24" i="2"/>
  <c r="AN24" i="2"/>
  <c r="AM24" i="2"/>
  <c r="AL24" i="2"/>
  <c r="AK24" i="2"/>
  <c r="AP23" i="2"/>
  <c r="AO23" i="2"/>
  <c r="AN23" i="2"/>
  <c r="AM23" i="2"/>
  <c r="AL23" i="2"/>
  <c r="AK23" i="2"/>
  <c r="AP21" i="2"/>
  <c r="AO21" i="2"/>
  <c r="AN21" i="2"/>
  <c r="AM21" i="2"/>
  <c r="AL21" i="2"/>
  <c r="AK21" i="2"/>
  <c r="AP20" i="2"/>
  <c r="AO20" i="2"/>
  <c r="AN20" i="2"/>
  <c r="AM20" i="2"/>
  <c r="AL20" i="2"/>
  <c r="AK20" i="2"/>
  <c r="AP18" i="2"/>
  <c r="AO18" i="2"/>
  <c r="AN18" i="2"/>
  <c r="AM18" i="2"/>
  <c r="AL18" i="2"/>
  <c r="AK18" i="2"/>
  <c r="AP17" i="2"/>
  <c r="AO17" i="2"/>
  <c r="AN17" i="2"/>
  <c r="AM17" i="2"/>
  <c r="AL17" i="2"/>
  <c r="AK17" i="2"/>
  <c r="AP15" i="2"/>
  <c r="AO15" i="2"/>
  <c r="AN15" i="2"/>
  <c r="AM15" i="2"/>
  <c r="AL15" i="2"/>
  <c r="AK15" i="2"/>
  <c r="AP14" i="2"/>
  <c r="AO14" i="2"/>
  <c r="AN14" i="2"/>
  <c r="AM14" i="2"/>
  <c r="AL14" i="2"/>
  <c r="AK14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O21" i="2"/>
  <c r="H21" i="2"/>
  <c r="G21" i="2"/>
  <c r="F21" i="2"/>
  <c r="E21" i="2"/>
  <c r="D21" i="2"/>
  <c r="C21" i="2"/>
  <c r="B21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O20" i="2"/>
  <c r="H20" i="2"/>
  <c r="G20" i="2"/>
  <c r="F20" i="2"/>
  <c r="E20" i="2"/>
  <c r="D20" i="2"/>
  <c r="C20" i="2"/>
  <c r="B20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H18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H17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H15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H14" i="2"/>
  <c r="L45" i="9"/>
  <c r="K45" i="9"/>
  <c r="J45" i="9"/>
  <c r="I45" i="9"/>
  <c r="H45" i="9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31" i="13"/>
  <c r="B30" i="13"/>
  <c r="B28" i="13"/>
  <c r="B27" i="13"/>
  <c r="B25" i="13"/>
  <c r="B24" i="13"/>
  <c r="B22" i="13"/>
  <c r="B21" i="13"/>
  <c r="B19" i="13"/>
  <c r="B18" i="13"/>
  <c r="B16" i="13"/>
  <c r="B15" i="13"/>
  <c r="AP44" i="2"/>
  <c r="AP43" i="2"/>
  <c r="AP35" i="2"/>
  <c r="AP34" i="2"/>
  <c r="AH26" i="3" l="1"/>
  <c r="AP63" i="2"/>
  <c r="H26" i="3"/>
  <c r="P26" i="3"/>
  <c r="X26" i="3"/>
  <c r="AF26" i="3"/>
  <c r="AN26" i="3"/>
  <c r="I26" i="3"/>
  <c r="AI26" i="3"/>
  <c r="AO26" i="3"/>
  <c r="K26" i="3"/>
  <c r="AA26" i="3"/>
  <c r="S26" i="3"/>
  <c r="Q26" i="3"/>
  <c r="AG26" i="3"/>
  <c r="Z26" i="3"/>
  <c r="V26" i="3"/>
  <c r="E26" i="3"/>
  <c r="D26" i="3"/>
  <c r="AB26" i="3"/>
  <c r="AJ26" i="3"/>
  <c r="J26" i="3"/>
  <c r="AC26" i="3"/>
  <c r="T26" i="3"/>
  <c r="Y26" i="3"/>
  <c r="U26" i="3"/>
  <c r="R26" i="3"/>
  <c r="M26" i="3"/>
  <c r="AD26" i="3"/>
  <c r="AP26" i="3"/>
  <c r="F26" i="3"/>
  <c r="N26" i="3"/>
  <c r="AL26" i="3"/>
  <c r="L26" i="3"/>
  <c r="C26" i="3"/>
  <c r="G26" i="3"/>
  <c r="O26" i="3"/>
  <c r="W26" i="3"/>
  <c r="AE26" i="3"/>
  <c r="AM26" i="3"/>
  <c r="AK26" i="3"/>
  <c r="AP62" i="2"/>
  <c r="AP54" i="2"/>
  <c r="AP55" i="2" s="1"/>
  <c r="AJ44" i="13"/>
  <c r="AJ43" i="13"/>
  <c r="AJ35" i="13"/>
  <c r="AJ34" i="13"/>
  <c r="B27" i="3" l="1"/>
  <c r="AO145" i="14"/>
  <c r="AO144" i="14"/>
  <c r="AO143" i="14"/>
  <c r="AO142" i="14"/>
  <c r="AO141" i="14"/>
  <c r="AN145" i="14"/>
  <c r="AN144" i="14"/>
  <c r="AN143" i="14"/>
  <c r="AN142" i="14"/>
  <c r="AN141" i="14"/>
  <c r="AO79" i="14"/>
  <c r="AN79" i="14"/>
  <c r="AO78" i="14"/>
  <c r="AN78" i="14"/>
  <c r="AO77" i="14"/>
  <c r="AN77" i="14"/>
  <c r="AO76" i="14"/>
  <c r="AN76" i="14"/>
  <c r="B57" i="14"/>
  <c r="B58" i="14" s="1"/>
  <c r="C57" i="14"/>
  <c r="C58" i="14" s="1"/>
  <c r="D57" i="14"/>
  <c r="D58" i="14" s="1"/>
  <c r="E57" i="14"/>
  <c r="E58" i="14" s="1"/>
  <c r="AN57" i="14" l="1"/>
  <c r="AN58" i="14" s="1"/>
  <c r="AN43" i="14"/>
  <c r="AN44" i="14" s="1"/>
  <c r="CN60" i="20" l="1"/>
  <c r="DE60" i="20" s="1"/>
  <c r="CM60" i="20"/>
  <c r="DD60" i="20" s="1"/>
  <c r="CL60" i="20"/>
  <c r="DC60" i="20" s="1"/>
  <c r="CK60" i="20"/>
  <c r="CJ60" i="20"/>
  <c r="DA60" i="20" s="1"/>
  <c r="CI60" i="20"/>
  <c r="CZ60" i="20" s="1"/>
  <c r="CH60" i="20"/>
  <c r="CY60" i="20" s="1"/>
  <c r="CG60" i="20"/>
  <c r="CX60" i="20" s="1"/>
  <c r="CF60" i="20"/>
  <c r="CW60" i="20" s="1"/>
  <c r="CE60" i="20"/>
  <c r="CC60" i="20"/>
  <c r="CT60" i="20" s="1"/>
  <c r="CN59" i="20"/>
  <c r="DE59" i="20" s="1"/>
  <c r="CM59" i="20"/>
  <c r="DD59" i="20" s="1"/>
  <c r="CL59" i="20"/>
  <c r="CK59" i="20"/>
  <c r="DB59" i="20" s="1"/>
  <c r="CJ59" i="20"/>
  <c r="DA59" i="20" s="1"/>
  <c r="CI59" i="20"/>
  <c r="CZ59" i="20" s="1"/>
  <c r="CH59" i="20"/>
  <c r="CY59" i="20" s="1"/>
  <c r="CG59" i="20"/>
  <c r="CX59" i="20" s="1"/>
  <c r="CF59" i="20"/>
  <c r="CW59" i="20" s="1"/>
  <c r="CE59" i="20"/>
  <c r="CV59" i="20" s="1"/>
  <c r="CC59" i="20"/>
  <c r="CN58" i="20"/>
  <c r="DE58" i="20" s="1"/>
  <c r="CM58" i="20"/>
  <c r="DD58" i="20" s="1"/>
  <c r="CL58" i="20"/>
  <c r="DC58" i="20" s="1"/>
  <c r="CK58" i="20"/>
  <c r="DB58" i="20" s="1"/>
  <c r="CJ58" i="20"/>
  <c r="DA58" i="20" s="1"/>
  <c r="CI58" i="20"/>
  <c r="CZ58" i="20" s="1"/>
  <c r="CH58" i="20"/>
  <c r="CY58" i="20" s="1"/>
  <c r="CG58" i="20"/>
  <c r="CX58" i="20" s="1"/>
  <c r="CF58" i="20"/>
  <c r="CW58" i="20" s="1"/>
  <c r="CE58" i="20"/>
  <c r="CC58" i="20"/>
  <c r="CT58" i="20" s="1"/>
  <c r="CN57" i="20"/>
  <c r="DE57" i="20" s="1"/>
  <c r="CM57" i="20"/>
  <c r="DD57" i="20" s="1"/>
  <c r="CL57" i="20"/>
  <c r="CK57" i="20"/>
  <c r="DB57" i="20" s="1"/>
  <c r="CJ57" i="20"/>
  <c r="DA57" i="20" s="1"/>
  <c r="CI57" i="20"/>
  <c r="CZ57" i="20" s="1"/>
  <c r="CH57" i="20"/>
  <c r="CY57" i="20" s="1"/>
  <c r="CG57" i="20"/>
  <c r="CX57" i="20" s="1"/>
  <c r="CF57" i="20"/>
  <c r="CW57" i="20" s="1"/>
  <c r="CE57" i="20"/>
  <c r="CV57" i="20" s="1"/>
  <c r="CC57" i="20"/>
  <c r="CT57" i="20" s="1"/>
  <c r="CN56" i="20"/>
  <c r="DE56" i="20" s="1"/>
  <c r="CM56" i="20"/>
  <c r="DD56" i="20" s="1"/>
  <c r="CL56" i="20"/>
  <c r="DC56" i="20" s="1"/>
  <c r="CK56" i="20"/>
  <c r="DB56" i="20" s="1"/>
  <c r="CJ56" i="20"/>
  <c r="DA56" i="20" s="1"/>
  <c r="CI56" i="20"/>
  <c r="CZ56" i="20" s="1"/>
  <c r="CH56" i="20"/>
  <c r="CY56" i="20" s="1"/>
  <c r="CG56" i="20"/>
  <c r="CX56" i="20" s="1"/>
  <c r="CF56" i="20"/>
  <c r="CW56" i="20" s="1"/>
  <c r="CE56" i="20"/>
  <c r="CV56" i="20" s="1"/>
  <c r="CC56" i="20"/>
  <c r="CT56" i="20" s="1"/>
  <c r="CN55" i="20"/>
  <c r="DE55" i="20" s="1"/>
  <c r="CM55" i="20"/>
  <c r="DD55" i="20" s="1"/>
  <c r="CL55" i="20"/>
  <c r="DC55" i="20" s="1"/>
  <c r="CK55" i="20"/>
  <c r="DB55" i="20" s="1"/>
  <c r="CJ55" i="20"/>
  <c r="DA55" i="20" s="1"/>
  <c r="CI55" i="20"/>
  <c r="CZ55" i="20" s="1"/>
  <c r="CH55" i="20"/>
  <c r="CY55" i="20" s="1"/>
  <c r="CG55" i="20"/>
  <c r="CX55" i="20" s="1"/>
  <c r="CF55" i="20"/>
  <c r="CW55" i="20" s="1"/>
  <c r="CE55" i="20"/>
  <c r="CV55" i="20" s="1"/>
  <c r="CC55" i="20"/>
  <c r="CT55" i="20" s="1"/>
  <c r="CN54" i="20"/>
  <c r="DE54" i="20" s="1"/>
  <c r="CM54" i="20"/>
  <c r="DD54" i="20" s="1"/>
  <c r="CL54" i="20"/>
  <c r="DC54" i="20" s="1"/>
  <c r="CK54" i="20"/>
  <c r="DB54" i="20" s="1"/>
  <c r="CJ54" i="20"/>
  <c r="DA54" i="20" s="1"/>
  <c r="CI54" i="20"/>
  <c r="CZ54" i="20" s="1"/>
  <c r="CH54" i="20"/>
  <c r="CY54" i="20" s="1"/>
  <c r="CG54" i="20"/>
  <c r="CX54" i="20" s="1"/>
  <c r="CF54" i="20"/>
  <c r="CW54" i="20" s="1"/>
  <c r="CE54" i="20"/>
  <c r="CV54" i="20" s="1"/>
  <c r="CC54" i="20"/>
  <c r="CT54" i="20" s="1"/>
  <c r="CN53" i="20"/>
  <c r="CM53" i="20"/>
  <c r="DD53" i="20" s="1"/>
  <c r="CL53" i="20"/>
  <c r="DC53" i="20" s="1"/>
  <c r="CK53" i="20"/>
  <c r="DB53" i="20" s="1"/>
  <c r="CJ53" i="20"/>
  <c r="DA53" i="20" s="1"/>
  <c r="CI53" i="20"/>
  <c r="CZ53" i="20" s="1"/>
  <c r="CH53" i="20"/>
  <c r="CY53" i="20" s="1"/>
  <c r="CG53" i="20"/>
  <c r="CX53" i="20" s="1"/>
  <c r="CF53" i="20"/>
  <c r="CW53" i="20" s="1"/>
  <c r="CE53" i="20"/>
  <c r="CV53" i="20" s="1"/>
  <c r="CC53" i="20"/>
  <c r="CT53" i="20" s="1"/>
  <c r="CN52" i="20"/>
  <c r="CM52" i="20"/>
  <c r="DD52" i="20" s="1"/>
  <c r="CL52" i="20"/>
  <c r="DC52" i="20" s="1"/>
  <c r="CK52" i="20"/>
  <c r="DB52" i="20" s="1"/>
  <c r="CJ52" i="20"/>
  <c r="DA52" i="20" s="1"/>
  <c r="CI52" i="20"/>
  <c r="CZ52" i="20" s="1"/>
  <c r="CH52" i="20"/>
  <c r="CY52" i="20" s="1"/>
  <c r="CG52" i="20"/>
  <c r="CX52" i="20" s="1"/>
  <c r="CF52" i="20"/>
  <c r="CW52" i="20" s="1"/>
  <c r="CE52" i="20"/>
  <c r="CC52" i="20"/>
  <c r="CT52" i="20" s="1"/>
  <c r="CN51" i="20"/>
  <c r="CM51" i="20"/>
  <c r="DD51" i="20" s="1"/>
  <c r="CL51" i="20"/>
  <c r="DC51" i="20" s="1"/>
  <c r="CK51" i="20"/>
  <c r="DB51" i="20" s="1"/>
  <c r="CJ51" i="20"/>
  <c r="DA51" i="20" s="1"/>
  <c r="CI51" i="20"/>
  <c r="CZ51" i="20" s="1"/>
  <c r="CH51" i="20"/>
  <c r="CY51" i="20" s="1"/>
  <c r="CG51" i="20"/>
  <c r="CX51" i="20" s="1"/>
  <c r="CF51" i="20"/>
  <c r="CW51" i="20" s="1"/>
  <c r="CE51" i="20"/>
  <c r="CC51" i="20"/>
  <c r="CT51" i="20" s="1"/>
  <c r="CN50" i="20"/>
  <c r="DE50" i="20" s="1"/>
  <c r="CM50" i="20"/>
  <c r="DD50" i="20" s="1"/>
  <c r="CL50" i="20"/>
  <c r="DC50" i="20" s="1"/>
  <c r="CK50" i="20"/>
  <c r="DB50" i="20" s="1"/>
  <c r="CJ50" i="20"/>
  <c r="DA50" i="20" s="1"/>
  <c r="CI50" i="20"/>
  <c r="CZ50" i="20" s="1"/>
  <c r="CH50" i="20"/>
  <c r="CY50" i="20" s="1"/>
  <c r="CG50" i="20"/>
  <c r="CX50" i="20" s="1"/>
  <c r="CF50" i="20"/>
  <c r="CW50" i="20" s="1"/>
  <c r="CE50" i="20"/>
  <c r="CC50" i="20"/>
  <c r="CT50" i="20" s="1"/>
  <c r="CN49" i="20"/>
  <c r="DE49" i="20" s="1"/>
  <c r="CM49" i="20"/>
  <c r="DD49" i="20" s="1"/>
  <c r="CL49" i="20"/>
  <c r="CK49" i="20"/>
  <c r="DB49" i="20" s="1"/>
  <c r="CJ49" i="20"/>
  <c r="DA49" i="20" s="1"/>
  <c r="CI49" i="20"/>
  <c r="CZ49" i="20" s="1"/>
  <c r="CH49" i="20"/>
  <c r="CY49" i="20" s="1"/>
  <c r="CG49" i="20"/>
  <c r="CX49" i="20" s="1"/>
  <c r="CF49" i="20"/>
  <c r="CW49" i="20" s="1"/>
  <c r="CE49" i="20"/>
  <c r="CV49" i="20" s="1"/>
  <c r="CC49" i="20"/>
  <c r="CT49" i="20" s="1"/>
  <c r="CN48" i="20"/>
  <c r="DE48" i="20" s="1"/>
  <c r="CM48" i="20"/>
  <c r="DD48" i="20" s="1"/>
  <c r="CL48" i="20"/>
  <c r="DC48" i="20" s="1"/>
  <c r="CK48" i="20"/>
  <c r="DB48" i="20" s="1"/>
  <c r="CJ48" i="20"/>
  <c r="DA48" i="20" s="1"/>
  <c r="CI48" i="20"/>
  <c r="CZ48" i="20" s="1"/>
  <c r="CH48" i="20"/>
  <c r="CY48" i="20" s="1"/>
  <c r="CG48" i="20"/>
  <c r="CX48" i="20" s="1"/>
  <c r="CF48" i="20"/>
  <c r="CW48" i="20" s="1"/>
  <c r="CE48" i="20"/>
  <c r="CV48" i="20" s="1"/>
  <c r="CC48" i="20"/>
  <c r="CT48" i="20" s="1"/>
  <c r="CN47" i="20"/>
  <c r="CM47" i="20"/>
  <c r="DD47" i="20" s="1"/>
  <c r="CL47" i="20"/>
  <c r="CK47" i="20"/>
  <c r="DB47" i="20" s="1"/>
  <c r="CJ47" i="20"/>
  <c r="DA47" i="20" s="1"/>
  <c r="CI47" i="20"/>
  <c r="CZ47" i="20" s="1"/>
  <c r="CH47" i="20"/>
  <c r="CY47" i="20" s="1"/>
  <c r="CG47" i="20"/>
  <c r="CX47" i="20" s="1"/>
  <c r="CF47" i="20"/>
  <c r="CW47" i="20" s="1"/>
  <c r="CE47" i="20"/>
  <c r="CV47" i="20" s="1"/>
  <c r="CC47" i="20"/>
  <c r="CT47" i="20" s="1"/>
  <c r="CN46" i="20"/>
  <c r="DE46" i="20" s="1"/>
  <c r="CM46" i="20"/>
  <c r="DD46" i="20" s="1"/>
  <c r="CL46" i="20"/>
  <c r="DC46" i="20" s="1"/>
  <c r="CK46" i="20"/>
  <c r="CJ46" i="20"/>
  <c r="DA46" i="20" s="1"/>
  <c r="CI46" i="20"/>
  <c r="CZ46" i="20" s="1"/>
  <c r="CH46" i="20"/>
  <c r="CY46" i="20" s="1"/>
  <c r="CG46" i="20"/>
  <c r="CX46" i="20" s="1"/>
  <c r="CF46" i="20"/>
  <c r="CW46" i="20" s="1"/>
  <c r="CE46" i="20"/>
  <c r="CV46" i="20" s="1"/>
  <c r="CC46" i="20"/>
  <c r="CN45" i="20"/>
  <c r="CM45" i="20"/>
  <c r="DD45" i="20" s="1"/>
  <c r="CL45" i="20"/>
  <c r="CK45" i="20"/>
  <c r="DB45" i="20" s="1"/>
  <c r="CJ45" i="20"/>
  <c r="DA45" i="20" s="1"/>
  <c r="CI45" i="20"/>
  <c r="CZ45" i="20" s="1"/>
  <c r="CH45" i="20"/>
  <c r="CY45" i="20" s="1"/>
  <c r="CG45" i="20"/>
  <c r="CX45" i="20" s="1"/>
  <c r="CF45" i="20"/>
  <c r="CW45" i="20" s="1"/>
  <c r="CE45" i="20"/>
  <c r="CC45" i="20"/>
  <c r="CT45" i="20" s="1"/>
  <c r="CN44" i="20"/>
  <c r="DE44" i="20" s="1"/>
  <c r="CM44" i="20"/>
  <c r="DD44" i="20" s="1"/>
  <c r="CL44" i="20"/>
  <c r="DC44" i="20" s="1"/>
  <c r="CK44" i="20"/>
  <c r="DB44" i="20" s="1"/>
  <c r="CJ44" i="20"/>
  <c r="DA44" i="20" s="1"/>
  <c r="CI44" i="20"/>
  <c r="CZ44" i="20" s="1"/>
  <c r="CH44" i="20"/>
  <c r="CY44" i="20" s="1"/>
  <c r="CG44" i="20"/>
  <c r="CX44" i="20" s="1"/>
  <c r="CF44" i="20"/>
  <c r="CW44" i="20" s="1"/>
  <c r="CE44" i="20"/>
  <c r="CV44" i="20" s="1"/>
  <c r="CC44" i="20"/>
  <c r="CT44" i="20" s="1"/>
  <c r="CN43" i="20"/>
  <c r="DE43" i="20" s="1"/>
  <c r="CM43" i="20"/>
  <c r="DD43" i="20" s="1"/>
  <c r="CL43" i="20"/>
  <c r="DC43" i="20" s="1"/>
  <c r="CK43" i="20"/>
  <c r="DB43" i="20" s="1"/>
  <c r="CJ43" i="20"/>
  <c r="DA43" i="20" s="1"/>
  <c r="CI43" i="20"/>
  <c r="CZ43" i="20" s="1"/>
  <c r="CH43" i="20"/>
  <c r="CY43" i="20" s="1"/>
  <c r="CG43" i="20"/>
  <c r="CX43" i="20" s="1"/>
  <c r="CF43" i="20"/>
  <c r="CW43" i="20" s="1"/>
  <c r="CE43" i="20"/>
  <c r="CC43" i="20"/>
  <c r="CT43" i="20" s="1"/>
  <c r="CN42" i="20"/>
  <c r="CM42" i="20"/>
  <c r="DD42" i="20" s="1"/>
  <c r="CL42" i="20"/>
  <c r="DC42" i="20" s="1"/>
  <c r="CK42" i="20"/>
  <c r="DB42" i="20" s="1"/>
  <c r="CJ42" i="20"/>
  <c r="DA42" i="20" s="1"/>
  <c r="CI42" i="20"/>
  <c r="CZ42" i="20" s="1"/>
  <c r="CH42" i="20"/>
  <c r="CY42" i="20" s="1"/>
  <c r="CG42" i="20"/>
  <c r="CX42" i="20" s="1"/>
  <c r="CF42" i="20"/>
  <c r="CW42" i="20" s="1"/>
  <c r="CE42" i="20"/>
  <c r="CV42" i="20" s="1"/>
  <c r="CC42" i="20"/>
  <c r="CT42" i="20" s="1"/>
  <c r="CN41" i="20"/>
  <c r="DE41" i="20" s="1"/>
  <c r="CM41" i="20"/>
  <c r="DD41" i="20" s="1"/>
  <c r="CL41" i="20"/>
  <c r="DC41" i="20" s="1"/>
  <c r="CK41" i="20"/>
  <c r="DB41" i="20" s="1"/>
  <c r="CJ41" i="20"/>
  <c r="DA41" i="20" s="1"/>
  <c r="CI41" i="20"/>
  <c r="CZ41" i="20" s="1"/>
  <c r="CH41" i="20"/>
  <c r="CY41" i="20" s="1"/>
  <c r="CG41" i="20"/>
  <c r="CX41" i="20" s="1"/>
  <c r="CF41" i="20"/>
  <c r="CW41" i="20" s="1"/>
  <c r="CE41" i="20"/>
  <c r="CV41" i="20" s="1"/>
  <c r="CC41" i="20"/>
  <c r="CT41" i="20" s="1"/>
  <c r="CN40" i="20"/>
  <c r="CM40" i="20"/>
  <c r="DD40" i="20" s="1"/>
  <c r="CL40" i="20"/>
  <c r="DC40" i="20" s="1"/>
  <c r="CK40" i="20"/>
  <c r="DB40" i="20" s="1"/>
  <c r="CJ40" i="20"/>
  <c r="DA40" i="20" s="1"/>
  <c r="CI40" i="20"/>
  <c r="CZ40" i="20" s="1"/>
  <c r="CH40" i="20"/>
  <c r="CY40" i="20" s="1"/>
  <c r="CG40" i="20"/>
  <c r="CX40" i="20" s="1"/>
  <c r="CF40" i="20"/>
  <c r="CW40" i="20" s="1"/>
  <c r="CE40" i="20"/>
  <c r="CV40" i="20" s="1"/>
  <c r="CC40" i="20"/>
  <c r="CT40" i="20" s="1"/>
  <c r="CN39" i="20"/>
  <c r="CM39" i="20"/>
  <c r="DD39" i="20" s="1"/>
  <c r="CL39" i="20"/>
  <c r="CK39" i="20"/>
  <c r="DB39" i="20" s="1"/>
  <c r="CJ39" i="20"/>
  <c r="DA39" i="20" s="1"/>
  <c r="CI39" i="20"/>
  <c r="CZ39" i="20" s="1"/>
  <c r="CH39" i="20"/>
  <c r="CY39" i="20" s="1"/>
  <c r="CG39" i="20"/>
  <c r="CX39" i="20" s="1"/>
  <c r="CF39" i="20"/>
  <c r="CW39" i="20" s="1"/>
  <c r="CE39" i="20"/>
  <c r="CV39" i="20" s="1"/>
  <c r="CC39" i="20"/>
  <c r="CT39" i="20" s="1"/>
  <c r="CN38" i="20"/>
  <c r="DE38" i="20" s="1"/>
  <c r="CM38" i="20"/>
  <c r="DD38" i="20" s="1"/>
  <c r="CL38" i="20"/>
  <c r="DC38" i="20" s="1"/>
  <c r="CK38" i="20"/>
  <c r="DB38" i="20" s="1"/>
  <c r="CJ38" i="20"/>
  <c r="DA38" i="20" s="1"/>
  <c r="CI38" i="20"/>
  <c r="CZ38" i="20" s="1"/>
  <c r="CH38" i="20"/>
  <c r="CY38" i="20" s="1"/>
  <c r="CG38" i="20"/>
  <c r="CX38" i="20" s="1"/>
  <c r="CF38" i="20"/>
  <c r="CW38" i="20" s="1"/>
  <c r="CE38" i="20"/>
  <c r="CV38" i="20" s="1"/>
  <c r="CC38" i="20"/>
  <c r="CT38" i="20" s="1"/>
  <c r="CN37" i="20"/>
  <c r="DE37" i="20" s="1"/>
  <c r="CM37" i="20"/>
  <c r="DD37" i="20" s="1"/>
  <c r="CL37" i="20"/>
  <c r="DC37" i="20" s="1"/>
  <c r="CK37" i="20"/>
  <c r="DB37" i="20" s="1"/>
  <c r="CJ37" i="20"/>
  <c r="DA37" i="20" s="1"/>
  <c r="CI37" i="20"/>
  <c r="CZ37" i="20" s="1"/>
  <c r="CH37" i="20"/>
  <c r="CY37" i="20" s="1"/>
  <c r="CG37" i="20"/>
  <c r="CX37" i="20" s="1"/>
  <c r="CF37" i="20"/>
  <c r="CW37" i="20" s="1"/>
  <c r="CE37" i="20"/>
  <c r="CV37" i="20" s="1"/>
  <c r="CC37" i="20"/>
  <c r="CT37" i="20" s="1"/>
  <c r="CN36" i="20"/>
  <c r="DE36" i="20" s="1"/>
  <c r="CM36" i="20"/>
  <c r="DD36" i="20" s="1"/>
  <c r="CL36" i="20"/>
  <c r="CK36" i="20"/>
  <c r="DB36" i="20" s="1"/>
  <c r="CJ36" i="20"/>
  <c r="DA36" i="20" s="1"/>
  <c r="CI36" i="20"/>
  <c r="CZ36" i="20" s="1"/>
  <c r="CH36" i="20"/>
  <c r="CY36" i="20" s="1"/>
  <c r="CG36" i="20"/>
  <c r="CX36" i="20" s="1"/>
  <c r="CF36" i="20"/>
  <c r="CW36" i="20" s="1"/>
  <c r="CE36" i="20"/>
  <c r="CV36" i="20" s="1"/>
  <c r="CC36" i="20"/>
  <c r="CT36" i="20" s="1"/>
  <c r="CN35" i="20"/>
  <c r="CM35" i="20"/>
  <c r="DD35" i="20" s="1"/>
  <c r="CL35" i="20"/>
  <c r="DC35" i="20" s="1"/>
  <c r="CK35" i="20"/>
  <c r="DB35" i="20" s="1"/>
  <c r="CJ35" i="20"/>
  <c r="DA35" i="20" s="1"/>
  <c r="CI35" i="20"/>
  <c r="CZ35" i="20" s="1"/>
  <c r="CH35" i="20"/>
  <c r="CY35" i="20" s="1"/>
  <c r="CG35" i="20"/>
  <c r="CX35" i="20" s="1"/>
  <c r="CF35" i="20"/>
  <c r="CW35" i="20" s="1"/>
  <c r="CE35" i="20"/>
  <c r="CC35" i="20"/>
  <c r="CT35" i="20" s="1"/>
  <c r="CN34" i="20"/>
  <c r="CM34" i="20"/>
  <c r="DD34" i="20" s="1"/>
  <c r="CL34" i="20"/>
  <c r="CK34" i="20"/>
  <c r="DB34" i="20" s="1"/>
  <c r="CJ34" i="20"/>
  <c r="DA34" i="20" s="1"/>
  <c r="CI34" i="20"/>
  <c r="CZ34" i="20" s="1"/>
  <c r="CH34" i="20"/>
  <c r="CY34" i="20" s="1"/>
  <c r="CG34" i="20"/>
  <c r="CX34" i="20" s="1"/>
  <c r="CF34" i="20"/>
  <c r="CW34" i="20" s="1"/>
  <c r="CE34" i="20"/>
  <c r="CC34" i="20"/>
  <c r="CT34" i="20" s="1"/>
  <c r="CN33" i="20"/>
  <c r="DE33" i="20" s="1"/>
  <c r="CM33" i="20"/>
  <c r="DD33" i="20" s="1"/>
  <c r="CL33" i="20"/>
  <c r="CK33" i="20"/>
  <c r="DB33" i="20" s="1"/>
  <c r="CJ33" i="20"/>
  <c r="DA33" i="20" s="1"/>
  <c r="CI33" i="20"/>
  <c r="CZ33" i="20" s="1"/>
  <c r="CH33" i="20"/>
  <c r="CY33" i="20" s="1"/>
  <c r="CG33" i="20"/>
  <c r="CX33" i="20" s="1"/>
  <c r="CF33" i="20"/>
  <c r="CW33" i="20" s="1"/>
  <c r="CE33" i="20"/>
  <c r="CV33" i="20" s="1"/>
  <c r="CC33" i="20"/>
  <c r="CT33" i="20" s="1"/>
  <c r="CN32" i="20"/>
  <c r="CM32" i="20"/>
  <c r="DD32" i="20" s="1"/>
  <c r="CL32" i="20"/>
  <c r="DC32" i="20" s="1"/>
  <c r="CK32" i="20"/>
  <c r="DB32" i="20" s="1"/>
  <c r="CJ32" i="20"/>
  <c r="DA32" i="20" s="1"/>
  <c r="CI32" i="20"/>
  <c r="CZ32" i="20" s="1"/>
  <c r="CH32" i="20"/>
  <c r="CY32" i="20" s="1"/>
  <c r="CG32" i="20"/>
  <c r="CX32" i="20" s="1"/>
  <c r="CF32" i="20"/>
  <c r="CW32" i="20" s="1"/>
  <c r="CE32" i="20"/>
  <c r="CC32" i="20"/>
  <c r="CT32" i="20" s="1"/>
  <c r="CN31" i="20"/>
  <c r="CM31" i="20"/>
  <c r="DD31" i="20" s="1"/>
  <c r="CL31" i="20"/>
  <c r="DC31" i="20" s="1"/>
  <c r="CK31" i="20"/>
  <c r="CJ31" i="20"/>
  <c r="DA31" i="20" s="1"/>
  <c r="CI31" i="20"/>
  <c r="CZ31" i="20" s="1"/>
  <c r="CH31" i="20"/>
  <c r="CY31" i="20" s="1"/>
  <c r="CG31" i="20"/>
  <c r="CX31" i="20" s="1"/>
  <c r="CF31" i="20"/>
  <c r="CW31" i="20" s="1"/>
  <c r="CE31" i="20"/>
  <c r="CV31" i="20" s="1"/>
  <c r="CC31" i="20"/>
  <c r="CT31" i="20" s="1"/>
  <c r="CN30" i="20"/>
  <c r="DE30" i="20" s="1"/>
  <c r="CM30" i="20"/>
  <c r="DD30" i="20" s="1"/>
  <c r="CL30" i="20"/>
  <c r="DC30" i="20" s="1"/>
  <c r="CK30" i="20"/>
  <c r="DB30" i="20" s="1"/>
  <c r="CJ30" i="20"/>
  <c r="DA30" i="20" s="1"/>
  <c r="CI30" i="20"/>
  <c r="CZ30" i="20" s="1"/>
  <c r="CH30" i="20"/>
  <c r="CY30" i="20" s="1"/>
  <c r="CG30" i="20"/>
  <c r="CX30" i="20" s="1"/>
  <c r="CF30" i="20"/>
  <c r="CW30" i="20" s="1"/>
  <c r="CE30" i="20"/>
  <c r="CV30" i="20" s="1"/>
  <c r="CC30" i="20"/>
  <c r="CN29" i="20"/>
  <c r="DE29" i="20" s="1"/>
  <c r="CM29" i="20"/>
  <c r="DD29" i="20" s="1"/>
  <c r="CL29" i="20"/>
  <c r="DC29" i="20" s="1"/>
  <c r="CK29" i="20"/>
  <c r="DB29" i="20" s="1"/>
  <c r="CJ29" i="20"/>
  <c r="DA29" i="20" s="1"/>
  <c r="CI29" i="20"/>
  <c r="CZ29" i="20" s="1"/>
  <c r="CH29" i="20"/>
  <c r="CY29" i="20" s="1"/>
  <c r="CG29" i="20"/>
  <c r="CX29" i="20" s="1"/>
  <c r="CF29" i="20"/>
  <c r="CW29" i="20" s="1"/>
  <c r="CE29" i="20"/>
  <c r="CV29" i="20" s="1"/>
  <c r="CC29" i="20"/>
  <c r="CT29" i="20" s="1"/>
  <c r="CN28" i="20"/>
  <c r="CM28" i="20"/>
  <c r="DD28" i="20" s="1"/>
  <c r="CL28" i="20"/>
  <c r="DC28" i="20" s="1"/>
  <c r="CK28" i="20"/>
  <c r="DB28" i="20" s="1"/>
  <c r="CJ28" i="20"/>
  <c r="DA28" i="20" s="1"/>
  <c r="CI28" i="20"/>
  <c r="CZ28" i="20" s="1"/>
  <c r="CH28" i="20"/>
  <c r="CY28" i="20" s="1"/>
  <c r="CG28" i="20"/>
  <c r="CX28" i="20" s="1"/>
  <c r="CF28" i="20"/>
  <c r="CW28" i="20" s="1"/>
  <c r="CE28" i="20"/>
  <c r="CV28" i="20" s="1"/>
  <c r="CC28" i="20"/>
  <c r="CT28" i="20" s="1"/>
  <c r="CN27" i="20"/>
  <c r="CM27" i="20"/>
  <c r="DD27" i="20" s="1"/>
  <c r="CL27" i="20"/>
  <c r="DC27" i="20" s="1"/>
  <c r="CK27" i="20"/>
  <c r="CJ27" i="20"/>
  <c r="DA27" i="20" s="1"/>
  <c r="CI27" i="20"/>
  <c r="CZ27" i="20" s="1"/>
  <c r="CH27" i="20"/>
  <c r="CY27" i="20" s="1"/>
  <c r="CG27" i="20"/>
  <c r="CX27" i="20" s="1"/>
  <c r="CF27" i="20"/>
  <c r="CW27" i="20" s="1"/>
  <c r="CE27" i="20"/>
  <c r="CC27" i="20"/>
  <c r="CT27" i="20" s="1"/>
  <c r="CN26" i="20"/>
  <c r="DE26" i="20" s="1"/>
  <c r="CM26" i="20"/>
  <c r="DD26" i="20" s="1"/>
  <c r="CL26" i="20"/>
  <c r="DC26" i="20" s="1"/>
  <c r="CK26" i="20"/>
  <c r="DB26" i="20" s="1"/>
  <c r="CJ26" i="20"/>
  <c r="DA26" i="20" s="1"/>
  <c r="CI26" i="20"/>
  <c r="CZ26" i="20" s="1"/>
  <c r="CH26" i="20"/>
  <c r="CY26" i="20" s="1"/>
  <c r="CG26" i="20"/>
  <c r="CX26" i="20" s="1"/>
  <c r="CF26" i="20"/>
  <c r="CW26" i="20" s="1"/>
  <c r="CE26" i="20"/>
  <c r="CC26" i="20"/>
  <c r="CT26" i="20" s="1"/>
  <c r="CN25" i="20"/>
  <c r="DE25" i="20" s="1"/>
  <c r="CM25" i="20"/>
  <c r="DD25" i="20" s="1"/>
  <c r="CL25" i="20"/>
  <c r="CK25" i="20"/>
  <c r="DB25" i="20" s="1"/>
  <c r="CJ25" i="20"/>
  <c r="DA25" i="20" s="1"/>
  <c r="CI25" i="20"/>
  <c r="CZ25" i="20" s="1"/>
  <c r="CH25" i="20"/>
  <c r="CY25" i="20" s="1"/>
  <c r="CG25" i="20"/>
  <c r="CX25" i="20" s="1"/>
  <c r="CF25" i="20"/>
  <c r="CW25" i="20" s="1"/>
  <c r="CE25" i="20"/>
  <c r="CV25" i="20" s="1"/>
  <c r="CC25" i="20"/>
  <c r="CN24" i="20"/>
  <c r="DE24" i="20" s="1"/>
  <c r="CM24" i="20"/>
  <c r="DD24" i="20" s="1"/>
  <c r="CL24" i="20"/>
  <c r="DC24" i="20" s="1"/>
  <c r="CK24" i="20"/>
  <c r="DB24" i="20" s="1"/>
  <c r="CJ24" i="20"/>
  <c r="DA24" i="20" s="1"/>
  <c r="CI24" i="20"/>
  <c r="CZ24" i="20" s="1"/>
  <c r="CH24" i="20"/>
  <c r="CY24" i="20" s="1"/>
  <c r="CG24" i="20"/>
  <c r="CX24" i="20" s="1"/>
  <c r="CF24" i="20"/>
  <c r="CW24" i="20" s="1"/>
  <c r="CE24" i="20"/>
  <c r="CC24" i="20"/>
  <c r="CT24" i="20" s="1"/>
  <c r="CN23" i="20"/>
  <c r="CM23" i="20"/>
  <c r="DD23" i="20" s="1"/>
  <c r="CL23" i="20"/>
  <c r="CK23" i="20"/>
  <c r="DB23" i="20" s="1"/>
  <c r="CJ23" i="20"/>
  <c r="DA23" i="20" s="1"/>
  <c r="CI23" i="20"/>
  <c r="CZ23" i="20" s="1"/>
  <c r="CH23" i="20"/>
  <c r="CY23" i="20" s="1"/>
  <c r="CG23" i="20"/>
  <c r="CX23" i="20" s="1"/>
  <c r="CF23" i="20"/>
  <c r="CW23" i="20" s="1"/>
  <c r="CE23" i="20"/>
  <c r="CV23" i="20" s="1"/>
  <c r="CC23" i="20"/>
  <c r="CT23" i="20" s="1"/>
  <c r="CN22" i="20"/>
  <c r="DE22" i="20" s="1"/>
  <c r="CM22" i="20"/>
  <c r="DD22" i="20" s="1"/>
  <c r="CL22" i="20"/>
  <c r="CK22" i="20"/>
  <c r="DB22" i="20" s="1"/>
  <c r="CJ22" i="20"/>
  <c r="DA22" i="20" s="1"/>
  <c r="CI22" i="20"/>
  <c r="CZ22" i="20" s="1"/>
  <c r="CH22" i="20"/>
  <c r="CY22" i="20" s="1"/>
  <c r="CG22" i="20"/>
  <c r="CX22" i="20" s="1"/>
  <c r="CF22" i="20"/>
  <c r="CW22" i="20" s="1"/>
  <c r="CE22" i="20"/>
  <c r="CV22" i="20" s="1"/>
  <c r="CC22" i="20"/>
  <c r="CN21" i="20"/>
  <c r="DE21" i="20" s="1"/>
  <c r="CM21" i="20"/>
  <c r="DD21" i="20" s="1"/>
  <c r="CL21" i="20"/>
  <c r="DC21" i="20" s="1"/>
  <c r="CK21" i="20"/>
  <c r="DB21" i="20" s="1"/>
  <c r="CJ21" i="20"/>
  <c r="DA21" i="20" s="1"/>
  <c r="CI21" i="20"/>
  <c r="CZ21" i="20" s="1"/>
  <c r="CH21" i="20"/>
  <c r="CY21" i="20" s="1"/>
  <c r="CG21" i="20"/>
  <c r="CX21" i="20" s="1"/>
  <c r="CF21" i="20"/>
  <c r="CW21" i="20" s="1"/>
  <c r="CE21" i="20"/>
  <c r="CV21" i="20" s="1"/>
  <c r="CC21" i="20"/>
  <c r="CT21" i="20" s="1"/>
  <c r="CN20" i="20"/>
  <c r="CM20" i="20"/>
  <c r="DD20" i="20" s="1"/>
  <c r="CL20" i="20"/>
  <c r="DC20" i="20" s="1"/>
  <c r="CK20" i="20"/>
  <c r="DB20" i="20" s="1"/>
  <c r="CJ20" i="20"/>
  <c r="DA20" i="20" s="1"/>
  <c r="CI20" i="20"/>
  <c r="CZ20" i="20" s="1"/>
  <c r="CH20" i="20"/>
  <c r="CY20" i="20" s="1"/>
  <c r="CG20" i="20"/>
  <c r="CX20" i="20" s="1"/>
  <c r="CF20" i="20"/>
  <c r="CW20" i="20" s="1"/>
  <c r="CE20" i="20"/>
  <c r="CC20" i="20"/>
  <c r="CT20" i="20" s="1"/>
  <c r="CN19" i="20"/>
  <c r="CM19" i="20"/>
  <c r="DD19" i="20" s="1"/>
  <c r="CL19" i="20"/>
  <c r="DC19" i="20" s="1"/>
  <c r="CK19" i="20"/>
  <c r="DB19" i="20" s="1"/>
  <c r="CJ19" i="20"/>
  <c r="DA19" i="20" s="1"/>
  <c r="CI19" i="20"/>
  <c r="CZ19" i="20" s="1"/>
  <c r="CH19" i="20"/>
  <c r="CY19" i="20" s="1"/>
  <c r="CG19" i="20"/>
  <c r="CX19" i="20" s="1"/>
  <c r="CF19" i="20"/>
  <c r="CW19" i="20" s="1"/>
  <c r="CE19" i="20"/>
  <c r="CC19" i="20"/>
  <c r="CT19" i="20" s="1"/>
  <c r="CN18" i="20"/>
  <c r="DE18" i="20" s="1"/>
  <c r="CM18" i="20"/>
  <c r="DD18" i="20" s="1"/>
  <c r="CL18" i="20"/>
  <c r="DC18" i="20" s="1"/>
  <c r="CK18" i="20"/>
  <c r="DB18" i="20" s="1"/>
  <c r="CJ18" i="20"/>
  <c r="DA18" i="20" s="1"/>
  <c r="CI18" i="20"/>
  <c r="CZ18" i="20" s="1"/>
  <c r="CH18" i="20"/>
  <c r="CY18" i="20" s="1"/>
  <c r="CG18" i="20"/>
  <c r="CX18" i="20" s="1"/>
  <c r="CF18" i="20"/>
  <c r="CW18" i="20" s="1"/>
  <c r="CE18" i="20"/>
  <c r="CC18" i="20"/>
  <c r="CT18" i="20" s="1"/>
  <c r="CN17" i="20"/>
  <c r="DE17" i="20" s="1"/>
  <c r="CM17" i="20"/>
  <c r="DD17" i="20" s="1"/>
  <c r="CL17" i="20"/>
  <c r="CK17" i="20"/>
  <c r="DB17" i="20" s="1"/>
  <c r="CJ17" i="20"/>
  <c r="DA17" i="20" s="1"/>
  <c r="CI17" i="20"/>
  <c r="CZ17" i="20" s="1"/>
  <c r="CH17" i="20"/>
  <c r="CY17" i="20" s="1"/>
  <c r="CG17" i="20"/>
  <c r="CX17" i="20" s="1"/>
  <c r="CF17" i="20"/>
  <c r="CW17" i="20" s="1"/>
  <c r="CE17" i="20"/>
  <c r="CV17" i="20" s="1"/>
  <c r="CC17" i="20"/>
  <c r="CT17" i="20" s="1"/>
  <c r="CN16" i="20"/>
  <c r="DE16" i="20" s="1"/>
  <c r="CM16" i="20"/>
  <c r="DD16" i="20" s="1"/>
  <c r="CL16" i="20"/>
  <c r="DC16" i="20" s="1"/>
  <c r="CK16" i="20"/>
  <c r="DB16" i="20" s="1"/>
  <c r="CJ16" i="20"/>
  <c r="DA16" i="20" s="1"/>
  <c r="CI16" i="20"/>
  <c r="CZ16" i="20" s="1"/>
  <c r="CH16" i="20"/>
  <c r="CY16" i="20" s="1"/>
  <c r="CG16" i="20"/>
  <c r="CX16" i="20" s="1"/>
  <c r="CF16" i="20"/>
  <c r="CW16" i="20" s="1"/>
  <c r="CE16" i="20"/>
  <c r="CV16" i="20" s="1"/>
  <c r="CC16" i="20"/>
  <c r="CT16" i="20" s="1"/>
  <c r="CN15" i="20"/>
  <c r="CM15" i="20"/>
  <c r="DD15" i="20" s="1"/>
  <c r="CL15" i="20"/>
  <c r="DC15" i="20" s="1"/>
  <c r="CK15" i="20"/>
  <c r="DB15" i="20" s="1"/>
  <c r="CJ15" i="20"/>
  <c r="DA15" i="20" s="1"/>
  <c r="CI15" i="20"/>
  <c r="CZ15" i="20" s="1"/>
  <c r="CH15" i="20"/>
  <c r="CY15" i="20" s="1"/>
  <c r="CG15" i="20"/>
  <c r="CX15" i="20" s="1"/>
  <c r="CF15" i="20"/>
  <c r="CW15" i="20" s="1"/>
  <c r="CE15" i="20"/>
  <c r="CV15" i="20" s="1"/>
  <c r="CC15" i="20"/>
  <c r="CT15" i="20" s="1"/>
  <c r="CN14" i="20"/>
  <c r="DE14" i="20" s="1"/>
  <c r="CM14" i="20"/>
  <c r="DD14" i="20" s="1"/>
  <c r="CL14" i="20"/>
  <c r="DC14" i="20" s="1"/>
  <c r="CK14" i="20"/>
  <c r="CJ14" i="20"/>
  <c r="DA14" i="20" s="1"/>
  <c r="CI14" i="20"/>
  <c r="CZ14" i="20" s="1"/>
  <c r="CH14" i="20"/>
  <c r="CY14" i="20" s="1"/>
  <c r="CG14" i="20"/>
  <c r="CX14" i="20" s="1"/>
  <c r="CF14" i="20"/>
  <c r="CW14" i="20" s="1"/>
  <c r="CE14" i="20"/>
  <c r="CV14" i="20" s="1"/>
  <c r="CC14" i="20"/>
  <c r="CN13" i="20"/>
  <c r="CM13" i="20"/>
  <c r="DD13" i="20" s="1"/>
  <c r="CL13" i="20"/>
  <c r="CK13" i="20"/>
  <c r="DB13" i="20" s="1"/>
  <c r="CJ13" i="20"/>
  <c r="DA13" i="20" s="1"/>
  <c r="CI13" i="20"/>
  <c r="CZ13" i="20" s="1"/>
  <c r="CH13" i="20"/>
  <c r="CY13" i="20" s="1"/>
  <c r="CG13" i="20"/>
  <c r="CX13" i="20" s="1"/>
  <c r="CF13" i="20"/>
  <c r="CW13" i="20" s="1"/>
  <c r="CE13" i="20"/>
  <c r="CV13" i="20" s="1"/>
  <c r="CC13" i="20"/>
  <c r="CT13" i="20" s="1"/>
  <c r="CN12" i="20"/>
  <c r="DE12" i="20" s="1"/>
  <c r="CM12" i="20"/>
  <c r="DD12" i="20" s="1"/>
  <c r="CL12" i="20"/>
  <c r="DC12" i="20" s="1"/>
  <c r="CK12" i="20"/>
  <c r="DB12" i="20" s="1"/>
  <c r="CJ12" i="20"/>
  <c r="DA12" i="20" s="1"/>
  <c r="CI12" i="20"/>
  <c r="CZ12" i="20" s="1"/>
  <c r="CH12" i="20"/>
  <c r="CY12" i="20" s="1"/>
  <c r="CG12" i="20"/>
  <c r="CX12" i="20" s="1"/>
  <c r="CF12" i="20"/>
  <c r="CW12" i="20" s="1"/>
  <c r="CE12" i="20"/>
  <c r="CV12" i="20" s="1"/>
  <c r="CC12" i="20"/>
  <c r="CT12" i="20" s="1"/>
  <c r="CN11" i="20"/>
  <c r="CM11" i="20"/>
  <c r="DD11" i="20" s="1"/>
  <c r="CL11" i="20"/>
  <c r="DC11" i="20" s="1"/>
  <c r="CK11" i="20"/>
  <c r="DB11" i="20" s="1"/>
  <c r="CJ11" i="20"/>
  <c r="DA11" i="20" s="1"/>
  <c r="CI11" i="20"/>
  <c r="CZ11" i="20" s="1"/>
  <c r="CH11" i="20"/>
  <c r="CY11" i="20" s="1"/>
  <c r="CG11" i="20"/>
  <c r="CX11" i="20" s="1"/>
  <c r="CF11" i="20"/>
  <c r="CW11" i="20" s="1"/>
  <c r="CE11" i="20"/>
  <c r="CC11" i="20"/>
  <c r="CT11" i="20" s="1"/>
  <c r="CN10" i="20"/>
  <c r="DE10" i="20" s="1"/>
  <c r="CM10" i="20"/>
  <c r="DD10" i="20" s="1"/>
  <c r="CL10" i="20"/>
  <c r="DC10" i="20" s="1"/>
  <c r="CK10" i="20"/>
  <c r="DB10" i="20" s="1"/>
  <c r="CJ10" i="20"/>
  <c r="DA10" i="20" s="1"/>
  <c r="CI10" i="20"/>
  <c r="CZ10" i="20" s="1"/>
  <c r="CH10" i="20"/>
  <c r="CY10" i="20" s="1"/>
  <c r="CG10" i="20"/>
  <c r="CX10" i="20" s="1"/>
  <c r="CF10" i="20"/>
  <c r="CW10" i="20" s="1"/>
  <c r="CE10" i="20"/>
  <c r="CC10" i="20"/>
  <c r="CT10" i="20" s="1"/>
  <c r="CN9" i="20"/>
  <c r="DE9" i="20" s="1"/>
  <c r="CM9" i="20"/>
  <c r="DD9" i="20" s="1"/>
  <c r="CL9" i="20"/>
  <c r="CK9" i="20"/>
  <c r="DB9" i="20" s="1"/>
  <c r="CJ9" i="20"/>
  <c r="DA9" i="20" s="1"/>
  <c r="CI9" i="20"/>
  <c r="CZ9" i="20" s="1"/>
  <c r="CH9" i="20"/>
  <c r="CY9" i="20" s="1"/>
  <c r="CG9" i="20"/>
  <c r="CX9" i="20" s="1"/>
  <c r="CF9" i="20"/>
  <c r="CW9" i="20" s="1"/>
  <c r="CE9" i="20"/>
  <c r="CV9" i="20" s="1"/>
  <c r="CC9" i="20"/>
  <c r="CN8" i="20"/>
  <c r="DE8" i="20" s="1"/>
  <c r="CM8" i="20"/>
  <c r="DD8" i="20" s="1"/>
  <c r="CL8" i="20"/>
  <c r="DC8" i="20" s="1"/>
  <c r="CK8" i="20"/>
  <c r="DB8" i="20" s="1"/>
  <c r="CJ8" i="20"/>
  <c r="DA8" i="20" s="1"/>
  <c r="CI8" i="20"/>
  <c r="CZ8" i="20" s="1"/>
  <c r="CH8" i="20"/>
  <c r="CY8" i="20" s="1"/>
  <c r="CG8" i="20"/>
  <c r="CX8" i="20" s="1"/>
  <c r="CF8" i="20"/>
  <c r="CW8" i="20" s="1"/>
  <c r="CE8" i="20"/>
  <c r="CV8" i="20" s="1"/>
  <c r="CC8" i="20"/>
  <c r="CT8" i="20" s="1"/>
  <c r="CN7" i="20"/>
  <c r="CM7" i="20"/>
  <c r="DD7" i="20" s="1"/>
  <c r="CL7" i="20"/>
  <c r="DC7" i="20" s="1"/>
  <c r="CK7" i="20"/>
  <c r="DB7" i="20" s="1"/>
  <c r="CJ7" i="20"/>
  <c r="DA7" i="20" s="1"/>
  <c r="CI7" i="20"/>
  <c r="CZ7" i="20" s="1"/>
  <c r="CH7" i="20"/>
  <c r="CY7" i="20" s="1"/>
  <c r="CG7" i="20"/>
  <c r="CX7" i="20" s="1"/>
  <c r="CF7" i="20"/>
  <c r="CW7" i="20" s="1"/>
  <c r="CE7" i="20"/>
  <c r="CV7" i="20" s="1"/>
  <c r="CC7" i="20"/>
  <c r="CT7" i="20" s="1"/>
  <c r="CN6" i="20"/>
  <c r="CM6" i="20"/>
  <c r="DD6" i="20" s="1"/>
  <c r="CL6" i="20"/>
  <c r="DC6" i="20" s="1"/>
  <c r="CK6" i="20"/>
  <c r="DB6" i="20" s="1"/>
  <c r="CJ6" i="20"/>
  <c r="DA6" i="20" s="1"/>
  <c r="CI6" i="20"/>
  <c r="CZ6" i="20" s="1"/>
  <c r="CH6" i="20"/>
  <c r="CY6" i="20" s="1"/>
  <c r="CG6" i="20"/>
  <c r="CX6" i="20" s="1"/>
  <c r="CF6" i="20"/>
  <c r="CW6" i="20" s="1"/>
  <c r="CE6" i="20"/>
  <c r="CV6" i="20" s="1"/>
  <c r="CC6" i="20"/>
  <c r="CT6" i="20" s="1"/>
  <c r="BZ60" i="20"/>
  <c r="BZ59" i="20"/>
  <c r="BZ58" i="20"/>
  <c r="BZ57" i="20"/>
  <c r="BZ56" i="20"/>
  <c r="BZ55" i="20"/>
  <c r="BZ54" i="20"/>
  <c r="BZ53" i="20"/>
  <c r="BZ52" i="20"/>
  <c r="BZ51" i="20"/>
  <c r="BZ50" i="20"/>
  <c r="BZ49" i="20"/>
  <c r="BZ48" i="20"/>
  <c r="BZ47" i="20"/>
  <c r="BZ46" i="20"/>
  <c r="BZ45" i="20"/>
  <c r="BZ44" i="20"/>
  <c r="BZ43" i="20"/>
  <c r="BZ42" i="20"/>
  <c r="BZ41" i="20"/>
  <c r="BZ40" i="20"/>
  <c r="BZ39" i="20"/>
  <c r="BZ38" i="20"/>
  <c r="BZ37" i="20"/>
  <c r="BZ36" i="20"/>
  <c r="BZ35" i="20"/>
  <c r="BZ34" i="20"/>
  <c r="BZ33" i="20"/>
  <c r="BZ32" i="20"/>
  <c r="BZ31" i="20"/>
  <c r="BZ30" i="20"/>
  <c r="BZ29" i="20"/>
  <c r="BZ28" i="20"/>
  <c r="BZ27" i="20"/>
  <c r="BZ26" i="20"/>
  <c r="BZ25" i="20"/>
  <c r="BZ24" i="20"/>
  <c r="BZ23" i="20"/>
  <c r="BZ22" i="20"/>
  <c r="BZ21" i="20"/>
  <c r="BZ20" i="20"/>
  <c r="BZ19" i="20"/>
  <c r="BZ18" i="20"/>
  <c r="BZ17" i="20"/>
  <c r="BZ16" i="20"/>
  <c r="BZ15" i="20"/>
  <c r="BZ14" i="20"/>
  <c r="BZ13" i="20"/>
  <c r="BZ12" i="20"/>
  <c r="BZ11" i="20"/>
  <c r="BZ10" i="20"/>
  <c r="BZ9" i="20"/>
  <c r="BZ8" i="20"/>
  <c r="BZ7" i="20"/>
  <c r="BZ6" i="20"/>
  <c r="BK60" i="20"/>
  <c r="AV60" i="20"/>
  <c r="BK59" i="20"/>
  <c r="AV59" i="20"/>
  <c r="BK58" i="20"/>
  <c r="AV58" i="20"/>
  <c r="BK57" i="20"/>
  <c r="AV57" i="20"/>
  <c r="BK56" i="20"/>
  <c r="AV56" i="20"/>
  <c r="BK55" i="20"/>
  <c r="AV55" i="20"/>
  <c r="BK54" i="20"/>
  <c r="AV54" i="20"/>
  <c r="BK53" i="20"/>
  <c r="AV53" i="20"/>
  <c r="BK52" i="20"/>
  <c r="AV52" i="20"/>
  <c r="BK51" i="20"/>
  <c r="AV51" i="20"/>
  <c r="BK50" i="20"/>
  <c r="AV50" i="20"/>
  <c r="BK49" i="20"/>
  <c r="AV49" i="20"/>
  <c r="BK48" i="20"/>
  <c r="AV48" i="20"/>
  <c r="BK47" i="20"/>
  <c r="AV47" i="20"/>
  <c r="BK46" i="20"/>
  <c r="AV46" i="20"/>
  <c r="BK45" i="20"/>
  <c r="AV45" i="20"/>
  <c r="BK44" i="20"/>
  <c r="AV44" i="20"/>
  <c r="BK43" i="20"/>
  <c r="AV43" i="20"/>
  <c r="BK42" i="20"/>
  <c r="AV42" i="20"/>
  <c r="BK41" i="20"/>
  <c r="AV41" i="20"/>
  <c r="BK40" i="20"/>
  <c r="AV40" i="20"/>
  <c r="BK39" i="20"/>
  <c r="AV39" i="20"/>
  <c r="BK38" i="20"/>
  <c r="AV38" i="20"/>
  <c r="BK37" i="20"/>
  <c r="AV37" i="20"/>
  <c r="BK36" i="20"/>
  <c r="AV36" i="20"/>
  <c r="BK35" i="20"/>
  <c r="AV35" i="20"/>
  <c r="BK34" i="20"/>
  <c r="AV34" i="20"/>
  <c r="BK33" i="20"/>
  <c r="AV33" i="20"/>
  <c r="BK32" i="20"/>
  <c r="AV32" i="20"/>
  <c r="BK31" i="20"/>
  <c r="AV31" i="20"/>
  <c r="BK30" i="20"/>
  <c r="AV30" i="20"/>
  <c r="BK29" i="20"/>
  <c r="AV29" i="20"/>
  <c r="BK28" i="20"/>
  <c r="AV28" i="20"/>
  <c r="BK27" i="20"/>
  <c r="AV27" i="20"/>
  <c r="BK26" i="20"/>
  <c r="AV26" i="20"/>
  <c r="BK25" i="20"/>
  <c r="AV25" i="20"/>
  <c r="BK24" i="20"/>
  <c r="AV24" i="20"/>
  <c r="BK23" i="20"/>
  <c r="AV23" i="20"/>
  <c r="BK22" i="20"/>
  <c r="AV22" i="20"/>
  <c r="BK21" i="20"/>
  <c r="AV21" i="20"/>
  <c r="BK20" i="20"/>
  <c r="AV20" i="20"/>
  <c r="BK19" i="20"/>
  <c r="AV19" i="20"/>
  <c r="BK18" i="20"/>
  <c r="AV18" i="20"/>
  <c r="BK17" i="20"/>
  <c r="BK16" i="20"/>
  <c r="BK15" i="20"/>
  <c r="BK14" i="20"/>
  <c r="BK13" i="20"/>
  <c r="BK12" i="20"/>
  <c r="BK11" i="20"/>
  <c r="BK10" i="20"/>
  <c r="BK9" i="20"/>
  <c r="BK8" i="20"/>
  <c r="BK7" i="20"/>
  <c r="BK6" i="20"/>
  <c r="AG60" i="20"/>
  <c r="AF60" i="20"/>
  <c r="AE60" i="20"/>
  <c r="P60" i="20"/>
  <c r="O60" i="20"/>
  <c r="N60" i="20"/>
  <c r="AG59" i="20"/>
  <c r="AF59" i="20"/>
  <c r="AE59" i="20"/>
  <c r="P59" i="20"/>
  <c r="O59" i="20"/>
  <c r="N59" i="20"/>
  <c r="AG58" i="20"/>
  <c r="AF58" i="20"/>
  <c r="AE58" i="20"/>
  <c r="P58" i="20"/>
  <c r="O58" i="20"/>
  <c r="N58" i="20"/>
  <c r="AG57" i="20"/>
  <c r="AF57" i="20"/>
  <c r="AE57" i="20"/>
  <c r="P57" i="20"/>
  <c r="O57" i="20"/>
  <c r="N57" i="20"/>
  <c r="AG56" i="20"/>
  <c r="AF56" i="20"/>
  <c r="AE56" i="20"/>
  <c r="P56" i="20"/>
  <c r="O56" i="20"/>
  <c r="N56" i="20"/>
  <c r="AG55" i="20"/>
  <c r="AF55" i="20"/>
  <c r="AE55" i="20"/>
  <c r="P55" i="20"/>
  <c r="O55" i="20"/>
  <c r="N55" i="20"/>
  <c r="AG54" i="20"/>
  <c r="AF54" i="20"/>
  <c r="AE54" i="20"/>
  <c r="P54" i="20"/>
  <c r="O54" i="20"/>
  <c r="N54" i="20"/>
  <c r="AG53" i="20"/>
  <c r="AF53" i="20"/>
  <c r="AE53" i="20"/>
  <c r="P53" i="20"/>
  <c r="O53" i="20"/>
  <c r="N53" i="20"/>
  <c r="AG52" i="20"/>
  <c r="AF52" i="20"/>
  <c r="AE52" i="20"/>
  <c r="P52" i="20"/>
  <c r="O52" i="20"/>
  <c r="N52" i="20"/>
  <c r="AG51" i="20"/>
  <c r="AF51" i="20"/>
  <c r="AE51" i="20"/>
  <c r="P51" i="20"/>
  <c r="O51" i="20"/>
  <c r="N51" i="20"/>
  <c r="AG50" i="20"/>
  <c r="AF50" i="20"/>
  <c r="AE50" i="20"/>
  <c r="P50" i="20"/>
  <c r="O50" i="20"/>
  <c r="N50" i="20"/>
  <c r="AG49" i="20"/>
  <c r="AF49" i="20"/>
  <c r="AE49" i="20"/>
  <c r="P49" i="20"/>
  <c r="O49" i="20"/>
  <c r="N49" i="20"/>
  <c r="AG48" i="20"/>
  <c r="AF48" i="20"/>
  <c r="AE48" i="20"/>
  <c r="P48" i="20"/>
  <c r="O48" i="20"/>
  <c r="N48" i="20"/>
  <c r="AG47" i="20"/>
  <c r="AF47" i="20"/>
  <c r="AE47" i="20"/>
  <c r="P47" i="20"/>
  <c r="O47" i="20"/>
  <c r="N47" i="20"/>
  <c r="AG46" i="20"/>
  <c r="AF46" i="20"/>
  <c r="AE46" i="20"/>
  <c r="P46" i="20"/>
  <c r="O46" i="20"/>
  <c r="N46" i="20"/>
  <c r="AG45" i="20"/>
  <c r="AF45" i="20"/>
  <c r="AE45" i="20"/>
  <c r="P45" i="20"/>
  <c r="O45" i="20"/>
  <c r="N45" i="20"/>
  <c r="AG44" i="20"/>
  <c r="AF44" i="20"/>
  <c r="AE44" i="20"/>
  <c r="P44" i="20"/>
  <c r="O44" i="20"/>
  <c r="N44" i="20"/>
  <c r="AG43" i="20"/>
  <c r="AF43" i="20"/>
  <c r="AE43" i="20"/>
  <c r="P43" i="20"/>
  <c r="O43" i="20"/>
  <c r="N43" i="20"/>
  <c r="AG42" i="20"/>
  <c r="AF42" i="20"/>
  <c r="AE42" i="20"/>
  <c r="P42" i="20"/>
  <c r="O42" i="20"/>
  <c r="N42" i="20"/>
  <c r="AG41" i="20"/>
  <c r="AF41" i="20"/>
  <c r="AE41" i="20"/>
  <c r="P41" i="20"/>
  <c r="O41" i="20"/>
  <c r="N41" i="20"/>
  <c r="AG40" i="20"/>
  <c r="AF40" i="20"/>
  <c r="AE40" i="20"/>
  <c r="P40" i="20"/>
  <c r="O40" i="20"/>
  <c r="N40" i="20"/>
  <c r="AG39" i="20"/>
  <c r="AF39" i="20"/>
  <c r="AE39" i="20"/>
  <c r="P39" i="20"/>
  <c r="O39" i="20"/>
  <c r="N39" i="20"/>
  <c r="AG38" i="20"/>
  <c r="AF38" i="20"/>
  <c r="AE38" i="20"/>
  <c r="P38" i="20"/>
  <c r="O38" i="20"/>
  <c r="N38" i="20"/>
  <c r="AG37" i="20"/>
  <c r="AF37" i="20"/>
  <c r="AE37" i="20"/>
  <c r="P37" i="20"/>
  <c r="O37" i="20"/>
  <c r="N37" i="20"/>
  <c r="AG36" i="20"/>
  <c r="AF36" i="20"/>
  <c r="AE36" i="20"/>
  <c r="P36" i="20"/>
  <c r="O36" i="20"/>
  <c r="N36" i="20"/>
  <c r="AG35" i="20"/>
  <c r="AF35" i="20"/>
  <c r="AE35" i="20"/>
  <c r="P35" i="20"/>
  <c r="O35" i="20"/>
  <c r="N35" i="20"/>
  <c r="AG34" i="20"/>
  <c r="AF34" i="20"/>
  <c r="AE34" i="20"/>
  <c r="P34" i="20"/>
  <c r="O34" i="20"/>
  <c r="N34" i="20"/>
  <c r="AG33" i="20"/>
  <c r="AF33" i="20"/>
  <c r="AE33" i="20"/>
  <c r="P33" i="20"/>
  <c r="O33" i="20"/>
  <c r="N33" i="20"/>
  <c r="AG32" i="20"/>
  <c r="AF32" i="20"/>
  <c r="AE32" i="20"/>
  <c r="P32" i="20"/>
  <c r="O32" i="20"/>
  <c r="N32" i="20"/>
  <c r="AG31" i="20"/>
  <c r="AF31" i="20"/>
  <c r="AE31" i="20"/>
  <c r="P31" i="20"/>
  <c r="O31" i="20"/>
  <c r="N31" i="20"/>
  <c r="AG30" i="20"/>
  <c r="AF30" i="20"/>
  <c r="AE30" i="20"/>
  <c r="P30" i="20"/>
  <c r="O30" i="20"/>
  <c r="N30" i="20"/>
  <c r="AG29" i="20"/>
  <c r="AF29" i="20"/>
  <c r="AE29" i="20"/>
  <c r="P29" i="20"/>
  <c r="O29" i="20"/>
  <c r="N29" i="20"/>
  <c r="AG28" i="20"/>
  <c r="AF28" i="20"/>
  <c r="AE28" i="20"/>
  <c r="P28" i="20"/>
  <c r="O28" i="20"/>
  <c r="N28" i="20"/>
  <c r="AG27" i="20"/>
  <c r="AF27" i="20"/>
  <c r="AE27" i="20"/>
  <c r="P27" i="20"/>
  <c r="O27" i="20"/>
  <c r="N27" i="20"/>
  <c r="AG26" i="20"/>
  <c r="AF26" i="20"/>
  <c r="AE26" i="20"/>
  <c r="P26" i="20"/>
  <c r="O26" i="20"/>
  <c r="N26" i="20"/>
  <c r="AG25" i="20"/>
  <c r="AF25" i="20"/>
  <c r="AE25" i="20"/>
  <c r="P25" i="20"/>
  <c r="O25" i="20"/>
  <c r="N25" i="20"/>
  <c r="AG24" i="20"/>
  <c r="AF24" i="20"/>
  <c r="AE24" i="20"/>
  <c r="P24" i="20"/>
  <c r="O24" i="20"/>
  <c r="N24" i="20"/>
  <c r="AG23" i="20"/>
  <c r="AF23" i="20"/>
  <c r="AE23" i="20"/>
  <c r="P23" i="20"/>
  <c r="O23" i="20"/>
  <c r="N23" i="20"/>
  <c r="AG22" i="20"/>
  <c r="AF22" i="20"/>
  <c r="AE22" i="20"/>
  <c r="P22" i="20"/>
  <c r="O22" i="20"/>
  <c r="N22" i="20"/>
  <c r="AG21" i="20"/>
  <c r="AF21" i="20"/>
  <c r="AE21" i="20"/>
  <c r="P21" i="20"/>
  <c r="O21" i="20"/>
  <c r="N21" i="20"/>
  <c r="AG20" i="20"/>
  <c r="AF20" i="20"/>
  <c r="AE20" i="20"/>
  <c r="P20" i="20"/>
  <c r="O20" i="20"/>
  <c r="N20" i="20"/>
  <c r="AG19" i="20"/>
  <c r="AF19" i="20"/>
  <c r="AE19" i="20"/>
  <c r="P19" i="20"/>
  <c r="O19" i="20"/>
  <c r="N19" i="20"/>
  <c r="AG18" i="20"/>
  <c r="AF18" i="20"/>
  <c r="AE18" i="20"/>
  <c r="P18" i="20"/>
  <c r="O18" i="20"/>
  <c r="N18" i="20"/>
  <c r="DS60" i="18"/>
  <c r="DR60" i="18"/>
  <c r="DQ60" i="18"/>
  <c r="DP60" i="18"/>
  <c r="DO60" i="18"/>
  <c r="DN60" i="18"/>
  <c r="DM60" i="18"/>
  <c r="DL60" i="18"/>
  <c r="DK60" i="18"/>
  <c r="DJ60" i="18"/>
  <c r="DI60" i="18"/>
  <c r="DH60" i="18"/>
  <c r="DE60" i="18"/>
  <c r="CP60" i="18"/>
  <c r="CN60" i="18"/>
  <c r="CM60" i="18"/>
  <c r="CK60" i="18"/>
  <c r="CO60" i="18"/>
  <c r="AC60" i="18"/>
  <c r="N60" i="18"/>
  <c r="CP28" i="20" l="1"/>
  <c r="CP31" i="20"/>
  <c r="CP10" i="20"/>
  <c r="CO13" i="20"/>
  <c r="DF13" i="20" s="1"/>
  <c r="CO14" i="20"/>
  <c r="DF14" i="20" s="1"/>
  <c r="CD14" i="20"/>
  <c r="CU14" i="20" s="1"/>
  <c r="CD22" i="20"/>
  <c r="CU22" i="20" s="1"/>
  <c r="CD47" i="20"/>
  <c r="CU47" i="20" s="1"/>
  <c r="CP47" i="20"/>
  <c r="CP26" i="20"/>
  <c r="CD9" i="20"/>
  <c r="CU9" i="20" s="1"/>
  <c r="CD25" i="20"/>
  <c r="CU25" i="20" s="1"/>
  <c r="CQ34" i="20"/>
  <c r="CD13" i="20"/>
  <c r="CU13" i="20" s="1"/>
  <c r="CO31" i="20"/>
  <c r="DF31" i="20" s="1"/>
  <c r="CP59" i="20"/>
  <c r="CD6" i="20"/>
  <c r="CU6" i="20" s="1"/>
  <c r="CD24" i="20"/>
  <c r="CU24" i="20" s="1"/>
  <c r="CO11" i="20"/>
  <c r="DF11" i="20" s="1"/>
  <c r="CQ26" i="20"/>
  <c r="CQ55" i="20"/>
  <c r="CP36" i="20"/>
  <c r="CT9" i="20"/>
  <c r="CO28" i="20"/>
  <c r="DF28" i="20" s="1"/>
  <c r="CP34" i="20"/>
  <c r="CD39" i="20"/>
  <c r="CU39" i="20" s="1"/>
  <c r="CQ39" i="20"/>
  <c r="CD49" i="20"/>
  <c r="CU49" i="20" s="1"/>
  <c r="CP60" i="20"/>
  <c r="CO9" i="20"/>
  <c r="DF9" i="20" s="1"/>
  <c r="CO26" i="20"/>
  <c r="DF26" i="20" s="1"/>
  <c r="CD29" i="20"/>
  <c r="CU29" i="20" s="1"/>
  <c r="DC34" i="20"/>
  <c r="CO30" i="20"/>
  <c r="DF30" i="20" s="1"/>
  <c r="CO38" i="20"/>
  <c r="DF38" i="20" s="1"/>
  <c r="CO45" i="20"/>
  <c r="DF45" i="20" s="1"/>
  <c r="CO46" i="20"/>
  <c r="DF46" i="20" s="1"/>
  <c r="DB31" i="20"/>
  <c r="CD7" i="20"/>
  <c r="CU7" i="20" s="1"/>
  <c r="CO47" i="20"/>
  <c r="DF47" i="20" s="1"/>
  <c r="CD20" i="20"/>
  <c r="CU20" i="20" s="1"/>
  <c r="CQ23" i="20"/>
  <c r="CD30" i="20"/>
  <c r="CU30" i="20" s="1"/>
  <c r="CO32" i="20"/>
  <c r="DF32" i="20" s="1"/>
  <c r="CO40" i="20"/>
  <c r="DF40" i="20" s="1"/>
  <c r="CT30" i="20"/>
  <c r="CO24" i="20"/>
  <c r="DF24" i="20" s="1"/>
  <c r="CO34" i="20"/>
  <c r="DF34" i="20" s="1"/>
  <c r="CP24" i="20"/>
  <c r="CO20" i="20"/>
  <c r="DF20" i="20" s="1"/>
  <c r="CO48" i="20"/>
  <c r="DF48" i="20" s="1"/>
  <c r="CO53" i="20"/>
  <c r="DF53" i="20" s="1"/>
  <c r="CD59" i="20"/>
  <c r="CU59" i="20" s="1"/>
  <c r="DC39" i="20"/>
  <c r="CP27" i="20"/>
  <c r="DB27" i="20"/>
  <c r="CD18" i="20"/>
  <c r="CU18" i="20" s="1"/>
  <c r="CD52" i="20"/>
  <c r="CU52" i="20" s="1"/>
  <c r="CO56" i="20"/>
  <c r="DF56" i="20" s="1"/>
  <c r="DE45" i="20"/>
  <c r="CV52" i="20"/>
  <c r="CQ40" i="20"/>
  <c r="CP50" i="20"/>
  <c r="CO8" i="20"/>
  <c r="DF8" i="20" s="1"/>
  <c r="CO10" i="20"/>
  <c r="DF10" i="20" s="1"/>
  <c r="CP13" i="20"/>
  <c r="DC13" i="20"/>
  <c r="CO19" i="20"/>
  <c r="DF19" i="20" s="1"/>
  <c r="DE19" i="20"/>
  <c r="CQ22" i="20"/>
  <c r="CD26" i="20"/>
  <c r="CU26" i="20" s="1"/>
  <c r="CV26" i="20"/>
  <c r="CO39" i="20"/>
  <c r="DF39" i="20" s="1"/>
  <c r="DE39" i="20"/>
  <c r="CQ49" i="20"/>
  <c r="DC49" i="20"/>
  <c r="CD51" i="20"/>
  <c r="CU51" i="20" s="1"/>
  <c r="CV51" i="20"/>
  <c r="CO54" i="20"/>
  <c r="DF54" i="20" s="1"/>
  <c r="CD60" i="20"/>
  <c r="CU60" i="20" s="1"/>
  <c r="CV60" i="20"/>
  <c r="CT14" i="20"/>
  <c r="CT59" i="20"/>
  <c r="CV20" i="20"/>
  <c r="CV24" i="20"/>
  <c r="DC59" i="20"/>
  <c r="CQ50" i="20"/>
  <c r="CO15" i="20"/>
  <c r="DF15" i="20" s="1"/>
  <c r="CD31" i="20"/>
  <c r="CU31" i="20" s="1"/>
  <c r="CQ31" i="20"/>
  <c r="CD33" i="20"/>
  <c r="CU33" i="20" s="1"/>
  <c r="CQ33" i="20"/>
  <c r="DC33" i="20"/>
  <c r="CD35" i="20"/>
  <c r="CU35" i="20" s="1"/>
  <c r="CV35" i="20"/>
  <c r="CO37" i="20"/>
  <c r="DF37" i="20" s="1"/>
  <c r="CT25" i="20"/>
  <c r="CV18" i="20"/>
  <c r="DB46" i="20"/>
  <c r="DC47" i="20"/>
  <c r="CO35" i="20"/>
  <c r="DF35" i="20" s="1"/>
  <c r="DE35" i="20"/>
  <c r="CV45" i="20"/>
  <c r="CD45" i="20"/>
  <c r="CU45" i="20" s="1"/>
  <c r="CO7" i="20"/>
  <c r="DF7" i="20" s="1"/>
  <c r="DE7" i="20"/>
  <c r="CD23" i="20"/>
  <c r="CU23" i="20" s="1"/>
  <c r="CO25" i="20"/>
  <c r="DF25" i="20" s="1"/>
  <c r="CD36" i="20"/>
  <c r="CU36" i="20" s="1"/>
  <c r="CD46" i="20"/>
  <c r="CU46" i="20" s="1"/>
  <c r="CT46" i="20"/>
  <c r="CD48" i="20"/>
  <c r="CU48" i="20" s="1"/>
  <c r="CD50" i="20"/>
  <c r="CU50" i="20" s="1"/>
  <c r="CV50" i="20"/>
  <c r="CP25" i="20"/>
  <c r="CD12" i="20"/>
  <c r="CU12" i="20" s="1"/>
  <c r="CO16" i="20"/>
  <c r="DF16" i="20" s="1"/>
  <c r="CD21" i="20"/>
  <c r="CU21" i="20" s="1"/>
  <c r="CO27" i="20"/>
  <c r="DF27" i="20" s="1"/>
  <c r="CD32" i="20"/>
  <c r="CU32" i="20" s="1"/>
  <c r="CD34" i="20"/>
  <c r="CU34" i="20" s="1"/>
  <c r="CO36" i="20"/>
  <c r="DF36" i="20" s="1"/>
  <c r="CD41" i="20"/>
  <c r="CU41" i="20" s="1"/>
  <c r="CO41" i="20"/>
  <c r="DF41" i="20" s="1"/>
  <c r="CO43" i="20"/>
  <c r="DF43" i="20" s="1"/>
  <c r="CD55" i="20"/>
  <c r="CU55" i="20" s="1"/>
  <c r="CP55" i="20"/>
  <c r="CD57" i="20"/>
  <c r="CU57" i="20" s="1"/>
  <c r="CQ57" i="20"/>
  <c r="DC57" i="20"/>
  <c r="DB14" i="20"/>
  <c r="DC22" i="20"/>
  <c r="DC23" i="20"/>
  <c r="DC25" i="20"/>
  <c r="DE27" i="20"/>
  <c r="DE31" i="20"/>
  <c r="DE32" i="20"/>
  <c r="DE34" i="20"/>
  <c r="DB60" i="20"/>
  <c r="DE47" i="20"/>
  <c r="CD16" i="20"/>
  <c r="CU16" i="20" s="1"/>
  <c r="DC36" i="20"/>
  <c r="CD27" i="20"/>
  <c r="CU27" i="20" s="1"/>
  <c r="CV27" i="20"/>
  <c r="CO29" i="20"/>
  <c r="DF29" i="20" s="1"/>
  <c r="CO52" i="20"/>
  <c r="DF52" i="20" s="1"/>
  <c r="CQ47" i="20"/>
  <c r="CO18" i="20"/>
  <c r="DF18" i="20" s="1"/>
  <c r="CO23" i="20"/>
  <c r="DF23" i="20" s="1"/>
  <c r="DE23" i="20"/>
  <c r="CO50" i="20"/>
  <c r="DF50" i="20" s="1"/>
  <c r="CD53" i="20"/>
  <c r="CU53" i="20" s="1"/>
  <c r="CO59" i="20"/>
  <c r="DF59" i="20" s="1"/>
  <c r="CT22" i="20"/>
  <c r="DE20" i="20"/>
  <c r="DE28" i="20"/>
  <c r="DE53" i="20"/>
  <c r="CD11" i="20"/>
  <c r="CU11" i="20" s="1"/>
  <c r="CV11" i="20"/>
  <c r="DE42" i="20"/>
  <c r="CO42" i="20"/>
  <c r="DF42" i="20" s="1"/>
  <c r="CO58" i="20"/>
  <c r="DF58" i="20" s="1"/>
  <c r="CD43" i="20"/>
  <c r="CU43" i="20" s="1"/>
  <c r="CV43" i="20"/>
  <c r="DE40" i="20"/>
  <c r="CP20" i="20"/>
  <c r="CQ42" i="20"/>
  <c r="CD8" i="20"/>
  <c r="CU8" i="20" s="1"/>
  <c r="CD10" i="20"/>
  <c r="CU10" i="20" s="1"/>
  <c r="CV10" i="20"/>
  <c r="CO12" i="20"/>
  <c r="DF12" i="20" s="1"/>
  <c r="CP39" i="20"/>
  <c r="CQ6" i="20"/>
  <c r="CQ41" i="20"/>
  <c r="CO6" i="20"/>
  <c r="DF6" i="20" s="1"/>
  <c r="DE6" i="20"/>
  <c r="CD15" i="20"/>
  <c r="CU15" i="20" s="1"/>
  <c r="CD17" i="20"/>
  <c r="CU17" i="20" s="1"/>
  <c r="CP17" i="20"/>
  <c r="DC17" i="20"/>
  <c r="CD19" i="20"/>
  <c r="CU19" i="20" s="1"/>
  <c r="CV19" i="20"/>
  <c r="CO21" i="20"/>
  <c r="DF21" i="20" s="1"/>
  <c r="CO22" i="20"/>
  <c r="DF22" i="20" s="1"/>
  <c r="CD28" i="20"/>
  <c r="CU28" i="20" s="1"/>
  <c r="CD37" i="20"/>
  <c r="CU37" i="20" s="1"/>
  <c r="CP42" i="20"/>
  <c r="CD44" i="20"/>
  <c r="CU44" i="20" s="1"/>
  <c r="DC9" i="20"/>
  <c r="DE11" i="20"/>
  <c r="DE13" i="20"/>
  <c r="DE15" i="20"/>
  <c r="CV32" i="20"/>
  <c r="CV34" i="20"/>
  <c r="DE52" i="20"/>
  <c r="CQ45" i="20"/>
  <c r="CO51" i="20"/>
  <c r="DF51" i="20" s="1"/>
  <c r="CD54" i="20"/>
  <c r="CU54" i="20" s="1"/>
  <c r="CD56" i="20"/>
  <c r="CU56" i="20" s="1"/>
  <c r="CD58" i="20"/>
  <c r="CU58" i="20" s="1"/>
  <c r="CO60" i="20"/>
  <c r="DF60" i="20" s="1"/>
  <c r="CV58" i="20"/>
  <c r="CD38" i="20"/>
  <c r="CU38" i="20" s="1"/>
  <c r="CD40" i="20"/>
  <c r="CU40" i="20" s="1"/>
  <c r="CD42" i="20"/>
  <c r="CU42" i="20" s="1"/>
  <c r="CO44" i="20"/>
  <c r="DF44" i="20" s="1"/>
  <c r="CO55" i="20"/>
  <c r="DF55" i="20" s="1"/>
  <c r="CO57" i="20"/>
  <c r="DF57" i="20" s="1"/>
  <c r="DC45" i="20"/>
  <c r="DE51" i="20"/>
  <c r="BV60" i="18"/>
  <c r="CQ17" i="20"/>
  <c r="CQ44" i="20"/>
  <c r="CO17" i="20"/>
  <c r="DF17" i="20" s="1"/>
  <c r="CO33" i="20"/>
  <c r="DF33" i="20" s="1"/>
  <c r="CO49" i="20"/>
  <c r="DF49" i="20" s="1"/>
  <c r="CQ52" i="20"/>
  <c r="CP48" i="20"/>
  <c r="CP56" i="20"/>
  <c r="CQ24" i="20"/>
  <c r="CP44" i="20"/>
  <c r="CP52" i="20"/>
  <c r="CQ36" i="20"/>
  <c r="CQ48" i="20"/>
  <c r="CP9" i="20"/>
  <c r="CQ25" i="20"/>
  <c r="CQ8" i="20"/>
  <c r="CQ10" i="20"/>
  <c r="CQ18" i="20"/>
  <c r="CP35" i="20"/>
  <c r="CP43" i="20"/>
  <c r="CP51" i="20"/>
  <c r="CP57" i="20"/>
  <c r="CP32" i="20"/>
  <c r="CP40" i="20"/>
  <c r="CP21" i="20"/>
  <c r="CQ32" i="20"/>
  <c r="CP23" i="20"/>
  <c r="CQ56" i="20"/>
  <c r="CP58" i="20"/>
  <c r="CQ60" i="20"/>
  <c r="CP12" i="20"/>
  <c r="CP29" i="20"/>
  <c r="CP37" i="20"/>
  <c r="CP53" i="20"/>
  <c r="CQ30" i="20"/>
  <c r="CP33" i="20"/>
  <c r="CQ38" i="20"/>
  <c r="CP41" i="20"/>
  <c r="CQ46" i="20"/>
  <c r="CP49" i="20"/>
  <c r="CQ54" i="20"/>
  <c r="CQ58" i="20"/>
  <c r="CQ15" i="20"/>
  <c r="CQ9" i="20"/>
  <c r="CQ7" i="20"/>
  <c r="CP8" i="20"/>
  <c r="CQ14" i="20"/>
  <c r="CP15" i="20"/>
  <c r="CP16" i="20"/>
  <c r="CP7" i="20"/>
  <c r="CP18" i="20"/>
  <c r="CP19" i="20"/>
  <c r="CP11" i="20"/>
  <c r="CQ16" i="20"/>
  <c r="CQ35" i="20"/>
  <c r="CP45" i="20"/>
  <c r="CP6" i="20"/>
  <c r="CQ13" i="20"/>
  <c r="CP14" i="20"/>
  <c r="CQ21" i="20"/>
  <c r="CP22" i="20"/>
  <c r="CQ29" i="20"/>
  <c r="CP30" i="20"/>
  <c r="CQ37" i="20"/>
  <c r="CP38" i="20"/>
  <c r="CP46" i="20"/>
  <c r="CQ53" i="20"/>
  <c r="CP54" i="20"/>
  <c r="CQ27" i="20"/>
  <c r="CQ43" i="20"/>
  <c r="CQ12" i="20"/>
  <c r="CQ20" i="20"/>
  <c r="CQ11" i="20"/>
  <c r="CQ19" i="20"/>
  <c r="CQ51" i="20"/>
  <c r="CQ59" i="20"/>
  <c r="CQ28" i="20"/>
  <c r="AV60" i="17"/>
  <c r="BK60" i="17" s="1"/>
  <c r="AU60" i="17"/>
  <c r="BJ60" i="17" s="1"/>
  <c r="AT60" i="17"/>
  <c r="BI60" i="17" s="1"/>
  <c r="AS60" i="17"/>
  <c r="BH60" i="17" s="1"/>
  <c r="AR60" i="17"/>
  <c r="BG60" i="17" s="1"/>
  <c r="AQ60" i="17"/>
  <c r="BF60" i="17" s="1"/>
  <c r="AP60" i="17"/>
  <c r="BE60" i="17" s="1"/>
  <c r="AO60" i="17"/>
  <c r="BD60" i="17" s="1"/>
  <c r="AN60" i="17"/>
  <c r="BC60" i="17" s="1"/>
  <c r="R60" i="17"/>
  <c r="Q60" i="17"/>
  <c r="P60" i="17"/>
  <c r="O60" i="17"/>
  <c r="N60" i="17"/>
  <c r="AJ60" i="17"/>
  <c r="AI60" i="17"/>
  <c r="AH60" i="17"/>
  <c r="AG60" i="17"/>
  <c r="BJ59" i="15"/>
  <c r="BI59" i="15"/>
  <c r="BH59" i="15"/>
  <c r="BG59" i="15"/>
  <c r="BF59" i="15"/>
  <c r="BE59" i="15"/>
  <c r="BD59" i="15"/>
  <c r="BC59" i="15"/>
  <c r="BB59" i="15"/>
  <c r="BA59" i="15"/>
  <c r="AY59" i="15"/>
  <c r="AY58" i="15"/>
  <c r="BA58" i="15"/>
  <c r="BB58" i="15"/>
  <c r="BC58" i="15"/>
  <c r="BD58" i="15"/>
  <c r="BE58" i="15"/>
  <c r="BF58" i="15"/>
  <c r="BG58" i="15"/>
  <c r="BH58" i="15"/>
  <c r="BI58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H59" i="15"/>
  <c r="AG59" i="15"/>
  <c r="AF59" i="15"/>
  <c r="Q59" i="15"/>
  <c r="P59" i="15"/>
  <c r="O59" i="15"/>
  <c r="AI44" i="13"/>
  <c r="AI43" i="13"/>
  <c r="AI35" i="13"/>
  <c r="AI62" i="13" s="1"/>
  <c r="AI63" i="13" s="1"/>
  <c r="AI34" i="13"/>
  <c r="AZ60" i="17" l="1"/>
  <c r="AZ59" i="15"/>
  <c r="AY60" i="17"/>
  <c r="BL59" i="15"/>
  <c r="AZ58" i="15"/>
  <c r="BM59" i="15"/>
  <c r="AX60" i="17"/>
  <c r="AW60" i="17"/>
  <c r="BK59" i="15"/>
  <c r="AP32" i="3" l="1"/>
  <c r="AP33" i="3" s="1"/>
  <c r="AP34" i="3" s="1"/>
  <c r="O5" i="15"/>
  <c r="P5" i="15"/>
  <c r="Q5" i="15"/>
  <c r="AF5" i="15"/>
  <c r="AG5" i="15"/>
  <c r="AH5" i="15"/>
  <c r="AK5" i="15"/>
  <c r="AL5" i="15"/>
  <c r="AM5" i="15"/>
  <c r="AN5" i="15"/>
  <c r="AO5" i="15"/>
  <c r="AP5" i="15"/>
  <c r="AQ5" i="15"/>
  <c r="AR5" i="15"/>
  <c r="AS5" i="15"/>
  <c r="AT5" i="15"/>
  <c r="AU5" i="15"/>
  <c r="AV5" i="15"/>
  <c r="AY5" i="15"/>
  <c r="BA5" i="15"/>
  <c r="BB5" i="15"/>
  <c r="BC5" i="15"/>
  <c r="BD5" i="15"/>
  <c r="O6" i="15"/>
  <c r="P6" i="15"/>
  <c r="Q6" i="15"/>
  <c r="AF6" i="15"/>
  <c r="AG6" i="15"/>
  <c r="AH6" i="15"/>
  <c r="AK6" i="15"/>
  <c r="AL6" i="15"/>
  <c r="AM6" i="15"/>
  <c r="AN6" i="15"/>
  <c r="AO6" i="15"/>
  <c r="AP6" i="15"/>
  <c r="AQ6" i="15"/>
  <c r="AR6" i="15"/>
  <c r="AS6" i="15"/>
  <c r="AT6" i="15"/>
  <c r="AU6" i="15"/>
  <c r="AV6" i="15"/>
  <c r="AY6" i="15"/>
  <c r="BA6" i="15"/>
  <c r="BB6" i="15"/>
  <c r="BC6" i="15"/>
  <c r="BD6" i="15"/>
  <c r="O7" i="15"/>
  <c r="P7" i="15"/>
  <c r="Q7" i="15"/>
  <c r="AF7" i="15"/>
  <c r="AG7" i="15"/>
  <c r="AH7" i="15"/>
  <c r="AK7" i="15"/>
  <c r="AL7" i="15"/>
  <c r="AM7" i="15"/>
  <c r="AN7" i="15"/>
  <c r="AO7" i="15"/>
  <c r="AP7" i="15"/>
  <c r="AQ7" i="15"/>
  <c r="AR7" i="15"/>
  <c r="AS7" i="15"/>
  <c r="AT7" i="15"/>
  <c r="AU7" i="15"/>
  <c r="AV7" i="15"/>
  <c r="AY7" i="15"/>
  <c r="BA7" i="15"/>
  <c r="BB7" i="15"/>
  <c r="BC7" i="15"/>
  <c r="BD7" i="15"/>
  <c r="O8" i="15"/>
  <c r="P8" i="15"/>
  <c r="Q8" i="15"/>
  <c r="AF8" i="15"/>
  <c r="AG8" i="15"/>
  <c r="AH8" i="15"/>
  <c r="AK8" i="15"/>
  <c r="AL8" i="15"/>
  <c r="AM8" i="15"/>
  <c r="AN8" i="15"/>
  <c r="AO8" i="15"/>
  <c r="AP8" i="15"/>
  <c r="AQ8" i="15"/>
  <c r="AR8" i="15"/>
  <c r="AS8" i="15"/>
  <c r="AT8" i="15"/>
  <c r="AU8" i="15"/>
  <c r="AV8" i="15"/>
  <c r="AY8" i="15"/>
  <c r="BA8" i="15"/>
  <c r="BB8" i="15"/>
  <c r="BC8" i="15"/>
  <c r="BD8" i="15"/>
  <c r="O9" i="15"/>
  <c r="P9" i="15"/>
  <c r="Q9" i="15"/>
  <c r="AF9" i="15"/>
  <c r="AG9" i="15"/>
  <c r="AH9" i="15"/>
  <c r="AK9" i="15"/>
  <c r="AL9" i="15"/>
  <c r="AM9" i="15"/>
  <c r="AN9" i="15"/>
  <c r="AO9" i="15"/>
  <c r="AP9" i="15"/>
  <c r="AQ9" i="15"/>
  <c r="AR9" i="15"/>
  <c r="AS9" i="15"/>
  <c r="AT9" i="15"/>
  <c r="AU9" i="15"/>
  <c r="AV9" i="15"/>
  <c r="AY9" i="15"/>
  <c r="BA9" i="15"/>
  <c r="BB9" i="15"/>
  <c r="BC9" i="15"/>
  <c r="BD9" i="15"/>
  <c r="O10" i="15"/>
  <c r="P10" i="15"/>
  <c r="Q10" i="15"/>
  <c r="AF10" i="15"/>
  <c r="AG10" i="15"/>
  <c r="AH10" i="15"/>
  <c r="AK10" i="15"/>
  <c r="AL10" i="15"/>
  <c r="AM10" i="15"/>
  <c r="AN10" i="15"/>
  <c r="AO10" i="15"/>
  <c r="AP10" i="15"/>
  <c r="AQ10" i="15"/>
  <c r="AR10" i="15"/>
  <c r="AS10" i="15"/>
  <c r="AT10" i="15"/>
  <c r="AU10" i="15"/>
  <c r="AV10" i="15"/>
  <c r="AY10" i="15"/>
  <c r="BA10" i="15"/>
  <c r="BB10" i="15"/>
  <c r="BC10" i="15"/>
  <c r="BD10" i="15"/>
  <c r="O11" i="15"/>
  <c r="P11" i="15"/>
  <c r="Q11" i="15"/>
  <c r="AF11" i="15"/>
  <c r="AG11" i="15"/>
  <c r="AH11" i="15"/>
  <c r="AK11" i="15"/>
  <c r="AL11" i="15"/>
  <c r="AM11" i="15"/>
  <c r="AN11" i="15"/>
  <c r="AO11" i="15"/>
  <c r="AP11" i="15"/>
  <c r="AQ11" i="15"/>
  <c r="AR11" i="15"/>
  <c r="AS11" i="15"/>
  <c r="AT11" i="15"/>
  <c r="AU11" i="15"/>
  <c r="AV11" i="15"/>
  <c r="AY11" i="15"/>
  <c r="BA11" i="15"/>
  <c r="BB11" i="15"/>
  <c r="BC11" i="15"/>
  <c r="BD11" i="15"/>
  <c r="O12" i="15"/>
  <c r="P12" i="15"/>
  <c r="Q12" i="15"/>
  <c r="AF12" i="15"/>
  <c r="AG12" i="15"/>
  <c r="AH12" i="15"/>
  <c r="AK12" i="15"/>
  <c r="AL12" i="15"/>
  <c r="AM12" i="15"/>
  <c r="AN12" i="15"/>
  <c r="AO12" i="15"/>
  <c r="AP12" i="15"/>
  <c r="AQ12" i="15"/>
  <c r="AR12" i="15"/>
  <c r="AS12" i="15"/>
  <c r="AT12" i="15"/>
  <c r="AU12" i="15"/>
  <c r="AV12" i="15"/>
  <c r="AY12" i="15"/>
  <c r="BA12" i="15"/>
  <c r="BB12" i="15"/>
  <c r="BC12" i="15"/>
  <c r="BD12" i="15"/>
  <c r="O13" i="15"/>
  <c r="P13" i="15"/>
  <c r="Q13" i="15"/>
  <c r="AF13" i="15"/>
  <c r="AG13" i="15"/>
  <c r="AH13" i="15"/>
  <c r="AK13" i="15"/>
  <c r="AL13" i="15"/>
  <c r="AM13" i="15"/>
  <c r="AN13" i="15"/>
  <c r="AO13" i="15"/>
  <c r="AP13" i="15"/>
  <c r="AQ13" i="15"/>
  <c r="AR13" i="15"/>
  <c r="AS13" i="15"/>
  <c r="AT13" i="15"/>
  <c r="AU13" i="15"/>
  <c r="AV13" i="15"/>
  <c r="AY13" i="15"/>
  <c r="BA13" i="15"/>
  <c r="BB13" i="15"/>
  <c r="BC13" i="15"/>
  <c r="BD13" i="15"/>
  <c r="O14" i="15"/>
  <c r="P14" i="15"/>
  <c r="Q14" i="15"/>
  <c r="AF14" i="15"/>
  <c r="AG14" i="15"/>
  <c r="AH14" i="15"/>
  <c r="AK14" i="15"/>
  <c r="AL14" i="15"/>
  <c r="AM14" i="15"/>
  <c r="AN14" i="15"/>
  <c r="AO14" i="15"/>
  <c r="AP14" i="15"/>
  <c r="AQ14" i="15"/>
  <c r="AR14" i="15"/>
  <c r="AS14" i="15"/>
  <c r="AT14" i="15"/>
  <c r="AU14" i="15"/>
  <c r="AV14" i="15"/>
  <c r="AY14" i="15"/>
  <c r="BA14" i="15"/>
  <c r="BB14" i="15"/>
  <c r="BC14" i="15"/>
  <c r="BD14" i="15"/>
  <c r="O15" i="15"/>
  <c r="P15" i="15"/>
  <c r="Q15" i="15"/>
  <c r="AF15" i="15"/>
  <c r="AG15" i="15"/>
  <c r="AH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Y15" i="15"/>
  <c r="BA15" i="15"/>
  <c r="BB15" i="15"/>
  <c r="BC15" i="15"/>
  <c r="BD15" i="15"/>
  <c r="O16" i="15"/>
  <c r="P16" i="15"/>
  <c r="Q16" i="15"/>
  <c r="AF16" i="15"/>
  <c r="AG16" i="15"/>
  <c r="AH16" i="15"/>
  <c r="AK16" i="15"/>
  <c r="AL16" i="15"/>
  <c r="AM16" i="15"/>
  <c r="AN16" i="15"/>
  <c r="AO16" i="15"/>
  <c r="AP16" i="15"/>
  <c r="AQ16" i="15"/>
  <c r="AR16" i="15"/>
  <c r="AS16" i="15"/>
  <c r="AT16" i="15"/>
  <c r="AU16" i="15"/>
  <c r="AV16" i="15"/>
  <c r="AY16" i="15"/>
  <c r="BA16" i="15"/>
  <c r="BB16" i="15"/>
  <c r="BC16" i="15"/>
  <c r="BD16" i="15"/>
  <c r="AZ11" i="15" l="1"/>
  <c r="AZ15" i="15"/>
  <c r="AZ7" i="15"/>
  <c r="AZ9" i="15"/>
  <c r="AZ12" i="15"/>
  <c r="AZ10" i="15"/>
  <c r="AZ14" i="15"/>
  <c r="AZ6" i="15"/>
  <c r="AZ13" i="15"/>
  <c r="AZ5" i="15"/>
  <c r="AZ16" i="15"/>
  <c r="AZ8" i="15"/>
  <c r="AO180" i="14"/>
  <c r="AO179" i="14"/>
  <c r="AO178" i="14"/>
  <c r="AO177" i="14"/>
  <c r="AO176" i="14"/>
  <c r="AO113" i="14"/>
  <c r="AO112" i="14"/>
  <c r="AO111" i="14"/>
  <c r="AO110" i="14"/>
  <c r="AO29" i="14"/>
  <c r="AO30" i="14" s="1"/>
  <c r="AO16" i="14"/>
  <c r="AO17" i="14" s="1"/>
  <c r="AO44" i="2"/>
  <c r="AO43" i="2"/>
  <c r="AO35" i="2"/>
  <c r="AO34" i="2"/>
  <c r="AO63" i="2" s="1"/>
  <c r="L44" i="9"/>
  <c r="K44" i="9"/>
  <c r="J44" i="9"/>
  <c r="I44" i="9"/>
  <c r="H44" i="9"/>
  <c r="AO114" i="14" l="1"/>
  <c r="AO181" i="14"/>
  <c r="AO62" i="2"/>
  <c r="AO54" i="2"/>
  <c r="AO55" i="2" s="1"/>
  <c r="AN29" i="14"/>
  <c r="AN30" i="14" s="1"/>
  <c r="AN16" i="14"/>
  <c r="AN17" i="14" s="1"/>
  <c r="AS69" i="14" l="1"/>
  <c r="AS68" i="14"/>
  <c r="AS67" i="14"/>
  <c r="AS66" i="14"/>
  <c r="AS65" i="14"/>
  <c r="AS63" i="14"/>
  <c r="AS60" i="14"/>
  <c r="AS55" i="14"/>
  <c r="AS54" i="14"/>
  <c r="AS53" i="14"/>
  <c r="AS52" i="14"/>
  <c r="AS51" i="14"/>
  <c r="AS50" i="14"/>
  <c r="AS49" i="14"/>
  <c r="AS46" i="14"/>
  <c r="AS41" i="14"/>
  <c r="AS40" i="14"/>
  <c r="AS39" i="14"/>
  <c r="AS38" i="14"/>
  <c r="AS37" i="14"/>
  <c r="AS36" i="14"/>
  <c r="AS35" i="14"/>
  <c r="AS19" i="14"/>
  <c r="AS27" i="14"/>
  <c r="AS26" i="14"/>
  <c r="AS25" i="14"/>
  <c r="AS24" i="14"/>
  <c r="AS23" i="14"/>
  <c r="AS22" i="14"/>
  <c r="AS14" i="14"/>
  <c r="AS13" i="14"/>
  <c r="AS12" i="14"/>
  <c r="AS11" i="14"/>
  <c r="AS10" i="14"/>
  <c r="AS9" i="14"/>
  <c r="AS6" i="14"/>
  <c r="AS5" i="14"/>
  <c r="AS4" i="14"/>
  <c r="DS59" i="18" l="1"/>
  <c r="DR59" i="18"/>
  <c r="DQ59" i="18"/>
  <c r="DP59" i="18"/>
  <c r="DO59" i="18"/>
  <c r="DN59" i="18"/>
  <c r="DM59" i="18"/>
  <c r="DL59" i="18"/>
  <c r="DK59" i="18"/>
  <c r="DJ59" i="18"/>
  <c r="DI59" i="18"/>
  <c r="DH59" i="18"/>
  <c r="DE59" i="18"/>
  <c r="CP59" i="18"/>
  <c r="CN59" i="18"/>
  <c r="CM59" i="18"/>
  <c r="CK59" i="18"/>
  <c r="CO59" i="18"/>
  <c r="AC59" i="18"/>
  <c r="N59" i="18"/>
  <c r="BV59" i="18" l="1"/>
  <c r="AV59" i="17"/>
  <c r="BK59" i="17" s="1"/>
  <c r="AU59" i="17"/>
  <c r="BJ59" i="17" s="1"/>
  <c r="AT59" i="17"/>
  <c r="BI59" i="17" s="1"/>
  <c r="AS59" i="17"/>
  <c r="BH59" i="17" s="1"/>
  <c r="AR59" i="17"/>
  <c r="BG59" i="17" s="1"/>
  <c r="AQ59" i="17"/>
  <c r="BF59" i="17" s="1"/>
  <c r="AP59" i="17"/>
  <c r="BE59" i="17" s="1"/>
  <c r="AO59" i="17"/>
  <c r="BD59" i="17" s="1"/>
  <c r="AN59" i="17"/>
  <c r="BC59" i="17" s="1"/>
  <c r="AJ59" i="17"/>
  <c r="AI59" i="17"/>
  <c r="AH59" i="17"/>
  <c r="AG59" i="17"/>
  <c r="R59" i="17"/>
  <c r="Q59" i="17"/>
  <c r="P59" i="17"/>
  <c r="O59" i="17"/>
  <c r="N59" i="17"/>
  <c r="BJ58" i="15"/>
  <c r="BL58" i="15"/>
  <c r="BJ57" i="15"/>
  <c r="BI57" i="15"/>
  <c r="BH57" i="15"/>
  <c r="BG57" i="15"/>
  <c r="BF57" i="15"/>
  <c r="BE57" i="15"/>
  <c r="BD57" i="15"/>
  <c r="BC57" i="15"/>
  <c r="BB57" i="15"/>
  <c r="BA57" i="15"/>
  <c r="BJ56" i="15"/>
  <c r="BI56" i="15"/>
  <c r="BH56" i="15"/>
  <c r="BG56" i="15"/>
  <c r="BF56" i="15"/>
  <c r="BE56" i="15"/>
  <c r="BD56" i="15"/>
  <c r="BC56" i="15"/>
  <c r="BB56" i="15"/>
  <c r="BA56" i="15"/>
  <c r="BJ55" i="15"/>
  <c r="BI55" i="15"/>
  <c r="BH55" i="15"/>
  <c r="BG55" i="15"/>
  <c r="BF55" i="15"/>
  <c r="BE55" i="15"/>
  <c r="BD55" i="15"/>
  <c r="BC55" i="15"/>
  <c r="BB55" i="15"/>
  <c r="BA55" i="15"/>
  <c r="BJ54" i="15"/>
  <c r="BI54" i="15"/>
  <c r="BH54" i="15"/>
  <c r="BG54" i="15"/>
  <c r="BF54" i="15"/>
  <c r="BE54" i="15"/>
  <c r="BD54" i="15"/>
  <c r="BC54" i="15"/>
  <c r="BB54" i="15"/>
  <c r="BA54" i="15"/>
  <c r="BJ53" i="15"/>
  <c r="BI53" i="15"/>
  <c r="BH53" i="15"/>
  <c r="BG53" i="15"/>
  <c r="BF53" i="15"/>
  <c r="BE53" i="15"/>
  <c r="BD53" i="15"/>
  <c r="BC53" i="15"/>
  <c r="BB53" i="15"/>
  <c r="BA53" i="15"/>
  <c r="BJ52" i="15"/>
  <c r="BI52" i="15"/>
  <c r="BH52" i="15"/>
  <c r="BG52" i="15"/>
  <c r="BF52" i="15"/>
  <c r="BE52" i="15"/>
  <c r="BD52" i="15"/>
  <c r="BC52" i="15"/>
  <c r="BB52" i="15"/>
  <c r="BA52" i="15"/>
  <c r="BJ51" i="15"/>
  <c r="BI51" i="15"/>
  <c r="BH51" i="15"/>
  <c r="BG51" i="15"/>
  <c r="BF51" i="15"/>
  <c r="BE51" i="15"/>
  <c r="BD51" i="15"/>
  <c r="BC51" i="15"/>
  <c r="BB51" i="15"/>
  <c r="BA51" i="15"/>
  <c r="BJ50" i="15"/>
  <c r="BI50" i="15"/>
  <c r="BH50" i="15"/>
  <c r="BG50" i="15"/>
  <c r="BF50" i="15"/>
  <c r="BE50" i="15"/>
  <c r="BD50" i="15"/>
  <c r="BC50" i="15"/>
  <c r="BB50" i="15"/>
  <c r="BA50" i="15"/>
  <c r="BJ49" i="15"/>
  <c r="BI49" i="15"/>
  <c r="BH49" i="15"/>
  <c r="BG49" i="15"/>
  <c r="BF49" i="15"/>
  <c r="BE49" i="15"/>
  <c r="BD49" i="15"/>
  <c r="BC49" i="15"/>
  <c r="BB49" i="15"/>
  <c r="BA49" i="15"/>
  <c r="BJ48" i="15"/>
  <c r="BI48" i="15"/>
  <c r="BH48" i="15"/>
  <c r="BG48" i="15"/>
  <c r="BF48" i="15"/>
  <c r="BE48" i="15"/>
  <c r="BD48" i="15"/>
  <c r="BC48" i="15"/>
  <c r="BB48" i="15"/>
  <c r="BA48" i="15"/>
  <c r="BJ47" i="15"/>
  <c r="BI47" i="15"/>
  <c r="BH47" i="15"/>
  <c r="BG47" i="15"/>
  <c r="BF47" i="15"/>
  <c r="BE47" i="15"/>
  <c r="BD47" i="15"/>
  <c r="BC47" i="15"/>
  <c r="BB47" i="15"/>
  <c r="BA47" i="15"/>
  <c r="BJ46" i="15"/>
  <c r="BI46" i="15"/>
  <c r="BH46" i="15"/>
  <c r="BG46" i="15"/>
  <c r="BF46" i="15"/>
  <c r="BE46" i="15"/>
  <c r="BD46" i="15"/>
  <c r="BC46" i="15"/>
  <c r="BB46" i="15"/>
  <c r="BA46" i="15"/>
  <c r="BJ45" i="15"/>
  <c r="BI45" i="15"/>
  <c r="BH45" i="15"/>
  <c r="BG45" i="15"/>
  <c r="BF45" i="15"/>
  <c r="BE45" i="15"/>
  <c r="BD45" i="15"/>
  <c r="BC45" i="15"/>
  <c r="BB45" i="15"/>
  <c r="BA45" i="15"/>
  <c r="BJ44" i="15"/>
  <c r="BI44" i="15"/>
  <c r="BH44" i="15"/>
  <c r="BG44" i="15"/>
  <c r="BF44" i="15"/>
  <c r="BE44" i="15"/>
  <c r="BD44" i="15"/>
  <c r="BC44" i="15"/>
  <c r="BB44" i="15"/>
  <c r="BA44" i="15"/>
  <c r="BJ43" i="15"/>
  <c r="BI43" i="15"/>
  <c r="BH43" i="15"/>
  <c r="BG43" i="15"/>
  <c r="BF43" i="15"/>
  <c r="BE43" i="15"/>
  <c r="BD43" i="15"/>
  <c r="BC43" i="15"/>
  <c r="BB43" i="15"/>
  <c r="BA43" i="15"/>
  <c r="BJ42" i="15"/>
  <c r="BI42" i="15"/>
  <c r="BH42" i="15"/>
  <c r="BG42" i="15"/>
  <c r="BF42" i="15"/>
  <c r="BE42" i="15"/>
  <c r="BD42" i="15"/>
  <c r="BC42" i="15"/>
  <c r="BB42" i="15"/>
  <c r="BA42" i="15"/>
  <c r="BJ41" i="15"/>
  <c r="BI41" i="15"/>
  <c r="BH41" i="15"/>
  <c r="BG41" i="15"/>
  <c r="BF41" i="15"/>
  <c r="BE41" i="15"/>
  <c r="BD41" i="15"/>
  <c r="BC41" i="15"/>
  <c r="BB41" i="15"/>
  <c r="BA41" i="15"/>
  <c r="BJ40" i="15"/>
  <c r="BI40" i="15"/>
  <c r="BH40" i="15"/>
  <c r="BG40" i="15"/>
  <c r="BF40" i="15"/>
  <c r="BE40" i="15"/>
  <c r="BD40" i="15"/>
  <c r="BC40" i="15"/>
  <c r="BB40" i="15"/>
  <c r="BA40" i="15"/>
  <c r="BJ39" i="15"/>
  <c r="BI39" i="15"/>
  <c r="BH39" i="15"/>
  <c r="BG39" i="15"/>
  <c r="BF39" i="15"/>
  <c r="BE39" i="15"/>
  <c r="BD39" i="15"/>
  <c r="BC39" i="15"/>
  <c r="BB39" i="15"/>
  <c r="BA39" i="15"/>
  <c r="BJ38" i="15"/>
  <c r="BI38" i="15"/>
  <c r="BH38" i="15"/>
  <c r="BG38" i="15"/>
  <c r="BF38" i="15"/>
  <c r="BE38" i="15"/>
  <c r="BD38" i="15"/>
  <c r="BC38" i="15"/>
  <c r="BB38" i="15"/>
  <c r="BA38" i="15"/>
  <c r="BJ37" i="15"/>
  <c r="BI37" i="15"/>
  <c r="BH37" i="15"/>
  <c r="BG37" i="15"/>
  <c r="BF37" i="15"/>
  <c r="BE37" i="15"/>
  <c r="BD37" i="15"/>
  <c r="BC37" i="15"/>
  <c r="BB37" i="15"/>
  <c r="BA37" i="15"/>
  <c r="BJ36" i="15"/>
  <c r="BI36" i="15"/>
  <c r="BH36" i="15"/>
  <c r="BG36" i="15"/>
  <c r="BF36" i="15"/>
  <c r="BE36" i="15"/>
  <c r="BD36" i="15"/>
  <c r="BC36" i="15"/>
  <c r="BB36" i="15"/>
  <c r="BA36" i="15"/>
  <c r="BJ35" i="15"/>
  <c r="BI35" i="15"/>
  <c r="BH35" i="15"/>
  <c r="BG35" i="15"/>
  <c r="BF35" i="15"/>
  <c r="BE35" i="15"/>
  <c r="BD35" i="15"/>
  <c r="BC35" i="15"/>
  <c r="BB35" i="15"/>
  <c r="BA35" i="15"/>
  <c r="BJ34" i="15"/>
  <c r="BI34" i="15"/>
  <c r="BH34" i="15"/>
  <c r="BG34" i="15"/>
  <c r="BF34" i="15"/>
  <c r="BE34" i="15"/>
  <c r="BD34" i="15"/>
  <c r="BC34" i="15"/>
  <c r="BB34" i="15"/>
  <c r="BA34" i="15"/>
  <c r="BJ33" i="15"/>
  <c r="BI33" i="15"/>
  <c r="BH33" i="15"/>
  <c r="BG33" i="15"/>
  <c r="BF33" i="15"/>
  <c r="BE33" i="15"/>
  <c r="BD33" i="15"/>
  <c r="BC33" i="15"/>
  <c r="BB33" i="15"/>
  <c r="BA33" i="15"/>
  <c r="BJ32" i="15"/>
  <c r="BI32" i="15"/>
  <c r="BH32" i="15"/>
  <c r="BG32" i="15"/>
  <c r="BF32" i="15"/>
  <c r="BE32" i="15"/>
  <c r="BD32" i="15"/>
  <c r="BC32" i="15"/>
  <c r="BB32" i="15"/>
  <c r="BA32" i="15"/>
  <c r="BJ31" i="15"/>
  <c r="BI31" i="15"/>
  <c r="BH31" i="15"/>
  <c r="BG31" i="15"/>
  <c r="BF31" i="15"/>
  <c r="BE31" i="15"/>
  <c r="BD31" i="15"/>
  <c r="BC31" i="15"/>
  <c r="BB31" i="15"/>
  <c r="BA31" i="15"/>
  <c r="BJ30" i="15"/>
  <c r="BI30" i="15"/>
  <c r="BH30" i="15"/>
  <c r="BG30" i="15"/>
  <c r="BF30" i="15"/>
  <c r="BE30" i="15"/>
  <c r="BD30" i="15"/>
  <c r="BC30" i="15"/>
  <c r="BB30" i="15"/>
  <c r="BA30" i="15"/>
  <c r="BJ29" i="15"/>
  <c r="BI29" i="15"/>
  <c r="BH29" i="15"/>
  <c r="BG29" i="15"/>
  <c r="BF29" i="15"/>
  <c r="BE29" i="15"/>
  <c r="BD29" i="15"/>
  <c r="BC29" i="15"/>
  <c r="BB29" i="15"/>
  <c r="BA29" i="15"/>
  <c r="BJ28" i="15"/>
  <c r="BI28" i="15"/>
  <c r="BH28" i="15"/>
  <c r="BG28" i="15"/>
  <c r="BF28" i="15"/>
  <c r="BE28" i="15"/>
  <c r="BD28" i="15"/>
  <c r="BC28" i="15"/>
  <c r="BB28" i="15"/>
  <c r="BA28" i="15"/>
  <c r="BJ27" i="15"/>
  <c r="BI27" i="15"/>
  <c r="BH27" i="15"/>
  <c r="BG27" i="15"/>
  <c r="BF27" i="15"/>
  <c r="BE27" i="15"/>
  <c r="BD27" i="15"/>
  <c r="BC27" i="15"/>
  <c r="BB27" i="15"/>
  <c r="BA27" i="15"/>
  <c r="BJ26" i="15"/>
  <c r="BI26" i="15"/>
  <c r="BH26" i="15"/>
  <c r="BG26" i="15"/>
  <c r="BF26" i="15"/>
  <c r="BE26" i="15"/>
  <c r="BD26" i="15"/>
  <c r="BC26" i="15"/>
  <c r="BB26" i="15"/>
  <c r="BA26" i="15"/>
  <c r="BJ25" i="15"/>
  <c r="BI25" i="15"/>
  <c r="BH25" i="15"/>
  <c r="BG25" i="15"/>
  <c r="BF25" i="15"/>
  <c r="BE25" i="15"/>
  <c r="BD25" i="15"/>
  <c r="BC25" i="15"/>
  <c r="BB25" i="15"/>
  <c r="BA25" i="15"/>
  <c r="BJ24" i="15"/>
  <c r="BI24" i="15"/>
  <c r="BH24" i="15"/>
  <c r="BG24" i="15"/>
  <c r="BF24" i="15"/>
  <c r="BE24" i="15"/>
  <c r="BD24" i="15"/>
  <c r="BC24" i="15"/>
  <c r="BB24" i="15"/>
  <c r="BA24" i="15"/>
  <c r="BJ23" i="15"/>
  <c r="BI23" i="15"/>
  <c r="BH23" i="15"/>
  <c r="BG23" i="15"/>
  <c r="BF23" i="15"/>
  <c r="BE23" i="15"/>
  <c r="BD23" i="15"/>
  <c r="BC23" i="15"/>
  <c r="BB23" i="15"/>
  <c r="BA23" i="15"/>
  <c r="BJ22" i="15"/>
  <c r="BI22" i="15"/>
  <c r="BH22" i="15"/>
  <c r="BG22" i="15"/>
  <c r="BF22" i="15"/>
  <c r="BE22" i="15"/>
  <c r="BD22" i="15"/>
  <c r="BC22" i="15"/>
  <c r="BB22" i="15"/>
  <c r="BA22" i="15"/>
  <c r="BJ21" i="15"/>
  <c r="BI21" i="15"/>
  <c r="BH21" i="15"/>
  <c r="BG21" i="15"/>
  <c r="BF21" i="15"/>
  <c r="BE21" i="15"/>
  <c r="BD21" i="15"/>
  <c r="BC21" i="15"/>
  <c r="BB21" i="15"/>
  <c r="BA21" i="15"/>
  <c r="BJ20" i="15"/>
  <c r="BI20" i="15"/>
  <c r="BH20" i="15"/>
  <c r="BG20" i="15"/>
  <c r="BF20" i="15"/>
  <c r="BE20" i="15"/>
  <c r="BD20" i="15"/>
  <c r="BC20" i="15"/>
  <c r="BB20" i="15"/>
  <c r="BA20" i="15"/>
  <c r="BJ19" i="15"/>
  <c r="BI19" i="15"/>
  <c r="BH19" i="15"/>
  <c r="BG19" i="15"/>
  <c r="BF19" i="15"/>
  <c r="BE19" i="15"/>
  <c r="BD19" i="15"/>
  <c r="BC19" i="15"/>
  <c r="BB19" i="15"/>
  <c r="BA19" i="15"/>
  <c r="BJ18" i="15"/>
  <c r="BI18" i="15"/>
  <c r="BH18" i="15"/>
  <c r="BG18" i="15"/>
  <c r="BF18" i="15"/>
  <c r="BE18" i="15"/>
  <c r="BD18" i="15"/>
  <c r="BC18" i="15"/>
  <c r="BB18" i="15"/>
  <c r="BA18" i="15"/>
  <c r="BJ17" i="15"/>
  <c r="BI17" i="15"/>
  <c r="BH17" i="15"/>
  <c r="BG17" i="15"/>
  <c r="BF17" i="15"/>
  <c r="BE17" i="15"/>
  <c r="BD17" i="15"/>
  <c r="BC17" i="15"/>
  <c r="BB17" i="15"/>
  <c r="BA17" i="15"/>
  <c r="BJ16" i="15"/>
  <c r="BI16" i="15"/>
  <c r="BH16" i="15"/>
  <c r="BG16" i="15"/>
  <c r="BF16" i="15"/>
  <c r="BE16" i="15"/>
  <c r="BJ15" i="15"/>
  <c r="BI15" i="15"/>
  <c r="BH15" i="15"/>
  <c r="BG15" i="15"/>
  <c r="BF15" i="15"/>
  <c r="BE15" i="15"/>
  <c r="BJ14" i="15"/>
  <c r="BI14" i="15"/>
  <c r="BH14" i="15"/>
  <c r="BG14" i="15"/>
  <c r="BF14" i="15"/>
  <c r="BE14" i="15"/>
  <c r="BJ13" i="15"/>
  <c r="BI13" i="15"/>
  <c r="BH13" i="15"/>
  <c r="BG13" i="15"/>
  <c r="BF13" i="15"/>
  <c r="BE13" i="15"/>
  <c r="BJ12" i="15"/>
  <c r="BI12" i="15"/>
  <c r="BH12" i="15"/>
  <c r="BG12" i="15"/>
  <c r="BF12" i="15"/>
  <c r="BE12" i="15"/>
  <c r="BJ11" i="15"/>
  <c r="BI11" i="15"/>
  <c r="BH11" i="15"/>
  <c r="BG11" i="15"/>
  <c r="BF11" i="15"/>
  <c r="BE11" i="15"/>
  <c r="BJ10" i="15"/>
  <c r="BI10" i="15"/>
  <c r="BH10" i="15"/>
  <c r="BG10" i="15"/>
  <c r="BF10" i="15"/>
  <c r="BE10" i="15"/>
  <c r="BJ9" i="15"/>
  <c r="BI9" i="15"/>
  <c r="BH9" i="15"/>
  <c r="BG9" i="15"/>
  <c r="BF9" i="15"/>
  <c r="BE9" i="15"/>
  <c r="BJ8" i="15"/>
  <c r="BI8" i="15"/>
  <c r="BH8" i="15"/>
  <c r="BG8" i="15"/>
  <c r="BF8" i="15"/>
  <c r="BE8" i="15"/>
  <c r="BJ7" i="15"/>
  <c r="BI7" i="15"/>
  <c r="BH7" i="15"/>
  <c r="BG7" i="15"/>
  <c r="BF7" i="15"/>
  <c r="BE7" i="15"/>
  <c r="BJ6" i="15"/>
  <c r="BI6" i="15"/>
  <c r="BH6" i="15"/>
  <c r="BG6" i="15"/>
  <c r="BF6" i="15"/>
  <c r="BE6" i="15"/>
  <c r="BJ5" i="15"/>
  <c r="BI5" i="15"/>
  <c r="BH5" i="15"/>
  <c r="BG5" i="15"/>
  <c r="BF5" i="15"/>
  <c r="BE5" i="15"/>
  <c r="AY57" i="15"/>
  <c r="AY56" i="15"/>
  <c r="AY55" i="15"/>
  <c r="AY54" i="15"/>
  <c r="AY53" i="15"/>
  <c r="AY52" i="15"/>
  <c r="AY51" i="15"/>
  <c r="AY50" i="15"/>
  <c r="AY49" i="15"/>
  <c r="AY48" i="15"/>
  <c r="AY47" i="15"/>
  <c r="AY46" i="15"/>
  <c r="AY45" i="15"/>
  <c r="AY44" i="15"/>
  <c r="AY43" i="15"/>
  <c r="AY42" i="15"/>
  <c r="AY41" i="15"/>
  <c r="AY40" i="15"/>
  <c r="AY39" i="15"/>
  <c r="AY38" i="15"/>
  <c r="AY37" i="15"/>
  <c r="AY36" i="15"/>
  <c r="AY35" i="15"/>
  <c r="AY34" i="15"/>
  <c r="AY33" i="15"/>
  <c r="AY32" i="15"/>
  <c r="AY31" i="15"/>
  <c r="AY30" i="15"/>
  <c r="AY29" i="15"/>
  <c r="AY28" i="15"/>
  <c r="AY27" i="15"/>
  <c r="AY26" i="15"/>
  <c r="AY25" i="15"/>
  <c r="AY24" i="15"/>
  <c r="AY23" i="15"/>
  <c r="AY22" i="15"/>
  <c r="AY21" i="15"/>
  <c r="AY20" i="15"/>
  <c r="AY19" i="15"/>
  <c r="AY18" i="15"/>
  <c r="AY17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H58" i="15"/>
  <c r="AG58" i="15"/>
  <c r="AF58" i="15"/>
  <c r="Q58" i="15"/>
  <c r="P58" i="15"/>
  <c r="O58" i="15"/>
  <c r="BL53" i="15" l="1"/>
  <c r="BL29" i="15"/>
  <c r="BM19" i="15"/>
  <c r="BM23" i="15"/>
  <c r="BM27" i="15"/>
  <c r="BM31" i="15"/>
  <c r="BM35" i="15"/>
  <c r="BM39" i="15"/>
  <c r="BM43" i="15"/>
  <c r="BM47" i="15"/>
  <c r="BM51" i="15"/>
  <c r="BM55" i="15"/>
  <c r="BL33" i="15"/>
  <c r="AO32" i="3"/>
  <c r="AO33" i="3" s="1"/>
  <c r="AO34" i="3" s="1"/>
  <c r="BL45" i="15"/>
  <c r="BM48" i="15"/>
  <c r="BL49" i="15"/>
  <c r="BM56" i="15"/>
  <c r="BL25" i="15"/>
  <c r="BL57" i="15"/>
  <c r="BK24" i="15"/>
  <c r="BK32" i="15"/>
  <c r="BK40" i="15"/>
  <c r="BM8" i="15"/>
  <c r="BM12" i="15"/>
  <c r="BM24" i="15"/>
  <c r="BM28" i="15"/>
  <c r="BM32" i="15"/>
  <c r="BM36" i="15"/>
  <c r="BM40" i="15"/>
  <c r="BM44" i="15"/>
  <c r="BM20" i="15"/>
  <c r="BK51" i="15"/>
  <c r="BK17" i="15"/>
  <c r="BM21" i="15"/>
  <c r="BM25" i="15"/>
  <c r="BM29" i="15"/>
  <c r="BK33" i="15"/>
  <c r="BM37" i="15"/>
  <c r="BM41" i="15"/>
  <c r="BM45" i="15"/>
  <c r="BK49" i="15"/>
  <c r="BM53" i="15"/>
  <c r="BK57" i="15"/>
  <c r="BK19" i="15"/>
  <c r="BK35" i="15"/>
  <c r="BK43" i="15"/>
  <c r="BL48" i="15"/>
  <c r="BM52" i="15"/>
  <c r="BL7" i="15"/>
  <c r="BL26" i="15"/>
  <c r="BL42" i="15"/>
  <c r="BL17" i="15"/>
  <c r="BL41" i="15"/>
  <c r="BK27" i="15"/>
  <c r="BL5" i="15"/>
  <c r="BM26" i="15"/>
  <c r="BM42" i="15"/>
  <c r="BM50" i="15"/>
  <c r="BM58" i="15"/>
  <c r="BK8" i="15"/>
  <c r="BK12" i="15"/>
  <c r="BL16" i="15"/>
  <c r="BL20" i="15"/>
  <c r="BL24" i="15"/>
  <c r="BL28" i="15"/>
  <c r="BL32" i="15"/>
  <c r="BL36" i="15"/>
  <c r="BL40" i="15"/>
  <c r="BL44" i="15"/>
  <c r="BK48" i="15"/>
  <c r="BL52" i="15"/>
  <c r="BL56" i="15"/>
  <c r="BL11" i="15"/>
  <c r="BM18" i="15"/>
  <c r="BM34" i="15"/>
  <c r="BK56" i="15"/>
  <c r="BK21" i="15"/>
  <c r="BK37" i="15"/>
  <c r="BL37" i="15"/>
  <c r="BK45" i="15"/>
  <c r="BK53" i="15"/>
  <c r="BL21" i="15"/>
  <c r="BK6" i="15"/>
  <c r="BL9" i="15"/>
  <c r="BL13" i="15"/>
  <c r="BM16" i="15"/>
  <c r="BK16" i="15"/>
  <c r="BK10" i="15"/>
  <c r="BM6" i="15"/>
  <c r="BM15" i="15"/>
  <c r="BK14" i="15"/>
  <c r="BK18" i="15"/>
  <c r="BK22" i="15"/>
  <c r="BK26" i="15"/>
  <c r="BK30" i="15"/>
  <c r="BK34" i="15"/>
  <c r="BK38" i="15"/>
  <c r="BK42" i="15"/>
  <c r="BK46" i="15"/>
  <c r="BK50" i="15"/>
  <c r="BK54" i="15"/>
  <c r="BK58" i="15"/>
  <c r="BM10" i="15"/>
  <c r="BM14" i="15"/>
  <c r="BM22" i="15"/>
  <c r="BM30" i="15"/>
  <c r="BM38" i="15"/>
  <c r="BM46" i="15"/>
  <c r="BM54" i="15"/>
  <c r="BL15" i="15"/>
  <c r="BL19" i="15"/>
  <c r="BL23" i="15"/>
  <c r="BL27" i="15"/>
  <c r="BL31" i="15"/>
  <c r="BL35" i="15"/>
  <c r="BL39" i="15"/>
  <c r="BL43" i="15"/>
  <c r="BL47" i="15"/>
  <c r="BL51" i="15"/>
  <c r="BL55" i="15"/>
  <c r="BK29" i="15"/>
  <c r="BL18" i="15"/>
  <c r="BL34" i="15"/>
  <c r="BL50" i="15"/>
  <c r="BM7" i="15"/>
  <c r="BM11" i="15"/>
  <c r="BL22" i="15"/>
  <c r="BL30" i="15"/>
  <c r="BL38" i="15"/>
  <c r="BL46" i="15"/>
  <c r="BL54" i="15"/>
  <c r="BK28" i="15"/>
  <c r="BK36" i="15"/>
  <c r="BK44" i="15"/>
  <c r="BK52" i="15"/>
  <c r="BK25" i="15"/>
  <c r="BK41" i="15"/>
  <c r="BK20" i="15"/>
  <c r="BK15" i="15"/>
  <c r="BM17" i="15"/>
  <c r="BK23" i="15"/>
  <c r="BK31" i="15"/>
  <c r="BM33" i="15"/>
  <c r="BK39" i="15"/>
  <c r="BK47" i="15"/>
  <c r="BM49" i="15"/>
  <c r="BK55" i="15"/>
  <c r="BM57" i="15"/>
  <c r="BM5" i="15"/>
  <c r="BM9" i="15"/>
  <c r="BM13" i="15"/>
  <c r="BK5" i="15"/>
  <c r="BL6" i="15"/>
  <c r="BK7" i="15"/>
  <c r="BL8" i="15"/>
  <c r="BK9" i="15"/>
  <c r="BL10" i="15"/>
  <c r="BK11" i="15"/>
  <c r="BL12" i="15"/>
  <c r="BK13" i="15"/>
  <c r="BL14" i="15"/>
  <c r="AZ17" i="15"/>
  <c r="AZ18" i="15"/>
  <c r="AZ19" i="15"/>
  <c r="AZ20" i="15"/>
  <c r="AZ21" i="15"/>
  <c r="AZ22" i="15"/>
  <c r="AZ23" i="15"/>
  <c r="AZ24" i="15"/>
  <c r="AZ25" i="15"/>
  <c r="AZ26" i="15"/>
  <c r="AZ27" i="15"/>
  <c r="AZ28" i="15"/>
  <c r="AZ29" i="15"/>
  <c r="AZ30" i="15"/>
  <c r="AZ31" i="15"/>
  <c r="AZ32" i="15"/>
  <c r="AZ33" i="15"/>
  <c r="AZ34" i="15"/>
  <c r="AZ35" i="15"/>
  <c r="AZ36" i="15"/>
  <c r="AZ37" i="15"/>
  <c r="AZ38" i="15"/>
  <c r="AZ39" i="15"/>
  <c r="AZ40" i="15"/>
  <c r="AZ41" i="15"/>
  <c r="AZ42" i="15"/>
  <c r="AZ43" i="15"/>
  <c r="AZ44" i="15"/>
  <c r="AZ45" i="15"/>
  <c r="AZ46" i="15"/>
  <c r="AZ47" i="15"/>
  <c r="AZ48" i="15"/>
  <c r="AZ49" i="15"/>
  <c r="AZ50" i="15"/>
  <c r="AZ51" i="15"/>
  <c r="AZ52" i="15"/>
  <c r="AZ53" i="15"/>
  <c r="AZ54" i="15"/>
  <c r="AZ55" i="15"/>
  <c r="AZ56" i="15"/>
  <c r="AZ57" i="15"/>
  <c r="AX59" i="17"/>
  <c r="AZ59" i="17"/>
  <c r="AW59" i="17"/>
  <c r="AY59" i="17"/>
  <c r="AN180" i="14"/>
  <c r="AN179" i="14"/>
  <c r="AN178" i="14"/>
  <c r="AN177" i="14"/>
  <c r="AN176" i="14"/>
  <c r="AM144" i="14"/>
  <c r="AM143" i="14"/>
  <c r="AN112" i="14"/>
  <c r="AN113" i="14"/>
  <c r="AN111" i="14"/>
  <c r="AN110" i="14"/>
  <c r="AM43" i="14"/>
  <c r="AN181" i="14" l="1"/>
  <c r="AN114" i="14"/>
  <c r="AM78" i="14"/>
  <c r="AA28" i="14"/>
  <c r="AM44" i="14" l="1"/>
  <c r="AM29" i="14"/>
  <c r="AM30" i="14" s="1"/>
  <c r="DS58" i="18" l="1"/>
  <c r="DR58" i="18"/>
  <c r="DQ58" i="18"/>
  <c r="DP58" i="18"/>
  <c r="DO58" i="18"/>
  <c r="DN58" i="18"/>
  <c r="DM58" i="18"/>
  <c r="DL58" i="18"/>
  <c r="DK58" i="18"/>
  <c r="DJ58" i="18"/>
  <c r="DI58" i="18"/>
  <c r="DS57" i="18"/>
  <c r="DR57" i="18"/>
  <c r="DQ57" i="18"/>
  <c r="DP57" i="18"/>
  <c r="DO57" i="18"/>
  <c r="DN57" i="18"/>
  <c r="DM57" i="18"/>
  <c r="DL57" i="18"/>
  <c r="DK57" i="18"/>
  <c r="DJ57" i="18"/>
  <c r="DI57" i="18"/>
  <c r="DS56" i="18"/>
  <c r="DR56" i="18"/>
  <c r="DQ56" i="18"/>
  <c r="DP56" i="18"/>
  <c r="DO56" i="18"/>
  <c r="DN56" i="18"/>
  <c r="DM56" i="18"/>
  <c r="DL56" i="18"/>
  <c r="DK56" i="18"/>
  <c r="DJ56" i="18"/>
  <c r="DI56" i="18"/>
  <c r="DS55" i="18"/>
  <c r="DR55" i="18"/>
  <c r="DQ55" i="18"/>
  <c r="DP55" i="18"/>
  <c r="DO55" i="18"/>
  <c r="DN55" i="18"/>
  <c r="DM55" i="18"/>
  <c r="DL55" i="18"/>
  <c r="DK55" i="18"/>
  <c r="DJ55" i="18"/>
  <c r="DI55" i="18"/>
  <c r="DS54" i="18"/>
  <c r="DR54" i="18"/>
  <c r="DQ54" i="18"/>
  <c r="DP54" i="18"/>
  <c r="DO54" i="18"/>
  <c r="DN54" i="18"/>
  <c r="DM54" i="18"/>
  <c r="DL54" i="18"/>
  <c r="DK54" i="18"/>
  <c r="DJ54" i="18"/>
  <c r="DI54" i="18"/>
  <c r="DS53" i="18"/>
  <c r="DR53" i="18"/>
  <c r="DQ53" i="18"/>
  <c r="DP53" i="18"/>
  <c r="DO53" i="18"/>
  <c r="DN53" i="18"/>
  <c r="DM53" i="18"/>
  <c r="DL53" i="18"/>
  <c r="DK53" i="18"/>
  <c r="DJ53" i="18"/>
  <c r="DI53" i="18"/>
  <c r="DS52" i="18"/>
  <c r="DR52" i="18"/>
  <c r="DQ52" i="18"/>
  <c r="DP52" i="18"/>
  <c r="DO52" i="18"/>
  <c r="DN52" i="18"/>
  <c r="DM52" i="18"/>
  <c r="DL52" i="18"/>
  <c r="DK52" i="18"/>
  <c r="DJ52" i="18"/>
  <c r="DI52" i="18"/>
  <c r="DS51" i="18"/>
  <c r="DR51" i="18"/>
  <c r="DQ51" i="18"/>
  <c r="DP51" i="18"/>
  <c r="DO51" i="18"/>
  <c r="DN51" i="18"/>
  <c r="DM51" i="18"/>
  <c r="DL51" i="18"/>
  <c r="DK51" i="18"/>
  <c r="DJ51" i="18"/>
  <c r="DI51" i="18"/>
  <c r="DS50" i="18"/>
  <c r="DR50" i="18"/>
  <c r="DQ50" i="18"/>
  <c r="DP50" i="18"/>
  <c r="DO50" i="18"/>
  <c r="DN50" i="18"/>
  <c r="DM50" i="18"/>
  <c r="DL50" i="18"/>
  <c r="DK50" i="18"/>
  <c r="DJ50" i="18"/>
  <c r="DI50" i="18"/>
  <c r="DS49" i="18"/>
  <c r="DR49" i="18"/>
  <c r="DQ49" i="18"/>
  <c r="DP49" i="18"/>
  <c r="DO49" i="18"/>
  <c r="DN49" i="18"/>
  <c r="DM49" i="18"/>
  <c r="DL49" i="18"/>
  <c r="DK49" i="18"/>
  <c r="DJ49" i="18"/>
  <c r="DI49" i="18"/>
  <c r="DS48" i="18"/>
  <c r="DR48" i="18"/>
  <c r="DQ48" i="18"/>
  <c r="DP48" i="18"/>
  <c r="DO48" i="18"/>
  <c r="DN48" i="18"/>
  <c r="DM48" i="18"/>
  <c r="DL48" i="18"/>
  <c r="DK48" i="18"/>
  <c r="DJ48" i="18"/>
  <c r="DI48" i="18"/>
  <c r="DS47" i="18"/>
  <c r="DR47" i="18"/>
  <c r="DQ47" i="18"/>
  <c r="DP47" i="18"/>
  <c r="DO47" i="18"/>
  <c r="DN47" i="18"/>
  <c r="DM47" i="18"/>
  <c r="DL47" i="18"/>
  <c r="DK47" i="18"/>
  <c r="DJ47" i="18"/>
  <c r="DI47" i="18"/>
  <c r="DS46" i="18"/>
  <c r="DR46" i="18"/>
  <c r="DQ46" i="18"/>
  <c r="DP46" i="18"/>
  <c r="DO46" i="18"/>
  <c r="DN46" i="18"/>
  <c r="DM46" i="18"/>
  <c r="DL46" i="18"/>
  <c r="DK46" i="18"/>
  <c r="DJ46" i="18"/>
  <c r="DI46" i="18"/>
  <c r="DS45" i="18"/>
  <c r="DR45" i="18"/>
  <c r="DQ45" i="18"/>
  <c r="DP45" i="18"/>
  <c r="DO45" i="18"/>
  <c r="DN45" i="18"/>
  <c r="DM45" i="18"/>
  <c r="DL45" i="18"/>
  <c r="DK45" i="18"/>
  <c r="DJ45" i="18"/>
  <c r="DI45" i="18"/>
  <c r="DS44" i="18"/>
  <c r="DR44" i="18"/>
  <c r="DQ44" i="18"/>
  <c r="DP44" i="18"/>
  <c r="DO44" i="18"/>
  <c r="DN44" i="18"/>
  <c r="DM44" i="18"/>
  <c r="DL44" i="18"/>
  <c r="DK44" i="18"/>
  <c r="DJ44" i="18"/>
  <c r="DI44" i="18"/>
  <c r="DS43" i="18"/>
  <c r="DR43" i="18"/>
  <c r="DQ43" i="18"/>
  <c r="DP43" i="18"/>
  <c r="DO43" i="18"/>
  <c r="DN43" i="18"/>
  <c r="DM43" i="18"/>
  <c r="DL43" i="18"/>
  <c r="DK43" i="18"/>
  <c r="DJ43" i="18"/>
  <c r="DI43" i="18"/>
  <c r="DS42" i="18"/>
  <c r="DR42" i="18"/>
  <c r="DQ42" i="18"/>
  <c r="DP42" i="18"/>
  <c r="DO42" i="18"/>
  <c r="DN42" i="18"/>
  <c r="DM42" i="18"/>
  <c r="DL42" i="18"/>
  <c r="DK42" i="18"/>
  <c r="DJ42" i="18"/>
  <c r="DI42" i="18"/>
  <c r="DS41" i="18"/>
  <c r="DR41" i="18"/>
  <c r="DQ41" i="18"/>
  <c r="DP41" i="18"/>
  <c r="DO41" i="18"/>
  <c r="DN41" i="18"/>
  <c r="DM41" i="18"/>
  <c r="DL41" i="18"/>
  <c r="DK41" i="18"/>
  <c r="DJ41" i="18"/>
  <c r="DI41" i="18"/>
  <c r="DS40" i="18"/>
  <c r="DR40" i="18"/>
  <c r="DQ40" i="18"/>
  <c r="DP40" i="18"/>
  <c r="DO40" i="18"/>
  <c r="DN40" i="18"/>
  <c r="DM40" i="18"/>
  <c r="DL40" i="18"/>
  <c r="DK40" i="18"/>
  <c r="DJ40" i="18"/>
  <c r="DI40" i="18"/>
  <c r="DS39" i="18"/>
  <c r="DR39" i="18"/>
  <c r="DQ39" i="18"/>
  <c r="DP39" i="18"/>
  <c r="DO39" i="18"/>
  <c r="DN39" i="18"/>
  <c r="DM39" i="18"/>
  <c r="DL39" i="18"/>
  <c r="DK39" i="18"/>
  <c r="DJ39" i="18"/>
  <c r="DI39" i="18"/>
  <c r="DS38" i="18"/>
  <c r="DR38" i="18"/>
  <c r="DQ38" i="18"/>
  <c r="DP38" i="18"/>
  <c r="DO38" i="18"/>
  <c r="DN38" i="18"/>
  <c r="DM38" i="18"/>
  <c r="DL38" i="18"/>
  <c r="DK38" i="18"/>
  <c r="DJ38" i="18"/>
  <c r="DI38" i="18"/>
  <c r="DS37" i="18"/>
  <c r="DR37" i="18"/>
  <c r="DQ37" i="18"/>
  <c r="DP37" i="18"/>
  <c r="DO37" i="18"/>
  <c r="DN37" i="18"/>
  <c r="DM37" i="18"/>
  <c r="DL37" i="18"/>
  <c r="DK37" i="18"/>
  <c r="DJ37" i="18"/>
  <c r="DI37" i="18"/>
  <c r="DS36" i="18"/>
  <c r="DR36" i="18"/>
  <c r="DQ36" i="18"/>
  <c r="DP36" i="18"/>
  <c r="DO36" i="18"/>
  <c r="DN36" i="18"/>
  <c r="DM36" i="18"/>
  <c r="DL36" i="18"/>
  <c r="DK36" i="18"/>
  <c r="DJ36" i="18"/>
  <c r="DI36" i="18"/>
  <c r="DS35" i="18"/>
  <c r="DR35" i="18"/>
  <c r="DQ35" i="18"/>
  <c r="DP35" i="18"/>
  <c r="DO35" i="18"/>
  <c r="DN35" i="18"/>
  <c r="DM35" i="18"/>
  <c r="DL35" i="18"/>
  <c r="DK35" i="18"/>
  <c r="DJ35" i="18"/>
  <c r="DI35" i="18"/>
  <c r="DS34" i="18"/>
  <c r="DR34" i="18"/>
  <c r="DQ34" i="18"/>
  <c r="DP34" i="18"/>
  <c r="DO34" i="18"/>
  <c r="DN34" i="18"/>
  <c r="DM34" i="18"/>
  <c r="DL34" i="18"/>
  <c r="DK34" i="18"/>
  <c r="DJ34" i="18"/>
  <c r="DI34" i="18"/>
  <c r="DS33" i="18"/>
  <c r="DR33" i="18"/>
  <c r="DQ33" i="18"/>
  <c r="DP33" i="18"/>
  <c r="DO33" i="18"/>
  <c r="DN33" i="18"/>
  <c r="DM33" i="18"/>
  <c r="DL33" i="18"/>
  <c r="DK33" i="18"/>
  <c r="DJ33" i="18"/>
  <c r="DI33" i="18"/>
  <c r="DS32" i="18"/>
  <c r="DR32" i="18"/>
  <c r="DQ32" i="18"/>
  <c r="DP32" i="18"/>
  <c r="DO32" i="18"/>
  <c r="DN32" i="18"/>
  <c r="DM32" i="18"/>
  <c r="DL32" i="18"/>
  <c r="DK32" i="18"/>
  <c r="DJ32" i="18"/>
  <c r="DI32" i="18"/>
  <c r="DS31" i="18"/>
  <c r="DR31" i="18"/>
  <c r="DQ31" i="18"/>
  <c r="DP31" i="18"/>
  <c r="DO31" i="18"/>
  <c r="DN31" i="18"/>
  <c r="DM31" i="18"/>
  <c r="DL31" i="18"/>
  <c r="DK31" i="18"/>
  <c r="DJ31" i="18"/>
  <c r="DI31" i="18"/>
  <c r="DS30" i="18"/>
  <c r="DR30" i="18"/>
  <c r="DQ30" i="18"/>
  <c r="DP30" i="18"/>
  <c r="DO30" i="18"/>
  <c r="DN30" i="18"/>
  <c r="DM30" i="18"/>
  <c r="DL30" i="18"/>
  <c r="DK30" i="18"/>
  <c r="DJ30" i="18"/>
  <c r="DI30" i="18"/>
  <c r="DS29" i="18"/>
  <c r="DR29" i="18"/>
  <c r="DQ29" i="18"/>
  <c r="DP29" i="18"/>
  <c r="DO29" i="18"/>
  <c r="DN29" i="18"/>
  <c r="DM29" i="18"/>
  <c r="DL29" i="18"/>
  <c r="DK29" i="18"/>
  <c r="DJ29" i="18"/>
  <c r="DI29" i="18"/>
  <c r="DS28" i="18"/>
  <c r="DR28" i="18"/>
  <c r="DQ28" i="18"/>
  <c r="DP28" i="18"/>
  <c r="DO28" i="18"/>
  <c r="DN28" i="18"/>
  <c r="DM28" i="18"/>
  <c r="DL28" i="18"/>
  <c r="DK28" i="18"/>
  <c r="DJ28" i="18"/>
  <c r="DI28" i="18"/>
  <c r="DS27" i="18"/>
  <c r="DR27" i="18"/>
  <c r="DQ27" i="18"/>
  <c r="DP27" i="18"/>
  <c r="DO27" i="18"/>
  <c r="DN27" i="18"/>
  <c r="DM27" i="18"/>
  <c r="DL27" i="18"/>
  <c r="DK27" i="18"/>
  <c r="DJ27" i="18"/>
  <c r="DI27" i="18"/>
  <c r="DS26" i="18"/>
  <c r="DR26" i="18"/>
  <c r="DQ26" i="18"/>
  <c r="DP26" i="18"/>
  <c r="DO26" i="18"/>
  <c r="DN26" i="18"/>
  <c r="DM26" i="18"/>
  <c r="DL26" i="18"/>
  <c r="DK26" i="18"/>
  <c r="DJ26" i="18"/>
  <c r="DI26" i="18"/>
  <c r="DS25" i="18"/>
  <c r="DR25" i="18"/>
  <c r="DQ25" i="18"/>
  <c r="DP25" i="18"/>
  <c r="DO25" i="18"/>
  <c r="DN25" i="18"/>
  <c r="DM25" i="18"/>
  <c r="DL25" i="18"/>
  <c r="DK25" i="18"/>
  <c r="DJ25" i="18"/>
  <c r="DI25" i="18"/>
  <c r="DS24" i="18"/>
  <c r="DR24" i="18"/>
  <c r="DQ24" i="18"/>
  <c r="DP24" i="18"/>
  <c r="DO24" i="18"/>
  <c r="DN24" i="18"/>
  <c r="DM24" i="18"/>
  <c r="DL24" i="18"/>
  <c r="DK24" i="18"/>
  <c r="DJ24" i="18"/>
  <c r="DI24" i="18"/>
  <c r="DS23" i="18"/>
  <c r="DR23" i="18"/>
  <c r="DQ23" i="18"/>
  <c r="DP23" i="18"/>
  <c r="DO23" i="18"/>
  <c r="DN23" i="18"/>
  <c r="DM23" i="18"/>
  <c r="DL23" i="18"/>
  <c r="DK23" i="18"/>
  <c r="DJ23" i="18"/>
  <c r="DI23" i="18"/>
  <c r="DS22" i="18"/>
  <c r="DR22" i="18"/>
  <c r="DQ22" i="18"/>
  <c r="DP22" i="18"/>
  <c r="DO22" i="18"/>
  <c r="DN22" i="18"/>
  <c r="DM22" i="18"/>
  <c r="DL22" i="18"/>
  <c r="DK22" i="18"/>
  <c r="DJ22" i="18"/>
  <c r="DI22" i="18"/>
  <c r="DS21" i="18"/>
  <c r="DR21" i="18"/>
  <c r="DQ21" i="18"/>
  <c r="DP21" i="18"/>
  <c r="DO21" i="18"/>
  <c r="DN21" i="18"/>
  <c r="DM21" i="18"/>
  <c r="DL21" i="18"/>
  <c r="DK21" i="18"/>
  <c r="DJ21" i="18"/>
  <c r="DI21" i="18"/>
  <c r="DS20" i="18"/>
  <c r="DR20" i="18"/>
  <c r="DQ20" i="18"/>
  <c r="DP20" i="18"/>
  <c r="DO20" i="18"/>
  <c r="DN20" i="18"/>
  <c r="DM20" i="18"/>
  <c r="DL20" i="18"/>
  <c r="DK20" i="18"/>
  <c r="DJ20" i="18"/>
  <c r="DI20" i="18"/>
  <c r="DS19" i="18"/>
  <c r="DR19" i="18"/>
  <c r="DQ19" i="18"/>
  <c r="DP19" i="18"/>
  <c r="DO19" i="18"/>
  <c r="DN19" i="18"/>
  <c r="DM19" i="18"/>
  <c r="DL19" i="18"/>
  <c r="DK19" i="18"/>
  <c r="DJ19" i="18"/>
  <c r="DI19" i="18"/>
  <c r="DS18" i="18"/>
  <c r="DR18" i="18"/>
  <c r="DQ18" i="18"/>
  <c r="DP18" i="18"/>
  <c r="DO18" i="18"/>
  <c r="DN18" i="18"/>
  <c r="DM18" i="18"/>
  <c r="DL18" i="18"/>
  <c r="DK18" i="18"/>
  <c r="DJ18" i="18"/>
  <c r="DI18" i="18"/>
  <c r="DS17" i="18"/>
  <c r="DR17" i="18"/>
  <c r="DQ17" i="18"/>
  <c r="DP17" i="18"/>
  <c r="DO17" i="18"/>
  <c r="DN17" i="18"/>
  <c r="DM17" i="18"/>
  <c r="DL17" i="18"/>
  <c r="DK17" i="18"/>
  <c r="DJ17" i="18"/>
  <c r="DI17" i="18"/>
  <c r="DS16" i="18"/>
  <c r="DR16" i="18"/>
  <c r="DQ16" i="18"/>
  <c r="DP16" i="18"/>
  <c r="DO16" i="18"/>
  <c r="DN16" i="18"/>
  <c r="DM16" i="18"/>
  <c r="DL16" i="18"/>
  <c r="DK16" i="18"/>
  <c r="DJ16" i="18"/>
  <c r="DI16" i="18"/>
  <c r="DS15" i="18"/>
  <c r="DR15" i="18"/>
  <c r="DQ15" i="18"/>
  <c r="DP15" i="18"/>
  <c r="DO15" i="18"/>
  <c r="DN15" i="18"/>
  <c r="DM15" i="18"/>
  <c r="DL15" i="18"/>
  <c r="DK15" i="18"/>
  <c r="DJ15" i="18"/>
  <c r="DI15" i="18"/>
  <c r="DS14" i="18"/>
  <c r="DR14" i="18"/>
  <c r="DQ14" i="18"/>
  <c r="DP14" i="18"/>
  <c r="DO14" i="18"/>
  <c r="DN14" i="18"/>
  <c r="DM14" i="18"/>
  <c r="DL14" i="18"/>
  <c r="DK14" i="18"/>
  <c r="DJ14" i="18"/>
  <c r="DI14" i="18"/>
  <c r="DS13" i="18"/>
  <c r="DR13" i="18"/>
  <c r="DQ13" i="18"/>
  <c r="DP13" i="18"/>
  <c r="DO13" i="18"/>
  <c r="DN13" i="18"/>
  <c r="DM13" i="18"/>
  <c r="DL13" i="18"/>
  <c r="DK13" i="18"/>
  <c r="DJ13" i="18"/>
  <c r="DI13" i="18"/>
  <c r="DS12" i="18"/>
  <c r="DR12" i="18"/>
  <c r="DQ12" i="18"/>
  <c r="DP12" i="18"/>
  <c r="DO12" i="18"/>
  <c r="DN12" i="18"/>
  <c r="DM12" i="18"/>
  <c r="DL12" i="18"/>
  <c r="DK12" i="18"/>
  <c r="DJ12" i="18"/>
  <c r="DI12" i="18"/>
  <c r="DS11" i="18"/>
  <c r="DR11" i="18"/>
  <c r="DQ11" i="18"/>
  <c r="DP11" i="18"/>
  <c r="DO11" i="18"/>
  <c r="DN11" i="18"/>
  <c r="DM11" i="18"/>
  <c r="DL11" i="18"/>
  <c r="DK11" i="18"/>
  <c r="DJ11" i="18"/>
  <c r="DI11" i="18"/>
  <c r="DS10" i="18"/>
  <c r="DR10" i="18"/>
  <c r="DQ10" i="18"/>
  <c r="DP10" i="18"/>
  <c r="DO10" i="18"/>
  <c r="DN10" i="18"/>
  <c r="DM10" i="18"/>
  <c r="DL10" i="18"/>
  <c r="DK10" i="18"/>
  <c r="DJ10" i="18"/>
  <c r="DI10" i="18"/>
  <c r="DS9" i="18"/>
  <c r="DR9" i="18"/>
  <c r="DQ9" i="18"/>
  <c r="DP9" i="18"/>
  <c r="DO9" i="18"/>
  <c r="DN9" i="18"/>
  <c r="DM9" i="18"/>
  <c r="DL9" i="18"/>
  <c r="DK9" i="18"/>
  <c r="DJ9" i="18"/>
  <c r="DI9" i="18"/>
  <c r="DS8" i="18"/>
  <c r="DR8" i="18"/>
  <c r="DQ8" i="18"/>
  <c r="DP8" i="18"/>
  <c r="DO8" i="18"/>
  <c r="DN8" i="18"/>
  <c r="DM8" i="18"/>
  <c r="DL8" i="18"/>
  <c r="DK8" i="18"/>
  <c r="DJ8" i="18"/>
  <c r="DI8" i="18"/>
  <c r="DS7" i="18"/>
  <c r="DR7" i="18"/>
  <c r="DQ7" i="18"/>
  <c r="DP7" i="18"/>
  <c r="DO7" i="18"/>
  <c r="DN7" i="18"/>
  <c r="DM7" i="18"/>
  <c r="DL7" i="18"/>
  <c r="DK7" i="18"/>
  <c r="DJ7" i="18"/>
  <c r="DI7" i="18"/>
  <c r="DS6" i="18"/>
  <c r="DR6" i="18"/>
  <c r="DQ6" i="18"/>
  <c r="DP6" i="18"/>
  <c r="DO6" i="18"/>
  <c r="DN6" i="18"/>
  <c r="DM6" i="18"/>
  <c r="DL6" i="18"/>
  <c r="DK6" i="18"/>
  <c r="DJ6" i="18"/>
  <c r="DI6" i="18"/>
  <c r="DH58" i="18"/>
  <c r="DH57" i="18"/>
  <c r="DH56" i="18"/>
  <c r="DH55" i="18"/>
  <c r="DH54" i="18"/>
  <c r="DH53" i="18"/>
  <c r="DH52" i="18"/>
  <c r="DH51" i="18"/>
  <c r="DH50" i="18"/>
  <c r="DH49" i="18"/>
  <c r="DH48" i="18"/>
  <c r="DH47" i="18"/>
  <c r="DH46" i="18"/>
  <c r="DH45" i="18"/>
  <c r="DH44" i="18"/>
  <c r="DH43" i="18"/>
  <c r="DH42" i="18"/>
  <c r="DH41" i="18"/>
  <c r="DH40" i="18"/>
  <c r="DH39" i="18"/>
  <c r="DH38" i="18"/>
  <c r="DH37" i="18"/>
  <c r="DH36" i="18"/>
  <c r="DH35" i="18"/>
  <c r="DH34" i="18"/>
  <c r="DH33" i="18"/>
  <c r="DH32" i="18"/>
  <c r="DH31" i="18"/>
  <c r="DH30" i="18"/>
  <c r="DH29" i="18"/>
  <c r="DH28" i="18"/>
  <c r="DH27" i="18"/>
  <c r="DH26" i="18"/>
  <c r="DH25" i="18"/>
  <c r="DH24" i="18"/>
  <c r="DH23" i="18"/>
  <c r="DH22" i="18"/>
  <c r="DH21" i="18"/>
  <c r="DH20" i="18"/>
  <c r="DH19" i="18"/>
  <c r="DH18" i="18"/>
  <c r="DH17" i="18"/>
  <c r="DH16" i="18"/>
  <c r="DH15" i="18"/>
  <c r="DH14" i="18"/>
  <c r="DH13" i="18"/>
  <c r="DH12" i="18"/>
  <c r="DH11" i="18"/>
  <c r="DH10" i="18"/>
  <c r="DH9" i="18"/>
  <c r="DH8" i="18"/>
  <c r="DH7" i="18"/>
  <c r="DH6" i="18"/>
  <c r="DE58" i="18"/>
  <c r="DE57" i="18"/>
  <c r="DE56" i="18"/>
  <c r="DE55" i="18"/>
  <c r="DE54" i="18"/>
  <c r="DE53" i="18"/>
  <c r="DE52" i="18"/>
  <c r="DE51" i="18"/>
  <c r="DE50" i="18"/>
  <c r="DE49" i="18"/>
  <c r="DE48" i="18"/>
  <c r="DE47" i="18"/>
  <c r="DE46" i="18"/>
  <c r="DE45" i="18"/>
  <c r="DE44" i="18"/>
  <c r="DE43" i="18"/>
  <c r="DE42" i="18"/>
  <c r="DE41" i="18"/>
  <c r="DE40" i="18"/>
  <c r="DE39" i="18"/>
  <c r="DE38" i="18"/>
  <c r="DE37" i="18"/>
  <c r="DE36" i="18"/>
  <c r="DE35" i="18"/>
  <c r="DE34" i="18"/>
  <c r="DE33" i="18"/>
  <c r="DE32" i="18"/>
  <c r="DE31" i="18"/>
  <c r="DE30" i="18"/>
  <c r="DE29" i="18"/>
  <c r="DE28" i="18"/>
  <c r="DE27" i="18"/>
  <c r="DE26" i="18"/>
  <c r="DE25" i="18"/>
  <c r="DE24" i="18"/>
  <c r="DE23" i="18"/>
  <c r="DE22" i="18"/>
  <c r="DE21" i="18"/>
  <c r="DE20" i="18"/>
  <c r="DE19" i="18"/>
  <c r="DE18" i="18"/>
  <c r="DE17" i="18"/>
  <c r="DE16" i="18"/>
  <c r="DE15" i="18"/>
  <c r="DE14" i="18"/>
  <c r="DE13" i="18"/>
  <c r="DE12" i="18"/>
  <c r="DE11" i="18"/>
  <c r="DE10" i="18"/>
  <c r="DE9" i="18"/>
  <c r="DE8" i="18"/>
  <c r="DE7" i="18"/>
  <c r="DE6" i="18"/>
  <c r="AV57" i="15"/>
  <c r="AU57" i="15"/>
  <c r="AT57" i="15"/>
  <c r="AS57" i="15"/>
  <c r="AR57" i="15"/>
  <c r="AQ57" i="15"/>
  <c r="AP57" i="15"/>
  <c r="AO57" i="15"/>
  <c r="AN57" i="15"/>
  <c r="AM57" i="15"/>
  <c r="AL57" i="15"/>
  <c r="AV56" i="15"/>
  <c r="AU56" i="15"/>
  <c r="AT56" i="15"/>
  <c r="AS56" i="15"/>
  <c r="AR56" i="15"/>
  <c r="AQ56" i="15"/>
  <c r="AP56" i="15"/>
  <c r="AO56" i="15"/>
  <c r="AN56" i="15"/>
  <c r="AM56" i="15"/>
  <c r="AL56" i="15"/>
  <c r="AV55" i="15"/>
  <c r="AU55" i="15"/>
  <c r="AT55" i="15"/>
  <c r="AS55" i="15"/>
  <c r="AR55" i="15"/>
  <c r="AQ55" i="15"/>
  <c r="AP55" i="15"/>
  <c r="AO55" i="15"/>
  <c r="AN55" i="15"/>
  <c r="AM55" i="15"/>
  <c r="AL55" i="15"/>
  <c r="AV54" i="15"/>
  <c r="AU54" i="15"/>
  <c r="AT54" i="15"/>
  <c r="AS54" i="15"/>
  <c r="AR54" i="15"/>
  <c r="AQ54" i="15"/>
  <c r="AP54" i="15"/>
  <c r="AO54" i="15"/>
  <c r="AN54" i="15"/>
  <c r="AM54" i="15"/>
  <c r="AL54" i="15"/>
  <c r="AV53" i="15"/>
  <c r="AU53" i="15"/>
  <c r="AT53" i="15"/>
  <c r="AS53" i="15"/>
  <c r="AR53" i="15"/>
  <c r="AQ53" i="15"/>
  <c r="AP53" i="15"/>
  <c r="AO53" i="15"/>
  <c r="AN53" i="15"/>
  <c r="AM53" i="15"/>
  <c r="AL53" i="15"/>
  <c r="AV52" i="15"/>
  <c r="AU52" i="15"/>
  <c r="AT52" i="15"/>
  <c r="AS52" i="15"/>
  <c r="AR52" i="15"/>
  <c r="AQ52" i="15"/>
  <c r="AP52" i="15"/>
  <c r="AO52" i="15"/>
  <c r="AN52" i="15"/>
  <c r="AM52" i="15"/>
  <c r="AL52" i="15"/>
  <c r="AV51" i="15"/>
  <c r="AU51" i="15"/>
  <c r="AT51" i="15"/>
  <c r="AS51" i="15"/>
  <c r="AR51" i="15"/>
  <c r="AQ51" i="15"/>
  <c r="AP51" i="15"/>
  <c r="AO51" i="15"/>
  <c r="AN51" i="15"/>
  <c r="AM51" i="15"/>
  <c r="AL51" i="15"/>
  <c r="AV50" i="15"/>
  <c r="AU50" i="15"/>
  <c r="AT50" i="15"/>
  <c r="AS50" i="15"/>
  <c r="AR50" i="15"/>
  <c r="AQ50" i="15"/>
  <c r="AP50" i="15"/>
  <c r="AO50" i="15"/>
  <c r="AN50" i="15"/>
  <c r="AM50" i="15"/>
  <c r="AL50" i="15"/>
  <c r="AV49" i="15"/>
  <c r="AU49" i="15"/>
  <c r="AT49" i="15"/>
  <c r="AS49" i="15"/>
  <c r="AR49" i="15"/>
  <c r="AQ49" i="15"/>
  <c r="AP49" i="15"/>
  <c r="AO49" i="15"/>
  <c r="AN49" i="15"/>
  <c r="AM49" i="15"/>
  <c r="AL49" i="15"/>
  <c r="AV48" i="15"/>
  <c r="AU48" i="15"/>
  <c r="AT48" i="15"/>
  <c r="AS48" i="15"/>
  <c r="AR48" i="15"/>
  <c r="AQ48" i="15"/>
  <c r="AP48" i="15"/>
  <c r="AO48" i="15"/>
  <c r="AN48" i="15"/>
  <c r="AM48" i="15"/>
  <c r="AL48" i="15"/>
  <c r="AV47" i="15"/>
  <c r="AU47" i="15"/>
  <c r="AT47" i="15"/>
  <c r="AS47" i="15"/>
  <c r="AR47" i="15"/>
  <c r="AQ47" i="15"/>
  <c r="AP47" i="15"/>
  <c r="AO47" i="15"/>
  <c r="AN47" i="15"/>
  <c r="AM47" i="15"/>
  <c r="AL47" i="15"/>
  <c r="AV46" i="15"/>
  <c r="AU46" i="15"/>
  <c r="AT46" i="15"/>
  <c r="AS46" i="15"/>
  <c r="AR46" i="15"/>
  <c r="AQ46" i="15"/>
  <c r="AP46" i="15"/>
  <c r="AO46" i="15"/>
  <c r="AN46" i="15"/>
  <c r="AM46" i="15"/>
  <c r="AL46" i="15"/>
  <c r="AV45" i="15"/>
  <c r="AU45" i="15"/>
  <c r="AT45" i="15"/>
  <c r="AS45" i="15"/>
  <c r="AR45" i="15"/>
  <c r="AQ45" i="15"/>
  <c r="AP45" i="15"/>
  <c r="AO45" i="15"/>
  <c r="AN45" i="15"/>
  <c r="AM45" i="15"/>
  <c r="AL45" i="15"/>
  <c r="AV44" i="15"/>
  <c r="AU44" i="15"/>
  <c r="AT44" i="15"/>
  <c r="AS44" i="15"/>
  <c r="AR44" i="15"/>
  <c r="AQ44" i="15"/>
  <c r="AP44" i="15"/>
  <c r="AO44" i="15"/>
  <c r="AN44" i="15"/>
  <c r="AM44" i="15"/>
  <c r="AL44" i="15"/>
  <c r="AV43" i="15"/>
  <c r="AU43" i="15"/>
  <c r="AT43" i="15"/>
  <c r="AS43" i="15"/>
  <c r="AR43" i="15"/>
  <c r="AQ43" i="15"/>
  <c r="AP43" i="15"/>
  <c r="AO43" i="15"/>
  <c r="AN43" i="15"/>
  <c r="AM43" i="15"/>
  <c r="AL43" i="15"/>
  <c r="AV42" i="15"/>
  <c r="AU42" i="15"/>
  <c r="AT42" i="15"/>
  <c r="AS42" i="15"/>
  <c r="AR42" i="15"/>
  <c r="AQ42" i="15"/>
  <c r="AP42" i="15"/>
  <c r="AO42" i="15"/>
  <c r="AN42" i="15"/>
  <c r="AM42" i="15"/>
  <c r="AL42" i="15"/>
  <c r="AV41" i="15"/>
  <c r="AU41" i="15"/>
  <c r="AT41" i="15"/>
  <c r="AS41" i="15"/>
  <c r="AR41" i="15"/>
  <c r="AQ41" i="15"/>
  <c r="AP41" i="15"/>
  <c r="AO41" i="15"/>
  <c r="AN41" i="15"/>
  <c r="AM41" i="15"/>
  <c r="AL41" i="15"/>
  <c r="AV40" i="15"/>
  <c r="AU40" i="15"/>
  <c r="AT40" i="15"/>
  <c r="AS40" i="15"/>
  <c r="AR40" i="15"/>
  <c r="AQ40" i="15"/>
  <c r="AP40" i="15"/>
  <c r="AO40" i="15"/>
  <c r="AN40" i="15"/>
  <c r="AM40" i="15"/>
  <c r="AL40" i="15"/>
  <c r="AV39" i="15"/>
  <c r="AU39" i="15"/>
  <c r="AT39" i="15"/>
  <c r="AS39" i="15"/>
  <c r="AR39" i="15"/>
  <c r="AQ39" i="15"/>
  <c r="AP39" i="15"/>
  <c r="AO39" i="15"/>
  <c r="AN39" i="15"/>
  <c r="AM39" i="15"/>
  <c r="AL39" i="15"/>
  <c r="AV38" i="15"/>
  <c r="AU38" i="15"/>
  <c r="AT38" i="15"/>
  <c r="AS38" i="15"/>
  <c r="AR38" i="15"/>
  <c r="AQ38" i="15"/>
  <c r="AP38" i="15"/>
  <c r="AO38" i="15"/>
  <c r="AN38" i="15"/>
  <c r="AM38" i="15"/>
  <c r="AL38" i="15"/>
  <c r="AV37" i="15"/>
  <c r="AU37" i="15"/>
  <c r="AT37" i="15"/>
  <c r="AS37" i="15"/>
  <c r="AR37" i="15"/>
  <c r="AQ37" i="15"/>
  <c r="AP37" i="15"/>
  <c r="AO37" i="15"/>
  <c r="AN37" i="15"/>
  <c r="AM37" i="15"/>
  <c r="AL37" i="15"/>
  <c r="AV36" i="15"/>
  <c r="AU36" i="15"/>
  <c r="AT36" i="15"/>
  <c r="AS36" i="15"/>
  <c r="AR36" i="15"/>
  <c r="AQ36" i="15"/>
  <c r="AP36" i="15"/>
  <c r="AO36" i="15"/>
  <c r="AN36" i="15"/>
  <c r="AM36" i="15"/>
  <c r="AL36" i="15"/>
  <c r="AV35" i="15"/>
  <c r="AU35" i="15"/>
  <c r="AT35" i="15"/>
  <c r="AS35" i="15"/>
  <c r="AR35" i="15"/>
  <c r="AQ35" i="15"/>
  <c r="AP35" i="15"/>
  <c r="AO35" i="15"/>
  <c r="AN35" i="15"/>
  <c r="AM35" i="15"/>
  <c r="AL35" i="15"/>
  <c r="AV34" i="15"/>
  <c r="AU34" i="15"/>
  <c r="AT34" i="15"/>
  <c r="AS34" i="15"/>
  <c r="AR34" i="15"/>
  <c r="AQ34" i="15"/>
  <c r="AP34" i="15"/>
  <c r="AO34" i="15"/>
  <c r="AN34" i="15"/>
  <c r="AM34" i="15"/>
  <c r="AL34" i="15"/>
  <c r="AV33" i="15"/>
  <c r="AU33" i="15"/>
  <c r="AT33" i="15"/>
  <c r="AS33" i="15"/>
  <c r="AR33" i="15"/>
  <c r="AQ33" i="15"/>
  <c r="AP33" i="15"/>
  <c r="AO33" i="15"/>
  <c r="AN33" i="15"/>
  <c r="AM33" i="15"/>
  <c r="AL33" i="15"/>
  <c r="AV32" i="15"/>
  <c r="AU32" i="15"/>
  <c r="AT32" i="15"/>
  <c r="AS32" i="15"/>
  <c r="AR32" i="15"/>
  <c r="AQ32" i="15"/>
  <c r="AP32" i="15"/>
  <c r="AO32" i="15"/>
  <c r="AN32" i="15"/>
  <c r="AM32" i="15"/>
  <c r="AL32" i="15"/>
  <c r="AV31" i="15"/>
  <c r="AU31" i="15"/>
  <c r="AT31" i="15"/>
  <c r="AS31" i="15"/>
  <c r="AR31" i="15"/>
  <c r="AQ31" i="15"/>
  <c r="AP31" i="15"/>
  <c r="AO31" i="15"/>
  <c r="AN31" i="15"/>
  <c r="AM31" i="15"/>
  <c r="AL31" i="15"/>
  <c r="AV30" i="15"/>
  <c r="AU30" i="15"/>
  <c r="AT30" i="15"/>
  <c r="AS30" i="15"/>
  <c r="AR30" i="15"/>
  <c r="AQ30" i="15"/>
  <c r="AP30" i="15"/>
  <c r="AO30" i="15"/>
  <c r="AN30" i="15"/>
  <c r="AM30" i="15"/>
  <c r="AL30" i="15"/>
  <c r="AV29" i="15"/>
  <c r="AU29" i="15"/>
  <c r="AT29" i="15"/>
  <c r="AS29" i="15"/>
  <c r="AR29" i="15"/>
  <c r="AQ29" i="15"/>
  <c r="AP29" i="15"/>
  <c r="AO29" i="15"/>
  <c r="AN29" i="15"/>
  <c r="AM29" i="15"/>
  <c r="AL29" i="15"/>
  <c r="AV28" i="15"/>
  <c r="AU28" i="15"/>
  <c r="AT28" i="15"/>
  <c r="AS28" i="15"/>
  <c r="AR28" i="15"/>
  <c r="AQ28" i="15"/>
  <c r="AP28" i="15"/>
  <c r="AO28" i="15"/>
  <c r="AN28" i="15"/>
  <c r="AM28" i="15"/>
  <c r="AL28" i="15"/>
  <c r="AV27" i="15"/>
  <c r="AU27" i="15"/>
  <c r="AT27" i="15"/>
  <c r="AS27" i="15"/>
  <c r="AR27" i="15"/>
  <c r="AQ27" i="15"/>
  <c r="AP27" i="15"/>
  <c r="AO27" i="15"/>
  <c r="AN27" i="15"/>
  <c r="AM27" i="15"/>
  <c r="AL27" i="15"/>
  <c r="AV26" i="15"/>
  <c r="AU26" i="15"/>
  <c r="AT26" i="15"/>
  <c r="AS26" i="15"/>
  <c r="AR26" i="15"/>
  <c r="AQ26" i="15"/>
  <c r="AP26" i="15"/>
  <c r="AO26" i="15"/>
  <c r="AN26" i="15"/>
  <c r="AM26" i="15"/>
  <c r="AL26" i="15"/>
  <c r="AV25" i="15"/>
  <c r="AU25" i="15"/>
  <c r="AT25" i="15"/>
  <c r="AS25" i="15"/>
  <c r="AR25" i="15"/>
  <c r="AQ25" i="15"/>
  <c r="AP25" i="15"/>
  <c r="AO25" i="15"/>
  <c r="AN25" i="15"/>
  <c r="AM25" i="15"/>
  <c r="AL25" i="15"/>
  <c r="AV24" i="15"/>
  <c r="AU24" i="15"/>
  <c r="AT24" i="15"/>
  <c r="AS24" i="15"/>
  <c r="AR24" i="15"/>
  <c r="AQ24" i="15"/>
  <c r="AP24" i="15"/>
  <c r="AO24" i="15"/>
  <c r="AN24" i="15"/>
  <c r="AM24" i="15"/>
  <c r="AL24" i="15"/>
  <c r="AV23" i="15"/>
  <c r="AU23" i="15"/>
  <c r="AT23" i="15"/>
  <c r="AS23" i="15"/>
  <c r="AR23" i="15"/>
  <c r="AQ23" i="15"/>
  <c r="AP23" i="15"/>
  <c r="AO23" i="15"/>
  <c r="AN23" i="15"/>
  <c r="AM23" i="15"/>
  <c r="AL23" i="15"/>
  <c r="AV22" i="15"/>
  <c r="AU22" i="15"/>
  <c r="AT22" i="15"/>
  <c r="AS22" i="15"/>
  <c r="AR22" i="15"/>
  <c r="AQ22" i="15"/>
  <c r="AP22" i="15"/>
  <c r="AO22" i="15"/>
  <c r="AN22" i="15"/>
  <c r="AM22" i="15"/>
  <c r="AL22" i="15"/>
  <c r="AV21" i="15"/>
  <c r="AU21" i="15"/>
  <c r="AT21" i="15"/>
  <c r="AS21" i="15"/>
  <c r="AR21" i="15"/>
  <c r="AQ21" i="15"/>
  <c r="AP21" i="15"/>
  <c r="AO21" i="15"/>
  <c r="AN21" i="15"/>
  <c r="AM21" i="15"/>
  <c r="AL21" i="15"/>
  <c r="AV20" i="15"/>
  <c r="AU20" i="15"/>
  <c r="AT20" i="15"/>
  <c r="AS20" i="15"/>
  <c r="AR20" i="15"/>
  <c r="AQ20" i="15"/>
  <c r="AP20" i="15"/>
  <c r="AO20" i="15"/>
  <c r="AN20" i="15"/>
  <c r="AM20" i="15"/>
  <c r="AL20" i="15"/>
  <c r="AV19" i="15"/>
  <c r="AU19" i="15"/>
  <c r="AT19" i="15"/>
  <c r="AS19" i="15"/>
  <c r="AR19" i="15"/>
  <c r="AQ19" i="15"/>
  <c r="AP19" i="15"/>
  <c r="AO19" i="15"/>
  <c r="AN19" i="15"/>
  <c r="AM19" i="15"/>
  <c r="AL19" i="15"/>
  <c r="AV18" i="15"/>
  <c r="AU18" i="15"/>
  <c r="AT18" i="15"/>
  <c r="AS18" i="15"/>
  <c r="AR18" i="15"/>
  <c r="AQ18" i="15"/>
  <c r="AP18" i="15"/>
  <c r="AO18" i="15"/>
  <c r="AN18" i="15"/>
  <c r="AM18" i="15"/>
  <c r="AL18" i="15"/>
  <c r="AV17" i="15"/>
  <c r="AU17" i="15"/>
  <c r="AT17" i="15"/>
  <c r="AS17" i="15"/>
  <c r="AR17" i="15"/>
  <c r="AQ17" i="15"/>
  <c r="AP17" i="15"/>
  <c r="AO17" i="15"/>
  <c r="AN17" i="15"/>
  <c r="AM17" i="15"/>
  <c r="AL17" i="15"/>
  <c r="AK57" i="15"/>
  <c r="AK56" i="15"/>
  <c r="AK55" i="15"/>
  <c r="AK54" i="15"/>
  <c r="AK53" i="15"/>
  <c r="AK52" i="15"/>
  <c r="AK51" i="15"/>
  <c r="AK50" i="15"/>
  <c r="AK49" i="15"/>
  <c r="AK48" i="15"/>
  <c r="AK47" i="15"/>
  <c r="AK46" i="15"/>
  <c r="AK45" i="15"/>
  <c r="AK44" i="15"/>
  <c r="AK43" i="15"/>
  <c r="AK42" i="15"/>
  <c r="AK41" i="15"/>
  <c r="AK40" i="15"/>
  <c r="AK39" i="15"/>
  <c r="AK38" i="15"/>
  <c r="AK37" i="15"/>
  <c r="AK36" i="15"/>
  <c r="AK35" i="15"/>
  <c r="AK34" i="15"/>
  <c r="AK33" i="15"/>
  <c r="AK32" i="15"/>
  <c r="AK31" i="15"/>
  <c r="AK30" i="15"/>
  <c r="AK29" i="15"/>
  <c r="AK28" i="15"/>
  <c r="AK27" i="15"/>
  <c r="AK26" i="15"/>
  <c r="AK25" i="15"/>
  <c r="AK24" i="15"/>
  <c r="AK23" i="15"/>
  <c r="AK22" i="15"/>
  <c r="AK21" i="15"/>
  <c r="AK20" i="15"/>
  <c r="AK19" i="15"/>
  <c r="AK18" i="15"/>
  <c r="AK17" i="15"/>
  <c r="AH57" i="15"/>
  <c r="AG57" i="15"/>
  <c r="AF57" i="15"/>
  <c r="AH56" i="15"/>
  <c r="AG56" i="15"/>
  <c r="AF56" i="15"/>
  <c r="AH55" i="15"/>
  <c r="AG55" i="15"/>
  <c r="AF55" i="15"/>
  <c r="AH54" i="15"/>
  <c r="AG54" i="15"/>
  <c r="AF54" i="15"/>
  <c r="AH53" i="15"/>
  <c r="AG53" i="15"/>
  <c r="AF53" i="15"/>
  <c r="AH52" i="15"/>
  <c r="AG52" i="15"/>
  <c r="AF52" i="15"/>
  <c r="AH51" i="15"/>
  <c r="AG51" i="15"/>
  <c r="AF51" i="15"/>
  <c r="AH50" i="15"/>
  <c r="AG50" i="15"/>
  <c r="AF50" i="15"/>
  <c r="AH49" i="15"/>
  <c r="AG49" i="15"/>
  <c r="AF49" i="15"/>
  <c r="AH48" i="15"/>
  <c r="AG48" i="15"/>
  <c r="AF48" i="15"/>
  <c r="AH47" i="15"/>
  <c r="AG47" i="15"/>
  <c r="AF47" i="15"/>
  <c r="AH46" i="15"/>
  <c r="AG46" i="15"/>
  <c r="AF46" i="15"/>
  <c r="AH45" i="15"/>
  <c r="AG45" i="15"/>
  <c r="AF45" i="15"/>
  <c r="AH44" i="15"/>
  <c r="AG44" i="15"/>
  <c r="AF44" i="15"/>
  <c r="AH43" i="15"/>
  <c r="AG43" i="15"/>
  <c r="AF43" i="15"/>
  <c r="AH42" i="15"/>
  <c r="AG42" i="15"/>
  <c r="AF42" i="15"/>
  <c r="AH41" i="15"/>
  <c r="AG41" i="15"/>
  <c r="AF41" i="15"/>
  <c r="AH40" i="15"/>
  <c r="AG40" i="15"/>
  <c r="AF40" i="15"/>
  <c r="AH39" i="15"/>
  <c r="AG39" i="15"/>
  <c r="AF39" i="15"/>
  <c r="AH38" i="15"/>
  <c r="AG38" i="15"/>
  <c r="AF38" i="15"/>
  <c r="AH37" i="15"/>
  <c r="AG37" i="15"/>
  <c r="AF37" i="15"/>
  <c r="AH36" i="15"/>
  <c r="AG36" i="15"/>
  <c r="AF36" i="15"/>
  <c r="AH35" i="15"/>
  <c r="AG35" i="15"/>
  <c r="AF35" i="15"/>
  <c r="AH34" i="15"/>
  <c r="AG34" i="15"/>
  <c r="AF34" i="15"/>
  <c r="AH33" i="15"/>
  <c r="AG33" i="15"/>
  <c r="AF33" i="15"/>
  <c r="AH32" i="15"/>
  <c r="AG32" i="15"/>
  <c r="AF32" i="15"/>
  <c r="AH31" i="15"/>
  <c r="AG31" i="15"/>
  <c r="AF31" i="15"/>
  <c r="AH30" i="15"/>
  <c r="AG30" i="15"/>
  <c r="AF30" i="15"/>
  <c r="AH29" i="15"/>
  <c r="AG29" i="15"/>
  <c r="AF29" i="15"/>
  <c r="AH28" i="15"/>
  <c r="AG28" i="15"/>
  <c r="AF28" i="15"/>
  <c r="AH27" i="15"/>
  <c r="AG27" i="15"/>
  <c r="AF27" i="15"/>
  <c r="AH26" i="15"/>
  <c r="AG26" i="15"/>
  <c r="AF26" i="15"/>
  <c r="AH25" i="15"/>
  <c r="AG25" i="15"/>
  <c r="AF25" i="15"/>
  <c r="AH24" i="15"/>
  <c r="AG24" i="15"/>
  <c r="AF24" i="15"/>
  <c r="AH23" i="15"/>
  <c r="AG23" i="15"/>
  <c r="AF23" i="15"/>
  <c r="AH22" i="15"/>
  <c r="AG22" i="15"/>
  <c r="AF22" i="15"/>
  <c r="AH21" i="15"/>
  <c r="AG21" i="15"/>
  <c r="AF21" i="15"/>
  <c r="AH20" i="15"/>
  <c r="AG20" i="15"/>
  <c r="AF20" i="15"/>
  <c r="AH19" i="15"/>
  <c r="AG19" i="15"/>
  <c r="AF19" i="15"/>
  <c r="AH18" i="15"/>
  <c r="AG18" i="15"/>
  <c r="AF18" i="15"/>
  <c r="AH17" i="15"/>
  <c r="AG17" i="15"/>
  <c r="AF17" i="15"/>
  <c r="AN44" i="2"/>
  <c r="AN43" i="2"/>
  <c r="AN35" i="2"/>
  <c r="AN34" i="2"/>
  <c r="AM44" i="2"/>
  <c r="AM43" i="2"/>
  <c r="L43" i="9"/>
  <c r="K43" i="9"/>
  <c r="J43" i="9"/>
  <c r="I43" i="9"/>
  <c r="H43" i="9"/>
  <c r="AH44" i="13"/>
  <c r="AH43" i="13"/>
  <c r="AH35" i="13"/>
  <c r="AH62" i="13" s="1"/>
  <c r="AH63" i="13" s="1"/>
  <c r="AH34" i="13"/>
  <c r="AG44" i="13"/>
  <c r="AG43" i="13"/>
  <c r="AH55" i="13" l="1"/>
  <c r="AH54" i="13"/>
  <c r="AN54" i="2"/>
  <c r="AN55" i="2" s="1"/>
  <c r="AN63" i="2"/>
  <c r="AN62" i="2"/>
  <c r="AS64" i="14"/>
  <c r="AM142" i="14"/>
  <c r="AM16" i="14" l="1"/>
  <c r="AM17" i="14" l="1"/>
  <c r="AM35" i="2" l="1"/>
  <c r="AM34" i="2"/>
  <c r="AM54" i="2" s="1"/>
  <c r="AM55" i="2" s="1"/>
  <c r="AG35" i="13"/>
  <c r="AG34" i="13"/>
  <c r="AG55" i="13" l="1"/>
  <c r="AG54" i="13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CP22" i="18" l="1"/>
  <c r="CN22" i="18"/>
  <c r="CM22" i="18"/>
  <c r="CP21" i="18"/>
  <c r="CN21" i="18"/>
  <c r="CM21" i="18"/>
  <c r="CP20" i="18"/>
  <c r="CN20" i="18"/>
  <c r="CM20" i="18"/>
  <c r="CP19" i="18"/>
  <c r="CN19" i="18"/>
  <c r="CM19" i="18"/>
  <c r="CP18" i="18"/>
  <c r="CN18" i="18"/>
  <c r="CM18" i="18"/>
  <c r="CP58" i="18"/>
  <c r="CN58" i="18"/>
  <c r="CM58" i="18"/>
  <c r="CP57" i="18"/>
  <c r="CN57" i="18"/>
  <c r="CM57" i="18"/>
  <c r="CP56" i="18"/>
  <c r="CN56" i="18"/>
  <c r="CM56" i="18"/>
  <c r="CP55" i="18"/>
  <c r="CN55" i="18"/>
  <c r="CM55" i="18"/>
  <c r="CP54" i="18"/>
  <c r="CN54" i="18"/>
  <c r="CM54" i="18"/>
  <c r="CP53" i="18"/>
  <c r="CN53" i="18"/>
  <c r="CM53" i="18"/>
  <c r="CP52" i="18"/>
  <c r="CN52" i="18"/>
  <c r="CM52" i="18"/>
  <c r="CP51" i="18"/>
  <c r="CN51" i="18"/>
  <c r="CM51" i="18"/>
  <c r="CP50" i="18"/>
  <c r="CN50" i="18"/>
  <c r="CM50" i="18"/>
  <c r="CP49" i="18"/>
  <c r="CN49" i="18"/>
  <c r="CM49" i="18"/>
  <c r="CP48" i="18"/>
  <c r="CN48" i="18"/>
  <c r="CM48" i="18"/>
  <c r="CP47" i="18"/>
  <c r="CN47" i="18"/>
  <c r="CM47" i="18"/>
  <c r="CP46" i="18"/>
  <c r="CN46" i="18"/>
  <c r="CM46" i="18"/>
  <c r="CP45" i="18"/>
  <c r="CN45" i="18"/>
  <c r="CM45" i="18"/>
  <c r="CP44" i="18"/>
  <c r="CN44" i="18"/>
  <c r="CM44" i="18"/>
  <c r="CP43" i="18"/>
  <c r="CN43" i="18"/>
  <c r="CM43" i="18"/>
  <c r="CP42" i="18"/>
  <c r="CN42" i="18"/>
  <c r="CM42" i="18"/>
  <c r="CP41" i="18"/>
  <c r="CN41" i="18"/>
  <c r="CM41" i="18"/>
  <c r="CP40" i="18"/>
  <c r="CN40" i="18"/>
  <c r="CM40" i="18"/>
  <c r="CP39" i="18"/>
  <c r="CN39" i="18"/>
  <c r="CM39" i="18"/>
  <c r="CP38" i="18"/>
  <c r="CN38" i="18"/>
  <c r="CM38" i="18"/>
  <c r="CP37" i="18"/>
  <c r="CN37" i="18"/>
  <c r="CM37" i="18"/>
  <c r="CP36" i="18"/>
  <c r="CN36" i="18"/>
  <c r="CM36" i="18"/>
  <c r="CP35" i="18"/>
  <c r="CN35" i="18"/>
  <c r="CM35" i="18"/>
  <c r="CP34" i="18"/>
  <c r="CN34" i="18"/>
  <c r="CM34" i="18"/>
  <c r="CP33" i="18"/>
  <c r="CN33" i="18"/>
  <c r="CM33" i="18"/>
  <c r="CP32" i="18"/>
  <c r="CN32" i="18"/>
  <c r="CM32" i="18"/>
  <c r="CP31" i="18"/>
  <c r="CN31" i="18"/>
  <c r="CM31" i="18"/>
  <c r="CP30" i="18"/>
  <c r="CN30" i="18"/>
  <c r="CM30" i="18"/>
  <c r="CP29" i="18"/>
  <c r="CN29" i="18"/>
  <c r="CM29" i="18"/>
  <c r="CP28" i="18"/>
  <c r="CN28" i="18"/>
  <c r="CM28" i="18"/>
  <c r="CP27" i="18"/>
  <c r="CN27" i="18"/>
  <c r="CM27" i="18"/>
  <c r="CP26" i="18"/>
  <c r="CN26" i="18"/>
  <c r="CM26" i="18"/>
  <c r="CP25" i="18"/>
  <c r="CN25" i="18"/>
  <c r="CM25" i="18"/>
  <c r="CP24" i="18"/>
  <c r="CN24" i="18"/>
  <c r="CM24" i="18"/>
  <c r="CN23" i="18"/>
  <c r="CM23" i="18"/>
  <c r="CO22" i="18"/>
  <c r="CO20" i="18"/>
  <c r="CO18" i="18"/>
  <c r="CK22" i="18"/>
  <c r="CK21" i="18"/>
  <c r="CK20" i="18"/>
  <c r="CK19" i="18"/>
  <c r="CK18" i="18"/>
  <c r="AC22" i="18"/>
  <c r="AC21" i="18"/>
  <c r="AC20" i="18"/>
  <c r="AC19" i="18"/>
  <c r="AC18" i="18"/>
  <c r="BV19" i="18" l="1"/>
  <c r="BV20" i="18"/>
  <c r="BV21" i="18"/>
  <c r="BV22" i="18"/>
  <c r="CO19" i="18"/>
  <c r="CO21" i="18"/>
  <c r="BV18" i="18"/>
  <c r="CO58" i="18"/>
  <c r="CO57" i="18"/>
  <c r="CO56" i="18"/>
  <c r="CO55" i="18"/>
  <c r="CO54" i="18"/>
  <c r="CO53" i="18"/>
  <c r="CO52" i="18"/>
  <c r="CO51" i="18"/>
  <c r="CO50" i="18"/>
  <c r="CO49" i="18"/>
  <c r="CO48" i="18"/>
  <c r="CO47" i="18"/>
  <c r="CO46" i="18"/>
  <c r="CO45" i="18"/>
  <c r="CO44" i="18"/>
  <c r="CO43" i="18"/>
  <c r="CO42" i="18"/>
  <c r="CO41" i="18"/>
  <c r="CO40" i="18"/>
  <c r="CO39" i="18"/>
  <c r="CO38" i="18"/>
  <c r="CO37" i="18"/>
  <c r="CO36" i="18"/>
  <c r="CO35" i="18"/>
  <c r="CO34" i="18"/>
  <c r="CO33" i="18"/>
  <c r="CO32" i="18"/>
  <c r="CO31" i="18"/>
  <c r="CO30" i="18"/>
  <c r="CO29" i="18"/>
  <c r="CO28" i="18"/>
  <c r="CO27" i="18"/>
  <c r="CO26" i="18"/>
  <c r="CO25" i="18"/>
  <c r="CO24" i="18"/>
  <c r="CO23" i="18"/>
  <c r="CK58" i="18"/>
  <c r="AC58" i="18"/>
  <c r="CK57" i="18"/>
  <c r="AC57" i="18"/>
  <c r="CK56" i="18"/>
  <c r="AC56" i="18"/>
  <c r="CK55" i="18"/>
  <c r="AC55" i="18"/>
  <c r="CK54" i="18"/>
  <c r="AC54" i="18"/>
  <c r="CK53" i="18"/>
  <c r="AC53" i="18"/>
  <c r="CK52" i="18"/>
  <c r="AC52" i="18"/>
  <c r="CK51" i="18"/>
  <c r="AC51" i="18"/>
  <c r="CK50" i="18"/>
  <c r="AC50" i="18"/>
  <c r="CK49" i="18"/>
  <c r="AC49" i="18"/>
  <c r="CK48" i="18"/>
  <c r="AC48" i="18"/>
  <c r="CK47" i="18"/>
  <c r="AC47" i="18"/>
  <c r="CK46" i="18"/>
  <c r="AC46" i="18"/>
  <c r="CK45" i="18"/>
  <c r="AC45" i="18"/>
  <c r="CK44" i="18"/>
  <c r="AC44" i="18"/>
  <c r="CK43" i="18"/>
  <c r="AC43" i="18"/>
  <c r="CK42" i="18"/>
  <c r="AC42" i="18"/>
  <c r="CK41" i="18"/>
  <c r="AC41" i="18"/>
  <c r="CK40" i="18"/>
  <c r="AC40" i="18"/>
  <c r="CK39" i="18"/>
  <c r="AC39" i="18"/>
  <c r="CK38" i="18"/>
  <c r="AC38" i="18"/>
  <c r="CK37" i="18"/>
  <c r="AC37" i="18"/>
  <c r="CK36" i="18"/>
  <c r="AC36" i="18"/>
  <c r="CK35" i="18"/>
  <c r="AC35" i="18"/>
  <c r="CK34" i="18"/>
  <c r="AC34" i="18"/>
  <c r="CK33" i="18"/>
  <c r="AC33" i="18"/>
  <c r="CK32" i="18"/>
  <c r="AC32" i="18"/>
  <c r="CK31" i="18"/>
  <c r="AC31" i="18"/>
  <c r="CK30" i="18"/>
  <c r="AC30" i="18"/>
  <c r="CK29" i="18"/>
  <c r="AC29" i="18"/>
  <c r="CK28" i="18"/>
  <c r="AC28" i="18"/>
  <c r="CK27" i="18"/>
  <c r="AC27" i="18"/>
  <c r="CK26" i="18"/>
  <c r="AC26" i="18"/>
  <c r="CK25" i="18"/>
  <c r="AC25" i="18"/>
  <c r="CK24" i="18"/>
  <c r="AC24" i="18"/>
  <c r="CP23" i="18"/>
  <c r="CK23" i="18"/>
  <c r="AC23" i="18"/>
  <c r="BV57" i="18" l="1"/>
  <c r="BV58" i="18"/>
  <c r="BV23" i="18"/>
  <c r="BV24" i="18"/>
  <c r="BV25" i="18"/>
  <c r="BV26" i="18"/>
  <c r="BV27" i="18"/>
  <c r="BV28" i="18"/>
  <c r="BV29" i="18"/>
  <c r="BV30" i="18"/>
  <c r="BV31" i="18"/>
  <c r="BV32" i="18"/>
  <c r="BV33" i="18"/>
  <c r="BV34" i="18"/>
  <c r="BV35" i="18"/>
  <c r="BV36" i="18"/>
  <c r="BV37" i="18"/>
  <c r="BV38" i="18"/>
  <c r="BV39" i="18"/>
  <c r="BV40" i="18"/>
  <c r="BV41" i="18"/>
  <c r="BV42" i="18"/>
  <c r="BV43" i="18"/>
  <c r="BV44" i="18"/>
  <c r="BV45" i="18"/>
  <c r="BV46" i="18"/>
  <c r="BV47" i="18"/>
  <c r="BV48" i="18"/>
  <c r="BV49" i="18"/>
  <c r="BV50" i="18"/>
  <c r="BV51" i="18"/>
  <c r="BV52" i="18"/>
  <c r="BV53" i="18"/>
  <c r="BV54" i="18"/>
  <c r="BV55" i="18"/>
  <c r="BV56" i="18"/>
  <c r="AL144" i="14"/>
  <c r="AL78" i="14"/>
  <c r="AL43" i="14" l="1"/>
  <c r="L42" i="9"/>
  <c r="K42" i="9"/>
  <c r="J42" i="9"/>
  <c r="I42" i="9"/>
  <c r="H42" i="9"/>
  <c r="AV58" i="17" l="1"/>
  <c r="BK58" i="17" s="1"/>
  <c r="AU58" i="17"/>
  <c r="BJ58" i="17" s="1"/>
  <c r="AT58" i="17"/>
  <c r="BI58" i="17" s="1"/>
  <c r="AS58" i="17"/>
  <c r="BH58" i="17" s="1"/>
  <c r="AR58" i="17"/>
  <c r="BG58" i="17" s="1"/>
  <c r="AQ58" i="17"/>
  <c r="BF58" i="17" s="1"/>
  <c r="AP58" i="17"/>
  <c r="BE58" i="17" s="1"/>
  <c r="AO58" i="17"/>
  <c r="BD58" i="17" s="1"/>
  <c r="AN58" i="17"/>
  <c r="BC58" i="17" s="1"/>
  <c r="AJ58" i="17"/>
  <c r="AI58" i="17"/>
  <c r="AH58" i="17"/>
  <c r="AG58" i="17"/>
  <c r="R58" i="17"/>
  <c r="Q58" i="17"/>
  <c r="P58" i="17"/>
  <c r="O58" i="17"/>
  <c r="N58" i="17"/>
  <c r="Q57" i="15"/>
  <c r="P57" i="15"/>
  <c r="O57" i="15"/>
  <c r="Q56" i="15"/>
  <c r="P56" i="15"/>
  <c r="O56" i="15"/>
  <c r="Q55" i="15"/>
  <c r="P55" i="15"/>
  <c r="O55" i="15"/>
  <c r="Q54" i="15"/>
  <c r="P54" i="15"/>
  <c r="O54" i="15"/>
  <c r="Q53" i="15"/>
  <c r="P53" i="15"/>
  <c r="O53" i="15"/>
  <c r="Q52" i="15"/>
  <c r="P52" i="15"/>
  <c r="O52" i="15"/>
  <c r="Q51" i="15"/>
  <c r="P51" i="15"/>
  <c r="O51" i="15"/>
  <c r="Q50" i="15"/>
  <c r="P50" i="15"/>
  <c r="O50" i="15"/>
  <c r="Q49" i="15"/>
  <c r="P49" i="15"/>
  <c r="O49" i="15"/>
  <c r="Q48" i="15"/>
  <c r="P48" i="15"/>
  <c r="O48" i="15"/>
  <c r="AX58" i="17" l="1"/>
  <c r="AY58" i="17"/>
  <c r="AZ58" i="17"/>
  <c r="AW58" i="17"/>
  <c r="Q47" i="15"/>
  <c r="P47" i="15"/>
  <c r="O47" i="15"/>
  <c r="AL57" i="14"/>
  <c r="AL58" i="14" s="1"/>
  <c r="AL44" i="14"/>
  <c r="AM180" i="14"/>
  <c r="AM178" i="14"/>
  <c r="AM177" i="14"/>
  <c r="AM176" i="14"/>
  <c r="AM145" i="14"/>
  <c r="AM141" i="14"/>
  <c r="AM77" i="14"/>
  <c r="AM76" i="14"/>
  <c r="AN32" i="3" l="1"/>
  <c r="AN33" i="3" s="1"/>
  <c r="AN34" i="3" s="1"/>
  <c r="AL143" i="14"/>
  <c r="AL29" i="14"/>
  <c r="AL30" i="14" s="1"/>
  <c r="AJ57" i="14" l="1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AK43" i="14"/>
  <c r="AJ29" i="14"/>
  <c r="AJ30" i="14" s="1"/>
  <c r="AI29" i="14"/>
  <c r="AI30" i="14" s="1"/>
  <c r="AH29" i="14"/>
  <c r="AH30" i="14" s="1"/>
  <c r="AG29" i="14"/>
  <c r="AG30" i="14" s="1"/>
  <c r="AF29" i="14"/>
  <c r="AF30" i="14" s="1"/>
  <c r="AE29" i="14"/>
  <c r="AE30" i="14" s="1"/>
  <c r="AD29" i="14"/>
  <c r="AD30" i="14" s="1"/>
  <c r="AC29" i="14"/>
  <c r="AC30" i="14" s="1"/>
  <c r="AB29" i="14"/>
  <c r="AB30" i="14" s="1"/>
  <c r="AA29" i="14"/>
  <c r="AA30" i="14" s="1"/>
  <c r="Z29" i="14"/>
  <c r="Z30" i="14" s="1"/>
  <c r="Y29" i="14"/>
  <c r="Y30" i="14" s="1"/>
  <c r="X29" i="14"/>
  <c r="X30" i="14" s="1"/>
  <c r="W29" i="14"/>
  <c r="W30" i="14" s="1"/>
  <c r="V29" i="14"/>
  <c r="V30" i="14" s="1"/>
  <c r="U29" i="14"/>
  <c r="U30" i="14" s="1"/>
  <c r="T29" i="14"/>
  <c r="T30" i="14" s="1"/>
  <c r="S29" i="14"/>
  <c r="S30" i="14" s="1"/>
  <c r="R29" i="14"/>
  <c r="R30" i="14" s="1"/>
  <c r="Q29" i="14"/>
  <c r="Q30" i="14" s="1"/>
  <c r="P29" i="14"/>
  <c r="P30" i="14" s="1"/>
  <c r="O29" i="14"/>
  <c r="O30" i="14" s="1"/>
  <c r="N29" i="14"/>
  <c r="N30" i="14" s="1"/>
  <c r="M29" i="14"/>
  <c r="M30" i="14" s="1"/>
  <c r="L29" i="14"/>
  <c r="L30" i="14" s="1"/>
  <c r="K29" i="14"/>
  <c r="K30" i="14" s="1"/>
  <c r="J29" i="14"/>
  <c r="J30" i="14" s="1"/>
  <c r="I29" i="14"/>
  <c r="I30" i="14" s="1"/>
  <c r="H29" i="14"/>
  <c r="H30" i="14" s="1"/>
  <c r="G29" i="14"/>
  <c r="G30" i="14" s="1"/>
  <c r="F29" i="14"/>
  <c r="F30" i="14" s="1"/>
  <c r="AK29" i="14"/>
  <c r="AL142" i="14" l="1"/>
  <c r="AL112" i="14"/>
  <c r="AL16" i="14" l="1"/>
  <c r="AL17" i="14" s="1"/>
  <c r="AL44" i="2"/>
  <c r="AL43" i="2"/>
  <c r="AF44" i="13"/>
  <c r="AF43" i="13"/>
  <c r="I41" i="9" l="1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4" i="9" l="1"/>
  <c r="I52" i="9"/>
  <c r="I53" i="9"/>
  <c r="I48" i="9"/>
  <c r="I50" i="9"/>
  <c r="I51" i="9" s="1"/>
  <c r="I49" i="9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B44" i="2"/>
  <c r="L41" i="9"/>
  <c r="K41" i="9"/>
  <c r="J41" i="9"/>
  <c r="H41" i="9"/>
  <c r="L40" i="9"/>
  <c r="K40" i="9"/>
  <c r="J40" i="9"/>
  <c r="H40" i="9"/>
  <c r="L39" i="9"/>
  <c r="K39" i="9"/>
  <c r="J39" i="9"/>
  <c r="H39" i="9"/>
  <c r="L38" i="9"/>
  <c r="K38" i="9"/>
  <c r="J38" i="9"/>
  <c r="H38" i="9"/>
  <c r="L37" i="9"/>
  <c r="K37" i="9"/>
  <c r="J37" i="9"/>
  <c r="H37" i="9"/>
  <c r="L36" i="9"/>
  <c r="K36" i="9"/>
  <c r="J36" i="9"/>
  <c r="H36" i="9"/>
  <c r="L35" i="9"/>
  <c r="K35" i="9"/>
  <c r="J35" i="9"/>
  <c r="H35" i="9"/>
  <c r="L34" i="9"/>
  <c r="K34" i="9"/>
  <c r="J34" i="9"/>
  <c r="H34" i="9"/>
  <c r="L33" i="9"/>
  <c r="K33" i="9"/>
  <c r="J33" i="9"/>
  <c r="H33" i="9"/>
  <c r="L32" i="9"/>
  <c r="K32" i="9"/>
  <c r="J32" i="9"/>
  <c r="H32" i="9"/>
  <c r="L31" i="9"/>
  <c r="K31" i="9"/>
  <c r="J31" i="9"/>
  <c r="H31" i="9"/>
  <c r="L30" i="9"/>
  <c r="K30" i="9"/>
  <c r="J30" i="9"/>
  <c r="H30" i="9"/>
  <c r="L29" i="9"/>
  <c r="K29" i="9"/>
  <c r="J29" i="9"/>
  <c r="H29" i="9"/>
  <c r="L28" i="9"/>
  <c r="K28" i="9"/>
  <c r="J28" i="9"/>
  <c r="H28" i="9"/>
  <c r="L27" i="9"/>
  <c r="K27" i="9"/>
  <c r="J27" i="9"/>
  <c r="H27" i="9"/>
  <c r="L26" i="9"/>
  <c r="K26" i="9"/>
  <c r="J26" i="9"/>
  <c r="H26" i="9"/>
  <c r="L25" i="9"/>
  <c r="K25" i="9"/>
  <c r="J25" i="9"/>
  <c r="H25" i="9"/>
  <c r="L24" i="9"/>
  <c r="K24" i="9"/>
  <c r="J24" i="9"/>
  <c r="H24" i="9"/>
  <c r="L23" i="9"/>
  <c r="K23" i="9"/>
  <c r="J23" i="9"/>
  <c r="H23" i="9"/>
  <c r="L22" i="9"/>
  <c r="K22" i="9"/>
  <c r="J22" i="9"/>
  <c r="H22" i="9"/>
  <c r="L21" i="9"/>
  <c r="K21" i="9"/>
  <c r="J21" i="9"/>
  <c r="H21" i="9"/>
  <c r="L20" i="9"/>
  <c r="K20" i="9"/>
  <c r="J20" i="9"/>
  <c r="H20" i="9"/>
  <c r="L19" i="9"/>
  <c r="K19" i="9"/>
  <c r="J19" i="9"/>
  <c r="H19" i="9"/>
  <c r="L18" i="9"/>
  <c r="K18" i="9"/>
  <c r="J18" i="9"/>
  <c r="H18" i="9"/>
  <c r="L17" i="9"/>
  <c r="K17" i="9"/>
  <c r="J17" i="9"/>
  <c r="H17" i="9"/>
  <c r="L16" i="9"/>
  <c r="K16" i="9"/>
  <c r="J16" i="9"/>
  <c r="H16" i="9"/>
  <c r="L15" i="9"/>
  <c r="K15" i="9"/>
  <c r="J15" i="9"/>
  <c r="H15" i="9"/>
  <c r="L14" i="9"/>
  <c r="K14" i="9"/>
  <c r="J14" i="9"/>
  <c r="H14" i="9"/>
  <c r="L13" i="9"/>
  <c r="K13" i="9"/>
  <c r="J13" i="9"/>
  <c r="H13" i="9"/>
  <c r="L12" i="9"/>
  <c r="K12" i="9"/>
  <c r="J12" i="9"/>
  <c r="H12" i="9"/>
  <c r="L11" i="9"/>
  <c r="K11" i="9"/>
  <c r="J11" i="9"/>
  <c r="H11" i="9"/>
  <c r="L10" i="9"/>
  <c r="K10" i="9"/>
  <c r="J10" i="9"/>
  <c r="H10" i="9"/>
  <c r="L9" i="9"/>
  <c r="K9" i="9"/>
  <c r="J9" i="9"/>
  <c r="H9" i="9"/>
  <c r="L8" i="9"/>
  <c r="K8" i="9"/>
  <c r="J8" i="9"/>
  <c r="H8" i="9"/>
  <c r="L7" i="9"/>
  <c r="K7" i="9"/>
  <c r="J7" i="9"/>
  <c r="H7" i="9"/>
  <c r="L6" i="9"/>
  <c r="K6" i="9"/>
  <c r="J6" i="9"/>
  <c r="H6" i="9"/>
  <c r="H50" i="9" l="1"/>
  <c r="H49" i="9"/>
  <c r="H48" i="9"/>
  <c r="H54" i="9"/>
  <c r="H53" i="9"/>
  <c r="H52" i="9"/>
  <c r="J50" i="9"/>
  <c r="J48" i="9"/>
  <c r="J49" i="9"/>
  <c r="J54" i="9"/>
  <c r="J52" i="9"/>
  <c r="J53" i="9"/>
  <c r="K49" i="9"/>
  <c r="K50" i="9"/>
  <c r="K48" i="9"/>
  <c r="K54" i="9"/>
  <c r="K52" i="9"/>
  <c r="K53" i="9"/>
  <c r="L49" i="9"/>
  <c r="L50" i="9"/>
  <c r="L48" i="9"/>
  <c r="L53" i="9"/>
  <c r="L54" i="9"/>
  <c r="L52" i="9"/>
  <c r="I55" i="9"/>
  <c r="AU57" i="17"/>
  <c r="BJ57" i="17" s="1"/>
  <c r="AU56" i="17"/>
  <c r="BJ56" i="17" s="1"/>
  <c r="AU55" i="17"/>
  <c r="BJ55" i="17" s="1"/>
  <c r="AU54" i="17"/>
  <c r="BJ54" i="17" s="1"/>
  <c r="AU53" i="17"/>
  <c r="BJ53" i="17" s="1"/>
  <c r="AU52" i="17"/>
  <c r="BJ52" i="17" s="1"/>
  <c r="AU51" i="17"/>
  <c r="BJ51" i="17" s="1"/>
  <c r="AU50" i="17"/>
  <c r="BJ50" i="17" s="1"/>
  <c r="AU49" i="17"/>
  <c r="BJ49" i="17" s="1"/>
  <c r="AU48" i="17"/>
  <c r="BJ48" i="17" s="1"/>
  <c r="AU47" i="17"/>
  <c r="BJ47" i="17" s="1"/>
  <c r="AU46" i="17"/>
  <c r="BJ46" i="17" s="1"/>
  <c r="AU45" i="17"/>
  <c r="BJ45" i="17" s="1"/>
  <c r="AU44" i="17"/>
  <c r="BJ44" i="17" s="1"/>
  <c r="AU43" i="17"/>
  <c r="BJ43" i="17" s="1"/>
  <c r="AU42" i="17"/>
  <c r="BJ42" i="17" s="1"/>
  <c r="AU41" i="17"/>
  <c r="BJ41" i="17" s="1"/>
  <c r="AU40" i="17"/>
  <c r="BJ40" i="17" s="1"/>
  <c r="AU39" i="17"/>
  <c r="BJ39" i="17" s="1"/>
  <c r="AU38" i="17"/>
  <c r="BJ38" i="17" s="1"/>
  <c r="AU37" i="17"/>
  <c r="BJ37" i="17" s="1"/>
  <c r="AU36" i="17"/>
  <c r="BJ36" i="17" s="1"/>
  <c r="AU35" i="17"/>
  <c r="BJ35" i="17" s="1"/>
  <c r="AU34" i="17"/>
  <c r="BJ34" i="17" s="1"/>
  <c r="AU33" i="17"/>
  <c r="BJ33" i="17" s="1"/>
  <c r="AU32" i="17"/>
  <c r="BJ32" i="17" s="1"/>
  <c r="AU31" i="17"/>
  <c r="BJ31" i="17" s="1"/>
  <c r="AU30" i="17"/>
  <c r="BJ30" i="17" s="1"/>
  <c r="AU29" i="17"/>
  <c r="BJ29" i="17" s="1"/>
  <c r="AU28" i="17"/>
  <c r="BJ28" i="17" s="1"/>
  <c r="AU27" i="17"/>
  <c r="BJ27" i="17" s="1"/>
  <c r="AU26" i="17"/>
  <c r="BJ26" i="17" s="1"/>
  <c r="AU25" i="17"/>
  <c r="BJ25" i="17" s="1"/>
  <c r="AU24" i="17"/>
  <c r="BJ24" i="17" s="1"/>
  <c r="AU23" i="17"/>
  <c r="BJ23" i="17" s="1"/>
  <c r="AU22" i="17"/>
  <c r="BJ22" i="17" s="1"/>
  <c r="AU21" i="17"/>
  <c r="BJ21" i="17" s="1"/>
  <c r="AK43" i="2"/>
  <c r="AJ43" i="2"/>
  <c r="AI43" i="2"/>
  <c r="AH43" i="2"/>
  <c r="AG43" i="2"/>
  <c r="AF43" i="2"/>
  <c r="AL34" i="2"/>
  <c r="AL54" i="2" s="1"/>
  <c r="AL55" i="2" s="1"/>
  <c r="AK34" i="2"/>
  <c r="AK62" i="2" s="1"/>
  <c r="AJ34" i="2"/>
  <c r="AJ62" i="2" s="1"/>
  <c r="AI34" i="2"/>
  <c r="AI63" i="2" s="1"/>
  <c r="AH34" i="2"/>
  <c r="AH54" i="2" s="1"/>
  <c r="AH55" i="2" s="1"/>
  <c r="AG34" i="2"/>
  <c r="AG63" i="2" s="1"/>
  <c r="AL62" i="2"/>
  <c r="AG62" i="2"/>
  <c r="R62" i="2"/>
  <c r="J62" i="2"/>
  <c r="B63" i="2"/>
  <c r="AA54" i="2"/>
  <c r="AA55" i="2" s="1"/>
  <c r="S54" i="2"/>
  <c r="S55" i="2" s="1"/>
  <c r="R54" i="2"/>
  <c r="R55" i="2" s="1"/>
  <c r="B54" i="2"/>
  <c r="B55" i="2" s="1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F34" i="2"/>
  <c r="AF63" i="2" s="1"/>
  <c r="AE34" i="2"/>
  <c r="AE62" i="2" s="1"/>
  <c r="AD34" i="2"/>
  <c r="AD62" i="2" s="1"/>
  <c r="AC34" i="2"/>
  <c r="AC62" i="2" s="1"/>
  <c r="AB34" i="2"/>
  <c r="AB62" i="2" s="1"/>
  <c r="AA34" i="2"/>
  <c r="AA62" i="2" s="1"/>
  <c r="Z34" i="2"/>
  <c r="Z54" i="2" s="1"/>
  <c r="Z55" i="2" s="1"/>
  <c r="Y34" i="2"/>
  <c r="Y63" i="2" s="1"/>
  <c r="X34" i="2"/>
  <c r="X54" i="2" s="1"/>
  <c r="X55" i="2" s="1"/>
  <c r="W34" i="2"/>
  <c r="W54" i="2" s="1"/>
  <c r="W55" i="2" s="1"/>
  <c r="V34" i="2"/>
  <c r="V54" i="2" s="1"/>
  <c r="V55" i="2" s="1"/>
  <c r="U34" i="2"/>
  <c r="U62" i="2" s="1"/>
  <c r="T34" i="2"/>
  <c r="T62" i="2" s="1"/>
  <c r="S34" i="2"/>
  <c r="S62" i="2" s="1"/>
  <c r="R34" i="2"/>
  <c r="R63" i="2" s="1"/>
  <c r="Q34" i="2"/>
  <c r="Q63" i="2" s="1"/>
  <c r="P34" i="2"/>
  <c r="P63" i="2" s="1"/>
  <c r="O34" i="2"/>
  <c r="O62" i="2" s="1"/>
  <c r="N34" i="2"/>
  <c r="N62" i="2" s="1"/>
  <c r="M34" i="2"/>
  <c r="M62" i="2" s="1"/>
  <c r="L34" i="2"/>
  <c r="L62" i="2" s="1"/>
  <c r="K34" i="2"/>
  <c r="K62" i="2" s="1"/>
  <c r="J34" i="2"/>
  <c r="J54" i="2" s="1"/>
  <c r="J55" i="2" s="1"/>
  <c r="I34" i="2"/>
  <c r="I63" i="2" s="1"/>
  <c r="H34" i="2"/>
  <c r="H54" i="2" s="1"/>
  <c r="H55" i="2" s="1"/>
  <c r="G34" i="2"/>
  <c r="G54" i="2" s="1"/>
  <c r="G55" i="2" s="1"/>
  <c r="F34" i="2"/>
  <c r="F63" i="2" s="1"/>
  <c r="E34" i="2"/>
  <c r="E62" i="2" s="1"/>
  <c r="D34" i="2"/>
  <c r="D62" i="2" s="1"/>
  <c r="C34" i="2"/>
  <c r="C62" i="2" s="1"/>
  <c r="B34" i="2"/>
  <c r="B62" i="2" s="1"/>
  <c r="B49" i="13"/>
  <c r="B48" i="13"/>
  <c r="B47" i="13"/>
  <c r="B46" i="13"/>
  <c r="B45" i="13"/>
  <c r="B40" i="13"/>
  <c r="B39" i="13"/>
  <c r="B38" i="13"/>
  <c r="B37" i="13"/>
  <c r="B36" i="13"/>
  <c r="AF34" i="13"/>
  <c r="AF55" i="13" s="1"/>
  <c r="J51" i="9" l="1"/>
  <c r="K51" i="9"/>
  <c r="K55" i="9"/>
  <c r="L55" i="9"/>
  <c r="L51" i="9"/>
  <c r="J55" i="9"/>
  <c r="C54" i="2"/>
  <c r="AE54" i="2"/>
  <c r="AE55" i="2" s="1"/>
  <c r="W62" i="2"/>
  <c r="N63" i="2"/>
  <c r="V62" i="2"/>
  <c r="O63" i="2"/>
  <c r="K54" i="2"/>
  <c r="K55" i="2" s="1"/>
  <c r="Y62" i="2"/>
  <c r="AD63" i="2"/>
  <c r="N54" i="2"/>
  <c r="N55" i="2" s="1"/>
  <c r="F62" i="2"/>
  <c r="Z62" i="2"/>
  <c r="AE63" i="2"/>
  <c r="AD54" i="2"/>
  <c r="AD55" i="2" s="1"/>
  <c r="O54" i="2"/>
  <c r="O55" i="2" s="1"/>
  <c r="G62" i="2"/>
  <c r="AH63" i="2"/>
  <c r="I62" i="2"/>
  <c r="AH62" i="2"/>
  <c r="AI62" i="2"/>
  <c r="V63" i="2"/>
  <c r="AK63" i="2"/>
  <c r="F54" i="2"/>
  <c r="F55" i="2" s="1"/>
  <c r="AK54" i="2"/>
  <c r="AK55" i="2" s="1"/>
  <c r="G63" i="2"/>
  <c r="W63" i="2"/>
  <c r="AL63" i="2"/>
  <c r="AI54" i="2"/>
  <c r="AI55" i="2" s="1"/>
  <c r="AJ54" i="2"/>
  <c r="AJ55" i="2" s="1"/>
  <c r="J63" i="2"/>
  <c r="Z63" i="2"/>
  <c r="E63" i="2"/>
  <c r="U63" i="2"/>
  <c r="Q62" i="2"/>
  <c r="M63" i="2"/>
  <c r="AC63" i="2"/>
  <c r="H55" i="9"/>
  <c r="D54" i="2"/>
  <c r="D55" i="2" s="1"/>
  <c r="L54" i="2"/>
  <c r="L55" i="2" s="1"/>
  <c r="T54" i="2"/>
  <c r="T55" i="2" s="1"/>
  <c r="AB54" i="2"/>
  <c r="AB55" i="2" s="1"/>
  <c r="C63" i="2"/>
  <c r="K63" i="2"/>
  <c r="S63" i="2"/>
  <c r="AA63" i="2"/>
  <c r="E54" i="2"/>
  <c r="E55" i="2" s="1"/>
  <c r="M54" i="2"/>
  <c r="M55" i="2" s="1"/>
  <c r="U54" i="2"/>
  <c r="U55" i="2" s="1"/>
  <c r="AC54" i="2"/>
  <c r="AC55" i="2" s="1"/>
  <c r="H62" i="2"/>
  <c r="P62" i="2"/>
  <c r="X62" i="2"/>
  <c r="AF62" i="2"/>
  <c r="D63" i="2"/>
  <c r="L63" i="2"/>
  <c r="T63" i="2"/>
  <c r="AB63" i="2"/>
  <c r="AJ63" i="2"/>
  <c r="P54" i="2"/>
  <c r="P55" i="2" s="1"/>
  <c r="AF54" i="2"/>
  <c r="AF55" i="2" s="1"/>
  <c r="I54" i="2"/>
  <c r="I55" i="2" s="1"/>
  <c r="Q54" i="2"/>
  <c r="Q55" i="2" s="1"/>
  <c r="Y54" i="2"/>
  <c r="Y55" i="2" s="1"/>
  <c r="AG54" i="2"/>
  <c r="AG55" i="2" s="1"/>
  <c r="H63" i="2"/>
  <c r="X63" i="2"/>
  <c r="H51" i="9"/>
  <c r="AF54" i="13"/>
  <c r="C55" i="2"/>
  <c r="B48" i="2"/>
  <c r="B40" i="2"/>
  <c r="B37" i="2"/>
  <c r="B39" i="2"/>
  <c r="B45" i="2"/>
  <c r="B47" i="2"/>
  <c r="B49" i="2"/>
  <c r="B36" i="2"/>
  <c r="B38" i="2"/>
  <c r="B46" i="2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AK16" i="14"/>
  <c r="B65" i="2" l="1"/>
  <c r="B68" i="2"/>
  <c r="B57" i="2"/>
  <c r="B60" i="2"/>
  <c r="B58" i="2"/>
  <c r="B59" i="2"/>
  <c r="B56" i="2"/>
  <c r="AK57" i="14"/>
  <c r="B64" i="2"/>
  <c r="B67" i="2" l="1"/>
  <c r="B66" i="2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D62" i="13"/>
  <c r="AD63" i="13" s="1"/>
  <c r="AB62" i="13"/>
  <c r="AB63" i="13" s="1"/>
  <c r="Z62" i="13"/>
  <c r="Z63" i="13" s="1"/>
  <c r="Y62" i="13"/>
  <c r="Y63" i="13" s="1"/>
  <c r="X62" i="13"/>
  <c r="X63" i="13" s="1"/>
  <c r="W62" i="13"/>
  <c r="W63" i="13" s="1"/>
  <c r="V62" i="13"/>
  <c r="V63" i="13" s="1"/>
  <c r="S62" i="13"/>
  <c r="S63" i="13" s="1"/>
  <c r="R62" i="13"/>
  <c r="R63" i="13" s="1"/>
  <c r="Q62" i="13"/>
  <c r="Q63" i="13" s="1"/>
  <c r="O62" i="13"/>
  <c r="O63" i="13" s="1"/>
  <c r="M62" i="13"/>
  <c r="M63" i="13" s="1"/>
  <c r="L62" i="13"/>
  <c r="L63" i="13" s="1"/>
  <c r="K62" i="13"/>
  <c r="K63" i="13" s="1"/>
  <c r="J62" i="13"/>
  <c r="J63" i="13" s="1"/>
  <c r="I62" i="13"/>
  <c r="I63" i="13" s="1"/>
  <c r="F62" i="13"/>
  <c r="F63" i="13" s="1"/>
  <c r="C62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E55" i="13" l="1"/>
  <c r="E54" i="13"/>
  <c r="I55" i="13"/>
  <c r="I54" i="13"/>
  <c r="M55" i="13"/>
  <c r="M54" i="13"/>
  <c r="O55" i="13"/>
  <c r="O54" i="13"/>
  <c r="S55" i="13"/>
  <c r="S54" i="13"/>
  <c r="W55" i="13"/>
  <c r="W54" i="13"/>
  <c r="AA55" i="13"/>
  <c r="AA54" i="13"/>
  <c r="AE55" i="13"/>
  <c r="AE54" i="13"/>
  <c r="B62" i="13"/>
  <c r="B64" i="13" s="1"/>
  <c r="B55" i="13"/>
  <c r="B54" i="13"/>
  <c r="D55" i="13"/>
  <c r="D54" i="13"/>
  <c r="F55" i="13"/>
  <c r="F54" i="13"/>
  <c r="H55" i="13"/>
  <c r="H54" i="13"/>
  <c r="J55" i="13"/>
  <c r="J54" i="13"/>
  <c r="L55" i="13"/>
  <c r="L54" i="13"/>
  <c r="N55" i="13"/>
  <c r="N54" i="13"/>
  <c r="P55" i="13"/>
  <c r="P54" i="13"/>
  <c r="R55" i="13"/>
  <c r="R54" i="13"/>
  <c r="T55" i="13"/>
  <c r="T54" i="13"/>
  <c r="V55" i="13"/>
  <c r="V54" i="13"/>
  <c r="X55" i="13"/>
  <c r="X54" i="13"/>
  <c r="Z55" i="13"/>
  <c r="Z54" i="13"/>
  <c r="AB55" i="13"/>
  <c r="AB54" i="13"/>
  <c r="AD55" i="13"/>
  <c r="AD54" i="13"/>
  <c r="C55" i="13"/>
  <c r="C54" i="13"/>
  <c r="G55" i="13"/>
  <c r="G54" i="13"/>
  <c r="K55" i="13"/>
  <c r="K54" i="13"/>
  <c r="Q55" i="13"/>
  <c r="Q54" i="13"/>
  <c r="U55" i="13"/>
  <c r="U54" i="13"/>
  <c r="Y55" i="13"/>
  <c r="Y54" i="13"/>
  <c r="AC55" i="13"/>
  <c r="AC54" i="13"/>
  <c r="B68" i="13"/>
  <c r="B65" i="13"/>
  <c r="C63" i="13"/>
  <c r="B63" i="13" l="1"/>
  <c r="B66" i="13" s="1"/>
  <c r="B60" i="13"/>
  <c r="B59" i="13"/>
  <c r="B57" i="13"/>
  <c r="B58" i="13"/>
  <c r="B56" i="13"/>
  <c r="AK144" i="14"/>
  <c r="B67" i="13" l="1"/>
  <c r="AV57" i="17"/>
  <c r="BK57" i="17" s="1"/>
  <c r="AT57" i="17"/>
  <c r="BI57" i="17" s="1"/>
  <c r="AS57" i="17"/>
  <c r="BH57" i="17" s="1"/>
  <c r="AR57" i="17"/>
  <c r="BG57" i="17" s="1"/>
  <c r="AQ57" i="17"/>
  <c r="BF57" i="17" s="1"/>
  <c r="AP57" i="17"/>
  <c r="BE57" i="17" s="1"/>
  <c r="AO57" i="17"/>
  <c r="BD57" i="17" s="1"/>
  <c r="AN57" i="17"/>
  <c r="BC57" i="17" s="1"/>
  <c r="AV56" i="17"/>
  <c r="BK56" i="17" s="1"/>
  <c r="AT56" i="17"/>
  <c r="BI56" i="17" s="1"/>
  <c r="AS56" i="17"/>
  <c r="BH56" i="17" s="1"/>
  <c r="AR56" i="17"/>
  <c r="BG56" i="17" s="1"/>
  <c r="AQ56" i="17"/>
  <c r="BF56" i="17" s="1"/>
  <c r="AP56" i="17"/>
  <c r="BE56" i="17" s="1"/>
  <c r="AO56" i="17"/>
  <c r="BD56" i="17" s="1"/>
  <c r="AN56" i="17"/>
  <c r="BC56" i="17" s="1"/>
  <c r="AV55" i="17"/>
  <c r="BK55" i="17" s="1"/>
  <c r="AT55" i="17"/>
  <c r="BI55" i="17" s="1"/>
  <c r="AS55" i="17"/>
  <c r="BH55" i="17" s="1"/>
  <c r="AR55" i="17"/>
  <c r="BG55" i="17" s="1"/>
  <c r="AQ55" i="17"/>
  <c r="BF55" i="17" s="1"/>
  <c r="AP55" i="17"/>
  <c r="BE55" i="17" s="1"/>
  <c r="AO55" i="17"/>
  <c r="BD55" i="17" s="1"/>
  <c r="AN55" i="17"/>
  <c r="BC55" i="17" s="1"/>
  <c r="AV54" i="17"/>
  <c r="BK54" i="17" s="1"/>
  <c r="AT54" i="17"/>
  <c r="BI54" i="17" s="1"/>
  <c r="AS54" i="17"/>
  <c r="BH54" i="17" s="1"/>
  <c r="AR54" i="17"/>
  <c r="BG54" i="17" s="1"/>
  <c r="AQ54" i="17"/>
  <c r="BF54" i="17" s="1"/>
  <c r="AP54" i="17"/>
  <c r="BE54" i="17" s="1"/>
  <c r="AO54" i="17"/>
  <c r="BD54" i="17" s="1"/>
  <c r="AN54" i="17"/>
  <c r="BC54" i="17" s="1"/>
  <c r="AV53" i="17"/>
  <c r="BK53" i="17" s="1"/>
  <c r="AT53" i="17"/>
  <c r="BI53" i="17" s="1"/>
  <c r="AS53" i="17"/>
  <c r="BH53" i="17" s="1"/>
  <c r="AR53" i="17"/>
  <c r="BG53" i="17" s="1"/>
  <c r="AQ53" i="17"/>
  <c r="BF53" i="17" s="1"/>
  <c r="AP53" i="17"/>
  <c r="BE53" i="17" s="1"/>
  <c r="AO53" i="17"/>
  <c r="BD53" i="17" s="1"/>
  <c r="AN53" i="17"/>
  <c r="BC53" i="17" s="1"/>
  <c r="AV52" i="17"/>
  <c r="BK52" i="17" s="1"/>
  <c r="AT52" i="17"/>
  <c r="BI52" i="17" s="1"/>
  <c r="AS52" i="17"/>
  <c r="BH52" i="17" s="1"/>
  <c r="AR52" i="17"/>
  <c r="BG52" i="17" s="1"/>
  <c r="AQ52" i="17"/>
  <c r="BF52" i="17" s="1"/>
  <c r="AP52" i="17"/>
  <c r="BE52" i="17" s="1"/>
  <c r="AO52" i="17"/>
  <c r="BD52" i="17" s="1"/>
  <c r="AN52" i="17"/>
  <c r="BC52" i="17" s="1"/>
  <c r="AV51" i="17"/>
  <c r="BK51" i="17" s="1"/>
  <c r="AT51" i="17"/>
  <c r="BI51" i="17" s="1"/>
  <c r="AS51" i="17"/>
  <c r="BH51" i="17" s="1"/>
  <c r="AR51" i="17"/>
  <c r="BG51" i="17" s="1"/>
  <c r="AQ51" i="17"/>
  <c r="BF51" i="17" s="1"/>
  <c r="AP51" i="17"/>
  <c r="BE51" i="17" s="1"/>
  <c r="AO51" i="17"/>
  <c r="BD51" i="17" s="1"/>
  <c r="AN51" i="17"/>
  <c r="BC51" i="17" s="1"/>
  <c r="AV50" i="17"/>
  <c r="BK50" i="17" s="1"/>
  <c r="AT50" i="17"/>
  <c r="BI50" i="17" s="1"/>
  <c r="AS50" i="17"/>
  <c r="BH50" i="17" s="1"/>
  <c r="AR50" i="17"/>
  <c r="BG50" i="17" s="1"/>
  <c r="AQ50" i="17"/>
  <c r="BF50" i="17" s="1"/>
  <c r="AP50" i="17"/>
  <c r="BE50" i="17" s="1"/>
  <c r="AO50" i="17"/>
  <c r="BD50" i="17" s="1"/>
  <c r="AN50" i="17"/>
  <c r="BC50" i="17" s="1"/>
  <c r="AV49" i="17"/>
  <c r="BK49" i="17" s="1"/>
  <c r="AT49" i="17"/>
  <c r="BI49" i="17" s="1"/>
  <c r="AS49" i="17"/>
  <c r="BH49" i="17" s="1"/>
  <c r="AR49" i="17"/>
  <c r="BG49" i="17" s="1"/>
  <c r="AQ49" i="17"/>
  <c r="BF49" i="17" s="1"/>
  <c r="AP49" i="17"/>
  <c r="BE49" i="17" s="1"/>
  <c r="AO49" i="17"/>
  <c r="BD49" i="17" s="1"/>
  <c r="AN49" i="17"/>
  <c r="BC49" i="17" s="1"/>
  <c r="AV48" i="17"/>
  <c r="BK48" i="17" s="1"/>
  <c r="AT48" i="17"/>
  <c r="BI48" i="17" s="1"/>
  <c r="AS48" i="17"/>
  <c r="BH48" i="17" s="1"/>
  <c r="AR48" i="17"/>
  <c r="BG48" i="17" s="1"/>
  <c r="AQ48" i="17"/>
  <c r="BF48" i="17" s="1"/>
  <c r="AP48" i="17"/>
  <c r="BE48" i="17" s="1"/>
  <c r="AO48" i="17"/>
  <c r="BD48" i="17" s="1"/>
  <c r="AN48" i="17"/>
  <c r="BC48" i="17" s="1"/>
  <c r="AV47" i="17"/>
  <c r="BK47" i="17" s="1"/>
  <c r="AT47" i="17"/>
  <c r="BI47" i="17" s="1"/>
  <c r="AS47" i="17"/>
  <c r="BH47" i="17" s="1"/>
  <c r="AR47" i="17"/>
  <c r="BG47" i="17" s="1"/>
  <c r="AQ47" i="17"/>
  <c r="BF47" i="17" s="1"/>
  <c r="AP47" i="17"/>
  <c r="BE47" i="17" s="1"/>
  <c r="AO47" i="17"/>
  <c r="BD47" i="17" s="1"/>
  <c r="AN47" i="17"/>
  <c r="BC47" i="17" s="1"/>
  <c r="AV46" i="17"/>
  <c r="BK46" i="17" s="1"/>
  <c r="AT46" i="17"/>
  <c r="BI46" i="17" s="1"/>
  <c r="AS46" i="17"/>
  <c r="BH46" i="17" s="1"/>
  <c r="AR46" i="17"/>
  <c r="BG46" i="17" s="1"/>
  <c r="AQ46" i="17"/>
  <c r="BF46" i="17" s="1"/>
  <c r="AP46" i="17"/>
  <c r="BE46" i="17" s="1"/>
  <c r="AO46" i="17"/>
  <c r="BD46" i="17" s="1"/>
  <c r="AN46" i="17"/>
  <c r="BC46" i="17" s="1"/>
  <c r="AV45" i="17"/>
  <c r="BK45" i="17" s="1"/>
  <c r="AT45" i="17"/>
  <c r="BI45" i="17" s="1"/>
  <c r="AS45" i="17"/>
  <c r="BH45" i="17" s="1"/>
  <c r="AR45" i="17"/>
  <c r="BG45" i="17" s="1"/>
  <c r="AQ45" i="17"/>
  <c r="BF45" i="17" s="1"/>
  <c r="AP45" i="17"/>
  <c r="BE45" i="17" s="1"/>
  <c r="AO45" i="17"/>
  <c r="BD45" i="17" s="1"/>
  <c r="AN45" i="17"/>
  <c r="BC45" i="17" s="1"/>
  <c r="AV44" i="17"/>
  <c r="BK44" i="17" s="1"/>
  <c r="AT44" i="17"/>
  <c r="BI44" i="17" s="1"/>
  <c r="AS44" i="17"/>
  <c r="BH44" i="17" s="1"/>
  <c r="AR44" i="17"/>
  <c r="BG44" i="17" s="1"/>
  <c r="AQ44" i="17"/>
  <c r="BF44" i="17" s="1"/>
  <c r="AP44" i="17"/>
  <c r="BE44" i="17" s="1"/>
  <c r="AO44" i="17"/>
  <c r="BD44" i="17" s="1"/>
  <c r="AN44" i="17"/>
  <c r="BC44" i="17" s="1"/>
  <c r="AV43" i="17"/>
  <c r="BK43" i="17" s="1"/>
  <c r="AT43" i="17"/>
  <c r="BI43" i="17" s="1"/>
  <c r="AS43" i="17"/>
  <c r="BH43" i="17" s="1"/>
  <c r="AR43" i="17"/>
  <c r="BG43" i="17" s="1"/>
  <c r="AQ43" i="17"/>
  <c r="BF43" i="17" s="1"/>
  <c r="AP43" i="17"/>
  <c r="BE43" i="17" s="1"/>
  <c r="AO43" i="17"/>
  <c r="BD43" i="17" s="1"/>
  <c r="AN43" i="17"/>
  <c r="BC43" i="17" s="1"/>
  <c r="AV42" i="17"/>
  <c r="BK42" i="17" s="1"/>
  <c r="AT42" i="17"/>
  <c r="BI42" i="17" s="1"/>
  <c r="AS42" i="17"/>
  <c r="BH42" i="17" s="1"/>
  <c r="AR42" i="17"/>
  <c r="BG42" i="17" s="1"/>
  <c r="AQ42" i="17"/>
  <c r="BF42" i="17" s="1"/>
  <c r="AP42" i="17"/>
  <c r="BE42" i="17" s="1"/>
  <c r="AO42" i="17"/>
  <c r="BD42" i="17" s="1"/>
  <c r="AN42" i="17"/>
  <c r="BC42" i="17" s="1"/>
  <c r="AV41" i="17"/>
  <c r="BK41" i="17" s="1"/>
  <c r="AT41" i="17"/>
  <c r="BI41" i="17" s="1"/>
  <c r="AS41" i="17"/>
  <c r="BH41" i="17" s="1"/>
  <c r="AR41" i="17"/>
  <c r="BG41" i="17" s="1"/>
  <c r="AQ41" i="17"/>
  <c r="BF41" i="17" s="1"/>
  <c r="AP41" i="17"/>
  <c r="BE41" i="17" s="1"/>
  <c r="AO41" i="17"/>
  <c r="BD41" i="17" s="1"/>
  <c r="AN41" i="17"/>
  <c r="BC41" i="17" s="1"/>
  <c r="AV40" i="17"/>
  <c r="BK40" i="17" s="1"/>
  <c r="AT40" i="17"/>
  <c r="BI40" i="17" s="1"/>
  <c r="AS40" i="17"/>
  <c r="BH40" i="17" s="1"/>
  <c r="AR40" i="17"/>
  <c r="BG40" i="17" s="1"/>
  <c r="AQ40" i="17"/>
  <c r="BF40" i="17" s="1"/>
  <c r="AP40" i="17"/>
  <c r="BE40" i="17" s="1"/>
  <c r="AO40" i="17"/>
  <c r="BD40" i="17" s="1"/>
  <c r="AN40" i="17"/>
  <c r="BC40" i="17" s="1"/>
  <c r="AV39" i="17"/>
  <c r="BK39" i="17" s="1"/>
  <c r="AT39" i="17"/>
  <c r="BI39" i="17" s="1"/>
  <c r="AS39" i="17"/>
  <c r="BH39" i="17" s="1"/>
  <c r="AR39" i="17"/>
  <c r="BG39" i="17" s="1"/>
  <c r="AQ39" i="17"/>
  <c r="BF39" i="17" s="1"/>
  <c r="AP39" i="17"/>
  <c r="BE39" i="17" s="1"/>
  <c r="AO39" i="17"/>
  <c r="BD39" i="17" s="1"/>
  <c r="AN39" i="17"/>
  <c r="BC39" i="17" s="1"/>
  <c r="AV38" i="17"/>
  <c r="BK38" i="17" s="1"/>
  <c r="AT38" i="17"/>
  <c r="BI38" i="17" s="1"/>
  <c r="AS38" i="17"/>
  <c r="BH38" i="17" s="1"/>
  <c r="AR38" i="17"/>
  <c r="BG38" i="17" s="1"/>
  <c r="AQ38" i="17"/>
  <c r="BF38" i="17" s="1"/>
  <c r="AP38" i="17"/>
  <c r="BE38" i="17" s="1"/>
  <c r="AO38" i="17"/>
  <c r="BD38" i="17" s="1"/>
  <c r="AN38" i="17"/>
  <c r="BC38" i="17" s="1"/>
  <c r="AV37" i="17"/>
  <c r="BK37" i="17" s="1"/>
  <c r="AT37" i="17"/>
  <c r="BI37" i="17" s="1"/>
  <c r="AS37" i="17"/>
  <c r="BH37" i="17" s="1"/>
  <c r="AR37" i="17"/>
  <c r="BG37" i="17" s="1"/>
  <c r="AQ37" i="17"/>
  <c r="BF37" i="17" s="1"/>
  <c r="AP37" i="17"/>
  <c r="BE37" i="17" s="1"/>
  <c r="AO37" i="17"/>
  <c r="BD37" i="17" s="1"/>
  <c r="AN37" i="17"/>
  <c r="BC37" i="17" s="1"/>
  <c r="AV36" i="17"/>
  <c r="BK36" i="17" s="1"/>
  <c r="AT36" i="17"/>
  <c r="BI36" i="17" s="1"/>
  <c r="AS36" i="17"/>
  <c r="BH36" i="17" s="1"/>
  <c r="AR36" i="17"/>
  <c r="BG36" i="17" s="1"/>
  <c r="AQ36" i="17"/>
  <c r="BF36" i="17" s="1"/>
  <c r="AP36" i="17"/>
  <c r="BE36" i="17" s="1"/>
  <c r="AO36" i="17"/>
  <c r="BD36" i="17" s="1"/>
  <c r="AN36" i="17"/>
  <c r="BC36" i="17" s="1"/>
  <c r="AV35" i="17"/>
  <c r="BK35" i="17" s="1"/>
  <c r="AT35" i="17"/>
  <c r="BI35" i="17" s="1"/>
  <c r="AS35" i="17"/>
  <c r="BH35" i="17" s="1"/>
  <c r="AR35" i="17"/>
  <c r="BG35" i="17" s="1"/>
  <c r="AQ35" i="17"/>
  <c r="BF35" i="17" s="1"/>
  <c r="AP35" i="17"/>
  <c r="BE35" i="17" s="1"/>
  <c r="AO35" i="17"/>
  <c r="BD35" i="17" s="1"/>
  <c r="AN35" i="17"/>
  <c r="BC35" i="17" s="1"/>
  <c r="AV34" i="17"/>
  <c r="BK34" i="17" s="1"/>
  <c r="AT34" i="17"/>
  <c r="BI34" i="17" s="1"/>
  <c r="AS34" i="17"/>
  <c r="BH34" i="17" s="1"/>
  <c r="AR34" i="17"/>
  <c r="BG34" i="17" s="1"/>
  <c r="AQ34" i="17"/>
  <c r="BF34" i="17" s="1"/>
  <c r="AP34" i="17"/>
  <c r="BE34" i="17" s="1"/>
  <c r="AO34" i="17"/>
  <c r="BD34" i="17" s="1"/>
  <c r="AN34" i="17"/>
  <c r="BC34" i="17" s="1"/>
  <c r="AV33" i="17"/>
  <c r="BK33" i="17" s="1"/>
  <c r="AT33" i="17"/>
  <c r="BI33" i="17" s="1"/>
  <c r="AS33" i="17"/>
  <c r="BH33" i="17" s="1"/>
  <c r="AR33" i="17"/>
  <c r="BG33" i="17" s="1"/>
  <c r="AQ33" i="17"/>
  <c r="BF33" i="17" s="1"/>
  <c r="AP33" i="17"/>
  <c r="BE33" i="17" s="1"/>
  <c r="AO33" i="17"/>
  <c r="BD33" i="17" s="1"/>
  <c r="AN33" i="17"/>
  <c r="BC33" i="17" s="1"/>
  <c r="AV32" i="17"/>
  <c r="BK32" i="17" s="1"/>
  <c r="AT32" i="17"/>
  <c r="BI32" i="17" s="1"/>
  <c r="AS32" i="17"/>
  <c r="BH32" i="17" s="1"/>
  <c r="AR32" i="17"/>
  <c r="BG32" i="17" s="1"/>
  <c r="AQ32" i="17"/>
  <c r="BF32" i="17" s="1"/>
  <c r="AP32" i="17"/>
  <c r="BE32" i="17" s="1"/>
  <c r="AO32" i="17"/>
  <c r="BD32" i="17" s="1"/>
  <c r="AN32" i="17"/>
  <c r="BC32" i="17" s="1"/>
  <c r="AV31" i="17"/>
  <c r="BK31" i="17" s="1"/>
  <c r="AT31" i="17"/>
  <c r="BI31" i="17" s="1"/>
  <c r="AS31" i="17"/>
  <c r="BH31" i="17" s="1"/>
  <c r="AR31" i="17"/>
  <c r="BG31" i="17" s="1"/>
  <c r="AQ31" i="17"/>
  <c r="BF31" i="17" s="1"/>
  <c r="AP31" i="17"/>
  <c r="BE31" i="17" s="1"/>
  <c r="AO31" i="17"/>
  <c r="BD31" i="17" s="1"/>
  <c r="AN31" i="17"/>
  <c r="BC31" i="17" s="1"/>
  <c r="AV30" i="17"/>
  <c r="BK30" i="17" s="1"/>
  <c r="AT30" i="17"/>
  <c r="BI30" i="17" s="1"/>
  <c r="AS30" i="17"/>
  <c r="BH30" i="17" s="1"/>
  <c r="AR30" i="17"/>
  <c r="BG30" i="17" s="1"/>
  <c r="AQ30" i="17"/>
  <c r="BF30" i="17" s="1"/>
  <c r="AP30" i="17"/>
  <c r="BE30" i="17" s="1"/>
  <c r="AO30" i="17"/>
  <c r="BD30" i="17" s="1"/>
  <c r="AN30" i="17"/>
  <c r="BC30" i="17" s="1"/>
  <c r="AV29" i="17"/>
  <c r="BK29" i="17" s="1"/>
  <c r="AT29" i="17"/>
  <c r="BI29" i="17" s="1"/>
  <c r="AS29" i="17"/>
  <c r="BH29" i="17" s="1"/>
  <c r="AR29" i="17"/>
  <c r="BG29" i="17" s="1"/>
  <c r="AQ29" i="17"/>
  <c r="BF29" i="17" s="1"/>
  <c r="AP29" i="17"/>
  <c r="BE29" i="17" s="1"/>
  <c r="AO29" i="17"/>
  <c r="BD29" i="17" s="1"/>
  <c r="AN29" i="17"/>
  <c r="BC29" i="17" s="1"/>
  <c r="AV28" i="17"/>
  <c r="BK28" i="17" s="1"/>
  <c r="AT28" i="17"/>
  <c r="BI28" i="17" s="1"/>
  <c r="AS28" i="17"/>
  <c r="BH28" i="17" s="1"/>
  <c r="AR28" i="17"/>
  <c r="BG28" i="17" s="1"/>
  <c r="AQ28" i="17"/>
  <c r="BF28" i="17" s="1"/>
  <c r="AP28" i="17"/>
  <c r="BE28" i="17" s="1"/>
  <c r="AO28" i="17"/>
  <c r="BD28" i="17" s="1"/>
  <c r="AN28" i="17"/>
  <c r="BC28" i="17" s="1"/>
  <c r="AV27" i="17"/>
  <c r="BK27" i="17" s="1"/>
  <c r="AT27" i="17"/>
  <c r="BI27" i="17" s="1"/>
  <c r="AS27" i="17"/>
  <c r="BH27" i="17" s="1"/>
  <c r="AR27" i="17"/>
  <c r="BG27" i="17" s="1"/>
  <c r="AQ27" i="17"/>
  <c r="BF27" i="17" s="1"/>
  <c r="AP27" i="17"/>
  <c r="BE27" i="17" s="1"/>
  <c r="AO27" i="17"/>
  <c r="BD27" i="17" s="1"/>
  <c r="AN27" i="17"/>
  <c r="BC27" i="17" s="1"/>
  <c r="AV26" i="17"/>
  <c r="BK26" i="17" s="1"/>
  <c r="AT26" i="17"/>
  <c r="BI26" i="17" s="1"/>
  <c r="AS26" i="17"/>
  <c r="BH26" i="17" s="1"/>
  <c r="AR26" i="17"/>
  <c r="BG26" i="17" s="1"/>
  <c r="AQ26" i="17"/>
  <c r="BF26" i="17" s="1"/>
  <c r="AP26" i="17"/>
  <c r="BE26" i="17" s="1"/>
  <c r="AO26" i="17"/>
  <c r="BD26" i="17" s="1"/>
  <c r="AN26" i="17"/>
  <c r="BC26" i="17" s="1"/>
  <c r="AV25" i="17"/>
  <c r="BK25" i="17" s="1"/>
  <c r="AT25" i="17"/>
  <c r="BI25" i="17" s="1"/>
  <c r="AS25" i="17"/>
  <c r="BH25" i="17" s="1"/>
  <c r="AR25" i="17"/>
  <c r="BG25" i="17" s="1"/>
  <c r="AQ25" i="17"/>
  <c r="BF25" i="17" s="1"/>
  <c r="AP25" i="17"/>
  <c r="BE25" i="17" s="1"/>
  <c r="AO25" i="17"/>
  <c r="BD25" i="17" s="1"/>
  <c r="AN25" i="17"/>
  <c r="BC25" i="17" s="1"/>
  <c r="AV24" i="17"/>
  <c r="BK24" i="17" s="1"/>
  <c r="AT24" i="17"/>
  <c r="BI24" i="17" s="1"/>
  <c r="AS24" i="17"/>
  <c r="BH24" i="17" s="1"/>
  <c r="AR24" i="17"/>
  <c r="BG24" i="17" s="1"/>
  <c r="AQ24" i="17"/>
  <c r="BF24" i="17" s="1"/>
  <c r="AP24" i="17"/>
  <c r="BE24" i="17" s="1"/>
  <c r="AO24" i="17"/>
  <c r="BD24" i="17" s="1"/>
  <c r="AN24" i="17"/>
  <c r="BC24" i="17" s="1"/>
  <c r="AV23" i="17"/>
  <c r="BK23" i="17" s="1"/>
  <c r="AT23" i="17"/>
  <c r="BI23" i="17" s="1"/>
  <c r="AS23" i="17"/>
  <c r="BH23" i="17" s="1"/>
  <c r="AR23" i="17"/>
  <c r="BG23" i="17" s="1"/>
  <c r="AQ23" i="17"/>
  <c r="BF23" i="17" s="1"/>
  <c r="AP23" i="17"/>
  <c r="BE23" i="17" s="1"/>
  <c r="AO23" i="17"/>
  <c r="BD23" i="17" s="1"/>
  <c r="AN23" i="17"/>
  <c r="BC23" i="17" s="1"/>
  <c r="AV22" i="17"/>
  <c r="BK22" i="17" s="1"/>
  <c r="AT22" i="17"/>
  <c r="BI22" i="17" s="1"/>
  <c r="AS22" i="17"/>
  <c r="BH22" i="17" s="1"/>
  <c r="AR22" i="17"/>
  <c r="BG22" i="17" s="1"/>
  <c r="AQ22" i="17"/>
  <c r="BF22" i="17" s="1"/>
  <c r="AP22" i="17"/>
  <c r="BE22" i="17" s="1"/>
  <c r="AO22" i="17"/>
  <c r="BD22" i="17" s="1"/>
  <c r="AN22" i="17"/>
  <c r="BC22" i="17" s="1"/>
  <c r="AV21" i="17"/>
  <c r="BK21" i="17" s="1"/>
  <c r="AT21" i="17"/>
  <c r="BI21" i="17" s="1"/>
  <c r="AS21" i="17"/>
  <c r="BH21" i="17" s="1"/>
  <c r="AR21" i="17"/>
  <c r="AQ21" i="17"/>
  <c r="BF21" i="17" s="1"/>
  <c r="AP21" i="17"/>
  <c r="BE21" i="17" s="1"/>
  <c r="AO21" i="17"/>
  <c r="BD21" i="17" s="1"/>
  <c r="AN21" i="17"/>
  <c r="BC21" i="17" s="1"/>
  <c r="AZ20" i="17"/>
  <c r="AY20" i="17"/>
  <c r="AW20" i="17"/>
  <c r="AZ19" i="17"/>
  <c r="AY19" i="17"/>
  <c r="AW19" i="17"/>
  <c r="AZ18" i="17"/>
  <c r="AY18" i="17"/>
  <c r="AW18" i="17"/>
  <c r="AZ17" i="17"/>
  <c r="AY17" i="17"/>
  <c r="AW17" i="17"/>
  <c r="AZ16" i="17"/>
  <c r="AY16" i="17"/>
  <c r="AW16" i="17"/>
  <c r="AZ15" i="17"/>
  <c r="AY15" i="17"/>
  <c r="AW15" i="17"/>
  <c r="AZ14" i="17"/>
  <c r="AY14" i="17"/>
  <c r="AW14" i="17"/>
  <c r="AZ13" i="17"/>
  <c r="AY13" i="17"/>
  <c r="AW13" i="17"/>
  <c r="AZ12" i="17"/>
  <c r="AY12" i="17"/>
  <c r="AW12" i="17"/>
  <c r="AZ11" i="17"/>
  <c r="AY11" i="17"/>
  <c r="AW11" i="17"/>
  <c r="AZ10" i="17"/>
  <c r="AY10" i="17"/>
  <c r="AW10" i="17"/>
  <c r="AZ9" i="17"/>
  <c r="AY9" i="17"/>
  <c r="AW9" i="17"/>
  <c r="AZ8" i="17"/>
  <c r="AY8" i="17"/>
  <c r="AW8" i="17"/>
  <c r="AZ7" i="17"/>
  <c r="AY7" i="17"/>
  <c r="AW7" i="17"/>
  <c r="AZ6" i="17"/>
  <c r="AY6" i="17"/>
  <c r="AW6" i="17"/>
  <c r="AJ57" i="17"/>
  <c r="AI57" i="17"/>
  <c r="AH57" i="17"/>
  <c r="AG57" i="17"/>
  <c r="AJ56" i="17"/>
  <c r="AI56" i="17"/>
  <c r="AH56" i="17"/>
  <c r="AG56" i="17"/>
  <c r="AJ55" i="17"/>
  <c r="AI55" i="17"/>
  <c r="AH55" i="17"/>
  <c r="AG55" i="17"/>
  <c r="AJ54" i="17"/>
  <c r="AI54" i="17"/>
  <c r="AH54" i="17"/>
  <c r="AG54" i="17"/>
  <c r="AJ53" i="17"/>
  <c r="AI53" i="17"/>
  <c r="AH53" i="17"/>
  <c r="AG53" i="17"/>
  <c r="AJ52" i="17"/>
  <c r="AI52" i="17"/>
  <c r="AH52" i="17"/>
  <c r="AG52" i="17"/>
  <c r="AJ51" i="17"/>
  <c r="AI51" i="17"/>
  <c r="AH51" i="17"/>
  <c r="AG51" i="17"/>
  <c r="AJ50" i="17"/>
  <c r="AI50" i="17"/>
  <c r="AH50" i="17"/>
  <c r="AG50" i="17"/>
  <c r="AJ49" i="17"/>
  <c r="AI49" i="17"/>
  <c r="AH49" i="17"/>
  <c r="AG49" i="17"/>
  <c r="AJ48" i="17"/>
  <c r="AI48" i="17"/>
  <c r="AH48" i="17"/>
  <c r="AG48" i="17"/>
  <c r="AJ47" i="17"/>
  <c r="AI47" i="17"/>
  <c r="AH47" i="17"/>
  <c r="AG47" i="17"/>
  <c r="AJ46" i="17"/>
  <c r="AI46" i="17"/>
  <c r="AH46" i="17"/>
  <c r="AG46" i="17"/>
  <c r="AJ45" i="17"/>
  <c r="AI45" i="17"/>
  <c r="AH45" i="17"/>
  <c r="AG45" i="17"/>
  <c r="AJ44" i="17"/>
  <c r="AI44" i="17"/>
  <c r="AH44" i="17"/>
  <c r="AG44" i="17"/>
  <c r="AJ43" i="17"/>
  <c r="AI43" i="17"/>
  <c r="AH43" i="17"/>
  <c r="AG43" i="17"/>
  <c r="AJ42" i="17"/>
  <c r="AI42" i="17"/>
  <c r="AH42" i="17"/>
  <c r="AG42" i="17"/>
  <c r="AJ41" i="17"/>
  <c r="AI41" i="17"/>
  <c r="AH41" i="17"/>
  <c r="AG41" i="17"/>
  <c r="AJ40" i="17"/>
  <c r="AI40" i="17"/>
  <c r="AH40" i="17"/>
  <c r="AG40" i="17"/>
  <c r="AJ39" i="17"/>
  <c r="AI39" i="17"/>
  <c r="AH39" i="17"/>
  <c r="AG39" i="17"/>
  <c r="AJ38" i="17"/>
  <c r="AI38" i="17"/>
  <c r="AH38" i="17"/>
  <c r="AG38" i="17"/>
  <c r="AJ37" i="17"/>
  <c r="AI37" i="17"/>
  <c r="AH37" i="17"/>
  <c r="AG37" i="17"/>
  <c r="AJ36" i="17"/>
  <c r="AI36" i="17"/>
  <c r="AH36" i="17"/>
  <c r="AG36" i="17"/>
  <c r="AJ35" i="17"/>
  <c r="AI35" i="17"/>
  <c r="AH35" i="17"/>
  <c r="AG35" i="17"/>
  <c r="AJ34" i="17"/>
  <c r="AI34" i="17"/>
  <c r="AH34" i="17"/>
  <c r="AG34" i="17"/>
  <c r="AJ33" i="17"/>
  <c r="AI33" i="17"/>
  <c r="AH33" i="17"/>
  <c r="AG33" i="17"/>
  <c r="AJ32" i="17"/>
  <c r="AI32" i="17"/>
  <c r="AH32" i="17"/>
  <c r="AG32" i="17"/>
  <c r="AJ31" i="17"/>
  <c r="AI31" i="17"/>
  <c r="AH31" i="17"/>
  <c r="AG31" i="17"/>
  <c r="AJ30" i="17"/>
  <c r="AI30" i="17"/>
  <c r="AH30" i="17"/>
  <c r="AG30" i="17"/>
  <c r="AJ29" i="17"/>
  <c r="AI29" i="17"/>
  <c r="AH29" i="17"/>
  <c r="AG29" i="17"/>
  <c r="AJ28" i="17"/>
  <c r="AI28" i="17"/>
  <c r="AH28" i="17"/>
  <c r="AG28" i="17"/>
  <c r="AJ27" i="17"/>
  <c r="AI27" i="17"/>
  <c r="AH27" i="17"/>
  <c r="AG27" i="17"/>
  <c r="AJ26" i="17"/>
  <c r="AI26" i="17"/>
  <c r="AH26" i="17"/>
  <c r="AG26" i="17"/>
  <c r="AJ25" i="17"/>
  <c r="AI25" i="17"/>
  <c r="AH25" i="17"/>
  <c r="AG25" i="17"/>
  <c r="AJ24" i="17"/>
  <c r="AI24" i="17"/>
  <c r="AH24" i="17"/>
  <c r="AG24" i="17"/>
  <c r="AJ23" i="17"/>
  <c r="AI23" i="17"/>
  <c r="AH23" i="17"/>
  <c r="AG23" i="17"/>
  <c r="AJ22" i="17"/>
  <c r="AI22" i="17"/>
  <c r="AH22" i="17"/>
  <c r="AG22" i="17"/>
  <c r="AJ21" i="17"/>
  <c r="AI21" i="17"/>
  <c r="AH21" i="17"/>
  <c r="AG21" i="17"/>
  <c r="AJ20" i="17"/>
  <c r="AI20" i="17"/>
  <c r="AH20" i="17"/>
  <c r="AG20" i="17"/>
  <c r="AJ19" i="17"/>
  <c r="AI19" i="17"/>
  <c r="AH19" i="17"/>
  <c r="AG19" i="17"/>
  <c r="AJ18" i="17"/>
  <c r="AI18" i="17"/>
  <c r="AH18" i="17"/>
  <c r="AG18" i="17"/>
  <c r="AJ17" i="17"/>
  <c r="AI17" i="17"/>
  <c r="AH17" i="17"/>
  <c r="AG17" i="17"/>
  <c r="AJ16" i="17"/>
  <c r="AI16" i="17"/>
  <c r="AH16" i="17"/>
  <c r="AG16" i="17"/>
  <c r="AJ15" i="17"/>
  <c r="AI15" i="17"/>
  <c r="AH15" i="17"/>
  <c r="AG15" i="17"/>
  <c r="AJ14" i="17"/>
  <c r="AI14" i="17"/>
  <c r="AH14" i="17"/>
  <c r="AG14" i="17"/>
  <c r="AJ13" i="17"/>
  <c r="AI13" i="17"/>
  <c r="AH13" i="17"/>
  <c r="AG13" i="17"/>
  <c r="AJ12" i="17"/>
  <c r="AI12" i="17"/>
  <c r="AH12" i="17"/>
  <c r="AG12" i="17"/>
  <c r="AJ11" i="17"/>
  <c r="AI11" i="17"/>
  <c r="AH11" i="17"/>
  <c r="AG11" i="17"/>
  <c r="AJ10" i="17"/>
  <c r="AI10" i="17"/>
  <c r="AH10" i="17"/>
  <c r="AG10" i="17"/>
  <c r="AJ9" i="17"/>
  <c r="AI9" i="17"/>
  <c r="AH9" i="17"/>
  <c r="AG9" i="17"/>
  <c r="AJ8" i="17"/>
  <c r="AI8" i="17"/>
  <c r="AH8" i="17"/>
  <c r="AG8" i="17"/>
  <c r="AJ7" i="17"/>
  <c r="AI7" i="17"/>
  <c r="AH7" i="17"/>
  <c r="AG7" i="17"/>
  <c r="AJ6" i="17"/>
  <c r="AI6" i="17"/>
  <c r="AH6" i="17"/>
  <c r="AG6" i="17"/>
  <c r="R57" i="17"/>
  <c r="Q57" i="17"/>
  <c r="P57" i="17"/>
  <c r="O57" i="17"/>
  <c r="R56" i="17"/>
  <c r="Q56" i="17"/>
  <c r="P56" i="17"/>
  <c r="O56" i="17"/>
  <c r="R55" i="17"/>
  <c r="Q55" i="17"/>
  <c r="P55" i="17"/>
  <c r="O55" i="17"/>
  <c r="R54" i="17"/>
  <c r="Q54" i="17"/>
  <c r="P54" i="17"/>
  <c r="O54" i="17"/>
  <c r="R53" i="17"/>
  <c r="Q53" i="17"/>
  <c r="P53" i="17"/>
  <c r="O53" i="17"/>
  <c r="R52" i="17"/>
  <c r="Q52" i="17"/>
  <c r="P52" i="17"/>
  <c r="O52" i="17"/>
  <c r="R51" i="17"/>
  <c r="Q51" i="17"/>
  <c r="P51" i="17"/>
  <c r="O51" i="17"/>
  <c r="R50" i="17"/>
  <c r="Q50" i="17"/>
  <c r="P50" i="17"/>
  <c r="O50" i="17"/>
  <c r="R49" i="17"/>
  <c r="Q49" i="17"/>
  <c r="P49" i="17"/>
  <c r="O49" i="17"/>
  <c r="R48" i="17"/>
  <c r="Q48" i="17"/>
  <c r="P48" i="17"/>
  <c r="O48" i="17"/>
  <c r="R47" i="17"/>
  <c r="Q47" i="17"/>
  <c r="P47" i="17"/>
  <c r="O47" i="17"/>
  <c r="R46" i="17"/>
  <c r="Q46" i="17"/>
  <c r="P46" i="17"/>
  <c r="O46" i="17"/>
  <c r="R45" i="17"/>
  <c r="Q45" i="17"/>
  <c r="P45" i="17"/>
  <c r="O45" i="17"/>
  <c r="R44" i="17"/>
  <c r="Q44" i="17"/>
  <c r="P44" i="17"/>
  <c r="O44" i="17"/>
  <c r="R43" i="17"/>
  <c r="Q43" i="17"/>
  <c r="P43" i="17"/>
  <c r="O43" i="17"/>
  <c r="R42" i="17"/>
  <c r="Q42" i="17"/>
  <c r="P42" i="17"/>
  <c r="O42" i="17"/>
  <c r="R41" i="17"/>
  <c r="Q41" i="17"/>
  <c r="P41" i="17"/>
  <c r="O41" i="17"/>
  <c r="R40" i="17"/>
  <c r="Q40" i="17"/>
  <c r="P40" i="17"/>
  <c r="O40" i="17"/>
  <c r="R39" i="17"/>
  <c r="Q39" i="17"/>
  <c r="P39" i="17"/>
  <c r="O39" i="17"/>
  <c r="R38" i="17"/>
  <c r="Q38" i="17"/>
  <c r="P38" i="17"/>
  <c r="O38" i="17"/>
  <c r="R37" i="17"/>
  <c r="Q37" i="17"/>
  <c r="P37" i="17"/>
  <c r="O37" i="17"/>
  <c r="R36" i="17"/>
  <c r="Q36" i="17"/>
  <c r="P36" i="17"/>
  <c r="O36" i="17"/>
  <c r="R35" i="17"/>
  <c r="Q35" i="17"/>
  <c r="P35" i="17"/>
  <c r="O35" i="17"/>
  <c r="R34" i="17"/>
  <c r="Q34" i="17"/>
  <c r="P34" i="17"/>
  <c r="O34" i="17"/>
  <c r="R33" i="17"/>
  <c r="Q33" i="17"/>
  <c r="P33" i="17"/>
  <c r="O33" i="17"/>
  <c r="R32" i="17"/>
  <c r="Q32" i="17"/>
  <c r="P32" i="17"/>
  <c r="O32" i="17"/>
  <c r="R31" i="17"/>
  <c r="Q31" i="17"/>
  <c r="P31" i="17"/>
  <c r="O31" i="17"/>
  <c r="R30" i="17"/>
  <c r="Q30" i="17"/>
  <c r="P30" i="17"/>
  <c r="O30" i="17"/>
  <c r="R29" i="17"/>
  <c r="Q29" i="17"/>
  <c r="P29" i="17"/>
  <c r="O29" i="17"/>
  <c r="R28" i="17"/>
  <c r="Q28" i="17"/>
  <c r="P28" i="17"/>
  <c r="O28" i="17"/>
  <c r="R27" i="17"/>
  <c r="Q27" i="17"/>
  <c r="P27" i="17"/>
  <c r="O27" i="17"/>
  <c r="R26" i="17"/>
  <c r="Q26" i="17"/>
  <c r="P26" i="17"/>
  <c r="O26" i="17"/>
  <c r="R25" i="17"/>
  <c r="Q25" i="17"/>
  <c r="P25" i="17"/>
  <c r="O25" i="17"/>
  <c r="R24" i="17"/>
  <c r="Q24" i="17"/>
  <c r="P24" i="17"/>
  <c r="O24" i="17"/>
  <c r="R23" i="17"/>
  <c r="Q23" i="17"/>
  <c r="P23" i="17"/>
  <c r="O23" i="17"/>
  <c r="R22" i="17"/>
  <c r="Q22" i="17"/>
  <c r="P22" i="17"/>
  <c r="O22" i="17"/>
  <c r="O21" i="17"/>
  <c r="R21" i="17"/>
  <c r="Q21" i="17"/>
  <c r="P21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AY21" i="17" l="1"/>
  <c r="BG21" i="17"/>
  <c r="AY22" i="17"/>
  <c r="AY23" i="17"/>
  <c r="AY24" i="17"/>
  <c r="AY25" i="17"/>
  <c r="AY26" i="17"/>
  <c r="AY27" i="17"/>
  <c r="AY28" i="17"/>
  <c r="AY29" i="17"/>
  <c r="AY30" i="17"/>
  <c r="AY31" i="17"/>
  <c r="AY32" i="17"/>
  <c r="AY33" i="17"/>
  <c r="AY34" i="17"/>
  <c r="AY35" i="17"/>
  <c r="AY36" i="17"/>
  <c r="AY37" i="17"/>
  <c r="AY38" i="17"/>
  <c r="AY39" i="17"/>
  <c r="AY40" i="17"/>
  <c r="AY41" i="17"/>
  <c r="AY42" i="17"/>
  <c r="AY43" i="17"/>
  <c r="AY44" i="17"/>
  <c r="AY45" i="17"/>
  <c r="AY46" i="17"/>
  <c r="AY47" i="17"/>
  <c r="AY48" i="17"/>
  <c r="AY49" i="17"/>
  <c r="AY50" i="17"/>
  <c r="AY51" i="17"/>
  <c r="AY52" i="17"/>
  <c r="AY53" i="17"/>
  <c r="AY54" i="17"/>
  <c r="AX21" i="17"/>
  <c r="AZ34" i="17"/>
  <c r="AZ35" i="17"/>
  <c r="AZ36" i="17"/>
  <c r="AZ37" i="17"/>
  <c r="AZ39" i="17"/>
  <c r="AZ40" i="17"/>
  <c r="AZ41" i="17"/>
  <c r="AZ42" i="17"/>
  <c r="AZ43" i="17"/>
  <c r="AZ44" i="17"/>
  <c r="AZ45" i="17"/>
  <c r="AZ46" i="17"/>
  <c r="AZ47" i="17"/>
  <c r="AZ48" i="17"/>
  <c r="AZ49" i="17"/>
  <c r="AZ50" i="17"/>
  <c r="AZ51" i="17"/>
  <c r="AZ52" i="17"/>
  <c r="AZ53" i="17"/>
  <c r="AZ54" i="17"/>
  <c r="AZ55" i="17"/>
  <c r="AZ56" i="17"/>
  <c r="AZ57" i="17"/>
  <c r="AZ21" i="17"/>
  <c r="AZ22" i="17"/>
  <c r="AZ23" i="17"/>
  <c r="AZ24" i="17"/>
  <c r="AZ25" i="17"/>
  <c r="AZ26" i="17"/>
  <c r="AZ27" i="17"/>
  <c r="AZ28" i="17"/>
  <c r="AZ29" i="17"/>
  <c r="AZ30" i="17"/>
  <c r="AZ31" i="17"/>
  <c r="AZ32" i="17"/>
  <c r="AZ33" i="17"/>
  <c r="AZ38" i="17"/>
  <c r="AY55" i="17"/>
  <c r="AY56" i="17"/>
  <c r="AW22" i="17"/>
  <c r="AX22" i="17"/>
  <c r="AW23" i="17"/>
  <c r="AX23" i="17"/>
  <c r="AW24" i="17"/>
  <c r="AX24" i="17"/>
  <c r="AW25" i="17"/>
  <c r="AX25" i="17"/>
  <c r="AW26" i="17"/>
  <c r="AX26" i="17"/>
  <c r="AW27" i="17"/>
  <c r="AX27" i="17"/>
  <c r="AW28" i="17"/>
  <c r="AX28" i="17"/>
  <c r="AW29" i="17"/>
  <c r="AX29" i="17"/>
  <c r="AW30" i="17"/>
  <c r="AX30" i="17"/>
  <c r="AW31" i="17"/>
  <c r="AX31" i="17"/>
  <c r="AW32" i="17"/>
  <c r="AX32" i="17"/>
  <c r="AW33" i="17"/>
  <c r="AX33" i="17"/>
  <c r="AW34" i="17"/>
  <c r="AX34" i="17"/>
  <c r="AW35" i="17"/>
  <c r="AX35" i="17"/>
  <c r="AW36" i="17"/>
  <c r="AX36" i="17"/>
  <c r="AW37" i="17"/>
  <c r="AX37" i="17"/>
  <c r="AW38" i="17"/>
  <c r="AX38" i="17"/>
  <c r="AW39" i="17"/>
  <c r="AX39" i="17"/>
  <c r="AW40" i="17"/>
  <c r="AX40" i="17"/>
  <c r="AW41" i="17"/>
  <c r="AX41" i="17"/>
  <c r="AW42" i="17"/>
  <c r="AX42" i="17"/>
  <c r="AW43" i="17"/>
  <c r="AX43" i="17"/>
  <c r="AW44" i="17"/>
  <c r="AX44" i="17"/>
  <c r="AW45" i="17"/>
  <c r="AX45" i="17"/>
  <c r="AW46" i="17"/>
  <c r="AX46" i="17"/>
  <c r="AW47" i="17"/>
  <c r="AX47" i="17"/>
  <c r="AW48" i="17"/>
  <c r="AX48" i="17"/>
  <c r="AW49" i="17"/>
  <c r="AX49" i="17"/>
  <c r="AW50" i="17"/>
  <c r="AX50" i="17"/>
  <c r="AW51" i="17"/>
  <c r="AX51" i="17"/>
  <c r="AW52" i="17"/>
  <c r="AX52" i="17"/>
  <c r="AW53" i="17"/>
  <c r="AX53" i="17"/>
  <c r="AW54" i="17"/>
  <c r="AX54" i="17"/>
  <c r="AW55" i="17"/>
  <c r="AX55" i="17"/>
  <c r="AW56" i="17"/>
  <c r="AX56" i="17"/>
  <c r="AW57" i="17"/>
  <c r="AX57" i="17"/>
  <c r="AY57" i="17"/>
  <c r="AW21" i="17"/>
  <c r="Q46" i="15"/>
  <c r="P46" i="15"/>
  <c r="Q45" i="15"/>
  <c r="P45" i="15"/>
  <c r="Q44" i="15"/>
  <c r="P44" i="15"/>
  <c r="Q43" i="15"/>
  <c r="P43" i="15"/>
  <c r="Q42" i="15"/>
  <c r="P42" i="15"/>
  <c r="Q41" i="15"/>
  <c r="P41" i="15"/>
  <c r="Q40" i="15"/>
  <c r="P40" i="15"/>
  <c r="Q39" i="15"/>
  <c r="P39" i="15"/>
  <c r="Q38" i="15"/>
  <c r="P38" i="15"/>
  <c r="Q37" i="15"/>
  <c r="P37" i="15"/>
  <c r="Q36" i="15"/>
  <c r="P36" i="15"/>
  <c r="Q35" i="15"/>
  <c r="P35" i="15"/>
  <c r="Q34" i="15"/>
  <c r="P34" i="15"/>
  <c r="Q33" i="15"/>
  <c r="P33" i="15"/>
  <c r="Q32" i="15"/>
  <c r="P32" i="15"/>
  <c r="Q31" i="15"/>
  <c r="P31" i="15"/>
  <c r="Q30" i="15"/>
  <c r="P30" i="15"/>
  <c r="Q29" i="15"/>
  <c r="P29" i="15"/>
  <c r="Q28" i="15"/>
  <c r="P28" i="15"/>
  <c r="Q27" i="15"/>
  <c r="P27" i="15"/>
  <c r="Q26" i="15"/>
  <c r="P26" i="15"/>
  <c r="Q25" i="15"/>
  <c r="P25" i="15"/>
  <c r="Q24" i="15"/>
  <c r="P24" i="15"/>
  <c r="Q23" i="15"/>
  <c r="P23" i="15"/>
  <c r="Q22" i="15"/>
  <c r="P22" i="15"/>
  <c r="Q21" i="15"/>
  <c r="P21" i="15"/>
  <c r="Q20" i="15"/>
  <c r="P20" i="15"/>
  <c r="Q19" i="15"/>
  <c r="P19" i="15"/>
  <c r="Q18" i="15"/>
  <c r="P18" i="15"/>
  <c r="Q17" i="15"/>
  <c r="P1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AL180" i="14" l="1"/>
  <c r="AL179" i="14"/>
  <c r="AL178" i="14"/>
  <c r="AL177" i="14"/>
  <c r="AL176" i="14"/>
  <c r="AL145" i="14"/>
  <c r="AL141" i="14"/>
  <c r="AL79" i="14"/>
  <c r="AL113" i="14" s="1"/>
  <c r="AL77" i="14"/>
  <c r="AL111" i="14" s="1"/>
  <c r="AL76" i="14"/>
  <c r="AL110" i="14" s="1"/>
  <c r="AG32" i="3"/>
  <c r="AG33" i="3" s="1"/>
  <c r="AG34" i="3" s="1"/>
  <c r="Y32" i="3"/>
  <c r="Y33" i="3" s="1"/>
  <c r="Y34" i="3" s="1"/>
  <c r="Q32" i="3"/>
  <c r="Q33" i="3" s="1"/>
  <c r="Q34" i="3" s="1"/>
  <c r="I32" i="3"/>
  <c r="I33" i="3" s="1"/>
  <c r="I34" i="3" s="1"/>
  <c r="AK180" i="14"/>
  <c r="AJ180" i="14"/>
  <c r="AI180" i="14"/>
  <c r="AH180" i="14"/>
  <c r="AG180" i="14"/>
  <c r="AF180" i="14"/>
  <c r="AE180" i="14"/>
  <c r="AD180" i="14"/>
  <c r="AC180" i="14"/>
  <c r="AB180" i="14"/>
  <c r="AA180" i="14"/>
  <c r="Z180" i="14"/>
  <c r="Y180" i="14"/>
  <c r="X180" i="14"/>
  <c r="W180" i="14"/>
  <c r="V180" i="14"/>
  <c r="U180" i="14"/>
  <c r="T180" i="14"/>
  <c r="S180" i="14"/>
  <c r="R180" i="14"/>
  <c r="Q180" i="14"/>
  <c r="P180" i="14"/>
  <c r="O180" i="14"/>
  <c r="N180" i="14"/>
  <c r="M180" i="14"/>
  <c r="L180" i="14"/>
  <c r="K180" i="14"/>
  <c r="J180" i="14"/>
  <c r="I180" i="14"/>
  <c r="H180" i="14"/>
  <c r="G180" i="14"/>
  <c r="F180" i="14"/>
  <c r="E180" i="14"/>
  <c r="D180" i="14"/>
  <c r="C180" i="14"/>
  <c r="B180" i="14"/>
  <c r="AJ179" i="14"/>
  <c r="AI179" i="14"/>
  <c r="AH179" i="14"/>
  <c r="AG179" i="14"/>
  <c r="AF179" i="14"/>
  <c r="AE179" i="14"/>
  <c r="AD179" i="14"/>
  <c r="AC179" i="14"/>
  <c r="AB179" i="14"/>
  <c r="AA179" i="14"/>
  <c r="Z179" i="14"/>
  <c r="Y179" i="14"/>
  <c r="X179" i="14"/>
  <c r="W179" i="14"/>
  <c r="V179" i="14"/>
  <c r="U179" i="14"/>
  <c r="T179" i="14"/>
  <c r="S179" i="14"/>
  <c r="R179" i="14"/>
  <c r="Q179" i="14"/>
  <c r="P179" i="14"/>
  <c r="O179" i="14"/>
  <c r="N179" i="14"/>
  <c r="M179" i="14"/>
  <c r="L179" i="14"/>
  <c r="K179" i="14"/>
  <c r="J179" i="14"/>
  <c r="I179" i="14"/>
  <c r="H179" i="14"/>
  <c r="G179" i="14"/>
  <c r="F179" i="14"/>
  <c r="E179" i="14"/>
  <c r="D179" i="14"/>
  <c r="C179" i="14"/>
  <c r="B179" i="14"/>
  <c r="AK178" i="14"/>
  <c r="AJ178" i="14"/>
  <c r="AI178" i="14"/>
  <c r="AH178" i="14"/>
  <c r="AG178" i="14"/>
  <c r="AF178" i="14"/>
  <c r="AE178" i="14"/>
  <c r="AD178" i="14"/>
  <c r="AC178" i="14"/>
  <c r="AB178" i="14"/>
  <c r="AA178" i="14"/>
  <c r="Z178" i="14"/>
  <c r="Y178" i="14"/>
  <c r="X178" i="14"/>
  <c r="W178" i="14"/>
  <c r="V178" i="14"/>
  <c r="U178" i="14"/>
  <c r="T178" i="14"/>
  <c r="S178" i="14"/>
  <c r="R178" i="14"/>
  <c r="Q178" i="14"/>
  <c r="P178" i="14"/>
  <c r="O178" i="14"/>
  <c r="N178" i="14"/>
  <c r="M178" i="14"/>
  <c r="L178" i="14"/>
  <c r="K178" i="14"/>
  <c r="J178" i="14"/>
  <c r="I178" i="14"/>
  <c r="H178" i="14"/>
  <c r="G178" i="14"/>
  <c r="F178" i="14"/>
  <c r="E178" i="14"/>
  <c r="D178" i="14"/>
  <c r="C178" i="14"/>
  <c r="B178" i="14"/>
  <c r="AK177" i="14"/>
  <c r="AJ177" i="14"/>
  <c r="AI177" i="14"/>
  <c r="AH177" i="14"/>
  <c r="AG177" i="14"/>
  <c r="AF177" i="14"/>
  <c r="AE177" i="14"/>
  <c r="AD177" i="14"/>
  <c r="AC177" i="14"/>
  <c r="AB177" i="14"/>
  <c r="AA177" i="14"/>
  <c r="Z177" i="14"/>
  <c r="Y177" i="14"/>
  <c r="X177" i="14"/>
  <c r="W177" i="14"/>
  <c r="V177" i="14"/>
  <c r="U177" i="14"/>
  <c r="T177" i="14"/>
  <c r="S177" i="14"/>
  <c r="R177" i="14"/>
  <c r="Q177" i="14"/>
  <c r="P177" i="14"/>
  <c r="O177" i="14"/>
  <c r="N177" i="14"/>
  <c r="M177" i="14"/>
  <c r="L177" i="14"/>
  <c r="K177" i="14"/>
  <c r="J177" i="14"/>
  <c r="I177" i="14"/>
  <c r="H177" i="14"/>
  <c r="G177" i="14"/>
  <c r="F177" i="14"/>
  <c r="E177" i="14"/>
  <c r="D177" i="14"/>
  <c r="C177" i="14"/>
  <c r="B177" i="14"/>
  <c r="AK176" i="14"/>
  <c r="AJ176" i="14"/>
  <c r="AI176" i="14"/>
  <c r="AH176" i="14"/>
  <c r="AG176" i="14"/>
  <c r="AF176" i="14"/>
  <c r="AE176" i="14"/>
  <c r="AD176" i="14"/>
  <c r="AC176" i="14"/>
  <c r="AB176" i="14"/>
  <c r="AA176" i="14"/>
  <c r="Z176" i="14"/>
  <c r="Y176" i="14"/>
  <c r="X176" i="14"/>
  <c r="W176" i="14"/>
  <c r="V176" i="14"/>
  <c r="U176" i="14"/>
  <c r="T176" i="14"/>
  <c r="S176" i="14"/>
  <c r="R176" i="14"/>
  <c r="Q176" i="14"/>
  <c r="P176" i="14"/>
  <c r="O176" i="14"/>
  <c r="N176" i="14"/>
  <c r="M176" i="14"/>
  <c r="L176" i="14"/>
  <c r="K176" i="14"/>
  <c r="J176" i="14"/>
  <c r="I176" i="14"/>
  <c r="H176" i="14"/>
  <c r="G176" i="14"/>
  <c r="F176" i="14"/>
  <c r="E176" i="14"/>
  <c r="D176" i="14"/>
  <c r="C176" i="14"/>
  <c r="B176" i="14"/>
  <c r="AK145" i="14"/>
  <c r="AJ145" i="14"/>
  <c r="AI145" i="14"/>
  <c r="AH145" i="14"/>
  <c r="AG145" i="14"/>
  <c r="AF145" i="14"/>
  <c r="AE145" i="14"/>
  <c r="AD145" i="14"/>
  <c r="AC145" i="14"/>
  <c r="AB145" i="14"/>
  <c r="AA145" i="14"/>
  <c r="Z145" i="14"/>
  <c r="Y145" i="14"/>
  <c r="X145" i="14"/>
  <c r="W145" i="14"/>
  <c r="V145" i="14"/>
  <c r="U145" i="14"/>
  <c r="T145" i="14"/>
  <c r="S145" i="14"/>
  <c r="R145" i="14"/>
  <c r="Q145" i="14"/>
  <c r="P145" i="14"/>
  <c r="O145" i="14"/>
  <c r="N145" i="14"/>
  <c r="M145" i="14"/>
  <c r="L145" i="14"/>
  <c r="K145" i="14"/>
  <c r="J145" i="14"/>
  <c r="I145" i="14"/>
  <c r="H145" i="14"/>
  <c r="G145" i="14"/>
  <c r="F145" i="14"/>
  <c r="E145" i="14"/>
  <c r="D145" i="14"/>
  <c r="C145" i="14"/>
  <c r="B145" i="14"/>
  <c r="AJ144" i="14"/>
  <c r="AI144" i="14"/>
  <c r="AH144" i="14"/>
  <c r="AG144" i="14"/>
  <c r="AF144" i="14"/>
  <c r="AE144" i="14"/>
  <c r="AD144" i="14"/>
  <c r="AC144" i="14"/>
  <c r="AB144" i="14"/>
  <c r="AA144" i="14"/>
  <c r="Z144" i="14"/>
  <c r="Y144" i="14"/>
  <c r="X144" i="14"/>
  <c r="W144" i="14"/>
  <c r="V144" i="14"/>
  <c r="U144" i="14"/>
  <c r="T144" i="14"/>
  <c r="S144" i="14"/>
  <c r="R144" i="14"/>
  <c r="Q144" i="14"/>
  <c r="P144" i="14"/>
  <c r="O144" i="14"/>
  <c r="N144" i="14"/>
  <c r="M144" i="14"/>
  <c r="L144" i="14"/>
  <c r="K144" i="14"/>
  <c r="J144" i="14"/>
  <c r="I144" i="14"/>
  <c r="H144" i="14"/>
  <c r="G144" i="14"/>
  <c r="F144" i="14"/>
  <c r="E144" i="14"/>
  <c r="D144" i="14"/>
  <c r="C144" i="14"/>
  <c r="B144" i="14"/>
  <c r="AK143" i="14"/>
  <c r="AJ143" i="14"/>
  <c r="AI143" i="14"/>
  <c r="AH143" i="14"/>
  <c r="AG143" i="14"/>
  <c r="AF143" i="14"/>
  <c r="AE143" i="14"/>
  <c r="AD143" i="14"/>
  <c r="AC143" i="14"/>
  <c r="AB143" i="14"/>
  <c r="AA143" i="14"/>
  <c r="Z143" i="14"/>
  <c r="Y143" i="14"/>
  <c r="X143" i="14"/>
  <c r="W143" i="14"/>
  <c r="V143" i="14"/>
  <c r="U143" i="14"/>
  <c r="T143" i="14"/>
  <c r="S143" i="14"/>
  <c r="R143" i="14"/>
  <c r="Q143" i="14"/>
  <c r="P143" i="14"/>
  <c r="O143" i="14"/>
  <c r="N143" i="14"/>
  <c r="M143" i="14"/>
  <c r="L143" i="14"/>
  <c r="K143" i="14"/>
  <c r="J143" i="14"/>
  <c r="I143" i="14"/>
  <c r="H143" i="14"/>
  <c r="G143" i="14"/>
  <c r="F143" i="14"/>
  <c r="E143" i="14"/>
  <c r="D143" i="14"/>
  <c r="C143" i="14"/>
  <c r="B143" i="14"/>
  <c r="AK142" i="14"/>
  <c r="AJ142" i="14"/>
  <c r="AI142" i="14"/>
  <c r="AH142" i="14"/>
  <c r="AG142" i="14"/>
  <c r="AF142" i="14"/>
  <c r="AE142" i="14"/>
  <c r="AD142" i="14"/>
  <c r="AC142" i="14"/>
  <c r="AB142" i="14"/>
  <c r="AA142" i="14"/>
  <c r="Z142" i="14"/>
  <c r="Y142" i="14"/>
  <c r="X142" i="14"/>
  <c r="W142" i="14"/>
  <c r="V142" i="14"/>
  <c r="U142" i="14"/>
  <c r="T142" i="14"/>
  <c r="S142" i="14"/>
  <c r="R142" i="14"/>
  <c r="Q142" i="14"/>
  <c r="P142" i="14"/>
  <c r="O142" i="14"/>
  <c r="N142" i="14"/>
  <c r="M142" i="14"/>
  <c r="L142" i="14"/>
  <c r="K142" i="14"/>
  <c r="J142" i="14"/>
  <c r="I142" i="14"/>
  <c r="H142" i="14"/>
  <c r="G142" i="14"/>
  <c r="F142" i="14"/>
  <c r="E142" i="14"/>
  <c r="D142" i="14"/>
  <c r="C142" i="14"/>
  <c r="B142" i="14"/>
  <c r="AK141" i="14"/>
  <c r="AJ141" i="14"/>
  <c r="AI141" i="14"/>
  <c r="AH141" i="14"/>
  <c r="AG141" i="14"/>
  <c r="AF141" i="14"/>
  <c r="AE141" i="14"/>
  <c r="AD141" i="14"/>
  <c r="AC141" i="14"/>
  <c r="AB141" i="14"/>
  <c r="AA141" i="14"/>
  <c r="Z141" i="14"/>
  <c r="Y141" i="14"/>
  <c r="X141" i="14"/>
  <c r="W141" i="14"/>
  <c r="V141" i="14"/>
  <c r="U141" i="14"/>
  <c r="T141" i="14"/>
  <c r="S141" i="14"/>
  <c r="R141" i="14"/>
  <c r="Q141" i="14"/>
  <c r="P141" i="14"/>
  <c r="O141" i="14"/>
  <c r="N141" i="14"/>
  <c r="M141" i="14"/>
  <c r="L141" i="14"/>
  <c r="K141" i="14"/>
  <c r="J141" i="14"/>
  <c r="I141" i="14"/>
  <c r="H141" i="14"/>
  <c r="G141" i="14"/>
  <c r="F141" i="14"/>
  <c r="E141" i="14"/>
  <c r="D141" i="14"/>
  <c r="C141" i="14"/>
  <c r="B141" i="14"/>
  <c r="AJ79" i="14"/>
  <c r="AJ113" i="14" s="1"/>
  <c r="AI79" i="14"/>
  <c r="AI113" i="14" s="1"/>
  <c r="AH79" i="14"/>
  <c r="AH113" i="14" s="1"/>
  <c r="AG79" i="14"/>
  <c r="AG113" i="14" s="1"/>
  <c r="AF79" i="14"/>
  <c r="AF113" i="14" s="1"/>
  <c r="AE79" i="14"/>
  <c r="AE113" i="14" s="1"/>
  <c r="AD79" i="14"/>
  <c r="AD113" i="14" s="1"/>
  <c r="AC79" i="14"/>
  <c r="AC113" i="14" s="1"/>
  <c r="AB79" i="14"/>
  <c r="AB113" i="14" s="1"/>
  <c r="AA79" i="14"/>
  <c r="AA113" i="14" s="1"/>
  <c r="Z79" i="14"/>
  <c r="Z113" i="14" s="1"/>
  <c r="Y79" i="14"/>
  <c r="Y113" i="14" s="1"/>
  <c r="X79" i="14"/>
  <c r="X113" i="14" s="1"/>
  <c r="W79" i="14"/>
  <c r="W113" i="14" s="1"/>
  <c r="V79" i="14"/>
  <c r="V113" i="14" s="1"/>
  <c r="U79" i="14"/>
  <c r="U113" i="14" s="1"/>
  <c r="T79" i="14"/>
  <c r="T113" i="14" s="1"/>
  <c r="S79" i="14"/>
  <c r="S113" i="14" s="1"/>
  <c r="R79" i="14"/>
  <c r="R113" i="14" s="1"/>
  <c r="Q79" i="14"/>
  <c r="Q113" i="14" s="1"/>
  <c r="P79" i="14"/>
  <c r="P113" i="14" s="1"/>
  <c r="O79" i="14"/>
  <c r="O113" i="14" s="1"/>
  <c r="N79" i="14"/>
  <c r="N113" i="14" s="1"/>
  <c r="M79" i="14"/>
  <c r="M113" i="14" s="1"/>
  <c r="L79" i="14"/>
  <c r="L113" i="14" s="1"/>
  <c r="K79" i="14"/>
  <c r="K113" i="14" s="1"/>
  <c r="J79" i="14"/>
  <c r="J113" i="14" s="1"/>
  <c r="I79" i="14"/>
  <c r="I113" i="14" s="1"/>
  <c r="H79" i="14"/>
  <c r="H113" i="14" s="1"/>
  <c r="G79" i="14"/>
  <c r="G113" i="14" s="1"/>
  <c r="F79" i="14"/>
  <c r="F113" i="14" s="1"/>
  <c r="E79" i="14"/>
  <c r="E113" i="14" s="1"/>
  <c r="D79" i="14"/>
  <c r="D113" i="14" s="1"/>
  <c r="C79" i="14"/>
  <c r="C113" i="14" s="1"/>
  <c r="B79" i="14"/>
  <c r="B113" i="14" s="1"/>
  <c r="AK78" i="14"/>
  <c r="AK112" i="14" s="1"/>
  <c r="AJ78" i="14"/>
  <c r="AJ112" i="14" s="1"/>
  <c r="AI78" i="14"/>
  <c r="AI112" i="14" s="1"/>
  <c r="AH78" i="14"/>
  <c r="AH112" i="14" s="1"/>
  <c r="AG78" i="14"/>
  <c r="AG112" i="14" s="1"/>
  <c r="AF78" i="14"/>
  <c r="AF112" i="14" s="1"/>
  <c r="AE78" i="14"/>
  <c r="AE112" i="14" s="1"/>
  <c r="AD78" i="14"/>
  <c r="AD112" i="14" s="1"/>
  <c r="AC78" i="14"/>
  <c r="AC112" i="14" s="1"/>
  <c r="AB78" i="14"/>
  <c r="AB112" i="14" s="1"/>
  <c r="AA78" i="14"/>
  <c r="AA112" i="14" s="1"/>
  <c r="Z78" i="14"/>
  <c r="Z112" i="14" s="1"/>
  <c r="Y78" i="14"/>
  <c r="Y112" i="14" s="1"/>
  <c r="X78" i="14"/>
  <c r="X112" i="14" s="1"/>
  <c r="W78" i="14"/>
  <c r="W112" i="14" s="1"/>
  <c r="V78" i="14"/>
  <c r="V112" i="14" s="1"/>
  <c r="U78" i="14"/>
  <c r="U112" i="14" s="1"/>
  <c r="T78" i="14"/>
  <c r="T112" i="14" s="1"/>
  <c r="S78" i="14"/>
  <c r="S112" i="14" s="1"/>
  <c r="R78" i="14"/>
  <c r="R112" i="14" s="1"/>
  <c r="Q78" i="14"/>
  <c r="Q112" i="14" s="1"/>
  <c r="P78" i="14"/>
  <c r="P112" i="14" s="1"/>
  <c r="O78" i="14"/>
  <c r="O112" i="14" s="1"/>
  <c r="N78" i="14"/>
  <c r="N112" i="14" s="1"/>
  <c r="M78" i="14"/>
  <c r="M112" i="14" s="1"/>
  <c r="L78" i="14"/>
  <c r="L112" i="14" s="1"/>
  <c r="K78" i="14"/>
  <c r="K112" i="14" s="1"/>
  <c r="J78" i="14"/>
  <c r="J112" i="14" s="1"/>
  <c r="I78" i="14"/>
  <c r="I112" i="14" s="1"/>
  <c r="H78" i="14"/>
  <c r="H112" i="14" s="1"/>
  <c r="G78" i="14"/>
  <c r="G112" i="14" s="1"/>
  <c r="F78" i="14"/>
  <c r="F112" i="14" s="1"/>
  <c r="E78" i="14"/>
  <c r="E112" i="14" s="1"/>
  <c r="D78" i="14"/>
  <c r="D112" i="14" s="1"/>
  <c r="C78" i="14"/>
  <c r="C112" i="14" s="1"/>
  <c r="B78" i="14"/>
  <c r="B112" i="14" s="1"/>
  <c r="AK77" i="14"/>
  <c r="AK111" i="14" s="1"/>
  <c r="AJ77" i="14"/>
  <c r="AJ111" i="14" s="1"/>
  <c r="AI77" i="14"/>
  <c r="AI111" i="14" s="1"/>
  <c r="AH77" i="14"/>
  <c r="AH111" i="14" s="1"/>
  <c r="AG77" i="14"/>
  <c r="AG111" i="14" s="1"/>
  <c r="AF77" i="14"/>
  <c r="AF111" i="14" s="1"/>
  <c r="AE77" i="14"/>
  <c r="AE111" i="14" s="1"/>
  <c r="AD77" i="14"/>
  <c r="AD111" i="14" s="1"/>
  <c r="AC77" i="14"/>
  <c r="AC111" i="14" s="1"/>
  <c r="AB77" i="14"/>
  <c r="AB111" i="14" s="1"/>
  <c r="AA77" i="14"/>
  <c r="AA111" i="14" s="1"/>
  <c r="Z77" i="14"/>
  <c r="Z111" i="14" s="1"/>
  <c r="Y77" i="14"/>
  <c r="Y111" i="14" s="1"/>
  <c r="X77" i="14"/>
  <c r="X111" i="14" s="1"/>
  <c r="W77" i="14"/>
  <c r="W111" i="14" s="1"/>
  <c r="V77" i="14"/>
  <c r="V111" i="14" s="1"/>
  <c r="U77" i="14"/>
  <c r="U111" i="14" s="1"/>
  <c r="T77" i="14"/>
  <c r="T111" i="14" s="1"/>
  <c r="S77" i="14"/>
  <c r="S111" i="14" s="1"/>
  <c r="R77" i="14"/>
  <c r="R111" i="14" s="1"/>
  <c r="Q77" i="14"/>
  <c r="Q111" i="14" s="1"/>
  <c r="P77" i="14"/>
  <c r="P111" i="14" s="1"/>
  <c r="O77" i="14"/>
  <c r="O111" i="14" s="1"/>
  <c r="N77" i="14"/>
  <c r="N111" i="14" s="1"/>
  <c r="M77" i="14"/>
  <c r="M111" i="14" s="1"/>
  <c r="L77" i="14"/>
  <c r="L111" i="14" s="1"/>
  <c r="K77" i="14"/>
  <c r="K111" i="14" s="1"/>
  <c r="J77" i="14"/>
  <c r="J111" i="14" s="1"/>
  <c r="I77" i="14"/>
  <c r="I111" i="14" s="1"/>
  <c r="H77" i="14"/>
  <c r="H111" i="14" s="1"/>
  <c r="G77" i="14"/>
  <c r="G111" i="14" s="1"/>
  <c r="F77" i="14"/>
  <c r="F111" i="14" s="1"/>
  <c r="E77" i="14"/>
  <c r="E111" i="14" s="1"/>
  <c r="D77" i="14"/>
  <c r="D111" i="14" s="1"/>
  <c r="C77" i="14"/>
  <c r="C111" i="14" s="1"/>
  <c r="B77" i="14"/>
  <c r="B111" i="14" s="1"/>
  <c r="AK76" i="14"/>
  <c r="AK110" i="14" s="1"/>
  <c r="AJ76" i="14"/>
  <c r="AJ110" i="14" s="1"/>
  <c r="AI76" i="14"/>
  <c r="AI110" i="14" s="1"/>
  <c r="AH76" i="14"/>
  <c r="AH110" i="14" s="1"/>
  <c r="AG76" i="14"/>
  <c r="AG110" i="14" s="1"/>
  <c r="AF76" i="14"/>
  <c r="AF110" i="14" s="1"/>
  <c r="AE76" i="14"/>
  <c r="AE110" i="14" s="1"/>
  <c r="AD76" i="14"/>
  <c r="AD110" i="14" s="1"/>
  <c r="AC76" i="14"/>
  <c r="AC110" i="14" s="1"/>
  <c r="AB76" i="14"/>
  <c r="AB110" i="14" s="1"/>
  <c r="AA76" i="14"/>
  <c r="AA110" i="14" s="1"/>
  <c r="Z76" i="14"/>
  <c r="Z110" i="14" s="1"/>
  <c r="Y76" i="14"/>
  <c r="Y110" i="14" s="1"/>
  <c r="X76" i="14"/>
  <c r="X110" i="14" s="1"/>
  <c r="W76" i="14"/>
  <c r="W110" i="14" s="1"/>
  <c r="V76" i="14"/>
  <c r="V110" i="14" s="1"/>
  <c r="U76" i="14"/>
  <c r="U110" i="14" s="1"/>
  <c r="T76" i="14"/>
  <c r="T110" i="14" s="1"/>
  <c r="S76" i="14"/>
  <c r="S110" i="14" s="1"/>
  <c r="R76" i="14"/>
  <c r="R110" i="14" s="1"/>
  <c r="Q76" i="14"/>
  <c r="Q110" i="14" s="1"/>
  <c r="P76" i="14"/>
  <c r="P110" i="14" s="1"/>
  <c r="O76" i="14"/>
  <c r="O110" i="14" s="1"/>
  <c r="N76" i="14"/>
  <c r="N110" i="14" s="1"/>
  <c r="M76" i="14"/>
  <c r="M110" i="14" s="1"/>
  <c r="L76" i="14"/>
  <c r="L110" i="14" s="1"/>
  <c r="K76" i="14"/>
  <c r="K110" i="14" s="1"/>
  <c r="J76" i="14"/>
  <c r="J110" i="14" s="1"/>
  <c r="I76" i="14"/>
  <c r="I110" i="14" s="1"/>
  <c r="H76" i="14"/>
  <c r="H110" i="14" s="1"/>
  <c r="G76" i="14"/>
  <c r="G110" i="14" s="1"/>
  <c r="F76" i="14"/>
  <c r="F110" i="14" s="1"/>
  <c r="E76" i="14"/>
  <c r="E110" i="14" s="1"/>
  <c r="D76" i="14"/>
  <c r="D110" i="14" s="1"/>
  <c r="C76" i="14"/>
  <c r="C110" i="14" s="1"/>
  <c r="B76" i="14"/>
  <c r="B110" i="14" s="1"/>
  <c r="AJ58" i="14"/>
  <c r="AI58" i="14"/>
  <c r="AH58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AK30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AL118" i="14" l="1"/>
  <c r="AL117" i="14"/>
  <c r="AL116" i="14"/>
  <c r="D181" i="14"/>
  <c r="L181" i="14"/>
  <c r="E32" i="3"/>
  <c r="E33" i="3" s="1"/>
  <c r="E34" i="3" s="1"/>
  <c r="M32" i="3"/>
  <c r="M33" i="3" s="1"/>
  <c r="M34" i="3" s="1"/>
  <c r="U32" i="3"/>
  <c r="U33" i="3" s="1"/>
  <c r="U34" i="3" s="1"/>
  <c r="AC32" i="3"/>
  <c r="AC33" i="3" s="1"/>
  <c r="AC34" i="3" s="1"/>
  <c r="AK32" i="3"/>
  <c r="AK33" i="3" s="1"/>
  <c r="AK34" i="3" s="1"/>
  <c r="J32" i="3"/>
  <c r="J33" i="3" s="1"/>
  <c r="J34" i="3" s="1"/>
  <c r="R32" i="3"/>
  <c r="R33" i="3" s="1"/>
  <c r="R34" i="3" s="1"/>
  <c r="Z32" i="3"/>
  <c r="Z33" i="3" s="1"/>
  <c r="Z34" i="3" s="1"/>
  <c r="AH32" i="3"/>
  <c r="AH33" i="3" s="1"/>
  <c r="AH34" i="3" s="1"/>
  <c r="C32" i="3"/>
  <c r="C33" i="3" s="1"/>
  <c r="C34" i="3" s="1"/>
  <c r="K32" i="3"/>
  <c r="K33" i="3" s="1"/>
  <c r="K34" i="3" s="1"/>
  <c r="S32" i="3"/>
  <c r="S33" i="3" s="1"/>
  <c r="S34" i="3" s="1"/>
  <c r="AA32" i="3"/>
  <c r="AA33" i="3" s="1"/>
  <c r="AA34" i="3" s="1"/>
  <c r="AI32" i="3"/>
  <c r="AI33" i="3" s="1"/>
  <c r="AI34" i="3" s="1"/>
  <c r="D32" i="3"/>
  <c r="D33" i="3" s="1"/>
  <c r="D34" i="3" s="1"/>
  <c r="L32" i="3"/>
  <c r="L33" i="3" s="1"/>
  <c r="L34" i="3" s="1"/>
  <c r="T32" i="3"/>
  <c r="T33" i="3" s="1"/>
  <c r="T34" i="3" s="1"/>
  <c r="AB32" i="3"/>
  <c r="AB33" i="3" s="1"/>
  <c r="AB34" i="3" s="1"/>
  <c r="AJ32" i="3"/>
  <c r="AJ33" i="3" s="1"/>
  <c r="AJ34" i="3" s="1"/>
  <c r="N32" i="3"/>
  <c r="N33" i="3" s="1"/>
  <c r="N34" i="3" s="1"/>
  <c r="AD32" i="3"/>
  <c r="AD33" i="3" s="1"/>
  <c r="AD34" i="3" s="1"/>
  <c r="G32" i="3"/>
  <c r="G33" i="3" s="1"/>
  <c r="G34" i="3" s="1"/>
  <c r="O32" i="3"/>
  <c r="O33" i="3" s="1"/>
  <c r="O34" i="3" s="1"/>
  <c r="W32" i="3"/>
  <c r="W33" i="3" s="1"/>
  <c r="W34" i="3" s="1"/>
  <c r="AE32" i="3"/>
  <c r="AE33" i="3" s="1"/>
  <c r="AE34" i="3" s="1"/>
  <c r="F32" i="3"/>
  <c r="F33" i="3" s="1"/>
  <c r="F34" i="3" s="1"/>
  <c r="V32" i="3"/>
  <c r="V33" i="3" s="1"/>
  <c r="V34" i="3" s="1"/>
  <c r="AL32" i="3"/>
  <c r="AL33" i="3" s="1"/>
  <c r="AL34" i="3" s="1"/>
  <c r="AM32" i="3"/>
  <c r="AM33" i="3" s="1"/>
  <c r="AM34" i="3" s="1"/>
  <c r="H32" i="3"/>
  <c r="H33" i="3" s="1"/>
  <c r="H34" i="3" s="1"/>
  <c r="P32" i="3"/>
  <c r="P33" i="3" s="1"/>
  <c r="P34" i="3" s="1"/>
  <c r="X32" i="3"/>
  <c r="X33" i="3" s="1"/>
  <c r="X34" i="3" s="1"/>
  <c r="AF32" i="3"/>
  <c r="AF33" i="3" s="1"/>
  <c r="AF34" i="3" s="1"/>
  <c r="F181" i="14"/>
  <c r="N181" i="14"/>
  <c r="V181" i="14"/>
  <c r="AD181" i="14"/>
  <c r="T181" i="14"/>
  <c r="AJ181" i="14"/>
  <c r="AB181" i="14"/>
  <c r="E181" i="14"/>
  <c r="M181" i="14"/>
  <c r="U181" i="14"/>
  <c r="AC181" i="14"/>
  <c r="O181" i="14"/>
  <c r="X181" i="14"/>
  <c r="I181" i="14"/>
  <c r="Q181" i="14"/>
  <c r="Y181" i="14"/>
  <c r="AG181" i="14"/>
  <c r="AE181" i="14"/>
  <c r="H181" i="14"/>
  <c r="P181" i="14"/>
  <c r="B181" i="14"/>
  <c r="J181" i="14"/>
  <c r="R181" i="14"/>
  <c r="Z181" i="14"/>
  <c r="AH181" i="14"/>
  <c r="G181" i="14"/>
  <c r="W181" i="14"/>
  <c r="AF181" i="14"/>
  <c r="C181" i="14"/>
  <c r="K181" i="14"/>
  <c r="S181" i="14"/>
  <c r="AA181" i="14"/>
  <c r="AI181" i="14"/>
  <c r="AK116" i="14"/>
  <c r="AK117" i="14"/>
  <c r="AK118" i="14"/>
  <c r="AL114" i="14"/>
  <c r="AL181" i="14"/>
  <c r="B35" i="3" l="1"/>
  <c r="AK179" i="14"/>
  <c r="AK79" i="14"/>
  <c r="AK113" i="14" s="1"/>
  <c r="AK58" i="14"/>
  <c r="AL119" i="14" l="1"/>
  <c r="AL108" i="14"/>
  <c r="AK181" i="14"/>
  <c r="AL174" i="14"/>
  <c r="AK114" i="14"/>
  <c r="AK119" i="14"/>
  <c r="AM57" i="14" l="1"/>
  <c r="AM58" i="14" l="1"/>
  <c r="AM179" i="14"/>
  <c r="AM181" i="14" s="1"/>
  <c r="AM79" i="14"/>
  <c r="AM110" i="14" l="1"/>
  <c r="AM111" i="14"/>
  <c r="AM112" i="14"/>
  <c r="AM113" i="14"/>
  <c r="AN119" i="14" l="1"/>
  <c r="AM119" i="14"/>
  <c r="AM118" i="14"/>
  <c r="AN118" i="14"/>
  <c r="AM117" i="14"/>
  <c r="AN117" i="14"/>
  <c r="AM116" i="14"/>
  <c r="AN116" i="14"/>
  <c r="AM114" i="14"/>
</calcChain>
</file>

<file path=xl/sharedStrings.xml><?xml version="1.0" encoding="utf-8"?>
<sst xmlns="http://schemas.openxmlformats.org/spreadsheetml/2006/main" count="2376" uniqueCount="437">
  <si>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</si>
  <si>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</si>
  <si>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</si>
  <si>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</si>
  <si>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</si>
  <si>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</si>
  <si>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</si>
  <si>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</si>
  <si>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</si>
  <si>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million bushels</t>
  </si>
  <si>
    <t>Production</t>
  </si>
  <si>
    <t>TOTAL</t>
  </si>
  <si>
    <t>Export</t>
  </si>
  <si>
    <t>1998-99</t>
  </si>
  <si>
    <r>
      <t>TOTAL</t>
    </r>
    <r>
      <rPr>
        <vertAlign val="superscript"/>
        <sz val="10"/>
        <rFont val="Arial"/>
        <family val="2"/>
      </rPr>
      <t>a</t>
    </r>
  </si>
  <si>
    <t>1982-83</t>
  </si>
  <si>
    <t>1983-84</t>
  </si>
  <si>
    <t>1984-85</t>
  </si>
  <si>
    <t>1985-86</t>
  </si>
  <si>
    <t>1986-87</t>
  </si>
  <si>
    <t>1987-88</t>
  </si>
  <si>
    <t>1988-89</t>
  </si>
  <si>
    <t>September 1 stocks</t>
  </si>
  <si>
    <t>September-November</t>
  </si>
  <si>
    <t>December 1 stocks</t>
  </si>
  <si>
    <t>March 1 stocks</t>
  </si>
  <si>
    <t>June 1 stocks</t>
  </si>
  <si>
    <t>Annual</t>
  </si>
  <si>
    <t>Year</t>
  </si>
  <si>
    <t>1981-82</t>
  </si>
  <si>
    <t>Actual</t>
  </si>
  <si>
    <t>Harvested
Acreage</t>
  </si>
  <si>
    <t>…</t>
  </si>
  <si>
    <t>Planted Acreage</t>
  </si>
  <si>
    <t>February/January Intentions</t>
  </si>
  <si>
    <t>thousand acres</t>
  </si>
  <si>
    <t>March
Intentions</t>
  </si>
  <si>
    <t>June
Intentions</t>
  </si>
  <si>
    <r>
      <t>69,569</t>
    </r>
    <r>
      <rPr>
        <vertAlign val="superscript"/>
        <sz val="10"/>
        <rFont val="Arial"/>
        <family val="2"/>
      </rPr>
      <t>a</t>
    </r>
  </si>
  <si>
    <t>Seed, food, ind.</t>
  </si>
  <si>
    <t>Feed, residual</t>
  </si>
  <si>
    <r>
      <t>a</t>
    </r>
    <r>
      <rPr>
        <sz val="10"/>
        <rFont val="Arial"/>
        <family val="2"/>
      </rPr>
      <t xml:space="preserve"> Includes imports for the entire year.</t>
    </r>
  </si>
  <si>
    <t>U.S. average price</t>
  </si>
  <si>
    <r>
      <t>TOTAL</t>
    </r>
    <r>
      <rPr>
        <vertAlign val="superscript"/>
        <sz val="10"/>
        <rFont val="Arial"/>
        <family val="2"/>
      </rPr>
      <t>b</t>
    </r>
  </si>
  <si>
    <t>Feed and residual</t>
  </si>
  <si>
    <t>bushels per acre</t>
  </si>
  <si>
    <t>1999-00</t>
  </si>
  <si>
    <t xml:space="preserve"> </t>
  </si>
  <si>
    <t>2000-01</t>
  </si>
  <si>
    <t>2001-02</t>
  </si>
  <si>
    <t>2002-03</t>
  </si>
  <si>
    <t>2003-04</t>
  </si>
  <si>
    <t>2004-05</t>
  </si>
  <si>
    <t>2005-06</t>
  </si>
  <si>
    <t>2006-07</t>
  </si>
  <si>
    <t xml:space="preserve">Table 5.  Corn Quarterly Balance Sheet </t>
  </si>
  <si>
    <t>Table 4.  Corn Annual Balance Sheet</t>
  </si>
  <si>
    <t>Table 2.  United States Corn Planting Intentions, Actual Plantings, and Acres Harvested</t>
  </si>
  <si>
    <t>Table 3.  United States Corn Yield Estimates</t>
  </si>
  <si>
    <t>Table 1.  United States Corn Production Estimates</t>
  </si>
  <si>
    <t>2007-08</t>
  </si>
  <si>
    <t>2008-09</t>
  </si>
  <si>
    <t>2009-10</t>
  </si>
  <si>
    <t>2010-11</t>
  </si>
  <si>
    <t>2011-12</t>
  </si>
  <si>
    <t>1975-76</t>
  </si>
  <si>
    <t>1976-77</t>
  </si>
  <si>
    <t>1977-78</t>
  </si>
  <si>
    <t>1978-79</t>
  </si>
  <si>
    <t>1979-80</t>
  </si>
  <si>
    <t>1980-81</t>
  </si>
  <si>
    <t>September 1 Beginning Stocks</t>
  </si>
  <si>
    <r>
      <t xml:space="preserve">TOTAL SUPPLY </t>
    </r>
    <r>
      <rPr>
        <vertAlign val="superscript"/>
        <sz val="10"/>
        <rFont val="Arial"/>
        <family val="2"/>
      </rPr>
      <t>a</t>
    </r>
  </si>
  <si>
    <t>Q1: September-November</t>
  </si>
  <si>
    <t xml:space="preserve">      Q1 Imports</t>
  </si>
  <si>
    <t xml:space="preserve">      Q1 Total Supplies</t>
  </si>
  <si>
    <t>Food, alcohol &amp; industrial</t>
  </si>
  <si>
    <t>TOTAL USE</t>
  </si>
  <si>
    <t>Sept 1 Total Less Dec 1 Stocks</t>
  </si>
  <si>
    <t>Sept-Nov Use Difference</t>
  </si>
  <si>
    <t>Q2: December-February</t>
  </si>
  <si>
    <t xml:space="preserve">      Q2 Imports</t>
  </si>
  <si>
    <t xml:space="preserve">      Q2 Total Supplies</t>
  </si>
  <si>
    <t>Dec 1 Total Less March 1 Stocks</t>
  </si>
  <si>
    <t>Dec-Feb Use Difference</t>
  </si>
  <si>
    <t>Q3: March-May</t>
  </si>
  <si>
    <t xml:space="preserve">      Q3 Imports</t>
  </si>
  <si>
    <t xml:space="preserve">      Q3 Total Supplies</t>
  </si>
  <si>
    <t>Seed use</t>
  </si>
  <si>
    <t>March 1 Total Less June 1 Stocks</t>
  </si>
  <si>
    <t>March-May Use Difference</t>
  </si>
  <si>
    <t>Q4: June-August</t>
  </si>
  <si>
    <t xml:space="preserve">      Q4 Imports</t>
  </si>
  <si>
    <t xml:space="preserve">      Q4 Total Supplies</t>
  </si>
  <si>
    <t>June 1 Total Less Sept 1 Stocks</t>
  </si>
  <si>
    <t>June-August Use Difference</t>
  </si>
  <si>
    <t>August 31st (Sept 1st) Ending Stocks</t>
  </si>
  <si>
    <t>Marketing Year Totals</t>
  </si>
  <si>
    <t xml:space="preserve">      MY Imports</t>
  </si>
  <si>
    <t xml:space="preserve">      MY Total Supplies</t>
  </si>
  <si>
    <r>
      <t>a</t>
    </r>
    <r>
      <rPr>
        <sz val="10"/>
        <rFont val="Arial"/>
        <family val="2"/>
      </rPr>
      <t xml:space="preserve"> Includes imports for the entire year.</t>
    </r>
  </si>
  <si>
    <t>Quarterly Usage of Corn (billion bushels)</t>
  </si>
  <si>
    <t>Q1: Sept-Nov</t>
  </si>
  <si>
    <t>Q2: Dec-Feb</t>
  </si>
  <si>
    <t>Q3: Mar-May</t>
  </si>
  <si>
    <t>Q4: Jun-Aug</t>
  </si>
  <si>
    <t>Quarterly Usage of Corn (% of Annual Use)</t>
  </si>
  <si>
    <t>Q1</t>
  </si>
  <si>
    <t>Q2</t>
  </si>
  <si>
    <t>Q3</t>
  </si>
  <si>
    <t>March 1</t>
  </si>
  <si>
    <t>June 1</t>
  </si>
  <si>
    <t>Quarterly Usage of Corn (% of Total Supply)</t>
  </si>
  <si>
    <t>End Stocks as % of Total Supply</t>
  </si>
  <si>
    <t>Sum of Percentages</t>
  </si>
  <si>
    <t xml:space="preserve"> Ethanol &amp; by-products</t>
  </si>
  <si>
    <t>Ending Stocks</t>
  </si>
  <si>
    <t>% Ending Stocks-to-Use</t>
  </si>
  <si>
    <t>Beginning Stocks</t>
  </si>
  <si>
    <t>Imports</t>
  </si>
  <si>
    <t>Exports</t>
  </si>
  <si>
    <t>Loan rate (dollars per bushel)</t>
  </si>
  <si>
    <t>Yield (MT/HA)</t>
  </si>
  <si>
    <t>Marketing Year</t>
  </si>
  <si>
    <t>1970/1971</t>
  </si>
  <si>
    <t>1971/1972</t>
  </si>
  <si>
    <t>1972/1973</t>
  </si>
  <si>
    <t>1973/1974</t>
  </si>
  <si>
    <t>1974/1975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</si>
  <si>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</si>
  <si>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</si>
  <si>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</si>
  <si>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</si>
  <si>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</si>
  <si>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</si>
  <si>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</si>
  <si>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</si>
  <si>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</si>
  <si>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</si>
  <si>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</si>
  <si>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</si>
  <si>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</si>
  <si>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</si>
  <si>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</si>
  <si>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</si>
  <si>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</si>
  <si>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</si>
  <si>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</si>
  <si>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</si>
  <si>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</si>
  <si>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</si>
  <si>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</si>
  <si>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</si>
  <si>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</si>
  <si>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</si>
  <si>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</si>
  <si>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</si>
  <si>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</si>
  <si>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</si>
  <si>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</si>
  <si>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</si>
  <si>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</si>
  <si>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</si>
  <si>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</si>
  <si>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</si>
  <si>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</si>
  <si>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Area Harvested</t>
  </si>
  <si>
    <t xml:space="preserve">Beginning Stocks </t>
  </si>
  <si>
    <t>MY Imports</t>
  </si>
  <si>
    <t>Total Supply</t>
  </si>
  <si>
    <t>MY Exports</t>
  </si>
  <si>
    <t xml:space="preserve">Feed and Residual </t>
  </si>
  <si>
    <t>FSI Consumption</t>
  </si>
  <si>
    <t>Total Distribution</t>
  </si>
  <si>
    <t>metric tons /hectare</t>
  </si>
  <si>
    <t>Million metric tons (mmt)</t>
  </si>
  <si>
    <t>Million    hectares</t>
  </si>
  <si>
    <t>% Ending Stocks to Total Consumption</t>
  </si>
  <si>
    <t>Percent (%)</t>
  </si>
  <si>
    <t>% Exports of Ending Stocks</t>
  </si>
  <si>
    <t>% Exports of Total Use</t>
  </si>
  <si>
    <t>Total Domestic Use (Total Consumption)</t>
  </si>
  <si>
    <t>Supply</t>
  </si>
  <si>
    <t>Disappearance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</si>
  <si>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</si>
  <si>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</si>
  <si>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</si>
  <si>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</si>
  <si>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</si>
  <si>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</si>
  <si>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</si>
  <si>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</si>
  <si>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</si>
  <si>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</si>
  <si>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</si>
  <si>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</si>
  <si>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</si>
  <si>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</si>
  <si>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</si>
  <si>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</si>
  <si>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</si>
  <si>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</si>
  <si>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</si>
  <si>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</si>
  <si>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</si>
  <si>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</si>
  <si>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</si>
  <si>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</si>
  <si>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</si>
  <si>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</si>
  <si>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</si>
  <si>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</si>
  <si>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</si>
  <si>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</si>
  <si>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</si>
  <si>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</si>
  <si>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</si>
  <si>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</si>
  <si>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</si>
  <si>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</si>
  <si>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</si>
  <si>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</si>
  <si>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</si>
  <si>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</si>
  <si>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</si>
  <si>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</si>
  <si>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</si>
  <si>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</si>
  <si>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</si>
  <si>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</si>
  <si>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</si>
  <si>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</si>
  <si>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</si>
  <si>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</si>
  <si>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</si>
  <si>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</si>
  <si>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Mktg Year 1</t>
  </si>
  <si>
    <t>Mktg Year 2</t>
  </si>
  <si>
    <t>Seed Use</t>
  </si>
  <si>
    <t xml:space="preserve">Total Domestic Use  </t>
  </si>
  <si>
    <t>Total Use</t>
  </si>
  <si>
    <t xml:space="preserve">Ending Stocks </t>
  </si>
  <si>
    <t>Food, Alcohol &amp; Industrial Use</t>
  </si>
  <si>
    <t>Feed &amp; Residual Use</t>
  </si>
  <si>
    <t>mmt</t>
  </si>
  <si>
    <t>%</t>
  </si>
  <si>
    <t>% FSI-to-Use</t>
  </si>
  <si>
    <t>% Exports-to-Use</t>
  </si>
  <si>
    <t>% End Stocks-to-Exports</t>
  </si>
  <si>
    <t>% Feed &amp; Residual-to-Use</t>
  </si>
  <si>
    <t>Table 7b -- Foreign coarse grains: Supply and disappearance (million metric tons)</t>
  </si>
  <si>
    <t>Table 7c. World Coarse Grain (U.S. Feedgrains plus Foreign Coarse Grains): Supply and Disappearance (mmt)</t>
  </si>
  <si>
    <t>Table 5a.  U.S. Corn Quarterly Balance Sheet (KSU modifications)</t>
  </si>
  <si>
    <t>Aug-Nov Forecast Error</t>
  </si>
  <si>
    <t>Aug-Jan Forecast Error</t>
  </si>
  <si>
    <t>Aug-Nov % Forecast Error</t>
  </si>
  <si>
    <t>Aug-Jan % Forecast Error</t>
  </si>
  <si>
    <t>Median % Forecast Error</t>
  </si>
  <si>
    <t>Average % Forecast Error</t>
  </si>
  <si>
    <t>Standard Error of Forecast (%)</t>
  </si>
  <si>
    <t>Skewness</t>
  </si>
  <si>
    <t>Kurtosis</t>
  </si>
  <si>
    <t>Symmetric Forecast Error Calculations</t>
  </si>
  <si>
    <t>Assymmetric Forecast Error Calculations</t>
  </si>
  <si>
    <t>Mirror Aug-Nov % Frcst Error</t>
  </si>
  <si>
    <t>Std Error of Positive Frcst (%)</t>
  </si>
  <si>
    <t xml:space="preserve">A. Positive Frcst Errors (Frcst too high) </t>
  </si>
  <si>
    <t xml:space="preserve">B. Negative Frcst Errors (Frcst too low) </t>
  </si>
  <si>
    <t>Median + % Frcst Error</t>
  </si>
  <si>
    <t xml:space="preserve">Median - % Frcst Error </t>
  </si>
  <si>
    <t>Std Error of Negative Frcst (%)</t>
  </si>
  <si>
    <t>Count</t>
  </si>
  <si>
    <t>Table 7a--United States' Feed Grains (corn, sorghum, barley, and oats): Supply and disappearance (million metric tons)</t>
  </si>
  <si>
    <t>Avg + % Frcst Error (too high, i.e., Aug&gt;Nov)</t>
  </si>
  <si>
    <t>Avg - % Frcst Error (too low, i.e., Aug&lt;Nov)</t>
  </si>
  <si>
    <t>March-Actual Planted Acres Forecast Error (mln acres)</t>
  </si>
  <si>
    <t>March-Actual Planted Acres Forecast Error (%)</t>
  </si>
  <si>
    <t>June-Actual Planted Acres Forecast Error (mln acres)</t>
  </si>
  <si>
    <t>June-Actual Planted Acres Forecast Error (%)</t>
  </si>
  <si>
    <t>Harvested as a % of Planted Acres</t>
  </si>
  <si>
    <t>Average</t>
  </si>
  <si>
    <t>Std Dev</t>
  </si>
  <si>
    <t>Coef of Variation</t>
  </si>
  <si>
    <t>Median</t>
  </si>
  <si>
    <t>2012-13</t>
  </si>
  <si>
    <t>2012/2013</t>
  </si>
  <si>
    <t>1960/1961</t>
  </si>
  <si>
    <t>1961/1962</t>
  </si>
  <si>
    <t>1962/1963</t>
  </si>
  <si>
    <t>1963/1964</t>
  </si>
  <si>
    <t>1964/1965</t>
  </si>
  <si>
    <t>1965/1966</t>
  </si>
  <si>
    <t>1966/1967</t>
  </si>
  <si>
    <t>1967/1968</t>
  </si>
  <si>
    <t>1968/1969</t>
  </si>
  <si>
    <t>1969/1970</t>
  </si>
  <si>
    <t>5 yr avg</t>
  </si>
  <si>
    <t>Q4</t>
  </si>
  <si>
    <r>
      <t xml:space="preserve">Table 6. World Corn Supply-Demand: </t>
    </r>
    <r>
      <rPr>
        <sz val="12"/>
        <rFont val="Arial"/>
        <family val="2"/>
      </rPr>
      <t>MY 1960/61 to present</t>
    </r>
  </si>
  <si>
    <t xml:space="preserve">South America (Total) </t>
  </si>
  <si>
    <t xml:space="preserve">Total Domestic Use </t>
  </si>
  <si>
    <t xml:space="preserve">Total Distribution </t>
  </si>
  <si>
    <t>% Brazil of South American Production</t>
  </si>
  <si>
    <t>% Argentina of South American Production</t>
  </si>
  <si>
    <t>% Brazil of Argentina Production</t>
  </si>
  <si>
    <t>mln ha</t>
  </si>
  <si>
    <t>Other South American</t>
  </si>
  <si>
    <t>Yield</t>
  </si>
  <si>
    <t>mg/ha</t>
  </si>
  <si>
    <t>Corn Production</t>
  </si>
  <si>
    <t>Food, Seed &amp; Industrial Use</t>
  </si>
  <si>
    <t>Table 8.  South American Corn Area, Yield, and Production, MY 1960/61 to Date</t>
  </si>
  <si>
    <t>% Other Countries of South American Production</t>
  </si>
  <si>
    <t>Marketing Year (MY) Imports</t>
  </si>
  <si>
    <t>2012/13</t>
  </si>
  <si>
    <t>Table 7d. U.S. as a Percent of World Coarse Grains (U.S. Feedgrains plus Foreign Coarse Grains): Supply and  Disappearance (%)</t>
  </si>
  <si>
    <r>
      <t xml:space="preserve">Table 6b. U.S. Corn Supply-Demand as a % of World: </t>
    </r>
    <r>
      <rPr>
        <sz val="12"/>
        <rFont val="Arial"/>
        <family val="2"/>
      </rPr>
      <t>MY 1960/61 to present</t>
    </r>
  </si>
  <si>
    <t>World Corn</t>
  </si>
  <si>
    <t>South American Corn Production Comparisons</t>
  </si>
  <si>
    <t>Argentina Corn</t>
  </si>
  <si>
    <t>Brazil Corn</t>
  </si>
  <si>
    <t>South America vs World Corn Percentage Supply-Demand Comparisons</t>
  </si>
  <si>
    <t>2013-14</t>
  </si>
  <si>
    <t>December 1</t>
  </si>
  <si>
    <t>2013/2014</t>
  </si>
  <si>
    <r>
      <t xml:space="preserve">Table 6d. Foreign (Non-U.S.) Corn Supply-Demand (metric: hectaes &amp; mmt): </t>
    </r>
    <r>
      <rPr>
        <sz val="12"/>
        <rFont val="Arial"/>
        <family val="2"/>
      </rPr>
      <t>MY 1960/61 to present</t>
    </r>
  </si>
  <si>
    <t>2013/14</t>
  </si>
  <si>
    <t>2000/01 to 2006/07</t>
  </si>
  <si>
    <t>na</t>
  </si>
  <si>
    <r>
      <t xml:space="preserve">Table 6a. U.S. Corn Supply-Demand (metric: hectares &amp; mmt): </t>
    </r>
    <r>
      <rPr>
        <sz val="12"/>
        <rFont val="Arial"/>
        <family val="2"/>
      </rPr>
      <t>MY 1960/61 to present</t>
    </r>
  </si>
  <si>
    <t>2014-15</t>
  </si>
  <si>
    <t>2014/15</t>
  </si>
  <si>
    <t>2014/2015</t>
  </si>
  <si>
    <t>Argentina</t>
  </si>
  <si>
    <t>Brazil</t>
  </si>
  <si>
    <r>
      <t xml:space="preserve">Table 9a. U.S. Corn Supply-Demand (metric: hectares &amp; mmt): </t>
    </r>
    <r>
      <rPr>
        <sz val="12"/>
        <rFont val="Arial"/>
        <family val="2"/>
      </rPr>
      <t>MY 1960/61 to present</t>
    </r>
  </si>
  <si>
    <r>
      <t xml:space="preserve">Table 9b. Argentina Corn Supply-Demand (metric: hectares &amp; mmt): </t>
    </r>
    <r>
      <rPr>
        <sz val="12"/>
        <rFont val="Arial"/>
        <family val="2"/>
      </rPr>
      <t>MY 1960/61 to present</t>
    </r>
  </si>
  <si>
    <r>
      <t xml:space="preserve">Table 9c. Brazil Corn Supply-Demand (metric: hectares &amp; mmt): </t>
    </r>
    <r>
      <rPr>
        <sz val="12"/>
        <rFont val="Arial"/>
        <family val="2"/>
      </rPr>
      <t>MY 1960/61 to present</t>
    </r>
  </si>
  <si>
    <r>
      <t xml:space="preserve">Table 9d. Ukraine Corn Supply-Demand (metric: hectares &amp; mmt): </t>
    </r>
    <r>
      <rPr>
        <sz val="12"/>
        <rFont val="Arial"/>
        <family val="2"/>
      </rPr>
      <t>MY 1960/61 to present</t>
    </r>
  </si>
  <si>
    <r>
      <t xml:space="preserve">Table 9e. Other Non-U.S./Arg/Bra/Ukr Corn Supply-Demand (metric: hectares &amp; mmt): </t>
    </r>
    <r>
      <rPr>
        <sz val="12"/>
        <rFont val="Arial"/>
        <family val="2"/>
      </rPr>
      <t>MY 1960/61 to present</t>
    </r>
  </si>
  <si>
    <t>World</t>
  </si>
  <si>
    <t>United States</t>
  </si>
  <si>
    <t>Ukraine</t>
  </si>
  <si>
    <t xml:space="preserve">Other Non-[U.S., Argentina, Brazil, or Ukraine] </t>
  </si>
  <si>
    <t>% Four (4) Major Corn Exporters of World Corn Exports</t>
  </si>
  <si>
    <t>Total Food, Seed, Industrial (FSI) Use</t>
  </si>
  <si>
    <t>May (WASDE)</t>
  </si>
  <si>
    <t>June (WASDE)</t>
  </si>
  <si>
    <t>July (WASDE)</t>
  </si>
  <si>
    <t>August (NASS)</t>
  </si>
  <si>
    <t>September (NASS)</t>
  </si>
  <si>
    <t>October (NASS)</t>
  </si>
  <si>
    <t>November (NASS)</t>
  </si>
  <si>
    <t>January (NASS) (following year)</t>
  </si>
  <si>
    <t>FINAL (NASS)</t>
  </si>
  <si>
    <t>August 1 (NASS)</t>
  </si>
  <si>
    <t>September 1 (NASS)</t>
  </si>
  <si>
    <t>October 1 (NASS)</t>
  </si>
  <si>
    <t>November 1 (NASS)</t>
  </si>
  <si>
    <t>January 1 (NASS)</t>
  </si>
  <si>
    <t>August-November % Forecast Error</t>
  </si>
  <si>
    <t>August-November Forecast Error</t>
  </si>
  <si>
    <t>May-November Forecast Error</t>
  </si>
  <si>
    <t>May-November % Forecast Error</t>
  </si>
  <si>
    <t>June-November Forecast Error</t>
  </si>
  <si>
    <t>June-November % Forecast Error</t>
  </si>
  <si>
    <t>July-November Forecast Error</t>
  </si>
  <si>
    <t>July-November % Forecast Error</t>
  </si>
  <si>
    <t>September-November Forecast Error</t>
  </si>
  <si>
    <t>September-November % Forecast Error</t>
  </si>
  <si>
    <t>October-November Forecast Error</t>
  </si>
  <si>
    <t>October-November % Forecast Error</t>
  </si>
  <si>
    <t>2015-16</t>
  </si>
  <si>
    <t>A. Price Changes / Supply Changes</t>
  </si>
  <si>
    <t>B. Price Changes / Stocks-to-Use Changes</t>
  </si>
  <si>
    <t>Price Changes Year-to-Year</t>
  </si>
  <si>
    <t>% Price Changes Year-to-Year</t>
  </si>
  <si>
    <t>Supply Changes Year-to-Year</t>
  </si>
  <si>
    <t>% Supply Changes Year-to-Year</t>
  </si>
  <si>
    <t>Price Flexibility Estimate (%∆Price ÷ %∆Supply)</t>
  </si>
  <si>
    <t>Average Price Flexibility Est. (1976/77 - 2014/15)</t>
  </si>
  <si>
    <t>%Stx/Use Changes Year-to-Year</t>
  </si>
  <si>
    <t>% Stx/Use Changes Year-to-Year</t>
  </si>
  <si>
    <t>Price Flexibility Estimate (%∆Price ÷ %∆Stx/Use)</t>
  </si>
  <si>
    <r>
      <t xml:space="preserve"> Non-ethanol Food &amp; Industrial </t>
    </r>
    <r>
      <rPr>
        <i/>
        <sz val="7"/>
        <color theme="7" tint="-0.249977111117893"/>
        <rFont val="Arial"/>
        <family val="2"/>
      </rPr>
      <t>(NOT including Seed Use)</t>
    </r>
  </si>
  <si>
    <t>Sept. 1 End Stocks</t>
  </si>
  <si>
    <t>2015/2016</t>
  </si>
  <si>
    <t>2015/16</t>
  </si>
  <si>
    <t>2016-17</t>
  </si>
  <si>
    <t>1976-2015</t>
  </si>
  <si>
    <t>2004-2015</t>
  </si>
  <si>
    <t>All Data (1976-2015)</t>
  </si>
  <si>
    <t>Since (Including) 2004 (2004-2015)</t>
  </si>
  <si>
    <t>Paraguay Corn</t>
  </si>
  <si>
    <t>Chile Corn</t>
  </si>
  <si>
    <t>Table 9.  North American Corn Area, Yield, and Production, MY 1960/61 to Date</t>
  </si>
  <si>
    <t>United States Corn</t>
  </si>
  <si>
    <t>Canada Corn</t>
  </si>
  <si>
    <t>Mexico Corn</t>
  </si>
  <si>
    <t>Central America Corn</t>
  </si>
  <si>
    <t xml:space="preserve">North &amp; Central America (Total) </t>
  </si>
  <si>
    <t>North &amp; Cent. America Corn Prodn Comparisons</t>
  </si>
  <si>
    <t>North &amp; Central America vs World Corn Percentage Supply-Demand Comparisons</t>
  </si>
  <si>
    <t>% U.S. of North+Central American Production</t>
  </si>
  <si>
    <t>% Canada of North+Central American Production</t>
  </si>
  <si>
    <t>% Mexico of North+Central American Production</t>
  </si>
  <si>
    <t>% Central America of North+Central American Production</t>
  </si>
  <si>
    <t>Table 10.  Major World Corn Producer's Corn Area, Yield, and Production, MY 1960/61 to Date</t>
  </si>
  <si>
    <t>China Corn</t>
  </si>
  <si>
    <t>European Union Corn</t>
  </si>
  <si>
    <t>Ukraine Corn</t>
  </si>
  <si>
    <t>India Corn</t>
  </si>
  <si>
    <t>Russia Corn</t>
  </si>
  <si>
    <t>Rest of the World Corn</t>
  </si>
  <si>
    <t>Major World Corn Producers Comparisons</t>
  </si>
  <si>
    <t>% U.S. World Production</t>
  </si>
  <si>
    <t>% Brazil of World Production</t>
  </si>
  <si>
    <t>% China of World Production</t>
  </si>
  <si>
    <t>% European Union of World Production</t>
  </si>
  <si>
    <t>% Argentina of World Production</t>
  </si>
  <si>
    <t>% Mexico of World Production</t>
  </si>
  <si>
    <t>% Ukraine of World Production</t>
  </si>
  <si>
    <t>% Canada of World Production</t>
  </si>
  <si>
    <t>% India of World Production</t>
  </si>
  <si>
    <t>% Russia of World Production</t>
  </si>
  <si>
    <t>% Rest of World of World Production</t>
  </si>
  <si>
    <t>Sum Total</t>
  </si>
  <si>
    <t>Major World Corn Producers vs World Total Corn Percentage Supply-Demand Comparisons</t>
  </si>
  <si>
    <r>
      <t xml:space="preserve">Table 11. World &amp; Major Corn Exporters Supply-Demand: </t>
    </r>
    <r>
      <rPr>
        <sz val="12"/>
        <rFont val="Arial"/>
        <family val="2"/>
      </rPr>
      <t>MY 1960/61 to present</t>
    </r>
  </si>
  <si>
    <t>2017/18</t>
  </si>
  <si>
    <t>2017-18</t>
  </si>
  <si>
    <t>2007/08 to 2016/17</t>
  </si>
  <si>
    <t>2007/08 to 2015/16</t>
  </si>
  <si>
    <t>Since 2007/08 thru 2016/17</t>
  </si>
  <si>
    <t>2016/2017</t>
  </si>
  <si>
    <t>2017/2018</t>
  </si>
  <si>
    <t>Marketing Year (MY) Imports from 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</si>
</sst>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164" formatCode="0.0"/>
    <numFmt numFmtId="165" formatCode="&quot;$&quot;#,##0.00"/>
    <numFmt numFmtId="166" formatCode="#,##0.0"/>
    <numFmt numFmtId="167" formatCode="[$-1010409]#,##0;\-#,##0"/>
    <numFmt numFmtId="168" formatCode="0_);[Red]\(0\)"/>
    <numFmt numFmtId="169" formatCode="0.0%"/>
    <numFmt numFmtId="170" formatCode="#,##0.0_);[Red]\(#,##0.0\)"/>
    <numFmt numFmtId="171" formatCode="#,##0.000"/>
    <numFmt numFmtId="172" formatCode="0.0_);[Red]\(0.0\)"/>
    <numFmt numFmtId="173" formatCode="0.000"/>
    <numFmt numFmtId="174" formatCode="0.00_);[Red]\(0.00\)"/>
    <numFmt numFmtId="175" formatCode="[$-10409]#,##0;\-#,##0"/>
    <numFmt numFmtId="176" formatCode="[$-10409]#,##0.00;\-#,##0.00"/>
  </numFmts>
  <fonts count="37" x14ac:knownFonts="1">
    <font>
      <sz val="10"/>
      <name val="Arial"/>
    </font>
    <font>
      <vertAlign val="superscript"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rgb="FF0070C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4"/>
      <name val="Calibri"/>
      <family val="2"/>
      <scheme val="minor"/>
    </font>
    <font>
      <sz val="9"/>
      <color rgb="FF4D4D4D"/>
      <name val="Calibri"/>
      <family val="2"/>
      <scheme val="minor"/>
    </font>
    <font>
      <sz val="9"/>
      <name val="Calibri"/>
      <family val="2"/>
      <scheme val="minor"/>
    </font>
    <font>
      <sz val="11"/>
      <color rgb="FF4D4D4D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7"/>
      <color rgb="FF4D4D4D"/>
      <name val="Calibri"/>
      <family val="2"/>
      <scheme val="minor"/>
    </font>
    <font>
      <sz val="11"/>
      <name val="Calibri"/>
      <family val="2"/>
      <scheme val="minor"/>
    </font>
    <font>
      <sz val="10"/>
      <color rgb="FF0070C0"/>
      <name val="Arial"/>
      <family val="2"/>
    </font>
    <font>
      <i/>
      <sz val="11"/>
      <name val="Calibri"/>
      <family val="2"/>
      <scheme val="minor"/>
    </font>
    <font>
      <sz val="10"/>
      <color rgb="FF7030A0"/>
      <name val="Arial"/>
      <family val="2"/>
    </font>
    <font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i/>
      <sz val="9"/>
      <color theme="7" tint="-0.249977111117893"/>
      <name val="Arial"/>
      <family val="2"/>
    </font>
    <font>
      <sz val="9"/>
      <color indexed="8"/>
      <name val="Arial"/>
      <family val="2"/>
    </font>
    <font>
      <sz val="10"/>
      <color rgb="FF002060"/>
      <name val="Arial"/>
      <family val="2"/>
    </font>
    <font>
      <i/>
      <sz val="7"/>
      <color theme="7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9EEED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11">
    <xf numFmtId="0" fontId="0" fillId="0" borderId="0" xfId="0"/>
    <xf numFmtId="0" fontId="0" fillId="0" borderId="0" xfId="0" applyFont="1" applyFill="1" applyBorder="1" applyAlignment="1"/>
    <xf numFmtId="0" fontId="0" fillId="0" borderId="0" xfId="0" applyFill="1" applyBorder="1" applyAlignment="1"/>
    <xf numFmtId="0" fontId="3" fillId="0" borderId="1" xfId="0" applyFont="1" applyFill="1" applyBorder="1" applyAlignment="1"/>
    <xf numFmtId="0" fontId="2" fillId="0" borderId="1" xfId="0" applyFont="1" applyBorder="1"/>
    <xf numFmtId="0" fontId="0" fillId="0" borderId="1" xfId="0" applyBorder="1"/>
    <xf numFmtId="0" fontId="0" fillId="0" borderId="0" xfId="0" applyFill="1" applyBorder="1" applyAlignment="1">
      <alignment horizontal="left" indent="2"/>
    </xf>
    <xf numFmtId="0" fontId="1" fillId="0" borderId="0" xfId="0" applyFont="1"/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2" fillId="0" borderId="0" xfId="0" applyFont="1" applyBorder="1"/>
    <xf numFmtId="0" fontId="0" fillId="0" borderId="2" xfId="0" applyFont="1" applyFill="1" applyBorder="1" applyAlignment="1"/>
    <xf numFmtId="0" fontId="0" fillId="0" borderId="3" xfId="0" applyFont="1" applyFill="1" applyBorder="1" applyAlignment="1"/>
    <xf numFmtId="0" fontId="0" fillId="0" borderId="1" xfId="0" applyFill="1" applyBorder="1" applyAlignment="1">
      <alignment horizontal="left" indent="2"/>
    </xf>
    <xf numFmtId="0" fontId="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6" fontId="0" fillId="0" borderId="0" xfId="0" applyNumberFormat="1" applyAlignment="1">
      <alignment horizontal="right"/>
    </xf>
    <xf numFmtId="166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0" fontId="0" fillId="0" borderId="0" xfId="0" applyBorder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left" indent="3"/>
    </xf>
    <xf numFmtId="3" fontId="0" fillId="0" borderId="0" xfId="0" applyNumberForma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Continuous"/>
    </xf>
    <xf numFmtId="0" fontId="3" fillId="0" borderId="0" xfId="0" applyFont="1" applyBorder="1"/>
    <xf numFmtId="3" fontId="0" fillId="0" borderId="0" xfId="0" applyNumberFormat="1" applyAlignment="1">
      <alignment horizontal="center" vertical="top"/>
    </xf>
    <xf numFmtId="3" fontId="3" fillId="0" borderId="0" xfId="0" applyNumberFormat="1" applyFont="1"/>
    <xf numFmtId="0" fontId="3" fillId="0" borderId="0" xfId="0" applyFont="1" applyFill="1" applyBorder="1"/>
    <xf numFmtId="0" fontId="3" fillId="0" borderId="2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quotePrefix="1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0" fontId="3" fillId="0" borderId="0" xfId="0" applyFont="1"/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2" borderId="0" xfId="0" applyFont="1" applyFill="1" applyBorder="1" applyAlignment="1"/>
    <xf numFmtId="167" fontId="7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/>
    <xf numFmtId="167" fontId="8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indent="2"/>
    </xf>
    <xf numFmtId="167" fontId="3" fillId="2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/>
    <xf numFmtId="1" fontId="3" fillId="3" borderId="0" xfId="0" applyNumberFormat="1" applyFont="1" applyFill="1" applyBorder="1" applyAlignment="1"/>
    <xf numFmtId="1" fontId="8" fillId="3" borderId="0" xfId="0" applyNumberFormat="1" applyFont="1" applyFill="1" applyBorder="1" applyAlignment="1">
      <alignment horizontal="right" vertical="center"/>
    </xf>
    <xf numFmtId="167" fontId="8" fillId="3" borderId="0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indent="2"/>
    </xf>
    <xf numFmtId="167" fontId="8" fillId="4" borderId="0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8" fontId="9" fillId="0" borderId="0" xfId="0" applyNumberFormat="1" applyFont="1" applyFill="1" applyBorder="1" applyAlignment="1">
      <alignment horizontal="left" indent="2"/>
    </xf>
    <xf numFmtId="38" fontId="9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0" fontId="6" fillId="0" borderId="0" xfId="0" applyFont="1"/>
    <xf numFmtId="167" fontId="7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168" fontId="9" fillId="0" borderId="0" xfId="0" applyNumberFormat="1" applyFont="1" applyFill="1" applyBorder="1" applyAlignment="1">
      <alignment horizontal="left" indent="2"/>
    </xf>
    <xf numFmtId="168" fontId="9" fillId="0" borderId="0" xfId="0" applyNumberFormat="1" applyFont="1" applyFill="1" applyBorder="1" applyAlignment="1"/>
    <xf numFmtId="1" fontId="3" fillId="4" borderId="0" xfId="0" applyNumberFormat="1" applyFont="1" applyFill="1" applyBorder="1" applyAlignment="1">
      <alignment horizontal="left" indent="2"/>
    </xf>
    <xf numFmtId="1" fontId="8" fillId="4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indent="2"/>
    </xf>
    <xf numFmtId="167" fontId="8" fillId="4" borderId="2" xfId="0" applyNumberFormat="1" applyFont="1" applyFill="1" applyBorder="1" applyAlignment="1">
      <alignment horizontal="right" vertical="center"/>
    </xf>
    <xf numFmtId="166" fontId="0" fillId="0" borderId="0" xfId="0" applyNumberFormat="1"/>
    <xf numFmtId="9" fontId="0" fillId="0" borderId="0" xfId="0" applyNumberFormat="1"/>
    <xf numFmtId="169" fontId="0" fillId="0" borderId="0" xfId="0" applyNumberFormat="1"/>
    <xf numFmtId="4" fontId="0" fillId="0" borderId="0" xfId="0" applyNumberFormat="1"/>
    <xf numFmtId="16" fontId="3" fillId="0" borderId="0" xfId="0" quotePrefix="1" applyNumberFormat="1" applyFont="1"/>
    <xf numFmtId="0" fontId="3" fillId="0" borderId="0" xfId="0" quotePrefix="1" applyFont="1"/>
    <xf numFmtId="9" fontId="0" fillId="0" borderId="1" xfId="0" applyNumberFormat="1" applyBorder="1"/>
    <xf numFmtId="0" fontId="1" fillId="0" borderId="0" xfId="0" applyFont="1" applyBorder="1"/>
    <xf numFmtId="0" fontId="3" fillId="0" borderId="5" xfId="0" applyFont="1" applyFill="1" applyBorder="1" applyAlignment="1">
      <alignment horizontal="center"/>
    </xf>
    <xf numFmtId="0" fontId="0" fillId="0" borderId="4" xfId="0" applyFont="1" applyFill="1" applyBorder="1" applyAlignment="1"/>
    <xf numFmtId="0" fontId="1" fillId="0" borderId="4" xfId="0" applyFont="1" applyBorder="1"/>
    <xf numFmtId="0" fontId="0" fillId="0" borderId="4" xfId="0" applyBorder="1"/>
    <xf numFmtId="0" fontId="0" fillId="5" borderId="0" xfId="0" applyFill="1"/>
    <xf numFmtId="0" fontId="0" fillId="2" borderId="0" xfId="0" applyFill="1"/>
    <xf numFmtId="38" fontId="3" fillId="0" borderId="0" xfId="0" applyNumberFormat="1" applyFont="1"/>
    <xf numFmtId="38" fontId="3" fillId="0" borderId="2" xfId="0" applyNumberFormat="1" applyFont="1" applyFill="1" applyBorder="1" applyAlignment="1">
      <alignment horizontal="center"/>
    </xf>
    <xf numFmtId="38" fontId="7" fillId="2" borderId="0" xfId="0" applyNumberFormat="1" applyFont="1" applyFill="1" applyBorder="1" applyAlignment="1">
      <alignment horizontal="right" vertical="center"/>
    </xf>
    <xf numFmtId="38" fontId="8" fillId="2" borderId="1" xfId="0" applyNumberFormat="1" applyFont="1" applyFill="1" applyBorder="1" applyAlignment="1">
      <alignment horizontal="right" vertical="center"/>
    </xf>
    <xf numFmtId="38" fontId="3" fillId="2" borderId="0" xfId="0" applyNumberFormat="1" applyFont="1" applyFill="1" applyBorder="1" applyAlignment="1">
      <alignment horizontal="right" vertical="center"/>
    </xf>
    <xf numFmtId="38" fontId="3" fillId="3" borderId="0" xfId="0" applyNumberFormat="1" applyFont="1" applyFill="1" applyBorder="1"/>
    <xf numFmtId="38" fontId="3" fillId="4" borderId="0" xfId="0" applyNumberFormat="1" applyFont="1" applyFill="1"/>
    <xf numFmtId="38" fontId="3" fillId="4" borderId="1" xfId="0" applyNumberFormat="1" applyFont="1" applyFill="1" applyBorder="1"/>
    <xf numFmtId="38" fontId="6" fillId="0" borderId="0" xfId="0" applyNumberFormat="1" applyFont="1"/>
    <xf numFmtId="38" fontId="8" fillId="3" borderId="0" xfId="0" applyNumberFormat="1" applyFont="1" applyFill="1" applyBorder="1" applyAlignment="1">
      <alignment horizontal="right" vertical="center"/>
    </xf>
    <xf numFmtId="38" fontId="8" fillId="4" borderId="0" xfId="0" applyNumberFormat="1" applyFont="1" applyFill="1" applyBorder="1" applyAlignment="1">
      <alignment horizontal="right" vertical="center"/>
    </xf>
    <xf numFmtId="38" fontId="8" fillId="4" borderId="1" xfId="0" applyNumberFormat="1" applyFont="1" applyFill="1" applyBorder="1" applyAlignment="1">
      <alignment horizontal="right" vertical="center"/>
    </xf>
    <xf numFmtId="38" fontId="8" fillId="4" borderId="2" xfId="0" applyNumberFormat="1" applyFont="1" applyFill="1" applyBorder="1" applyAlignment="1">
      <alignment horizontal="right" vertical="center"/>
    </xf>
    <xf numFmtId="38" fontId="0" fillId="0" borderId="0" xfId="0" applyNumberFormat="1"/>
    <xf numFmtId="170" fontId="0" fillId="0" borderId="0" xfId="0" applyNumberFormat="1"/>
    <xf numFmtId="169" fontId="3" fillId="0" borderId="0" xfId="0" applyNumberFormat="1" applyFont="1"/>
    <xf numFmtId="40" fontId="3" fillId="0" borderId="2" xfId="0" applyNumberFormat="1" applyFont="1" applyFill="1" applyBorder="1" applyAlignment="1">
      <alignment horizontal="center"/>
    </xf>
    <xf numFmtId="40" fontId="0" fillId="0" borderId="0" xfId="0" applyNumberFormat="1"/>
    <xf numFmtId="9" fontId="3" fillId="0" borderId="0" xfId="0" applyNumberFormat="1" applyFont="1"/>
    <xf numFmtId="0" fontId="0" fillId="0" borderId="0" xfId="0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171" fontId="0" fillId="0" borderId="4" xfId="0" applyNumberFormat="1" applyBorder="1"/>
    <xf numFmtId="2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3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0" fillId="3" borderId="4" xfId="0" applyFill="1" applyBorder="1"/>
    <xf numFmtId="0" fontId="3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0" fillId="2" borderId="4" xfId="0" applyFill="1" applyBorder="1"/>
    <xf numFmtId="0" fontId="3" fillId="5" borderId="5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5" borderId="4" xfId="0" applyFill="1" applyBorder="1"/>
    <xf numFmtId="0" fontId="3" fillId="4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4" xfId="0" applyFill="1" applyBorder="1"/>
    <xf numFmtId="0" fontId="0" fillId="4" borderId="0" xfId="0" applyFill="1"/>
    <xf numFmtId="0" fontId="3" fillId="6" borderId="5" xfId="0" applyFont="1" applyFill="1" applyBorder="1" applyAlignment="1">
      <alignment horizontal="center" wrapText="1"/>
    </xf>
    <xf numFmtId="2" fontId="0" fillId="6" borderId="2" xfId="0" applyNumberForma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2" fontId="4" fillId="6" borderId="1" xfId="0" applyNumberFormat="1" applyFont="1" applyFill="1" applyBorder="1" applyAlignment="1">
      <alignment horizontal="center" wrapText="1"/>
    </xf>
    <xf numFmtId="2" fontId="0" fillId="6" borderId="0" xfId="0" applyNumberFormat="1" applyFill="1"/>
    <xf numFmtId="0" fontId="0" fillId="6" borderId="4" xfId="0" applyFill="1" applyBorder="1"/>
    <xf numFmtId="0" fontId="3" fillId="7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4" fillId="7" borderId="1" xfId="0" applyFont="1" applyFill="1" applyBorder="1" applyAlignment="1">
      <alignment horizontal="center" wrapText="1"/>
    </xf>
    <xf numFmtId="169" fontId="0" fillId="7" borderId="0" xfId="0" applyNumberFormat="1" applyFill="1"/>
    <xf numFmtId="0" fontId="0" fillId="7" borderId="0" xfId="0" applyFill="1"/>
    <xf numFmtId="0" fontId="3" fillId="7" borderId="5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169" fontId="0" fillId="7" borderId="4" xfId="0" applyNumberFormat="1" applyFill="1" applyBorder="1"/>
    <xf numFmtId="0" fontId="0" fillId="7" borderId="4" xfId="0" applyFill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2" fillId="0" borderId="0" xfId="0" applyFont="1"/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2" borderId="4" xfId="0" applyFont="1" applyFill="1" applyBorder="1"/>
    <xf numFmtId="0" fontId="12" fillId="2" borderId="0" xfId="0" applyFont="1" applyFill="1" applyBorder="1"/>
    <xf numFmtId="0" fontId="12" fillId="2" borderId="13" xfId="0" applyFont="1" applyFill="1" applyBorder="1"/>
    <xf numFmtId="0" fontId="12" fillId="7" borderId="0" xfId="0" applyFont="1" applyFill="1"/>
    <xf numFmtId="0" fontId="12" fillId="5" borderId="14" xfId="0" applyFont="1" applyFill="1" applyBorder="1"/>
    <xf numFmtId="0" fontId="11" fillId="0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11" fillId="5" borderId="17" xfId="0" applyFont="1" applyFill="1" applyBorder="1" applyAlignment="1">
      <alignment horizontal="center" wrapText="1"/>
    </xf>
    <xf numFmtId="0" fontId="12" fillId="4" borderId="13" xfId="0" applyFont="1" applyFill="1" applyBorder="1"/>
    <xf numFmtId="0" fontId="12" fillId="4" borderId="17" xfId="0" applyFont="1" applyFill="1" applyBorder="1" applyAlignment="1">
      <alignment horizontal="center"/>
    </xf>
    <xf numFmtId="0" fontId="12" fillId="0" borderId="1" xfId="0" applyFont="1" applyBorder="1"/>
    <xf numFmtId="169" fontId="12" fillId="4" borderId="13" xfId="0" applyNumberFormat="1" applyFont="1" applyFill="1" applyBorder="1"/>
    <xf numFmtId="0" fontId="12" fillId="4" borderId="7" xfId="0" applyFont="1" applyFill="1" applyBorder="1" applyAlignment="1">
      <alignment horizontal="center"/>
    </xf>
    <xf numFmtId="0" fontId="12" fillId="9" borderId="0" xfId="0" applyFont="1" applyFill="1"/>
    <xf numFmtId="0" fontId="12" fillId="9" borderId="7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169" fontId="12" fillId="9" borderId="0" xfId="0" applyNumberFormat="1" applyFont="1" applyFill="1"/>
    <xf numFmtId="0" fontId="12" fillId="0" borderId="0" xfId="0" applyFont="1" applyBorder="1"/>
    <xf numFmtId="0" fontId="12" fillId="4" borderId="0" xfId="0" applyFont="1" applyFill="1" applyBorder="1"/>
    <xf numFmtId="169" fontId="12" fillId="4" borderId="0" xfId="0" applyNumberFormat="1" applyFont="1" applyFill="1" applyBorder="1"/>
    <xf numFmtId="0" fontId="12" fillId="9" borderId="4" xfId="0" applyFont="1" applyFill="1" applyBorder="1"/>
    <xf numFmtId="169" fontId="12" fillId="9" borderId="4" xfId="0" applyNumberFormat="1" applyFont="1" applyFill="1" applyBorder="1"/>
    <xf numFmtId="0" fontId="12" fillId="9" borderId="18" xfId="0" applyFont="1" applyFill="1" applyBorder="1"/>
    <xf numFmtId="0" fontId="12" fillId="9" borderId="13" xfId="0" applyFont="1" applyFill="1" applyBorder="1"/>
    <xf numFmtId="0" fontId="12" fillId="9" borderId="16" xfId="0" applyFont="1" applyFill="1" applyBorder="1" applyAlignment="1">
      <alignment horizontal="center"/>
    </xf>
    <xf numFmtId="169" fontId="12" fillId="9" borderId="13" xfId="0" applyNumberFormat="1" applyFont="1" applyFill="1" applyBorder="1"/>
    <xf numFmtId="0" fontId="15" fillId="0" borderId="0" xfId="0" applyFont="1"/>
    <xf numFmtId="0" fontId="14" fillId="0" borderId="8" xfId="0" applyFont="1" applyFill="1" applyBorder="1" applyAlignment="1">
      <alignment vertical="top" wrapText="1"/>
    </xf>
    <xf numFmtId="0" fontId="12" fillId="3" borderId="4" xfId="0" applyFont="1" applyFill="1" applyBorder="1"/>
    <xf numFmtId="0" fontId="12" fillId="3" borderId="13" xfId="0" applyFont="1" applyFill="1" applyBorder="1"/>
    <xf numFmtId="0" fontId="12" fillId="4" borderId="16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9" borderId="7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 wrapText="1"/>
    </xf>
    <xf numFmtId="0" fontId="15" fillId="0" borderId="1" xfId="0" applyFont="1" applyBorder="1"/>
    <xf numFmtId="0" fontId="0" fillId="4" borderId="12" xfId="0" applyFill="1" applyBorder="1"/>
    <xf numFmtId="0" fontId="12" fillId="4" borderId="17" xfId="0" applyFont="1" applyFill="1" applyBorder="1" applyAlignment="1">
      <alignment horizontal="center" wrapText="1"/>
    </xf>
    <xf numFmtId="0" fontId="0" fillId="4" borderId="14" xfId="0" applyFill="1" applyBorder="1"/>
    <xf numFmtId="0" fontId="0" fillId="9" borderId="0" xfId="0" applyFill="1"/>
    <xf numFmtId="0" fontId="0" fillId="9" borderId="13" xfId="0" applyFill="1" applyBorder="1"/>
    <xf numFmtId="169" fontId="0" fillId="4" borderId="0" xfId="0" applyNumberFormat="1" applyFill="1"/>
    <xf numFmtId="169" fontId="0" fillId="4" borderId="14" xfId="0" applyNumberFormat="1" applyFill="1" applyBorder="1"/>
    <xf numFmtId="169" fontId="0" fillId="9" borderId="0" xfId="0" applyNumberFormat="1" applyFill="1"/>
    <xf numFmtId="169" fontId="0" fillId="9" borderId="13" xfId="0" applyNumberFormat="1" applyFill="1" applyBorder="1"/>
    <xf numFmtId="0" fontId="11" fillId="0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24" xfId="0" applyFont="1" applyFill="1" applyBorder="1" applyAlignment="1">
      <alignment horizontal="center" wrapText="1"/>
    </xf>
    <xf numFmtId="0" fontId="12" fillId="9" borderId="2" xfId="0" applyFont="1" applyFill="1" applyBorder="1" applyAlignment="1">
      <alignment horizontal="center" wrapText="1"/>
    </xf>
    <xf numFmtId="0" fontId="12" fillId="9" borderId="2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11" fillId="5" borderId="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center" wrapText="1"/>
    </xf>
    <xf numFmtId="0" fontId="12" fillId="4" borderId="12" xfId="0" applyFont="1" applyFill="1" applyBorder="1"/>
    <xf numFmtId="0" fontId="12" fillId="9" borderId="0" xfId="0" applyFont="1" applyFill="1" applyBorder="1"/>
    <xf numFmtId="0" fontId="15" fillId="0" borderId="0" xfId="0" applyFont="1" applyBorder="1"/>
    <xf numFmtId="0" fontId="11" fillId="0" borderId="7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3" borderId="7" xfId="0" applyFont="1" applyFill="1" applyBorder="1" applyAlignment="1">
      <alignment horizontal="center" wrapText="1"/>
    </xf>
    <xf numFmtId="0" fontId="12" fillId="3" borderId="0" xfId="0" applyFont="1" applyFill="1" applyBorder="1"/>
    <xf numFmtId="38" fontId="16" fillId="0" borderId="0" xfId="0" applyNumberFormat="1" applyFont="1"/>
    <xf numFmtId="3" fontId="17" fillId="0" borderId="0" xfId="0" applyNumberFormat="1" applyFont="1" applyAlignment="1">
      <alignment horizontal="center"/>
    </xf>
    <xf numFmtId="2" fontId="0" fillId="0" borderId="0" xfId="0" applyNumberFormat="1"/>
    <xf numFmtId="0" fontId="3" fillId="4" borderId="23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3" fillId="2" borderId="2" xfId="0" applyFont="1" applyFill="1" applyBorder="1" applyAlignment="1">
      <alignment horizontal="center" wrapText="1"/>
    </xf>
    <xf numFmtId="171" fontId="3" fillId="2" borderId="0" xfId="0" applyNumberFormat="1" applyFont="1" applyFill="1"/>
    <xf numFmtId="171" fontId="3" fillId="2" borderId="0" xfId="0" applyNumberFormat="1" applyFont="1" applyFill="1" applyBorder="1"/>
    <xf numFmtId="0" fontId="11" fillId="3" borderId="16" xfId="0" applyFont="1" applyFill="1" applyBorder="1" applyAlignment="1">
      <alignment horizontal="center" wrapText="1"/>
    </xf>
    <xf numFmtId="49" fontId="3" fillId="0" borderId="0" xfId="0" applyNumberFormat="1" applyFont="1"/>
    <xf numFmtId="49" fontId="6" fillId="0" borderId="0" xfId="0" applyNumberFormat="1" applyFont="1"/>
    <xf numFmtId="49" fontId="6" fillId="0" borderId="1" xfId="0" applyNumberFormat="1" applyFont="1" applyBorder="1"/>
    <xf numFmtId="49" fontId="6" fillId="0" borderId="0" xfId="0" applyNumberFormat="1" applyFont="1" applyBorder="1"/>
    <xf numFmtId="49" fontId="3" fillId="3" borderId="0" xfId="0" applyNumberFormat="1" applyFont="1" applyFill="1"/>
    <xf numFmtId="169" fontId="0" fillId="3" borderId="0" xfId="0" applyNumberFormat="1" applyFill="1"/>
    <xf numFmtId="0" fontId="0" fillId="3" borderId="0" xfId="0" applyFill="1"/>
    <xf numFmtId="49" fontId="16" fillId="3" borderId="0" xfId="0" applyNumberFormat="1" applyFont="1" applyFill="1"/>
    <xf numFmtId="0" fontId="16" fillId="3" borderId="0" xfId="0" applyFont="1" applyFill="1"/>
    <xf numFmtId="169" fontId="16" fillId="3" borderId="0" xfId="0" applyNumberFormat="1" applyFont="1" applyFill="1"/>
    <xf numFmtId="49" fontId="3" fillId="5" borderId="0" xfId="0" applyNumberFormat="1" applyFont="1" applyFill="1"/>
    <xf numFmtId="38" fontId="0" fillId="5" borderId="0" xfId="0" applyNumberFormat="1" applyFill="1"/>
    <xf numFmtId="169" fontId="0" fillId="5" borderId="0" xfId="0" applyNumberFormat="1" applyFill="1"/>
    <xf numFmtId="49" fontId="3" fillId="2" borderId="0" xfId="0" applyNumberFormat="1" applyFont="1" applyFill="1"/>
    <xf numFmtId="38" fontId="0" fillId="2" borderId="0" xfId="0" applyNumberFormat="1" applyFill="1"/>
    <xf numFmtId="169" fontId="0" fillId="2" borderId="0" xfId="0" applyNumberFormat="1" applyFill="1"/>
    <xf numFmtId="172" fontId="3" fillId="2" borderId="0" xfId="0" applyNumberFormat="1" applyFont="1" applyFill="1"/>
    <xf numFmtId="172" fontId="0" fillId="2" borderId="0" xfId="0" applyNumberFormat="1" applyFill="1"/>
    <xf numFmtId="172" fontId="3" fillId="5" borderId="0" xfId="0" applyNumberFormat="1" applyFont="1" applyFill="1"/>
    <xf numFmtId="172" fontId="0" fillId="5" borderId="0" xfId="0" applyNumberFormat="1" applyFill="1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38" fontId="3" fillId="4" borderId="2" xfId="0" applyNumberFormat="1" applyFont="1" applyFill="1" applyBorder="1" applyAlignment="1">
      <alignment horizontal="right" vertical="center"/>
    </xf>
    <xf numFmtId="0" fontId="0" fillId="4" borderId="6" xfId="0" applyFill="1" applyBorder="1"/>
    <xf numFmtId="0" fontId="12" fillId="0" borderId="14" xfId="0" applyFont="1" applyBorder="1"/>
    <xf numFmtId="0" fontId="0" fillId="0" borderId="1" xfId="0" applyFill="1" applyBorder="1" applyAlignment="1">
      <alignment wrapText="1"/>
    </xf>
    <xf numFmtId="38" fontId="3" fillId="3" borderId="0" xfId="0" applyNumberFormat="1" applyFont="1" applyFill="1" applyBorder="1" applyAlignment="1">
      <alignment horizontal="center" wrapText="1"/>
    </xf>
    <xf numFmtId="38" fontId="0" fillId="3" borderId="0" xfId="0" applyNumberFormat="1" applyFill="1"/>
    <xf numFmtId="38" fontId="3" fillId="2" borderId="0" xfId="0" applyNumberFormat="1" applyFont="1" applyFill="1" applyBorder="1" applyAlignment="1">
      <alignment horizontal="center" wrapText="1"/>
    </xf>
    <xf numFmtId="169" fontId="3" fillId="3" borderId="0" xfId="0" applyNumberFormat="1" applyFont="1" applyFill="1" applyBorder="1" applyAlignment="1">
      <alignment horizontal="center" wrapText="1"/>
    </xf>
    <xf numFmtId="169" fontId="3" fillId="5" borderId="0" xfId="0" applyNumberFormat="1" applyFont="1" applyFill="1" applyAlignment="1">
      <alignment wrapText="1"/>
    </xf>
    <xf numFmtId="169" fontId="3" fillId="2" borderId="0" xfId="0" applyNumberFormat="1" applyFont="1" applyFill="1" applyBorder="1" applyAlignment="1">
      <alignment horizontal="center" wrapText="1"/>
    </xf>
    <xf numFmtId="173" fontId="0" fillId="0" borderId="0" xfId="0" applyNumberFormat="1"/>
    <xf numFmtId="170" fontId="0" fillId="0" borderId="1" xfId="0" applyNumberFormat="1" applyBorder="1"/>
    <xf numFmtId="169" fontId="0" fillId="0" borderId="1" xfId="0" applyNumberFormat="1" applyBorder="1"/>
    <xf numFmtId="167" fontId="0" fillId="0" borderId="0" xfId="0" applyNumberFormat="1"/>
    <xf numFmtId="38" fontId="0" fillId="0" borderId="1" xfId="0" applyNumberFormat="1" applyBorder="1"/>
    <xf numFmtId="38" fontId="3" fillId="0" borderId="0" xfId="0" applyNumberFormat="1" applyFont="1" applyBorder="1"/>
    <xf numFmtId="0" fontId="0" fillId="0" borderId="2" xfId="0" applyBorder="1"/>
    <xf numFmtId="171" fontId="3" fillId="6" borderId="6" xfId="0" applyNumberFormat="1" applyFont="1" applyFill="1" applyBorder="1"/>
    <xf numFmtId="2" fontId="3" fillId="6" borderId="0" xfId="0" applyNumberFormat="1" applyFont="1" applyFill="1"/>
    <xf numFmtId="171" fontId="3" fillId="4" borderId="13" xfId="0" applyNumberFormat="1" applyFont="1" applyFill="1" applyBorder="1"/>
    <xf numFmtId="171" fontId="3" fillId="4" borderId="0" xfId="0" applyNumberFormat="1" applyFont="1" applyFill="1" applyBorder="1"/>
    <xf numFmtId="171" fontId="3" fillId="4" borderId="0" xfId="0" applyNumberFormat="1" applyFont="1" applyFill="1"/>
    <xf numFmtId="171" fontId="3" fillId="5" borderId="4" xfId="0" applyNumberFormat="1" applyFont="1" applyFill="1" applyBorder="1"/>
    <xf numFmtId="171" fontId="3" fillId="5" borderId="0" xfId="0" applyNumberFormat="1" applyFont="1" applyFill="1"/>
    <xf numFmtId="171" fontId="3" fillId="2" borderId="4" xfId="0" applyNumberFormat="1" applyFont="1" applyFill="1" applyBorder="1"/>
    <xf numFmtId="171" fontId="3" fillId="3" borderId="4" xfId="0" applyNumberFormat="1" applyFont="1" applyFill="1" applyBorder="1"/>
    <xf numFmtId="171" fontId="3" fillId="6" borderId="4" xfId="0" applyNumberFormat="1" applyFont="1" applyFill="1" applyBorder="1"/>
    <xf numFmtId="171" fontId="3" fillId="4" borderId="13" xfId="0" applyNumberFormat="1" applyFont="1" applyFill="1" applyBorder="1" applyAlignment="1">
      <alignment horizontal="right" wrapText="1"/>
    </xf>
    <xf numFmtId="171" fontId="3" fillId="4" borderId="4" xfId="0" applyNumberFormat="1" applyFont="1" applyFill="1" applyBorder="1" applyAlignment="1">
      <alignment horizontal="right" wrapText="1"/>
    </xf>
    <xf numFmtId="171" fontId="3" fillId="4" borderId="0" xfId="0" applyNumberFormat="1" applyFont="1" applyFill="1" applyBorder="1" applyAlignment="1">
      <alignment horizontal="right" wrapText="1"/>
    </xf>
    <xf numFmtId="171" fontId="3" fillId="5" borderId="4" xfId="0" applyNumberFormat="1" applyFont="1" applyFill="1" applyBorder="1" applyAlignment="1">
      <alignment horizontal="right" wrapText="1"/>
    </xf>
    <xf numFmtId="171" fontId="3" fillId="5" borderId="0" xfId="0" applyNumberFormat="1" applyFont="1" applyFill="1" applyBorder="1" applyAlignment="1">
      <alignment horizontal="right" wrapText="1"/>
    </xf>
    <xf numFmtId="171" fontId="3" fillId="5" borderId="13" xfId="0" applyNumberFormat="1" applyFont="1" applyFill="1" applyBorder="1" applyAlignment="1">
      <alignment horizontal="right" wrapText="1"/>
    </xf>
    <xf numFmtId="171" fontId="3" fillId="2" borderId="0" xfId="0" applyNumberFormat="1" applyFont="1" applyFill="1" applyBorder="1" applyAlignment="1">
      <alignment horizontal="right" wrapText="1"/>
    </xf>
    <xf numFmtId="171" fontId="3" fillId="3" borderId="14" xfId="0" applyNumberFormat="1" applyFont="1" applyFill="1" applyBorder="1" applyAlignment="1">
      <alignment horizontal="right" wrapText="1"/>
    </xf>
    <xf numFmtId="171" fontId="3" fillId="4" borderId="4" xfId="0" applyNumberFormat="1" applyFont="1" applyFill="1" applyBorder="1"/>
    <xf numFmtId="164" fontId="12" fillId="3" borderId="4" xfId="0" applyNumberFormat="1" applyFont="1" applyFill="1" applyBorder="1"/>
    <xf numFmtId="164" fontId="12" fillId="3" borderId="13" xfId="0" applyNumberFormat="1" applyFont="1" applyFill="1" applyBorder="1"/>
    <xf numFmtId="164" fontId="12" fillId="2" borderId="4" xfId="0" applyNumberFormat="1" applyFont="1" applyFill="1" applyBorder="1"/>
    <xf numFmtId="164" fontId="12" fillId="2" borderId="0" xfId="0" applyNumberFormat="1" applyFont="1" applyFill="1" applyBorder="1"/>
    <xf numFmtId="164" fontId="12" fillId="2" borderId="13" xfId="0" applyNumberFormat="1" applyFont="1" applyFill="1" applyBorder="1"/>
    <xf numFmtId="164" fontId="12" fillId="5" borderId="14" xfId="0" applyNumberFormat="1" applyFont="1" applyFill="1" applyBorder="1"/>
    <xf numFmtId="0" fontId="0" fillId="0" borderId="0" xfId="0" applyFill="1"/>
    <xf numFmtId="0" fontId="19" fillId="0" borderId="0" xfId="0" applyFont="1" applyFill="1" applyBorder="1" applyAlignment="1">
      <alignment horizontal="center" wrapText="1"/>
    </xf>
    <xf numFmtId="0" fontId="19" fillId="0" borderId="0" xfId="0" applyFont="1"/>
    <xf numFmtId="0" fontId="19" fillId="4" borderId="6" xfId="0" applyFont="1" applyFill="1" applyBorder="1"/>
    <xf numFmtId="0" fontId="19" fillId="4" borderId="3" xfId="0" applyFont="1" applyFill="1" applyBorder="1"/>
    <xf numFmtId="0" fontId="19" fillId="4" borderId="18" xfId="0" applyFont="1" applyFill="1" applyBorder="1"/>
    <xf numFmtId="0" fontId="20" fillId="4" borderId="4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169" fontId="21" fillId="4" borderId="13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0" fillId="5" borderId="4" xfId="0" applyFont="1" applyFill="1" applyBorder="1" applyAlignment="1">
      <alignment horizontal="center" wrapText="1"/>
    </xf>
    <xf numFmtId="169" fontId="21" fillId="5" borderId="13" xfId="0" applyNumberFormat="1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wrapText="1"/>
    </xf>
    <xf numFmtId="169" fontId="21" fillId="2" borderId="13" xfId="0" applyNumberFormat="1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wrapText="1"/>
    </xf>
    <xf numFmtId="169" fontId="21" fillId="3" borderId="18" xfId="0" applyNumberFormat="1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21" fillId="4" borderId="4" xfId="0" applyFont="1" applyFill="1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 vertical="center" wrapText="1"/>
    </xf>
    <xf numFmtId="169" fontId="23" fillId="4" borderId="16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25" fillId="5" borderId="7" xfId="0" applyFont="1" applyFill="1" applyBorder="1" applyAlignment="1">
      <alignment horizontal="center" vertical="center" wrapText="1"/>
    </xf>
    <xf numFmtId="169" fontId="23" fillId="5" borderId="16" xfId="0" applyNumberFormat="1" applyFont="1" applyFill="1" applyBorder="1" applyAlignment="1">
      <alignment horizontal="center" wrapText="1"/>
    </xf>
    <xf numFmtId="0" fontId="25" fillId="2" borderId="7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169" fontId="23" fillId="2" borderId="16" xfId="0" applyNumberFormat="1" applyFont="1" applyFill="1" applyBorder="1" applyAlignment="1">
      <alignment horizontal="center" wrapText="1"/>
    </xf>
    <xf numFmtId="0" fontId="25" fillId="3" borderId="7" xfId="0" applyFont="1" applyFill="1" applyBorder="1" applyAlignment="1">
      <alignment horizontal="center" vertical="center" wrapText="1"/>
    </xf>
    <xf numFmtId="169" fontId="23" fillId="3" borderId="16" xfId="0" applyNumberFormat="1" applyFont="1" applyFill="1" applyBorder="1" applyAlignment="1">
      <alignment horizontal="center" wrapText="1"/>
    </xf>
    <xf numFmtId="0" fontId="24" fillId="0" borderId="1" xfId="0" applyFont="1" applyBorder="1"/>
    <xf numFmtId="0" fontId="24" fillId="4" borderId="7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16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 vertical="center" wrapText="1"/>
    </xf>
    <xf numFmtId="169" fontId="26" fillId="4" borderId="13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 horizontal="right" wrapText="1"/>
    </xf>
    <xf numFmtId="0" fontId="22" fillId="5" borderId="4" xfId="0" applyFont="1" applyFill="1" applyBorder="1" applyAlignment="1">
      <alignment horizontal="center" vertical="center" wrapText="1"/>
    </xf>
    <xf numFmtId="169" fontId="26" fillId="5" borderId="13" xfId="0" applyNumberFormat="1" applyFont="1" applyFill="1" applyBorder="1" applyAlignment="1">
      <alignment horizontal="right" wrapText="1"/>
    </xf>
    <xf numFmtId="0" fontId="26" fillId="10" borderId="0" xfId="0" applyFont="1" applyFill="1" applyBorder="1" applyAlignment="1">
      <alignment horizontal="right" wrapText="1"/>
    </xf>
    <xf numFmtId="0" fontId="22" fillId="2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169" fontId="26" fillId="3" borderId="13" xfId="0" applyNumberFormat="1" applyFont="1" applyFill="1" applyBorder="1" applyAlignment="1">
      <alignment horizontal="right" wrapText="1"/>
    </xf>
    <xf numFmtId="0" fontId="26" fillId="0" borderId="0" xfId="0" applyFont="1"/>
    <xf numFmtId="169" fontId="26" fillId="4" borderId="4" xfId="0" applyNumberFormat="1" applyFont="1" applyFill="1" applyBorder="1"/>
    <xf numFmtId="169" fontId="26" fillId="4" borderId="0" xfId="0" applyNumberFormat="1" applyFont="1" applyFill="1" applyBorder="1"/>
    <xf numFmtId="169" fontId="26" fillId="4" borderId="13" xfId="0" applyNumberFormat="1" applyFont="1" applyFill="1" applyBorder="1"/>
    <xf numFmtId="3" fontId="26" fillId="0" borderId="0" xfId="0" applyNumberFormat="1" applyFont="1" applyBorder="1" applyAlignment="1">
      <alignment horizontal="right" wrapText="1"/>
    </xf>
    <xf numFmtId="3" fontId="26" fillId="10" borderId="0" xfId="0" applyNumberFormat="1" applyFont="1" applyFill="1" applyBorder="1" applyAlignment="1">
      <alignment horizontal="right" wrapText="1"/>
    </xf>
    <xf numFmtId="0" fontId="26" fillId="0" borderId="0" xfId="0" applyFont="1" applyBorder="1"/>
    <xf numFmtId="0" fontId="26" fillId="0" borderId="1" xfId="0" applyFont="1" applyBorder="1"/>
    <xf numFmtId="0" fontId="26" fillId="4" borderId="4" xfId="0" applyFont="1" applyFill="1" applyBorder="1"/>
    <xf numFmtId="0" fontId="26" fillId="4" borderId="0" xfId="0" applyFont="1" applyFill="1" applyBorder="1"/>
    <xf numFmtId="0" fontId="26" fillId="4" borderId="13" xfId="0" applyFont="1" applyFill="1" applyBorder="1"/>
    <xf numFmtId="0" fontId="26" fillId="5" borderId="4" xfId="0" applyFont="1" applyFill="1" applyBorder="1"/>
    <xf numFmtId="0" fontId="26" fillId="5" borderId="13" xfId="0" applyFont="1" applyFill="1" applyBorder="1"/>
    <xf numFmtId="0" fontId="26" fillId="2" borderId="4" xfId="0" applyFont="1" applyFill="1" applyBorder="1"/>
    <xf numFmtId="0" fontId="26" fillId="2" borderId="0" xfId="0" applyFont="1" applyFill="1" applyBorder="1"/>
    <xf numFmtId="0" fontId="26" fillId="2" borderId="13" xfId="0" applyFont="1" applyFill="1" applyBorder="1"/>
    <xf numFmtId="0" fontId="26" fillId="3" borderId="4" xfId="0" applyFont="1" applyFill="1" applyBorder="1"/>
    <xf numFmtId="0" fontId="26" fillId="3" borderId="13" xfId="0" applyFont="1" applyFill="1" applyBorder="1"/>
    <xf numFmtId="0" fontId="24" fillId="0" borderId="0" xfId="0" applyFont="1" applyFill="1" applyBorder="1" applyAlignment="1">
      <alignment horizontal="left" wrapText="1"/>
    </xf>
    <xf numFmtId="0" fontId="24" fillId="0" borderId="0" xfId="0" applyFont="1" applyBorder="1"/>
    <xf numFmtId="38" fontId="27" fillId="0" borderId="0" xfId="0" applyNumberFormat="1" applyFont="1" applyFill="1" applyBorder="1" applyAlignment="1"/>
    <xf numFmtId="0" fontId="3" fillId="0" borderId="1" xfId="0" applyFont="1" applyFill="1" applyBorder="1"/>
    <xf numFmtId="38" fontId="0" fillId="3" borderId="1" xfId="0" applyNumberFormat="1" applyFill="1" applyBorder="1"/>
    <xf numFmtId="169" fontId="0" fillId="3" borderId="1" xfId="0" applyNumberFormat="1" applyFill="1" applyBorder="1"/>
    <xf numFmtId="38" fontId="0" fillId="2" borderId="1" xfId="0" applyNumberFormat="1" applyFill="1" applyBorder="1"/>
    <xf numFmtId="169" fontId="0" fillId="2" borderId="1" xfId="0" applyNumberFormat="1" applyFill="1" applyBorder="1"/>
    <xf numFmtId="169" fontId="0" fillId="5" borderId="1" xfId="0" applyNumberFormat="1" applyFill="1" applyBorder="1"/>
    <xf numFmtId="0" fontId="12" fillId="3" borderId="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169" fontId="12" fillId="3" borderId="0" xfId="0" applyNumberFormat="1" applyFont="1" applyFill="1" applyBorder="1"/>
    <xf numFmtId="169" fontId="12" fillId="3" borderId="13" xfId="0" applyNumberFormat="1" applyFont="1" applyFill="1" applyBorder="1"/>
    <xf numFmtId="0" fontId="12" fillId="3" borderId="4" xfId="0" applyFont="1" applyFill="1" applyBorder="1" applyAlignment="1">
      <alignment horizontal="center"/>
    </xf>
    <xf numFmtId="169" fontId="12" fillId="3" borderId="4" xfId="0" applyNumberFormat="1" applyFont="1" applyFill="1" applyBorder="1"/>
    <xf numFmtId="0" fontId="11" fillId="2" borderId="2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0" xfId="0" applyFont="1" applyFill="1"/>
    <xf numFmtId="0" fontId="12" fillId="2" borderId="14" xfId="0" applyFont="1" applyFill="1" applyBorder="1"/>
    <xf numFmtId="169" fontId="12" fillId="2" borderId="0" xfId="0" applyNumberFormat="1" applyFont="1" applyFill="1"/>
    <xf numFmtId="169" fontId="12" fillId="2" borderId="14" xfId="0" applyNumberFormat="1" applyFont="1" applyFill="1" applyBorder="1"/>
    <xf numFmtId="0" fontId="12" fillId="5" borderId="14" xfId="0" applyFont="1" applyFill="1" applyBorder="1" applyAlignment="1">
      <alignment horizontal="center"/>
    </xf>
    <xf numFmtId="169" fontId="12" fillId="5" borderId="14" xfId="0" applyNumberFormat="1" applyFont="1" applyFill="1" applyBorder="1"/>
    <xf numFmtId="0" fontId="12" fillId="8" borderId="2" xfId="0" applyFont="1" applyFill="1" applyBorder="1"/>
    <xf numFmtId="0" fontId="12" fillId="0" borderId="7" xfId="0" applyFont="1" applyBorder="1"/>
    <xf numFmtId="0" fontId="12" fillId="5" borderId="12" xfId="0" applyFont="1" applyFill="1" applyBorder="1"/>
    <xf numFmtId="169" fontId="3" fillId="6" borderId="6" xfId="0" applyNumberFormat="1" applyFont="1" applyFill="1" applyBorder="1"/>
    <xf numFmtId="169" fontId="3" fillId="6" borderId="4" xfId="0" applyNumberFormat="1" applyFont="1" applyFill="1" applyBorder="1"/>
    <xf numFmtId="169" fontId="3" fillId="6" borderId="0" xfId="0" applyNumberFormat="1" applyFont="1" applyFill="1"/>
    <xf numFmtId="169" fontId="3" fillId="4" borderId="13" xfId="0" applyNumberFormat="1" applyFont="1" applyFill="1" applyBorder="1"/>
    <xf numFmtId="169" fontId="3" fillId="4" borderId="0" xfId="0" applyNumberFormat="1" applyFont="1" applyFill="1" applyBorder="1"/>
    <xf numFmtId="169" fontId="3" fillId="4" borderId="0" xfId="0" applyNumberFormat="1" applyFont="1" applyFill="1"/>
    <xf numFmtId="169" fontId="3" fillId="5" borderId="4" xfId="0" applyNumberFormat="1" applyFont="1" applyFill="1" applyBorder="1"/>
    <xf numFmtId="169" fontId="3" fillId="5" borderId="0" xfId="0" applyNumberFormat="1" applyFont="1" applyFill="1"/>
    <xf numFmtId="169" fontId="3" fillId="2" borderId="4" xfId="0" applyNumberFormat="1" applyFont="1" applyFill="1" applyBorder="1"/>
    <xf numFmtId="169" fontId="3" fillId="2" borderId="0" xfId="0" applyNumberFormat="1" applyFont="1" applyFill="1"/>
    <xf numFmtId="169" fontId="3" fillId="3" borderId="4" xfId="0" applyNumberFormat="1" applyFont="1" applyFill="1" applyBorder="1"/>
    <xf numFmtId="169" fontId="3" fillId="6" borderId="0" xfId="0" applyNumberFormat="1" applyFont="1" applyFill="1" applyBorder="1" applyAlignment="1">
      <alignment horizontal="right" wrapText="1"/>
    </xf>
    <xf numFmtId="169" fontId="3" fillId="4" borderId="13" xfId="0" applyNumberFormat="1" applyFont="1" applyFill="1" applyBorder="1" applyAlignment="1">
      <alignment horizontal="right" wrapText="1"/>
    </xf>
    <xf numFmtId="169" fontId="3" fillId="4" borderId="4" xfId="0" applyNumberFormat="1" applyFont="1" applyFill="1" applyBorder="1" applyAlignment="1">
      <alignment horizontal="right" wrapText="1"/>
    </xf>
    <xf numFmtId="169" fontId="3" fillId="4" borderId="0" xfId="0" applyNumberFormat="1" applyFont="1" applyFill="1" applyBorder="1" applyAlignment="1">
      <alignment horizontal="right" wrapText="1"/>
    </xf>
    <xf numFmtId="169" fontId="3" fillId="5" borderId="4" xfId="0" applyNumberFormat="1" applyFont="1" applyFill="1" applyBorder="1" applyAlignment="1">
      <alignment horizontal="right" wrapText="1"/>
    </xf>
    <xf numFmtId="169" fontId="3" fillId="5" borderId="0" xfId="0" applyNumberFormat="1" applyFont="1" applyFill="1" applyBorder="1" applyAlignment="1">
      <alignment horizontal="right" wrapText="1"/>
    </xf>
    <xf numFmtId="169" fontId="3" fillId="5" borderId="13" xfId="0" applyNumberFormat="1" applyFont="1" applyFill="1" applyBorder="1" applyAlignment="1">
      <alignment horizontal="right" wrapText="1"/>
    </xf>
    <xf numFmtId="169" fontId="3" fillId="2" borderId="0" xfId="0" applyNumberFormat="1" applyFont="1" applyFill="1" applyBorder="1" applyAlignment="1">
      <alignment horizontal="right" wrapText="1"/>
    </xf>
    <xf numFmtId="169" fontId="3" fillId="2" borderId="0" xfId="0" applyNumberFormat="1" applyFont="1" applyFill="1" applyBorder="1"/>
    <xf numFmtId="169" fontId="3" fillId="4" borderId="4" xfId="0" applyNumberFormat="1" applyFont="1" applyFill="1" applyBorder="1"/>
    <xf numFmtId="169" fontId="3" fillId="3" borderId="4" xfId="0" applyNumberFormat="1" applyFont="1" applyFill="1" applyBorder="1" applyAlignment="1">
      <alignment horizontal="right" wrapText="1"/>
    </xf>
    <xf numFmtId="0" fontId="22" fillId="4" borderId="7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 vertical="center"/>
    </xf>
    <xf numFmtId="0" fontId="26" fillId="4" borderId="4" xfId="0" applyFont="1" applyFill="1" applyBorder="1" applyAlignment="1"/>
    <xf numFmtId="0" fontId="26" fillId="4" borderId="0" xfId="0" applyFont="1" applyFill="1" applyBorder="1" applyAlignment="1"/>
    <xf numFmtId="0" fontId="20" fillId="6" borderId="4" xfId="0" applyFont="1" applyFill="1" applyBorder="1" applyAlignment="1">
      <alignment horizontal="center" wrapText="1"/>
    </xf>
    <xf numFmtId="169" fontId="21" fillId="6" borderId="13" xfId="0" applyNumberFormat="1" applyFont="1" applyFill="1" applyBorder="1" applyAlignment="1">
      <alignment horizontal="center" wrapText="1"/>
    </xf>
    <xf numFmtId="0" fontId="22" fillId="6" borderId="7" xfId="0" applyFont="1" applyFill="1" applyBorder="1" applyAlignment="1">
      <alignment horizontal="center" vertical="center"/>
    </xf>
    <xf numFmtId="169" fontId="23" fillId="6" borderId="16" xfId="0" applyNumberFormat="1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 vertical="center"/>
    </xf>
    <xf numFmtId="169" fontId="26" fillId="6" borderId="13" xfId="0" applyNumberFormat="1" applyFont="1" applyFill="1" applyBorder="1" applyAlignment="1">
      <alignment horizontal="right"/>
    </xf>
    <xf numFmtId="0" fontId="26" fillId="6" borderId="4" xfId="0" applyFont="1" applyFill="1" applyBorder="1" applyAlignment="1"/>
    <xf numFmtId="0" fontId="26" fillId="6" borderId="13" xfId="0" applyFont="1" applyFill="1" applyBorder="1" applyAlignment="1"/>
    <xf numFmtId="0" fontId="19" fillId="4" borderId="4" xfId="0" applyFont="1" applyFill="1" applyBorder="1"/>
    <xf numFmtId="0" fontId="19" fillId="4" borderId="0" xfId="0" applyFont="1" applyFill="1" applyBorder="1"/>
    <xf numFmtId="0" fontId="19" fillId="4" borderId="13" xfId="0" applyFont="1" applyFill="1" applyBorder="1"/>
    <xf numFmtId="0" fontId="0" fillId="0" borderId="1" xfId="0" applyFill="1" applyBorder="1"/>
    <xf numFmtId="169" fontId="24" fillId="4" borderId="3" xfId="0" applyNumberFormat="1" applyFont="1" applyFill="1" applyBorder="1"/>
    <xf numFmtId="169" fontId="24" fillId="4" borderId="18" xfId="0" applyNumberFormat="1" applyFont="1" applyFill="1" applyBorder="1"/>
    <xf numFmtId="169" fontId="24" fillId="4" borderId="0" xfId="0" applyNumberFormat="1" applyFont="1" applyFill="1" applyBorder="1"/>
    <xf numFmtId="169" fontId="24" fillId="4" borderId="13" xfId="0" applyNumberFormat="1" applyFont="1" applyFill="1" applyBorder="1"/>
    <xf numFmtId="167" fontId="3" fillId="0" borderId="0" xfId="0" applyNumberFormat="1" applyFont="1"/>
    <xf numFmtId="4" fontId="28" fillId="2" borderId="0" xfId="0" applyNumberFormat="1" applyFont="1" applyFill="1" applyBorder="1" applyAlignment="1">
      <alignment horizontal="right" wrapText="1"/>
    </xf>
    <xf numFmtId="169" fontId="28" fillId="2" borderId="13" xfId="0" applyNumberFormat="1" applyFont="1" applyFill="1" applyBorder="1" applyAlignment="1">
      <alignment horizontal="right" wrapText="1"/>
    </xf>
    <xf numFmtId="38" fontId="29" fillId="0" borderId="0" xfId="0" applyNumberFormat="1" applyFont="1"/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0" fillId="0" borderId="36" xfId="0" applyBorder="1"/>
    <xf numFmtId="0" fontId="0" fillId="0" borderId="37" xfId="0" applyBorder="1"/>
    <xf numFmtId="38" fontId="0" fillId="0" borderId="36" xfId="0" applyNumberFormat="1" applyBorder="1"/>
    <xf numFmtId="38" fontId="0" fillId="0" borderId="37" xfId="0" applyNumberFormat="1" applyBorder="1"/>
    <xf numFmtId="38" fontId="0" fillId="0" borderId="38" xfId="0" applyNumberFormat="1" applyBorder="1"/>
    <xf numFmtId="38" fontId="0" fillId="0" borderId="39" xfId="0" applyNumberFormat="1" applyBorder="1"/>
    <xf numFmtId="38" fontId="0" fillId="0" borderId="40" xfId="0" applyNumberFormat="1" applyBorder="1"/>
    <xf numFmtId="38" fontId="0" fillId="0" borderId="41" xfId="0" applyNumberFormat="1" applyBorder="1"/>
    <xf numFmtId="0" fontId="3" fillId="0" borderId="36" xfId="0" applyFont="1" applyBorder="1"/>
    <xf numFmtId="0" fontId="3" fillId="0" borderId="37" xfId="0" applyFont="1" applyBorder="1"/>
    <xf numFmtId="169" fontId="0" fillId="0" borderId="36" xfId="0" applyNumberFormat="1" applyBorder="1"/>
    <xf numFmtId="169" fontId="0" fillId="0" borderId="37" xfId="0" applyNumberFormat="1" applyBorder="1"/>
    <xf numFmtId="38" fontId="17" fillId="4" borderId="0" xfId="0" applyNumberFormat="1" applyFont="1" applyFill="1"/>
    <xf numFmtId="167" fontId="6" fillId="0" borderId="0" xfId="0" applyNumberFormat="1" applyFont="1"/>
    <xf numFmtId="38" fontId="17" fillId="4" borderId="1" xfId="0" applyNumberFormat="1" applyFont="1" applyFill="1" applyBorder="1"/>
    <xf numFmtId="38" fontId="7" fillId="0" borderId="0" xfId="0" applyNumberFormat="1" applyFont="1" applyFill="1" applyBorder="1" applyAlignment="1">
      <alignment horizontal="right" vertical="center"/>
    </xf>
    <xf numFmtId="38" fontId="3" fillId="3" borderId="0" xfId="0" applyNumberFormat="1" applyFont="1" applyFill="1"/>
    <xf numFmtId="4" fontId="0" fillId="0" borderId="4" xfId="0" applyNumberFormat="1" applyBorder="1"/>
    <xf numFmtId="4" fontId="4" fillId="0" borderId="0" xfId="0" applyNumberFormat="1" applyFont="1"/>
    <xf numFmtId="4" fontId="0" fillId="0" borderId="0" xfId="0" applyNumberFormat="1" applyAlignment="1">
      <alignment horizontal="right"/>
    </xf>
    <xf numFmtId="4" fontId="0" fillId="0" borderId="7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3" fillId="6" borderId="5" xfId="0" applyNumberFormat="1" applyFont="1" applyFill="1" applyBorder="1" applyAlignment="1">
      <alignment horizontal="center" wrapText="1"/>
    </xf>
    <xf numFmtId="4" fontId="0" fillId="6" borderId="2" xfId="0" applyNumberFormat="1" applyFill="1" applyBorder="1" applyAlignment="1">
      <alignment horizontal="center" wrapText="1"/>
    </xf>
    <xf numFmtId="4" fontId="3" fillId="4" borderId="23" xfId="0" applyNumberFormat="1" applyFont="1" applyFill="1" applyBorder="1" applyAlignment="1">
      <alignment horizontal="center" wrapText="1"/>
    </xf>
    <xf numFmtId="4" fontId="3" fillId="4" borderId="2" xfId="0" applyNumberFormat="1" applyFont="1" applyFill="1" applyBorder="1" applyAlignment="1">
      <alignment horizontal="center" wrapText="1"/>
    </xf>
    <xf numFmtId="4" fontId="3" fillId="5" borderId="5" xfId="0" applyNumberFormat="1" applyFont="1" applyFill="1" applyBorder="1" applyAlignment="1">
      <alignment horizontal="center" wrapText="1"/>
    </xf>
    <xf numFmtId="4" fontId="3" fillId="5" borderId="2" xfId="0" applyNumberFormat="1" applyFont="1" applyFill="1" applyBorder="1" applyAlignment="1">
      <alignment horizontal="center" wrapText="1"/>
    </xf>
    <xf numFmtId="4" fontId="3" fillId="2" borderId="5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wrapText="1"/>
    </xf>
    <xf numFmtId="4" fontId="3" fillId="3" borderId="5" xfId="0" applyNumberFormat="1" applyFont="1" applyFill="1" applyBorder="1" applyAlignment="1">
      <alignment horizontal="right" wrapText="1"/>
    </xf>
    <xf numFmtId="4" fontId="4" fillId="6" borderId="7" xfId="0" applyNumberFormat="1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 horizontal="center" wrapText="1"/>
    </xf>
    <xf numFmtId="4" fontId="4" fillId="4" borderId="16" xfId="0" applyNumberFormat="1" applyFont="1" applyFill="1" applyBorder="1" applyAlignment="1">
      <alignment horizontal="center" wrapText="1"/>
    </xf>
    <xf numFmtId="4" fontId="4" fillId="4" borderId="1" xfId="0" applyNumberFormat="1" applyFont="1" applyFill="1" applyBorder="1" applyAlignment="1">
      <alignment horizontal="center" wrapText="1"/>
    </xf>
    <xf numFmtId="4" fontId="4" fillId="5" borderId="7" xfId="0" applyNumberFormat="1" applyFont="1" applyFill="1" applyBorder="1" applyAlignment="1">
      <alignment horizontal="center" wrapText="1"/>
    </xf>
    <xf numFmtId="4" fontId="4" fillId="5" borderId="1" xfId="0" applyNumberFormat="1" applyFont="1" applyFill="1" applyBorder="1" applyAlignment="1">
      <alignment horizontal="center" wrapText="1"/>
    </xf>
    <xf numFmtId="4" fontId="4" fillId="2" borderId="7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right" wrapText="1"/>
    </xf>
    <xf numFmtId="4" fontId="3" fillId="6" borderId="6" xfId="0" applyNumberFormat="1" applyFont="1" applyFill="1" applyBorder="1"/>
    <xf numFmtId="4" fontId="3" fillId="6" borderId="0" xfId="0" applyNumberFormat="1" applyFont="1" applyFill="1"/>
    <xf numFmtId="4" fontId="3" fillId="4" borderId="13" xfId="0" applyNumberFormat="1" applyFont="1" applyFill="1" applyBorder="1"/>
    <xf numFmtId="4" fontId="3" fillId="4" borderId="0" xfId="0" applyNumberFormat="1" applyFont="1" applyFill="1" applyBorder="1"/>
    <xf numFmtId="4" fontId="3" fillId="4" borderId="0" xfId="0" applyNumberFormat="1" applyFont="1" applyFill="1"/>
    <xf numFmtId="4" fontId="3" fillId="5" borderId="4" xfId="0" applyNumberFormat="1" applyFont="1" applyFill="1" applyBorder="1"/>
    <xf numFmtId="4" fontId="3" fillId="5" borderId="0" xfId="0" applyNumberFormat="1" applyFont="1" applyFill="1"/>
    <xf numFmtId="4" fontId="3" fillId="2" borderId="4" xfId="0" applyNumberFormat="1" applyFont="1" applyFill="1" applyBorder="1"/>
    <xf numFmtId="4" fontId="3" fillId="2" borderId="0" xfId="0" applyNumberFormat="1" applyFont="1" applyFill="1"/>
    <xf numFmtId="4" fontId="3" fillId="3" borderId="4" xfId="0" applyNumberFormat="1" applyFont="1" applyFill="1" applyBorder="1" applyAlignment="1">
      <alignment horizontal="right"/>
    </xf>
    <xf numFmtId="4" fontId="3" fillId="6" borderId="4" xfId="0" applyNumberFormat="1" applyFont="1" applyFill="1" applyBorder="1"/>
    <xf numFmtId="4" fontId="3" fillId="6" borderId="28" xfId="0" applyNumberFormat="1" applyFont="1" applyFill="1" applyBorder="1" applyAlignment="1">
      <alignment horizontal="right" wrapText="1"/>
    </xf>
    <xf numFmtId="4" fontId="3" fillId="6" borderId="0" xfId="0" applyNumberFormat="1" applyFont="1" applyFill="1" applyBorder="1" applyAlignment="1">
      <alignment horizontal="right" wrapText="1"/>
    </xf>
    <xf numFmtId="4" fontId="3" fillId="4" borderId="13" xfId="0" applyNumberFormat="1" applyFont="1" applyFill="1" applyBorder="1" applyAlignment="1">
      <alignment horizontal="right" wrapText="1"/>
    </xf>
    <xf numFmtId="4" fontId="3" fillId="4" borderId="4" xfId="0" applyNumberFormat="1" applyFont="1" applyFill="1" applyBorder="1" applyAlignment="1">
      <alignment horizontal="right" wrapText="1"/>
    </xf>
    <xf numFmtId="4" fontId="3" fillId="4" borderId="0" xfId="0" applyNumberFormat="1" applyFont="1" applyFill="1" applyBorder="1" applyAlignment="1">
      <alignment horizontal="right" wrapText="1"/>
    </xf>
    <xf numFmtId="4" fontId="3" fillId="5" borderId="4" xfId="0" applyNumberFormat="1" applyFont="1" applyFill="1" applyBorder="1" applyAlignment="1">
      <alignment horizontal="right" wrapText="1"/>
    </xf>
    <xf numFmtId="4" fontId="3" fillId="5" borderId="0" xfId="0" applyNumberFormat="1" applyFont="1" applyFill="1" applyBorder="1" applyAlignment="1">
      <alignment horizontal="right" wrapText="1"/>
    </xf>
    <xf numFmtId="4" fontId="3" fillId="5" borderId="13" xfId="0" applyNumberFormat="1" applyFont="1" applyFill="1" applyBorder="1" applyAlignment="1">
      <alignment horizontal="right" wrapText="1"/>
    </xf>
    <xf numFmtId="4" fontId="3" fillId="2" borderId="0" xfId="0" applyNumberFormat="1" applyFont="1" applyFill="1" applyBorder="1" applyAlignment="1">
      <alignment horizontal="right" wrapText="1"/>
    </xf>
    <xf numFmtId="4" fontId="3" fillId="2" borderId="0" xfId="0" applyNumberFormat="1" applyFont="1" applyFill="1" applyBorder="1"/>
    <xf numFmtId="4" fontId="3" fillId="3" borderId="14" xfId="0" applyNumberFormat="1" applyFont="1" applyFill="1" applyBorder="1" applyAlignment="1">
      <alignment horizontal="right" wrapText="1"/>
    </xf>
    <xf numFmtId="4" fontId="3" fillId="4" borderId="4" xfId="0" applyNumberFormat="1" applyFont="1" applyFill="1" applyBorder="1"/>
    <xf numFmtId="4" fontId="0" fillId="6" borderId="4" xfId="0" applyNumberFormat="1" applyFill="1" applyBorder="1"/>
    <xf numFmtId="4" fontId="0" fillId="6" borderId="0" xfId="0" applyNumberFormat="1" applyFill="1"/>
    <xf numFmtId="4" fontId="0" fillId="4" borderId="0" xfId="0" applyNumberFormat="1" applyFill="1"/>
    <xf numFmtId="4" fontId="0" fillId="4" borderId="4" xfId="0" applyNumberFormat="1" applyFill="1" applyBorder="1"/>
    <xf numFmtId="4" fontId="0" fillId="5" borderId="4" xfId="0" applyNumberFormat="1" applyFill="1" applyBorder="1"/>
    <xf numFmtId="4" fontId="0" fillId="5" borderId="0" xfId="0" applyNumberFormat="1" applyFill="1"/>
    <xf numFmtId="4" fontId="0" fillId="2" borderId="4" xfId="0" applyNumberFormat="1" applyFill="1" applyBorder="1"/>
    <xf numFmtId="4" fontId="4" fillId="2" borderId="0" xfId="0" applyNumberFormat="1" applyFont="1" applyFill="1"/>
    <xf numFmtId="4" fontId="0" fillId="3" borderId="4" xfId="0" applyNumberFormat="1" applyFill="1" applyBorder="1" applyAlignment="1">
      <alignment horizontal="right"/>
    </xf>
    <xf numFmtId="4" fontId="3" fillId="3" borderId="4" xfId="0" applyNumberFormat="1" applyFont="1" applyFill="1" applyBorder="1"/>
    <xf numFmtId="164" fontId="14" fillId="0" borderId="8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 wrapText="1"/>
    </xf>
    <xf numFmtId="164" fontId="11" fillId="5" borderId="14" xfId="0" applyNumberFormat="1" applyFont="1" applyFill="1" applyBorder="1" applyAlignment="1">
      <alignment horizontal="center" wrapText="1"/>
    </xf>
    <xf numFmtId="164" fontId="11" fillId="3" borderId="20" xfId="0" applyNumberFormat="1" applyFont="1" applyFill="1" applyBorder="1" applyAlignment="1">
      <alignment horizontal="center" wrapText="1"/>
    </xf>
    <xf numFmtId="164" fontId="11" fillId="3" borderId="1" xfId="0" applyNumberFormat="1" applyFont="1" applyFill="1" applyBorder="1" applyAlignment="1">
      <alignment horizontal="center" wrapText="1"/>
    </xf>
    <xf numFmtId="164" fontId="11" fillId="3" borderId="21" xfId="0" applyNumberFormat="1" applyFont="1" applyFill="1" applyBorder="1" applyAlignment="1">
      <alignment horizontal="center" wrapText="1"/>
    </xf>
    <xf numFmtId="164" fontId="11" fillId="2" borderId="20" xfId="0" applyNumberFormat="1" applyFont="1" applyFill="1" applyBorder="1" applyAlignment="1">
      <alignment horizontal="center" wrapText="1"/>
    </xf>
    <xf numFmtId="164" fontId="11" fillId="2" borderId="22" xfId="0" applyNumberFormat="1" applyFont="1" applyFill="1" applyBorder="1" applyAlignment="1">
      <alignment horizontal="center" wrapText="1"/>
    </xf>
    <xf numFmtId="164" fontId="11" fillId="2" borderId="21" xfId="0" applyNumberFormat="1" applyFont="1" applyFill="1" applyBorder="1" applyAlignment="1">
      <alignment horizontal="center" wrapText="1"/>
    </xf>
    <xf numFmtId="164" fontId="11" fillId="7" borderId="1" xfId="0" applyNumberFormat="1" applyFont="1" applyFill="1" applyBorder="1" applyAlignment="1">
      <alignment horizontal="center" wrapText="1"/>
    </xf>
    <xf numFmtId="164" fontId="11" fillId="5" borderId="17" xfId="0" applyNumberFormat="1" applyFont="1" applyFill="1" applyBorder="1" applyAlignment="1">
      <alignment horizontal="center" wrapText="1"/>
    </xf>
    <xf numFmtId="164" fontId="11" fillId="3" borderId="5" xfId="0" applyNumberFormat="1" applyFont="1" applyFill="1" applyBorder="1" applyAlignment="1">
      <alignment horizontal="center" wrapText="1"/>
    </xf>
    <xf numFmtId="164" fontId="11" fillId="3" borderId="2" xfId="0" applyNumberFormat="1" applyFont="1" applyFill="1" applyBorder="1" applyAlignment="1">
      <alignment horizontal="center" wrapText="1"/>
    </xf>
    <xf numFmtId="164" fontId="11" fillId="3" borderId="23" xfId="0" applyNumberFormat="1" applyFont="1" applyFill="1" applyBorder="1" applyAlignment="1">
      <alignment horizontal="center" wrapText="1"/>
    </xf>
    <xf numFmtId="164" fontId="11" fillId="2" borderId="5" xfId="0" applyNumberFormat="1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center" wrapText="1"/>
    </xf>
    <xf numFmtId="164" fontId="11" fillId="2" borderId="23" xfId="0" applyNumberFormat="1" applyFont="1" applyFill="1" applyBorder="1" applyAlignment="1">
      <alignment horizontal="center" wrapText="1"/>
    </xf>
    <xf numFmtId="164" fontId="11" fillId="7" borderId="2" xfId="0" applyNumberFormat="1" applyFont="1" applyFill="1" applyBorder="1" applyAlignment="1">
      <alignment horizontal="center" wrapText="1"/>
    </xf>
    <xf numFmtId="164" fontId="11" fillId="5" borderId="24" xfId="0" applyNumberFormat="1" applyFont="1" applyFill="1" applyBorder="1" applyAlignment="1">
      <alignment horizontal="center" wrapText="1"/>
    </xf>
    <xf numFmtId="164" fontId="12" fillId="3" borderId="0" xfId="0" applyNumberFormat="1" applyFont="1" applyFill="1"/>
    <xf numFmtId="164" fontId="12" fillId="7" borderId="0" xfId="0" applyNumberFormat="1" applyFont="1" applyFill="1"/>
    <xf numFmtId="164" fontId="12" fillId="0" borderId="0" xfId="0" applyNumberFormat="1" applyFont="1"/>
    <xf numFmtId="166" fontId="11" fillId="3" borderId="4" xfId="0" applyNumberFormat="1" applyFont="1" applyFill="1" applyBorder="1" applyAlignment="1">
      <alignment horizontal="right" wrapText="1"/>
    </xf>
    <xf numFmtId="166" fontId="11" fillId="3" borderId="0" xfId="0" applyNumberFormat="1" applyFont="1" applyFill="1" applyBorder="1" applyAlignment="1">
      <alignment horizontal="right" wrapText="1"/>
    </xf>
    <xf numFmtId="166" fontId="11" fillId="3" borderId="13" xfId="0" applyNumberFormat="1" applyFont="1" applyFill="1" applyBorder="1" applyAlignment="1">
      <alignment horizontal="right" wrapText="1"/>
    </xf>
    <xf numFmtId="166" fontId="11" fillId="2" borderId="0" xfId="0" applyNumberFormat="1" applyFont="1" applyFill="1" applyBorder="1" applyAlignment="1">
      <alignment horizontal="right" wrapText="1"/>
    </xf>
    <xf numFmtId="166" fontId="11" fillId="2" borderId="13" xfId="0" applyNumberFormat="1" applyFont="1" applyFill="1" applyBorder="1" applyAlignment="1">
      <alignment horizontal="right" wrapText="1"/>
    </xf>
    <xf numFmtId="166" fontId="11" fillId="7" borderId="0" xfId="0" applyNumberFormat="1" applyFont="1" applyFill="1" applyBorder="1" applyAlignment="1">
      <alignment horizontal="right" wrapText="1"/>
    </xf>
    <xf numFmtId="166" fontId="11" fillId="5" borderId="14" xfId="0" applyNumberFormat="1" applyFont="1" applyFill="1" applyBorder="1" applyAlignment="1">
      <alignment horizontal="right" wrapText="1"/>
    </xf>
    <xf numFmtId="166" fontId="11" fillId="2" borderId="4" xfId="0" applyNumberFormat="1" applyFont="1" applyFill="1" applyBorder="1" applyAlignment="1">
      <alignment horizontal="right" wrapText="1"/>
    </xf>
    <xf numFmtId="166" fontId="11" fillId="3" borderId="4" xfId="0" applyNumberFormat="1" applyFont="1" applyFill="1" applyBorder="1" applyAlignment="1">
      <alignment horizontal="right" vertical="center" wrapText="1"/>
    </xf>
    <xf numFmtId="166" fontId="11" fillId="3" borderId="0" xfId="0" applyNumberFormat="1" applyFont="1" applyFill="1" applyBorder="1" applyAlignment="1">
      <alignment horizontal="right" vertical="center" wrapText="1"/>
    </xf>
    <xf numFmtId="166" fontId="11" fillId="3" borderId="13" xfId="0" applyNumberFormat="1" applyFont="1" applyFill="1" applyBorder="1" applyAlignment="1">
      <alignment horizontal="right" vertical="center" wrapText="1"/>
    </xf>
    <xf numFmtId="166" fontId="11" fillId="2" borderId="4" xfId="0" applyNumberFormat="1" applyFont="1" applyFill="1" applyBorder="1" applyAlignment="1">
      <alignment horizontal="right" vertical="center" wrapText="1"/>
    </xf>
    <xf numFmtId="166" fontId="11" fillId="2" borderId="0" xfId="0" applyNumberFormat="1" applyFont="1" applyFill="1" applyBorder="1" applyAlignment="1">
      <alignment horizontal="right" vertical="center" wrapText="1"/>
    </xf>
    <xf numFmtId="166" fontId="11" fillId="2" borderId="13" xfId="0" applyNumberFormat="1" applyFont="1" applyFill="1" applyBorder="1" applyAlignment="1">
      <alignment horizontal="right" vertical="center" wrapText="1"/>
    </xf>
    <xf numFmtId="166" fontId="11" fillId="7" borderId="13" xfId="0" applyNumberFormat="1" applyFont="1" applyFill="1" applyBorder="1" applyAlignment="1">
      <alignment horizontal="right" vertical="center" wrapText="1"/>
    </xf>
    <xf numFmtId="166" fontId="11" fillId="5" borderId="14" xfId="0" applyNumberFormat="1" applyFont="1" applyFill="1" applyBorder="1" applyAlignment="1">
      <alignment horizontal="right" vertical="center" wrapText="1"/>
    </xf>
    <xf numFmtId="166" fontId="12" fillId="3" borderId="4" xfId="0" applyNumberFormat="1" applyFont="1" applyFill="1" applyBorder="1"/>
    <xf numFmtId="166" fontId="12" fillId="3" borderId="0" xfId="0" applyNumberFormat="1" applyFont="1" applyFill="1" applyBorder="1"/>
    <xf numFmtId="166" fontId="12" fillId="3" borderId="13" xfId="0" applyNumberFormat="1" applyFont="1" applyFill="1" applyBorder="1"/>
    <xf numFmtId="166" fontId="12" fillId="2" borderId="4" xfId="0" applyNumberFormat="1" applyFont="1" applyFill="1" applyBorder="1"/>
    <xf numFmtId="166" fontId="12" fillId="2" borderId="0" xfId="0" applyNumberFormat="1" applyFont="1" applyFill="1" applyBorder="1"/>
    <xf numFmtId="166" fontId="12" fillId="2" borderId="13" xfId="0" applyNumberFormat="1" applyFont="1" applyFill="1" applyBorder="1"/>
    <xf numFmtId="166" fontId="12" fillId="7" borderId="13" xfId="0" applyNumberFormat="1" applyFont="1" applyFill="1" applyBorder="1"/>
    <xf numFmtId="166" fontId="12" fillId="5" borderId="13" xfId="0" applyNumberFormat="1" applyFont="1" applyFill="1" applyBorder="1"/>
    <xf numFmtId="166" fontId="12" fillId="7" borderId="0" xfId="0" applyNumberFormat="1" applyFont="1" applyFill="1"/>
    <xf numFmtId="166" fontId="12" fillId="5" borderId="14" xfId="0" applyNumberFormat="1" applyFont="1" applyFill="1" applyBorder="1"/>
    <xf numFmtId="166" fontId="12" fillId="0" borderId="0" xfId="0" applyNumberFormat="1" applyFont="1"/>
    <xf numFmtId="166" fontId="12" fillId="0" borderId="1" xfId="0" applyNumberFormat="1" applyFont="1" applyBorder="1"/>
    <xf numFmtId="166" fontId="11" fillId="8" borderId="0" xfId="0" applyNumberFormat="1" applyFont="1" applyFill="1" applyBorder="1" applyAlignment="1">
      <alignment horizontal="center" wrapText="1"/>
    </xf>
    <xf numFmtId="166" fontId="11" fillId="5" borderId="14" xfId="0" applyNumberFormat="1" applyFont="1" applyFill="1" applyBorder="1" applyAlignment="1">
      <alignment horizontal="center" wrapText="1"/>
    </xf>
    <xf numFmtId="166" fontId="11" fillId="3" borderId="20" xfId="0" applyNumberFormat="1" applyFont="1" applyFill="1" applyBorder="1" applyAlignment="1">
      <alignment horizontal="center" wrapText="1"/>
    </xf>
    <xf numFmtId="166" fontId="11" fillId="3" borderId="1" xfId="0" applyNumberFormat="1" applyFont="1" applyFill="1" applyBorder="1" applyAlignment="1">
      <alignment horizontal="center" wrapText="1"/>
    </xf>
    <xf numFmtId="166" fontId="11" fillId="3" borderId="21" xfId="0" applyNumberFormat="1" applyFont="1" applyFill="1" applyBorder="1" applyAlignment="1">
      <alignment horizontal="center" wrapText="1"/>
    </xf>
    <xf numFmtId="166" fontId="11" fillId="2" borderId="20" xfId="0" applyNumberFormat="1" applyFont="1" applyFill="1" applyBorder="1" applyAlignment="1">
      <alignment horizontal="center" wrapText="1"/>
    </xf>
    <xf numFmtId="166" fontId="11" fillId="2" borderId="22" xfId="0" applyNumberFormat="1" applyFont="1" applyFill="1" applyBorder="1" applyAlignment="1">
      <alignment horizontal="center" wrapText="1"/>
    </xf>
    <xf numFmtId="166" fontId="11" fillId="2" borderId="21" xfId="0" applyNumberFormat="1" applyFont="1" applyFill="1" applyBorder="1" applyAlignment="1">
      <alignment horizontal="center" wrapText="1"/>
    </xf>
    <xf numFmtId="166" fontId="11" fillId="2" borderId="16" xfId="0" applyNumberFormat="1" applyFont="1" applyFill="1" applyBorder="1" applyAlignment="1">
      <alignment horizontal="center" wrapText="1"/>
    </xf>
    <xf numFmtId="166" fontId="11" fillId="5" borderId="17" xfId="0" applyNumberFormat="1" applyFont="1" applyFill="1" applyBorder="1" applyAlignment="1">
      <alignment horizontal="center" wrapText="1"/>
    </xf>
    <xf numFmtId="166" fontId="11" fillId="3" borderId="5" xfId="0" applyNumberFormat="1" applyFont="1" applyFill="1" applyBorder="1" applyAlignment="1">
      <alignment horizontal="center" wrapText="1"/>
    </xf>
    <xf numFmtId="166" fontId="11" fillId="3" borderId="2" xfId="0" applyNumberFormat="1" applyFont="1" applyFill="1" applyBorder="1" applyAlignment="1">
      <alignment horizontal="center" wrapText="1"/>
    </xf>
    <xf numFmtId="166" fontId="11" fillId="3" borderId="23" xfId="0" applyNumberFormat="1" applyFont="1" applyFill="1" applyBorder="1" applyAlignment="1">
      <alignment horizontal="center" wrapText="1"/>
    </xf>
    <xf numFmtId="166" fontId="11" fillId="2" borderId="5" xfId="0" applyNumberFormat="1" applyFont="1" applyFill="1" applyBorder="1" applyAlignment="1">
      <alignment horizontal="center" wrapText="1"/>
    </xf>
    <xf numFmtId="166" fontId="11" fillId="2" borderId="2" xfId="0" applyNumberFormat="1" applyFont="1" applyFill="1" applyBorder="1" applyAlignment="1">
      <alignment horizontal="center" wrapText="1"/>
    </xf>
    <xf numFmtId="166" fontId="11" fillId="2" borderId="23" xfId="0" applyNumberFormat="1" applyFont="1" applyFill="1" applyBorder="1" applyAlignment="1">
      <alignment horizontal="center" wrapText="1"/>
    </xf>
    <xf numFmtId="166" fontId="11" fillId="5" borderId="24" xfId="0" applyNumberFormat="1" applyFont="1" applyFill="1" applyBorder="1" applyAlignment="1">
      <alignment horizontal="center" wrapText="1"/>
    </xf>
    <xf numFmtId="166" fontId="11" fillId="3" borderId="4" xfId="0" applyNumberFormat="1" applyFont="1" applyFill="1" applyBorder="1" applyAlignment="1">
      <alignment wrapText="1"/>
    </xf>
    <xf numFmtId="166" fontId="11" fillId="3" borderId="0" xfId="0" applyNumberFormat="1" applyFont="1" applyFill="1" applyBorder="1" applyAlignment="1">
      <alignment wrapText="1"/>
    </xf>
    <xf numFmtId="166" fontId="11" fillId="3" borderId="13" xfId="0" applyNumberFormat="1" applyFont="1" applyFill="1" applyBorder="1" applyAlignment="1">
      <alignment wrapText="1"/>
    </xf>
    <xf numFmtId="166" fontId="11" fillId="2" borderId="4" xfId="0" applyNumberFormat="1" applyFont="1" applyFill="1" applyBorder="1" applyAlignment="1">
      <alignment wrapText="1"/>
    </xf>
    <xf numFmtId="166" fontId="11" fillId="2" borderId="0" xfId="0" applyNumberFormat="1" applyFont="1" applyFill="1" applyBorder="1" applyAlignment="1">
      <alignment wrapText="1"/>
    </xf>
    <xf numFmtId="166" fontId="11" fillId="2" borderId="13" xfId="0" applyNumberFormat="1" applyFont="1" applyFill="1" applyBorder="1" applyAlignment="1">
      <alignment wrapText="1"/>
    </xf>
    <xf numFmtId="166" fontId="11" fillId="5" borderId="14" xfId="0" applyNumberFormat="1" applyFont="1" applyFill="1" applyBorder="1" applyAlignment="1">
      <alignment wrapText="1"/>
    </xf>
    <xf numFmtId="166" fontId="12" fillId="3" borderId="0" xfId="0" applyNumberFormat="1" applyFont="1" applyFill="1"/>
    <xf numFmtId="4" fontId="0" fillId="0" borderId="0" xfId="0" applyNumberFormat="1" applyBorder="1"/>
    <xf numFmtId="4" fontId="21" fillId="4" borderId="0" xfId="0" applyNumberFormat="1" applyFont="1" applyFill="1" applyBorder="1" applyAlignment="1">
      <alignment horizontal="center" wrapText="1"/>
    </xf>
    <xf numFmtId="4" fontId="23" fillId="4" borderId="1" xfId="0" applyNumberFormat="1" applyFont="1" applyFill="1" applyBorder="1" applyAlignment="1">
      <alignment horizontal="center" wrapText="1"/>
    </xf>
    <xf numFmtId="4" fontId="26" fillId="4" borderId="0" xfId="0" applyNumberFormat="1" applyFont="1" applyFill="1" applyBorder="1" applyAlignment="1">
      <alignment horizontal="right" wrapText="1"/>
    </xf>
    <xf numFmtId="4" fontId="0" fillId="4" borderId="0" xfId="0" applyNumberFormat="1" applyFill="1" applyBorder="1" applyAlignment="1">
      <alignment horizontal="right" wrapText="1"/>
    </xf>
    <xf numFmtId="4" fontId="26" fillId="4" borderId="0" xfId="0" applyNumberFormat="1" applyFont="1" applyFill="1" applyBorder="1"/>
    <xf numFmtId="4" fontId="21" fillId="5" borderId="0" xfId="0" applyNumberFormat="1" applyFont="1" applyFill="1" applyBorder="1" applyAlignment="1">
      <alignment horizontal="center" wrapText="1"/>
    </xf>
    <xf numFmtId="4" fontId="23" fillId="5" borderId="1" xfId="0" applyNumberFormat="1" applyFont="1" applyFill="1" applyBorder="1" applyAlignment="1">
      <alignment horizontal="center" wrapText="1"/>
    </xf>
    <xf numFmtId="4" fontId="26" fillId="5" borderId="0" xfId="0" applyNumberFormat="1" applyFont="1" applyFill="1" applyBorder="1" applyAlignment="1">
      <alignment horizontal="right" wrapText="1"/>
    </xf>
    <xf numFmtId="4" fontId="26" fillId="5" borderId="0" xfId="0" applyNumberFormat="1" applyFont="1" applyFill="1" applyBorder="1" applyAlignment="1">
      <alignment horizontal="right"/>
    </xf>
    <xf numFmtId="4" fontId="26" fillId="5" borderId="0" xfId="0" applyNumberFormat="1" applyFont="1" applyFill="1" applyBorder="1"/>
    <xf numFmtId="4" fontId="21" fillId="3" borderId="3" xfId="0" applyNumberFormat="1" applyFont="1" applyFill="1" applyBorder="1" applyAlignment="1">
      <alignment horizontal="center" wrapText="1"/>
    </xf>
    <xf numFmtId="4" fontId="23" fillId="3" borderId="1" xfId="0" applyNumberFormat="1" applyFont="1" applyFill="1" applyBorder="1" applyAlignment="1">
      <alignment horizontal="center" wrapText="1"/>
    </xf>
    <xf numFmtId="4" fontId="26" fillId="3" borderId="0" xfId="0" applyNumberFormat="1" applyFont="1" applyFill="1" applyBorder="1" applyAlignment="1">
      <alignment horizontal="right" wrapText="1"/>
    </xf>
    <xf numFmtId="4" fontId="26" fillId="3" borderId="0" xfId="0" applyNumberFormat="1" applyFont="1" applyFill="1" applyBorder="1"/>
    <xf numFmtId="0" fontId="22" fillId="6" borderId="6" xfId="0" applyFont="1" applyFill="1" applyBorder="1" applyAlignment="1">
      <alignment horizontal="center" vertical="center"/>
    </xf>
    <xf numFmtId="4" fontId="21" fillId="6" borderId="0" xfId="0" applyNumberFormat="1" applyFont="1" applyFill="1" applyBorder="1" applyAlignment="1">
      <alignment horizontal="center" wrapText="1"/>
    </xf>
    <xf numFmtId="4" fontId="23" fillId="6" borderId="1" xfId="0" applyNumberFormat="1" applyFont="1" applyFill="1" applyBorder="1" applyAlignment="1">
      <alignment horizontal="center"/>
    </xf>
    <xf numFmtId="4" fontId="24" fillId="6" borderId="3" xfId="0" applyNumberFormat="1" applyFont="1" applyFill="1" applyBorder="1"/>
    <xf numFmtId="4" fontId="24" fillId="6" borderId="0" xfId="0" applyNumberFormat="1" applyFont="1" applyFill="1" applyBorder="1"/>
    <xf numFmtId="4" fontId="24" fillId="6" borderId="0" xfId="0" applyNumberFormat="1" applyFont="1" applyFill="1" applyBorder="1" applyAlignment="1">
      <alignment horizontal="right" wrapText="1"/>
    </xf>
    <xf numFmtId="4" fontId="26" fillId="6" borderId="0" xfId="0" applyNumberFormat="1" applyFont="1" applyFill="1" applyBorder="1" applyAlignment="1"/>
    <xf numFmtId="0" fontId="22" fillId="4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3" borderId="0" xfId="0" applyFill="1" applyBorder="1"/>
    <xf numFmtId="169" fontId="23" fillId="6" borderId="16" xfId="0" applyNumberFormat="1" applyFont="1" applyFill="1" applyBorder="1" applyAlignment="1">
      <alignment horizontal="center" wrapText="1"/>
    </xf>
    <xf numFmtId="0" fontId="22" fillId="6" borderId="4" xfId="0" applyFont="1" applyFill="1" applyBorder="1" applyAlignment="1">
      <alignment horizontal="center" vertical="center" wrapText="1"/>
    </xf>
    <xf numFmtId="4" fontId="26" fillId="6" borderId="0" xfId="0" applyNumberFormat="1" applyFont="1" applyFill="1" applyBorder="1" applyAlignment="1">
      <alignment horizontal="right" wrapText="1"/>
    </xf>
    <xf numFmtId="169" fontId="26" fillId="6" borderId="13" xfId="0" applyNumberFormat="1" applyFont="1" applyFill="1" applyBorder="1" applyAlignment="1">
      <alignment horizontal="right" wrapText="1"/>
    </xf>
    <xf numFmtId="4" fontId="26" fillId="6" borderId="0" xfId="0" applyNumberFormat="1" applyFont="1" applyFill="1" applyBorder="1" applyAlignment="1">
      <alignment horizontal="right"/>
    </xf>
    <xf numFmtId="4" fontId="26" fillId="6" borderId="0" xfId="0" applyNumberFormat="1" applyFont="1" applyFill="1" applyBorder="1"/>
    <xf numFmtId="0" fontId="26" fillId="6" borderId="4" xfId="0" applyFont="1" applyFill="1" applyBorder="1"/>
    <xf numFmtId="0" fontId="26" fillId="6" borderId="13" xfId="0" applyFont="1" applyFill="1" applyBorder="1"/>
    <xf numFmtId="4" fontId="26" fillId="4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3" fillId="3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" fontId="3" fillId="5" borderId="0" xfId="0" applyNumberFormat="1" applyFont="1" applyFill="1" applyBorder="1"/>
    <xf numFmtId="4" fontId="3" fillId="3" borderId="0" xfId="0" applyNumberFormat="1" applyFont="1" applyFill="1" applyBorder="1"/>
    <xf numFmtId="4" fontId="3" fillId="3" borderId="13" xfId="0" applyNumberFormat="1" applyFont="1" applyFill="1" applyBorder="1" applyAlignment="1">
      <alignment horizontal="right" wrapText="1"/>
    </xf>
    <xf numFmtId="0" fontId="0" fillId="4" borderId="0" xfId="0" applyFill="1" applyBorder="1"/>
    <xf numFmtId="0" fontId="0" fillId="5" borderId="0" xfId="0" applyFill="1" applyBorder="1"/>
    <xf numFmtId="0" fontId="0" fillId="2" borderId="0" xfId="0" applyFill="1" applyBorder="1"/>
    <xf numFmtId="0" fontId="4" fillId="2" borderId="0" xfId="0" applyFont="1" applyFill="1" applyBorder="1"/>
    <xf numFmtId="4" fontId="4" fillId="0" borderId="0" xfId="0" applyNumberFormat="1" applyFont="1" applyBorder="1"/>
    <xf numFmtId="4" fontId="0" fillId="0" borderId="0" xfId="0" applyNumberFormat="1" applyBorder="1" applyAlignment="1">
      <alignment horizontal="right"/>
    </xf>
    <xf numFmtId="4" fontId="3" fillId="3" borderId="2" xfId="0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horizontal="right" wrapText="1"/>
    </xf>
    <xf numFmtId="4" fontId="3" fillId="3" borderId="0" xfId="0" applyNumberFormat="1" applyFont="1" applyFill="1" applyBorder="1" applyAlignment="1">
      <alignment horizontal="right"/>
    </xf>
    <xf numFmtId="4" fontId="0" fillId="6" borderId="0" xfId="0" applyNumberFormat="1" applyFill="1" applyBorder="1"/>
    <xf numFmtId="4" fontId="0" fillId="4" borderId="0" xfId="0" applyNumberFormat="1" applyFill="1" applyBorder="1"/>
    <xf numFmtId="4" fontId="0" fillId="5" borderId="0" xfId="0" applyNumberFormat="1" applyFill="1" applyBorder="1"/>
    <xf numFmtId="4" fontId="0" fillId="2" borderId="0" xfId="0" applyNumberFormat="1" applyFill="1" applyBorder="1"/>
    <xf numFmtId="4" fontId="0" fillId="3" borderId="0" xfId="0" applyNumberFormat="1" applyFill="1" applyBorder="1" applyAlignment="1">
      <alignment horizontal="right"/>
    </xf>
    <xf numFmtId="4" fontId="4" fillId="2" borderId="0" xfId="0" applyNumberFormat="1" applyFont="1" applyFill="1" applyBorder="1"/>
    <xf numFmtId="0" fontId="3" fillId="4" borderId="5" xfId="0" applyFont="1" applyFill="1" applyBorder="1" applyAlignment="1">
      <alignment horizontal="center" wrapText="1"/>
    </xf>
    <xf numFmtId="4" fontId="3" fillId="3" borderId="5" xfId="0" applyNumberFormat="1" applyFont="1" applyFill="1" applyBorder="1" applyAlignment="1">
      <alignment horizontal="center" wrapText="1"/>
    </xf>
    <xf numFmtId="4" fontId="0" fillId="3" borderId="2" xfId="0" applyNumberFormat="1" applyFill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3" fillId="3" borderId="6" xfId="0" applyNumberFormat="1" applyFont="1" applyFill="1" applyBorder="1"/>
    <xf numFmtId="169" fontId="0" fillId="3" borderId="4" xfId="0" applyNumberFormat="1" applyFill="1" applyBorder="1"/>
    <xf numFmtId="4" fontId="3" fillId="3" borderId="28" xfId="0" applyNumberFormat="1" applyFont="1" applyFill="1" applyBorder="1" applyAlignment="1">
      <alignment horizontal="right" wrapText="1"/>
    </xf>
    <xf numFmtId="4" fontId="3" fillId="3" borderId="0" xfId="0" applyNumberFormat="1" applyFont="1" applyFill="1" applyBorder="1" applyAlignment="1">
      <alignment horizontal="right" wrapText="1"/>
    </xf>
    <xf numFmtId="4" fontId="0" fillId="3" borderId="4" xfId="0" applyNumberFormat="1" applyFill="1" applyBorder="1"/>
    <xf numFmtId="4" fontId="0" fillId="3" borderId="0" xfId="0" applyNumberFormat="1" applyFill="1" applyBorder="1"/>
    <xf numFmtId="4" fontId="4" fillId="3" borderId="0" xfId="0" applyNumberFormat="1" applyFont="1" applyFill="1" applyBorder="1"/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5" fillId="0" borderId="0" xfId="0" applyFont="1" applyBorder="1"/>
    <xf numFmtId="2" fontId="0" fillId="2" borderId="2" xfId="0" applyNumberForma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4" fontId="3" fillId="2" borderId="6" xfId="0" applyNumberFormat="1" applyFont="1" applyFill="1" applyBorder="1"/>
    <xf numFmtId="169" fontId="0" fillId="2" borderId="4" xfId="0" applyNumberFormat="1" applyFill="1" applyBorder="1"/>
    <xf numFmtId="4" fontId="3" fillId="2" borderId="13" xfId="0" applyNumberFormat="1" applyFont="1" applyFill="1" applyBorder="1" applyAlignment="1">
      <alignment horizontal="right" wrapText="1"/>
    </xf>
    <xf numFmtId="0" fontId="3" fillId="2" borderId="23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169" fontId="0" fillId="2" borderId="0" xfId="0" applyNumberFormat="1" applyFill="1" applyBorder="1"/>
    <xf numFmtId="169" fontId="0" fillId="2" borderId="13" xfId="0" applyNumberFormat="1" applyFill="1" applyBorder="1"/>
    <xf numFmtId="2" fontId="0" fillId="2" borderId="0" xfId="0" applyNumberFormat="1" applyFill="1" applyBorder="1"/>
    <xf numFmtId="0" fontId="0" fillId="2" borderId="13" xfId="0" applyFill="1" applyBorder="1"/>
    <xf numFmtId="4" fontId="0" fillId="5" borderId="0" xfId="0" applyNumberFormat="1" applyFill="1" applyBorder="1" applyAlignment="1">
      <alignment horizontal="right" wrapText="1"/>
    </xf>
    <xf numFmtId="0" fontId="0" fillId="5" borderId="13" xfId="0" applyFill="1" applyBorder="1"/>
    <xf numFmtId="0" fontId="0" fillId="5" borderId="7" xfId="0" applyFill="1" applyBorder="1"/>
    <xf numFmtId="4" fontId="0" fillId="5" borderId="1" xfId="0" applyNumberFormat="1" applyFill="1" applyBorder="1"/>
    <xf numFmtId="0" fontId="0" fillId="5" borderId="16" xfId="0" applyFill="1" applyBorder="1"/>
    <xf numFmtId="4" fontId="3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2" fontId="0" fillId="2" borderId="1" xfId="0" applyNumberFormat="1" applyFill="1" applyBorder="1"/>
    <xf numFmtId="0" fontId="0" fillId="2" borderId="1" xfId="0" applyFill="1" applyBorder="1"/>
    <xf numFmtId="0" fontId="4" fillId="2" borderId="1" xfId="0" applyFont="1" applyFill="1" applyBorder="1"/>
    <xf numFmtId="0" fontId="0" fillId="2" borderId="16" xfId="0" applyFill="1" applyBorder="1"/>
    <xf numFmtId="0" fontId="0" fillId="3" borderId="5" xfId="0" applyFill="1" applyBorder="1"/>
    <xf numFmtId="0" fontId="3" fillId="3" borderId="23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4" fillId="3" borderId="16" xfId="0" applyFont="1" applyFill="1" applyBorder="1" applyAlignment="1">
      <alignment horizontal="center" wrapText="1"/>
    </xf>
    <xf numFmtId="0" fontId="3" fillId="3" borderId="4" xfId="0" applyFont="1" applyFill="1" applyBorder="1"/>
    <xf numFmtId="169" fontId="0" fillId="3" borderId="0" xfId="0" applyNumberFormat="1" applyFill="1" applyBorder="1"/>
    <xf numFmtId="169" fontId="0" fillId="3" borderId="13" xfId="0" applyNumberFormat="1" applyFill="1" applyBorder="1"/>
    <xf numFmtId="0" fontId="0" fillId="3" borderId="13" xfId="0" applyFill="1" applyBorder="1"/>
    <xf numFmtId="0" fontId="0" fillId="3" borderId="7" xfId="0" applyFill="1" applyBorder="1"/>
    <xf numFmtId="0" fontId="0" fillId="3" borderId="16" xfId="0" applyFill="1" applyBorder="1"/>
    <xf numFmtId="0" fontId="0" fillId="2" borderId="5" xfId="0" applyFill="1" applyBorder="1"/>
    <xf numFmtId="0" fontId="0" fillId="2" borderId="7" xfId="0" applyFill="1" applyBorder="1" applyAlignment="1">
      <alignment wrapText="1"/>
    </xf>
    <xf numFmtId="0" fontId="3" fillId="2" borderId="4" xfId="0" applyFont="1" applyFill="1" applyBorder="1"/>
    <xf numFmtId="0" fontId="5" fillId="0" borderId="1" xfId="0" applyFont="1" applyBorder="1"/>
    <xf numFmtId="0" fontId="0" fillId="4" borderId="7" xfId="0" applyFill="1" applyBorder="1" applyAlignment="1">
      <alignment wrapText="1"/>
    </xf>
    <xf numFmtId="2" fontId="4" fillId="4" borderId="1" xfId="0" applyNumberFormat="1" applyFont="1" applyFill="1" applyBorder="1" applyAlignment="1">
      <alignment horizontal="center" wrapText="1"/>
    </xf>
    <xf numFmtId="0" fontId="0" fillId="5" borderId="7" xfId="0" applyFill="1" applyBorder="1" applyAlignment="1">
      <alignment wrapText="1"/>
    </xf>
    <xf numFmtId="2" fontId="4" fillId="5" borderId="1" xfId="0" applyNumberFormat="1" applyFont="1" applyFill="1" applyBorder="1" applyAlignment="1">
      <alignment horizontal="center" wrapText="1"/>
    </xf>
    <xf numFmtId="171" fontId="0" fillId="0" borderId="0" xfId="0" applyNumberFormat="1" applyBorder="1"/>
    <xf numFmtId="4" fontId="0" fillId="3" borderId="7" xfId="0" applyNumberFormat="1" applyFill="1" applyBorder="1"/>
    <xf numFmtId="4" fontId="0" fillId="3" borderId="1" xfId="0" applyNumberFormat="1" applyFill="1" applyBorder="1"/>
    <xf numFmtId="4" fontId="4" fillId="3" borderId="1" xfId="0" applyNumberFormat="1" applyFont="1" applyFill="1" applyBorder="1"/>
    <xf numFmtId="2" fontId="0" fillId="5" borderId="1" xfId="0" applyNumberForma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4" fontId="26" fillId="5" borderId="4" xfId="0" applyNumberFormat="1" applyFont="1" applyFill="1" applyBorder="1" applyAlignment="1">
      <alignment horizontal="right" wrapText="1"/>
    </xf>
    <xf numFmtId="4" fontId="0" fillId="5" borderId="4" xfId="0" applyNumberFormat="1" applyFill="1" applyBorder="1" applyAlignment="1">
      <alignment horizontal="right" wrapText="1"/>
    </xf>
    <xf numFmtId="4" fontId="26" fillId="5" borderId="4" xfId="0" applyNumberFormat="1" applyFont="1" applyFill="1" applyBorder="1"/>
    <xf numFmtId="4" fontId="0" fillId="5" borderId="7" xfId="0" applyNumberFormat="1" applyFill="1" applyBorder="1"/>
    <xf numFmtId="0" fontId="0" fillId="4" borderId="13" xfId="0" applyFill="1" applyBorder="1"/>
    <xf numFmtId="0" fontId="0" fillId="4" borderId="7" xfId="0" applyFill="1" applyBorder="1"/>
    <xf numFmtId="4" fontId="0" fillId="4" borderId="1" xfId="0" applyNumberFormat="1" applyFill="1" applyBorder="1"/>
    <xf numFmtId="0" fontId="0" fillId="4" borderId="16" xfId="0" applyFill="1" applyBorder="1"/>
    <xf numFmtId="169" fontId="3" fillId="5" borderId="23" xfId="0" applyNumberFormat="1" applyFon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69" fontId="3" fillId="4" borderId="23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4" fontId="26" fillId="4" borderId="4" xfId="0" applyNumberFormat="1" applyFont="1" applyFill="1" applyBorder="1" applyAlignment="1">
      <alignment horizontal="right" wrapText="1"/>
    </xf>
    <xf numFmtId="4" fontId="26" fillId="4" borderId="4" xfId="0" applyNumberFormat="1" applyFont="1" applyFill="1" applyBorder="1" applyAlignment="1">
      <alignment horizontal="right"/>
    </xf>
    <xf numFmtId="4" fontId="26" fillId="4" borderId="4" xfId="0" applyNumberFormat="1" applyFont="1" applyFill="1" applyBorder="1"/>
    <xf numFmtId="4" fontId="0" fillId="4" borderId="7" xfId="0" applyNumberFormat="1" applyFill="1" applyBorder="1"/>
    <xf numFmtId="0" fontId="0" fillId="6" borderId="5" xfId="0" applyFill="1" applyBorder="1"/>
    <xf numFmtId="4" fontId="0" fillId="6" borderId="2" xfId="0" applyNumberFormat="1" applyFill="1" applyBorder="1"/>
    <xf numFmtId="4" fontId="5" fillId="6" borderId="2" xfId="0" applyNumberFormat="1" applyFont="1" applyFill="1" applyBorder="1"/>
    <xf numFmtId="0" fontId="0" fillId="6" borderId="23" xfId="0" applyFill="1" applyBorder="1"/>
    <xf numFmtId="2" fontId="0" fillId="7" borderId="1" xfId="0" applyNumberForma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169" fontId="3" fillId="7" borderId="23" xfId="0" applyNumberFormat="1" applyFont="1" applyFill="1" applyBorder="1" applyAlignment="1">
      <alignment horizontal="center" wrapText="1"/>
    </xf>
    <xf numFmtId="0" fontId="0" fillId="7" borderId="7" xfId="0" applyFill="1" applyBorder="1" applyAlignment="1">
      <alignment wrapText="1"/>
    </xf>
    <xf numFmtId="0" fontId="4" fillId="7" borderId="5" xfId="0" applyFont="1" applyFill="1" applyBorder="1" applyAlignment="1">
      <alignment horizontal="center" wrapText="1"/>
    </xf>
    <xf numFmtId="2" fontId="4" fillId="7" borderId="1" xfId="0" applyNumberFormat="1" applyFont="1" applyFill="1" applyBorder="1" applyAlignment="1">
      <alignment horizontal="center" wrapText="1"/>
    </xf>
    <xf numFmtId="169" fontId="23" fillId="7" borderId="16" xfId="0" applyNumberFormat="1" applyFont="1" applyFill="1" applyBorder="1" applyAlignment="1">
      <alignment horizontal="center" wrapText="1"/>
    </xf>
    <xf numFmtId="2" fontId="0" fillId="6" borderId="1" xfId="0" applyNumberForma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169" fontId="3" fillId="6" borderId="23" xfId="0" applyNumberFormat="1" applyFont="1" applyFill="1" applyBorder="1" applyAlignment="1">
      <alignment horizontal="center" wrapText="1"/>
    </xf>
    <xf numFmtId="0" fontId="0" fillId="6" borderId="7" xfId="0" applyFill="1" applyBorder="1" applyAlignment="1">
      <alignment wrapText="1"/>
    </xf>
    <xf numFmtId="0" fontId="4" fillId="6" borderId="5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4" fontId="26" fillId="6" borderId="4" xfId="0" applyNumberFormat="1" applyFont="1" applyFill="1" applyBorder="1" applyAlignment="1">
      <alignment horizontal="right" wrapText="1"/>
    </xf>
    <xf numFmtId="4" fontId="26" fillId="6" borderId="4" xfId="0" applyNumberFormat="1" applyFont="1" applyFill="1" applyBorder="1" applyAlignment="1">
      <alignment horizontal="right"/>
    </xf>
    <xf numFmtId="4" fontId="26" fillId="6" borderId="4" xfId="0" applyNumberFormat="1" applyFont="1" applyFill="1" applyBorder="1"/>
    <xf numFmtId="0" fontId="0" fillId="6" borderId="13" xfId="0" applyFill="1" applyBorder="1"/>
    <xf numFmtId="0" fontId="0" fillId="6" borderId="7" xfId="0" applyFill="1" applyBorder="1"/>
    <xf numFmtId="4" fontId="0" fillId="6" borderId="7" xfId="0" applyNumberFormat="1" applyFill="1" applyBorder="1"/>
    <xf numFmtId="4" fontId="0" fillId="6" borderId="1" xfId="0" applyNumberFormat="1" applyFill="1" applyBorder="1"/>
    <xf numFmtId="0" fontId="0" fillId="6" borderId="16" xfId="0" applyFill="1" applyBorder="1"/>
    <xf numFmtId="0" fontId="22" fillId="7" borderId="4" xfId="0" applyFont="1" applyFill="1" applyBorder="1" applyAlignment="1">
      <alignment horizontal="center" vertical="center" wrapText="1"/>
    </xf>
    <xf numFmtId="4" fontId="26" fillId="7" borderId="4" xfId="0" applyNumberFormat="1" applyFont="1" applyFill="1" applyBorder="1" applyAlignment="1">
      <alignment horizontal="right" wrapText="1"/>
    </xf>
    <xf numFmtId="4" fontId="26" fillId="7" borderId="0" xfId="0" applyNumberFormat="1" applyFont="1" applyFill="1" applyBorder="1" applyAlignment="1">
      <alignment horizontal="right" wrapText="1"/>
    </xf>
    <xf numFmtId="169" fontId="26" fillId="7" borderId="13" xfId="0" applyNumberFormat="1" applyFont="1" applyFill="1" applyBorder="1" applyAlignment="1">
      <alignment horizontal="right" wrapText="1"/>
    </xf>
    <xf numFmtId="4" fontId="26" fillId="7" borderId="4" xfId="0" applyNumberFormat="1" applyFont="1" applyFill="1" applyBorder="1"/>
    <xf numFmtId="4" fontId="26" fillId="7" borderId="0" xfId="0" applyNumberFormat="1" applyFont="1" applyFill="1" applyBorder="1"/>
    <xf numFmtId="4" fontId="0" fillId="7" borderId="4" xfId="0" applyNumberFormat="1" applyFill="1" applyBorder="1"/>
    <xf numFmtId="4" fontId="0" fillId="7" borderId="0" xfId="0" applyNumberFormat="1" applyFill="1" applyBorder="1"/>
    <xf numFmtId="0" fontId="0" fillId="7" borderId="13" xfId="0" applyFill="1" applyBorder="1"/>
    <xf numFmtId="0" fontId="26" fillId="7" borderId="4" xfId="0" applyFont="1" applyFill="1" applyBorder="1"/>
    <xf numFmtId="0" fontId="26" fillId="7" borderId="13" xfId="0" applyFont="1" applyFill="1" applyBorder="1"/>
    <xf numFmtId="0" fontId="0" fillId="7" borderId="7" xfId="0" applyFill="1" applyBorder="1"/>
    <xf numFmtId="4" fontId="0" fillId="7" borderId="7" xfId="0" applyNumberFormat="1" applyFill="1" applyBorder="1"/>
    <xf numFmtId="4" fontId="0" fillId="7" borderId="1" xfId="0" applyNumberFormat="1" applyFill="1" applyBorder="1"/>
    <xf numFmtId="0" fontId="0" fillId="7" borderId="16" xfId="0" applyFill="1" applyBorder="1"/>
    <xf numFmtId="0" fontId="3" fillId="7" borderId="23" xfId="0" applyFont="1" applyFill="1" applyBorder="1" applyAlignment="1">
      <alignment wrapText="1"/>
    </xf>
    <xf numFmtId="0" fontId="4" fillId="7" borderId="16" xfId="0" applyFont="1" applyFill="1" applyBorder="1" applyAlignment="1">
      <alignment horizontal="center" wrapText="1"/>
    </xf>
    <xf numFmtId="169" fontId="0" fillId="7" borderId="0" xfId="0" applyNumberFormat="1" applyFill="1" applyBorder="1"/>
    <xf numFmtId="169" fontId="0" fillId="7" borderId="13" xfId="0" applyNumberFormat="1" applyFill="1" applyBorder="1"/>
    <xf numFmtId="0" fontId="0" fillId="7" borderId="0" xfId="0" applyFill="1" applyBorder="1"/>
    <xf numFmtId="0" fontId="0" fillId="7" borderId="1" xfId="0" applyFill="1" applyBorder="1"/>
    <xf numFmtId="0" fontId="0" fillId="8" borderId="4" xfId="0" applyFill="1" applyBorder="1"/>
    <xf numFmtId="0" fontId="3" fillId="8" borderId="7" xfId="0" applyFont="1" applyFill="1" applyBorder="1" applyAlignment="1">
      <alignment horizontal="center" wrapText="1"/>
    </xf>
    <xf numFmtId="2" fontId="0" fillId="8" borderId="1" xfId="0" applyNumberForma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169" fontId="3" fillId="8" borderId="16" xfId="0" applyNumberFormat="1" applyFont="1" applyFill="1" applyBorder="1" applyAlignment="1">
      <alignment horizontal="center" wrapText="1"/>
    </xf>
    <xf numFmtId="0" fontId="0" fillId="8" borderId="7" xfId="0" applyFill="1" applyBorder="1" applyAlignment="1">
      <alignment wrapText="1"/>
    </xf>
    <xf numFmtId="0" fontId="4" fillId="8" borderId="5" xfId="0" applyFont="1" applyFill="1" applyBorder="1" applyAlignment="1">
      <alignment horizontal="center" wrapText="1"/>
    </xf>
    <xf numFmtId="2" fontId="4" fillId="8" borderId="1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169" fontId="23" fillId="8" borderId="16" xfId="0" applyNumberFormat="1" applyFont="1" applyFill="1" applyBorder="1" applyAlignment="1">
      <alignment horizontal="center" wrapText="1"/>
    </xf>
    <xf numFmtId="0" fontId="22" fillId="8" borderId="4" xfId="0" applyFont="1" applyFill="1" applyBorder="1" applyAlignment="1">
      <alignment horizontal="center" vertical="center" wrapText="1"/>
    </xf>
    <xf numFmtId="169" fontId="26" fillId="8" borderId="13" xfId="0" applyNumberFormat="1" applyFont="1" applyFill="1" applyBorder="1" applyAlignment="1">
      <alignment horizontal="right" wrapText="1"/>
    </xf>
    <xf numFmtId="4" fontId="0" fillId="8" borderId="4" xfId="0" applyNumberFormat="1" applyFill="1" applyBorder="1"/>
    <xf numFmtId="4" fontId="0" fillId="8" borderId="0" xfId="0" applyNumberFormat="1" applyFill="1" applyBorder="1"/>
    <xf numFmtId="0" fontId="0" fillId="8" borderId="13" xfId="0" applyFill="1" applyBorder="1"/>
    <xf numFmtId="0" fontId="26" fillId="8" borderId="4" xfId="0" applyFont="1" applyFill="1" applyBorder="1"/>
    <xf numFmtId="4" fontId="26" fillId="8" borderId="4" xfId="0" applyNumberFormat="1" applyFont="1" applyFill="1" applyBorder="1"/>
    <xf numFmtId="4" fontId="26" fillId="8" borderId="0" xfId="0" applyNumberFormat="1" applyFont="1" applyFill="1" applyBorder="1"/>
    <xf numFmtId="0" fontId="26" fillId="8" borderId="13" xfId="0" applyFont="1" applyFill="1" applyBorder="1"/>
    <xf numFmtId="0" fontId="0" fillId="8" borderId="7" xfId="0" applyFill="1" applyBorder="1"/>
    <xf numFmtId="4" fontId="0" fillId="8" borderId="7" xfId="0" applyNumberFormat="1" applyFill="1" applyBorder="1"/>
    <xf numFmtId="4" fontId="0" fillId="8" borderId="1" xfId="0" applyNumberFormat="1" applyFill="1" applyBorder="1"/>
    <xf numFmtId="0" fontId="0" fillId="8" borderId="16" xfId="0" applyFill="1" applyBorder="1"/>
    <xf numFmtId="169" fontId="26" fillId="8" borderId="4" xfId="0" applyNumberFormat="1" applyFont="1" applyFill="1" applyBorder="1" applyAlignment="1">
      <alignment horizontal="right" wrapText="1"/>
    </xf>
    <xf numFmtId="169" fontId="26" fillId="8" borderId="6" xfId="0" applyNumberFormat="1" applyFont="1" applyFill="1" applyBorder="1" applyAlignment="1">
      <alignment horizontal="right" wrapText="1"/>
    </xf>
    <xf numFmtId="169" fontId="26" fillId="8" borderId="3" xfId="0" applyNumberFormat="1" applyFont="1" applyFill="1" applyBorder="1" applyAlignment="1">
      <alignment horizontal="right" wrapText="1"/>
    </xf>
    <xf numFmtId="169" fontId="26" fillId="8" borderId="0" xfId="0" applyNumberFormat="1" applyFont="1" applyFill="1" applyBorder="1" applyAlignment="1">
      <alignment horizontal="right" wrapText="1"/>
    </xf>
    <xf numFmtId="169" fontId="26" fillId="8" borderId="18" xfId="0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horizontal="right"/>
    </xf>
    <xf numFmtId="38" fontId="3" fillId="0" borderId="1" xfId="0" applyNumberFormat="1" applyFont="1" applyFill="1" applyBorder="1" applyAlignment="1"/>
    <xf numFmtId="38" fontId="2" fillId="0" borderId="1" xfId="0" applyNumberFormat="1" applyFont="1" applyBorder="1"/>
    <xf numFmtId="38" fontId="2" fillId="0" borderId="0" xfId="0" applyNumberFormat="1" applyFont="1" applyBorder="1"/>
    <xf numFmtId="38" fontId="0" fillId="0" borderId="2" xfId="0" applyNumberFormat="1" applyFill="1" applyBorder="1" applyAlignment="1">
      <alignment horizontal="center"/>
    </xf>
    <xf numFmtId="38" fontId="0" fillId="0" borderId="2" xfId="0" applyNumberFormat="1" applyBorder="1" applyAlignment="1">
      <alignment horizontal="center"/>
    </xf>
    <xf numFmtId="38" fontId="0" fillId="0" borderId="0" xfId="0" applyNumberFormat="1" applyFill="1" applyBorder="1" applyAlignment="1"/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Font="1" applyFill="1" applyBorder="1" applyAlignment="1"/>
    <xf numFmtId="38" fontId="3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/>
    <xf numFmtId="38" fontId="0" fillId="0" borderId="0" xfId="0" applyNumberFormat="1" applyFont="1" applyFill="1" applyBorder="1" applyAlignment="1">
      <alignment horizontal="right"/>
    </xf>
    <xf numFmtId="38" fontId="0" fillId="0" borderId="0" xfId="0" applyNumberFormat="1" applyBorder="1"/>
    <xf numFmtId="38" fontId="0" fillId="0" borderId="0" xfId="0" applyNumberFormat="1" applyFill="1" applyBorder="1" applyAlignment="1">
      <alignment horizontal="center"/>
    </xf>
    <xf numFmtId="38" fontId="2" fillId="0" borderId="0" xfId="0" applyNumberFormat="1" applyFont="1"/>
    <xf numFmtId="38" fontId="0" fillId="0" borderId="1" xfId="0" applyNumberFormat="1" applyBorder="1" applyAlignment="1">
      <alignment horizontal="right"/>
    </xf>
    <xf numFmtId="38" fontId="0" fillId="0" borderId="0" xfId="0" applyNumberFormat="1" applyAlignment="1"/>
    <xf numFmtId="38" fontId="0" fillId="0" borderId="1" xfId="0" applyNumberFormat="1" applyFill="1" applyBorder="1" applyAlignment="1"/>
    <xf numFmtId="3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49" fontId="3" fillId="3" borderId="0" xfId="0" applyNumberFormat="1" applyFont="1" applyFill="1" applyAlignment="1">
      <alignment horizontal="left"/>
    </xf>
    <xf numFmtId="169" fontId="3" fillId="3" borderId="0" xfId="0" applyNumberFormat="1" applyFont="1" applyFill="1"/>
    <xf numFmtId="0" fontId="3" fillId="5" borderId="0" xfId="0" applyFont="1" applyFill="1"/>
    <xf numFmtId="0" fontId="3" fillId="2" borderId="0" xfId="0" applyFont="1" applyFill="1"/>
    <xf numFmtId="0" fontId="3" fillId="7" borderId="0" xfId="0" applyFont="1" applyFill="1"/>
    <xf numFmtId="38" fontId="0" fillId="7" borderId="0" xfId="0" applyNumberFormat="1" applyFill="1"/>
    <xf numFmtId="169" fontId="3" fillId="7" borderId="0" xfId="0" applyNumberFormat="1" applyFont="1" applyFill="1"/>
    <xf numFmtId="0" fontId="3" fillId="4" borderId="0" xfId="0" applyFont="1" applyFill="1"/>
    <xf numFmtId="38" fontId="0" fillId="4" borderId="0" xfId="0" applyNumberFormat="1" applyFill="1"/>
    <xf numFmtId="0" fontId="3" fillId="6" borderId="0" xfId="0" applyFont="1" applyFill="1"/>
    <xf numFmtId="38" fontId="0" fillId="6" borderId="0" xfId="0" applyNumberFormat="1" applyFill="1"/>
    <xf numFmtId="0" fontId="0" fillId="6" borderId="0" xfId="0" applyFill="1"/>
    <xf numFmtId="38" fontId="0" fillId="3" borderId="0" xfId="0" applyNumberFormat="1" applyFill="1" applyBorder="1"/>
    <xf numFmtId="38" fontId="0" fillId="2" borderId="0" xfId="0" applyNumberFormat="1" applyFill="1" applyBorder="1"/>
    <xf numFmtId="169" fontId="0" fillId="5" borderId="0" xfId="0" applyNumberFormat="1" applyFill="1" applyBorder="1"/>
    <xf numFmtId="3" fontId="3" fillId="0" borderId="1" xfId="0" applyNumberFormat="1" applyFont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2" fillId="3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5" borderId="0" xfId="0" applyFont="1" applyFill="1" applyAlignment="1"/>
    <xf numFmtId="167" fontId="8" fillId="2" borderId="4" xfId="0" applyNumberFormat="1" applyFont="1" applyFill="1" applyBorder="1" applyAlignment="1">
      <alignment horizontal="right" wrapText="1"/>
    </xf>
    <xf numFmtId="167" fontId="8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/>
    <xf numFmtId="0" fontId="30" fillId="5" borderId="0" xfId="0" applyFont="1" applyFill="1" applyBorder="1" applyAlignment="1">
      <alignment horizontal="left"/>
    </xf>
    <xf numFmtId="0" fontId="30" fillId="5" borderId="0" xfId="0" applyFont="1" applyFill="1" applyAlignment="1"/>
    <xf numFmtId="0" fontId="31" fillId="5" borderId="0" xfId="0" applyFont="1" applyFill="1" applyBorder="1" applyAlignment="1">
      <alignment horizontal="left"/>
    </xf>
    <xf numFmtId="0" fontId="31" fillId="5" borderId="4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right"/>
    </xf>
    <xf numFmtId="3" fontId="32" fillId="5" borderId="0" xfId="0" applyNumberFormat="1" applyFont="1" applyFill="1" applyBorder="1" applyAlignment="1">
      <alignment horizontal="right" wrapText="1"/>
    </xf>
    <xf numFmtId="3" fontId="32" fillId="5" borderId="0" xfId="0" applyNumberFormat="1" applyFont="1" applyFill="1" applyAlignment="1"/>
    <xf numFmtId="0" fontId="31" fillId="5" borderId="0" xfId="0" applyFont="1" applyFill="1" applyAlignment="1"/>
    <xf numFmtId="0" fontId="33" fillId="5" borderId="0" xfId="0" applyFont="1" applyFill="1" applyBorder="1" applyAlignment="1"/>
    <xf numFmtId="3" fontId="33" fillId="5" borderId="4" xfId="0" applyNumberFormat="1" applyFont="1" applyFill="1" applyBorder="1" applyAlignment="1"/>
    <xf numFmtId="3" fontId="33" fillId="5" borderId="0" xfId="0" applyNumberFormat="1" applyFont="1" applyFill="1" applyAlignment="1"/>
    <xf numFmtId="0" fontId="33" fillId="5" borderId="0" xfId="0" applyFont="1" applyFill="1" applyAlignment="1"/>
    <xf numFmtId="0" fontId="3" fillId="5" borderId="0" xfId="0" applyFont="1" applyFill="1" applyBorder="1" applyAlignment="1">
      <alignment horizontal="left"/>
    </xf>
    <xf numFmtId="3" fontId="3" fillId="5" borderId="4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3" fillId="5" borderId="0" xfId="0" applyNumberFormat="1" applyFont="1" applyFill="1" applyAlignment="1">
      <alignment horizontal="right"/>
    </xf>
    <xf numFmtId="0" fontId="3" fillId="4" borderId="0" xfId="0" applyFont="1" applyFill="1" applyBorder="1" applyAlignment="1"/>
    <xf numFmtId="167" fontId="8" fillId="4" borderId="4" xfId="0" applyNumberFormat="1" applyFont="1" applyFill="1" applyBorder="1" applyAlignment="1">
      <alignment horizontal="right" wrapText="1"/>
    </xf>
    <xf numFmtId="167" fontId="8" fillId="4" borderId="0" xfId="0" applyNumberFormat="1" applyFont="1" applyFill="1" applyBorder="1" applyAlignment="1">
      <alignment horizontal="right" wrapText="1"/>
    </xf>
    <xf numFmtId="0" fontId="3" fillId="4" borderId="0" xfId="0" applyFont="1" applyFill="1" applyAlignment="1"/>
    <xf numFmtId="0" fontId="0" fillId="11" borderId="0" xfId="0" applyFill="1" applyBorder="1" applyAlignment="1"/>
    <xf numFmtId="165" fontId="8" fillId="11" borderId="4" xfId="0" applyNumberFormat="1" applyFont="1" applyFill="1" applyBorder="1" applyAlignment="1">
      <alignment horizontal="right" wrapText="1"/>
    </xf>
    <xf numFmtId="165" fontId="8" fillId="11" borderId="0" xfId="0" applyNumberFormat="1" applyFont="1" applyFill="1" applyBorder="1" applyAlignment="1">
      <alignment horizontal="right" wrapText="1"/>
    </xf>
    <xf numFmtId="0" fontId="0" fillId="11" borderId="0" xfId="0" applyFill="1" applyAlignment="1"/>
    <xf numFmtId="0" fontId="3" fillId="2" borderId="2" xfId="0" applyFont="1" applyFill="1" applyBorder="1" applyAlignment="1"/>
    <xf numFmtId="167" fontId="8" fillId="2" borderId="5" xfId="0" applyNumberFormat="1" applyFont="1" applyFill="1" applyBorder="1" applyAlignment="1">
      <alignment horizontal="right" wrapText="1"/>
    </xf>
    <xf numFmtId="167" fontId="8" fillId="2" borderId="2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/>
    <xf numFmtId="0" fontId="3" fillId="3" borderId="1" xfId="0" applyFont="1" applyFill="1" applyBorder="1" applyAlignment="1"/>
    <xf numFmtId="0" fontId="3" fillId="2" borderId="1" xfId="0" applyFont="1" applyFill="1" applyBorder="1" applyAlignment="1"/>
    <xf numFmtId="167" fontId="8" fillId="2" borderId="7" xfId="0" applyNumberFormat="1" applyFont="1" applyFill="1" applyBorder="1" applyAlignment="1">
      <alignment horizontal="right" wrapText="1"/>
    </xf>
    <xf numFmtId="167" fontId="8" fillId="2" borderId="1" xfId="0" applyNumberFormat="1" applyFont="1" applyFill="1" applyBorder="1" applyAlignment="1">
      <alignment horizontal="right" wrapText="1"/>
    </xf>
    <xf numFmtId="0" fontId="8" fillId="11" borderId="1" xfId="0" applyFont="1" applyFill="1" applyBorder="1" applyAlignment="1">
      <alignment horizontal="left" wrapText="1"/>
    </xf>
    <xf numFmtId="165" fontId="8" fillId="11" borderId="7" xfId="0" applyNumberFormat="1" applyFont="1" applyFill="1" applyBorder="1" applyAlignment="1">
      <alignment horizontal="right" wrapText="1"/>
    </xf>
    <xf numFmtId="165" fontId="8" fillId="11" borderId="1" xfId="0" applyNumberFormat="1" applyFont="1" applyFill="1" applyBorder="1" applyAlignment="1">
      <alignment horizontal="right" wrapText="1"/>
    </xf>
    <xf numFmtId="0" fontId="0" fillId="11" borderId="1" xfId="0" applyFill="1" applyBorder="1" applyAlignment="1"/>
    <xf numFmtId="0" fontId="6" fillId="0" borderId="0" xfId="0" applyFont="1" applyBorder="1"/>
    <xf numFmtId="0" fontId="29" fillId="0" borderId="0" xfId="0" applyFont="1"/>
    <xf numFmtId="0" fontId="29" fillId="0" borderId="4" xfId="0" applyFont="1" applyBorder="1"/>
    <xf numFmtId="165" fontId="29" fillId="0" borderId="0" xfId="0" applyNumberFormat="1" applyFont="1"/>
    <xf numFmtId="169" fontId="29" fillId="0" borderId="0" xfId="0" applyNumberFormat="1" applyFont="1"/>
    <xf numFmtId="0" fontId="35" fillId="0" borderId="0" xfId="0" applyFont="1"/>
    <xf numFmtId="0" fontId="35" fillId="0" borderId="4" xfId="0" applyFont="1" applyBorder="1"/>
    <xf numFmtId="169" fontId="35" fillId="0" borderId="0" xfId="0" applyNumberFormat="1" applyFont="1"/>
    <xf numFmtId="0" fontId="27" fillId="0" borderId="0" xfId="0" applyFont="1"/>
    <xf numFmtId="0" fontId="27" fillId="0" borderId="4" xfId="0" applyFont="1" applyBorder="1"/>
    <xf numFmtId="172" fontId="27" fillId="0" borderId="0" xfId="0" applyNumberFormat="1" applyFont="1"/>
    <xf numFmtId="174" fontId="27" fillId="0" borderId="4" xfId="0" applyNumberFormat="1" applyFont="1" applyBorder="1"/>
    <xf numFmtId="10" fontId="35" fillId="0" borderId="0" xfId="0" applyNumberFormat="1" applyFont="1"/>
    <xf numFmtId="10" fontId="35" fillId="0" borderId="4" xfId="0" applyNumberFormat="1" applyFont="1" applyBorder="1"/>
    <xf numFmtId="1" fontId="0" fillId="3" borderId="0" xfId="0" applyNumberFormat="1" applyFill="1"/>
    <xf numFmtId="167" fontId="3" fillId="3" borderId="0" xfId="0" applyNumberFormat="1" applyFont="1" applyFill="1"/>
    <xf numFmtId="3" fontId="17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175" fontId="8" fillId="3" borderId="4" xfId="0" applyNumberFormat="1" applyFont="1" applyFill="1" applyBorder="1" applyAlignment="1">
      <alignment horizontal="right" wrapText="1"/>
    </xf>
    <xf numFmtId="175" fontId="8" fillId="3" borderId="0" xfId="0" applyNumberFormat="1" applyFont="1" applyFill="1" applyBorder="1" applyAlignment="1">
      <alignment horizontal="right" wrapText="1"/>
    </xf>
    <xf numFmtId="176" fontId="8" fillId="3" borderId="7" xfId="0" applyNumberFormat="1" applyFont="1" applyFill="1" applyBorder="1" applyAlignment="1">
      <alignment horizontal="right" wrapText="1"/>
    </xf>
    <xf numFmtId="176" fontId="8" fillId="3" borderId="1" xfId="0" applyNumberFormat="1" applyFont="1" applyFill="1" applyBorder="1" applyAlignment="1">
      <alignment horizontal="right" wrapText="1"/>
    </xf>
    <xf numFmtId="175" fontId="8" fillId="3" borderId="5" xfId="0" applyNumberFormat="1" applyFont="1" applyFill="1" applyBorder="1" applyAlignment="1">
      <alignment horizontal="right" wrapText="1"/>
    </xf>
    <xf numFmtId="175" fontId="8" fillId="3" borderId="2" xfId="0" applyNumberFormat="1" applyFont="1" applyFill="1" applyBorder="1" applyAlignment="1">
      <alignment horizontal="right" wrapText="1"/>
    </xf>
    <xf numFmtId="175" fontId="34" fillId="5" borderId="4" xfId="0" applyNumberFormat="1" applyFont="1" applyFill="1" applyBorder="1" applyAlignment="1">
      <alignment horizontal="right" wrapText="1"/>
    </xf>
    <xf numFmtId="175" fontId="34" fillId="5" borderId="0" xfId="0" applyNumberFormat="1" applyFont="1" applyFill="1" applyBorder="1" applyAlignment="1">
      <alignment horizontal="right" wrapText="1"/>
    </xf>
    <xf numFmtId="3" fontId="3" fillId="2" borderId="4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8" fontId="29" fillId="0" borderId="0" xfId="0" applyNumberFormat="1" applyFont="1"/>
    <xf numFmtId="8" fontId="29" fillId="0" borderId="4" xfId="0" applyNumberFormat="1" applyFont="1" applyBorder="1"/>
    <xf numFmtId="38" fontId="35" fillId="0" borderId="0" xfId="0" applyNumberFormat="1" applyFont="1"/>
    <xf numFmtId="38" fontId="35" fillId="0" borderId="4" xfId="0" applyNumberFormat="1" applyFont="1" applyBorder="1"/>
    <xf numFmtId="3" fontId="3" fillId="4" borderId="0" xfId="0" applyNumberFormat="1" applyFont="1" applyFill="1"/>
    <xf numFmtId="3" fontId="3" fillId="4" borderId="1" xfId="0" applyNumberFormat="1" applyFont="1" applyFill="1" applyBorder="1"/>
    <xf numFmtId="38" fontId="6" fillId="0" borderId="0" xfId="0" applyNumberFormat="1" applyFont="1" applyFill="1" applyBorder="1" applyAlignment="1">
      <alignment horizontal="right" vertical="center"/>
    </xf>
    <xf numFmtId="38" fontId="6" fillId="0" borderId="36" xfId="0" applyNumberFormat="1" applyFont="1" applyBorder="1"/>
    <xf numFmtId="38" fontId="6" fillId="0" borderId="37" xfId="0" applyNumberFormat="1" applyFont="1" applyBorder="1"/>
    <xf numFmtId="1" fontId="0" fillId="3" borderId="0" xfId="0" applyNumberFormat="1" applyFill="1" applyAlignment="1">
      <alignment horizontal="right"/>
    </xf>
    <xf numFmtId="38" fontId="0" fillId="3" borderId="0" xfId="0" applyNumberFormat="1" applyFill="1" applyAlignment="1">
      <alignment horizontal="right"/>
    </xf>
    <xf numFmtId="38" fontId="3" fillId="4" borderId="0" xfId="0" applyNumberFormat="1" applyFont="1" applyFill="1" applyAlignment="1">
      <alignment horizontal="right"/>
    </xf>
    <xf numFmtId="38" fontId="3" fillId="4" borderId="1" xfId="0" applyNumberFormat="1" applyFont="1" applyFill="1" applyBorder="1" applyAlignment="1">
      <alignment horizontal="right"/>
    </xf>
    <xf numFmtId="167" fontId="3" fillId="4" borderId="0" xfId="0" applyNumberFormat="1" applyFont="1" applyFill="1" applyAlignment="1">
      <alignment horizontal="right"/>
    </xf>
    <xf numFmtId="0" fontId="27" fillId="0" borderId="36" xfId="0" applyFont="1" applyBorder="1"/>
    <xf numFmtId="0" fontId="27" fillId="0" borderId="37" xfId="0" applyFont="1" applyBorder="1"/>
    <xf numFmtId="0" fontId="4" fillId="0" borderId="0" xfId="0" quotePrefix="1" applyFont="1" applyAlignment="1">
      <alignment horizontal="center"/>
    </xf>
    <xf numFmtId="0" fontId="4" fillId="0" borderId="1" xfId="0" quotePrefix="1" applyFont="1" applyBorder="1" applyAlignment="1">
      <alignment horizontal="center"/>
    </xf>
    <xf numFmtId="3" fontId="6" fillId="0" borderId="0" xfId="0" applyNumberFormat="1" applyFont="1"/>
    <xf numFmtId="167" fontId="0" fillId="3" borderId="0" xfId="0" applyNumberFormat="1" applyFill="1"/>
    <xf numFmtId="167" fontId="0" fillId="4" borderId="0" xfId="0" applyNumberFormat="1" applyFill="1"/>
    <xf numFmtId="3" fontId="0" fillId="4" borderId="0" xfId="0" applyNumberFormat="1" applyFill="1"/>
    <xf numFmtId="3" fontId="0" fillId="4" borderId="1" xfId="0" applyNumberFormat="1" applyFill="1" applyBorder="1"/>
    <xf numFmtId="166" fontId="11" fillId="7" borderId="0" xfId="0" applyNumberFormat="1" applyFont="1" applyFill="1" applyBorder="1" applyAlignment="1">
      <alignment wrapText="1"/>
    </xf>
    <xf numFmtId="166" fontId="11" fillId="7" borderId="4" xfId="0" applyNumberFormat="1" applyFont="1" applyFill="1" applyBorder="1" applyAlignment="1">
      <alignment wrapText="1"/>
    </xf>
    <xf numFmtId="166" fontId="11" fillId="7" borderId="13" xfId="0" applyNumberFormat="1" applyFont="1" applyFill="1" applyBorder="1" applyAlignment="1">
      <alignment wrapText="1"/>
    </xf>
    <xf numFmtId="166" fontId="12" fillId="7" borderId="4" xfId="0" applyNumberFormat="1" applyFont="1" applyFill="1" applyBorder="1"/>
    <xf numFmtId="3" fontId="3" fillId="0" borderId="0" xfId="0" applyNumberFormat="1" applyFont="1" applyBorder="1" applyAlignment="1">
      <alignment horizontal="center"/>
    </xf>
    <xf numFmtId="1" fontId="3" fillId="3" borderId="0" xfId="0" applyNumberFormat="1" applyFont="1" applyFill="1"/>
    <xf numFmtId="1" fontId="3" fillId="3" borderId="0" xfId="0" applyNumberFormat="1" applyFont="1" applyFill="1" applyBorder="1"/>
    <xf numFmtId="3" fontId="0" fillId="3" borderId="0" xfId="0" applyNumberFormat="1" applyFill="1"/>
    <xf numFmtId="38" fontId="8" fillId="4" borderId="23" xfId="0" applyNumberFormat="1" applyFont="1" applyFill="1" applyBorder="1" applyAlignment="1">
      <alignment horizontal="right" vertical="center"/>
    </xf>
    <xf numFmtId="0" fontId="25" fillId="6" borderId="7" xfId="0" applyFont="1" applyFill="1" applyBorder="1" applyAlignment="1">
      <alignment horizontal="center" vertical="center" wrapText="1"/>
    </xf>
    <xf numFmtId="4" fontId="23" fillId="6" borderId="1" xfId="0" applyNumberFormat="1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 wrapText="1"/>
    </xf>
    <xf numFmtId="4" fontId="21" fillId="11" borderId="0" xfId="0" applyNumberFormat="1" applyFont="1" applyFill="1" applyBorder="1" applyAlignment="1">
      <alignment horizontal="center" wrapText="1"/>
    </xf>
    <xf numFmtId="169" fontId="21" fillId="11" borderId="13" xfId="0" applyNumberFormat="1" applyFont="1" applyFill="1" applyBorder="1" applyAlignment="1">
      <alignment horizontal="center" wrapText="1"/>
    </xf>
    <xf numFmtId="0" fontId="25" fillId="11" borderId="7" xfId="0" applyFont="1" applyFill="1" applyBorder="1" applyAlignment="1">
      <alignment horizontal="center" vertical="center" wrapText="1"/>
    </xf>
    <xf numFmtId="4" fontId="23" fillId="11" borderId="1" xfId="0" applyNumberFormat="1" applyFont="1" applyFill="1" applyBorder="1" applyAlignment="1">
      <alignment horizontal="center" wrapText="1"/>
    </xf>
    <xf numFmtId="169" fontId="23" fillId="11" borderId="16" xfId="0" applyNumberFormat="1" applyFont="1" applyFill="1" applyBorder="1" applyAlignment="1">
      <alignment horizontal="center" wrapText="1"/>
    </xf>
    <xf numFmtId="0" fontId="22" fillId="11" borderId="4" xfId="0" applyFont="1" applyFill="1" applyBorder="1" applyAlignment="1">
      <alignment horizontal="center" vertical="center" wrapText="1"/>
    </xf>
    <xf numFmtId="4" fontId="26" fillId="11" borderId="0" xfId="0" applyNumberFormat="1" applyFont="1" applyFill="1" applyBorder="1" applyAlignment="1">
      <alignment horizontal="right" wrapText="1"/>
    </xf>
    <xf numFmtId="169" fontId="26" fillId="11" borderId="13" xfId="0" applyNumberFormat="1" applyFont="1" applyFill="1" applyBorder="1" applyAlignment="1">
      <alignment horizontal="right" wrapText="1"/>
    </xf>
    <xf numFmtId="4" fontId="26" fillId="11" borderId="0" xfId="0" applyNumberFormat="1" applyFont="1" applyFill="1" applyBorder="1" applyAlignment="1">
      <alignment horizontal="right"/>
    </xf>
    <xf numFmtId="4" fontId="26" fillId="11" borderId="0" xfId="0" applyNumberFormat="1" applyFont="1" applyFill="1" applyBorder="1"/>
    <xf numFmtId="0" fontId="26" fillId="11" borderId="4" xfId="0" applyFont="1" applyFill="1" applyBorder="1"/>
    <xf numFmtId="0" fontId="26" fillId="11" borderId="13" xfId="0" applyFont="1" applyFill="1" applyBorder="1"/>
    <xf numFmtId="0" fontId="0" fillId="4" borderId="18" xfId="0" applyFill="1" applyBorder="1"/>
    <xf numFmtId="0" fontId="23" fillId="4" borderId="16" xfId="0" applyFont="1" applyFill="1" applyBorder="1" applyAlignment="1">
      <alignment horizontal="center"/>
    </xf>
    <xf numFmtId="0" fontId="20" fillId="9" borderId="4" xfId="0" applyFont="1" applyFill="1" applyBorder="1" applyAlignment="1">
      <alignment horizontal="center" wrapText="1"/>
    </xf>
    <xf numFmtId="4" fontId="21" fillId="9" borderId="0" xfId="0" applyNumberFormat="1" applyFont="1" applyFill="1" applyBorder="1" applyAlignment="1">
      <alignment horizontal="center" wrapText="1"/>
    </xf>
    <xf numFmtId="169" fontId="21" fillId="9" borderId="13" xfId="0" applyNumberFormat="1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vertical="center" wrapText="1"/>
    </xf>
    <xf numFmtId="4" fontId="23" fillId="9" borderId="1" xfId="0" applyNumberFormat="1" applyFont="1" applyFill="1" applyBorder="1" applyAlignment="1">
      <alignment horizontal="center" wrapText="1"/>
    </xf>
    <xf numFmtId="169" fontId="23" fillId="9" borderId="16" xfId="0" applyNumberFormat="1" applyFont="1" applyFill="1" applyBorder="1" applyAlignment="1">
      <alignment horizontal="center" wrapText="1"/>
    </xf>
    <xf numFmtId="0" fontId="22" fillId="9" borderId="4" xfId="0" applyFont="1" applyFill="1" applyBorder="1" applyAlignment="1">
      <alignment horizontal="center" vertical="center" wrapText="1"/>
    </xf>
    <xf numFmtId="4" fontId="26" fillId="9" borderId="0" xfId="0" applyNumberFormat="1" applyFont="1" applyFill="1" applyBorder="1" applyAlignment="1">
      <alignment horizontal="right" wrapText="1"/>
    </xf>
    <xf numFmtId="169" fontId="26" fillId="9" borderId="13" xfId="0" applyNumberFormat="1" applyFont="1" applyFill="1" applyBorder="1" applyAlignment="1">
      <alignment horizontal="right" wrapText="1"/>
    </xf>
    <xf numFmtId="4" fontId="26" fillId="9" borderId="0" xfId="0" applyNumberFormat="1" applyFont="1" applyFill="1" applyBorder="1" applyAlignment="1">
      <alignment horizontal="right"/>
    </xf>
    <xf numFmtId="4" fontId="26" fillId="9" borderId="0" xfId="0" applyNumberFormat="1" applyFont="1" applyFill="1" applyBorder="1"/>
    <xf numFmtId="0" fontId="26" fillId="9" borderId="4" xfId="0" applyFont="1" applyFill="1" applyBorder="1"/>
    <xf numFmtId="0" fontId="26" fillId="9" borderId="13" xfId="0" applyFont="1" applyFill="1" applyBorder="1"/>
    <xf numFmtId="0" fontId="20" fillId="8" borderId="4" xfId="0" applyFont="1" applyFill="1" applyBorder="1" applyAlignment="1">
      <alignment horizontal="center" wrapText="1"/>
    </xf>
    <xf numFmtId="4" fontId="21" fillId="8" borderId="0" xfId="0" applyNumberFormat="1" applyFont="1" applyFill="1" applyBorder="1" applyAlignment="1">
      <alignment horizontal="center" wrapText="1"/>
    </xf>
    <xf numFmtId="169" fontId="21" fillId="8" borderId="13" xfId="0" applyNumberFormat="1" applyFont="1" applyFill="1" applyBorder="1" applyAlignment="1">
      <alignment horizontal="center" wrapText="1"/>
    </xf>
    <xf numFmtId="0" fontId="25" fillId="8" borderId="7" xfId="0" applyFont="1" applyFill="1" applyBorder="1" applyAlignment="1">
      <alignment horizontal="center" vertical="center" wrapText="1"/>
    </xf>
    <xf numFmtId="4" fontId="23" fillId="8" borderId="1" xfId="0" applyNumberFormat="1" applyFont="1" applyFill="1" applyBorder="1" applyAlignment="1">
      <alignment horizontal="center" wrapText="1"/>
    </xf>
    <xf numFmtId="4" fontId="26" fillId="8" borderId="0" xfId="0" applyNumberFormat="1" applyFont="1" applyFill="1" applyBorder="1" applyAlignment="1">
      <alignment horizontal="right" wrapText="1"/>
    </xf>
    <xf numFmtId="4" fontId="26" fillId="8" borderId="0" xfId="0" applyNumberFormat="1" applyFont="1" applyFill="1" applyBorder="1" applyAlignment="1">
      <alignment horizontal="right"/>
    </xf>
    <xf numFmtId="0" fontId="20" fillId="3" borderId="4" xfId="0" applyFont="1" applyFill="1" applyBorder="1" applyAlignment="1">
      <alignment horizontal="center" wrapText="1"/>
    </xf>
    <xf numFmtId="4" fontId="21" fillId="3" borderId="0" xfId="0" applyNumberFormat="1" applyFont="1" applyFill="1" applyBorder="1" applyAlignment="1">
      <alignment horizontal="center" wrapText="1"/>
    </xf>
    <xf numFmtId="169" fontId="21" fillId="3" borderId="13" xfId="0" applyNumberFormat="1" applyFont="1" applyFill="1" applyBorder="1" applyAlignment="1">
      <alignment horizontal="center" wrapText="1"/>
    </xf>
    <xf numFmtId="4" fontId="26" fillId="3" borderId="0" xfId="0" applyNumberFormat="1" applyFont="1" applyFill="1" applyBorder="1" applyAlignment="1">
      <alignment horizontal="right"/>
    </xf>
    <xf numFmtId="0" fontId="20" fillId="12" borderId="4" xfId="0" applyFont="1" applyFill="1" applyBorder="1" applyAlignment="1">
      <alignment horizontal="center" wrapText="1"/>
    </xf>
    <xf numFmtId="4" fontId="21" fillId="12" borderId="0" xfId="0" applyNumberFormat="1" applyFont="1" applyFill="1" applyBorder="1" applyAlignment="1">
      <alignment horizontal="center" wrapText="1"/>
    </xf>
    <xf numFmtId="169" fontId="21" fillId="12" borderId="13" xfId="0" applyNumberFormat="1" applyFont="1" applyFill="1" applyBorder="1" applyAlignment="1">
      <alignment horizontal="center" wrapText="1"/>
    </xf>
    <xf numFmtId="0" fontId="25" fillId="12" borderId="7" xfId="0" applyFont="1" applyFill="1" applyBorder="1" applyAlignment="1">
      <alignment horizontal="center" vertical="center" wrapText="1"/>
    </xf>
    <xf numFmtId="4" fontId="23" fillId="12" borderId="1" xfId="0" applyNumberFormat="1" applyFont="1" applyFill="1" applyBorder="1" applyAlignment="1">
      <alignment horizontal="center" wrapText="1"/>
    </xf>
    <xf numFmtId="169" fontId="23" fillId="12" borderId="16" xfId="0" applyNumberFormat="1" applyFont="1" applyFill="1" applyBorder="1" applyAlignment="1">
      <alignment horizontal="center" wrapText="1"/>
    </xf>
    <xf numFmtId="0" fontId="22" fillId="12" borderId="4" xfId="0" applyFont="1" applyFill="1" applyBorder="1" applyAlignment="1">
      <alignment horizontal="center" vertical="center" wrapText="1"/>
    </xf>
    <xf numFmtId="4" fontId="26" fillId="12" borderId="0" xfId="0" applyNumberFormat="1" applyFont="1" applyFill="1" applyBorder="1" applyAlignment="1">
      <alignment horizontal="right" wrapText="1"/>
    </xf>
    <xf numFmtId="169" fontId="26" fillId="12" borderId="13" xfId="0" applyNumberFormat="1" applyFont="1" applyFill="1" applyBorder="1" applyAlignment="1">
      <alignment horizontal="right" wrapText="1"/>
    </xf>
    <xf numFmtId="4" fontId="26" fillId="12" borderId="0" xfId="0" applyNumberFormat="1" applyFont="1" applyFill="1" applyBorder="1" applyAlignment="1">
      <alignment horizontal="right"/>
    </xf>
    <xf numFmtId="4" fontId="26" fillId="12" borderId="0" xfId="0" applyNumberFormat="1" applyFont="1" applyFill="1" applyBorder="1"/>
    <xf numFmtId="0" fontId="26" fillId="12" borderId="4" xfId="0" applyFont="1" applyFill="1" applyBorder="1"/>
    <xf numFmtId="0" fontId="26" fillId="12" borderId="13" xfId="0" applyFont="1" applyFill="1" applyBorder="1"/>
    <xf numFmtId="0" fontId="20" fillId="13" borderId="4" xfId="0" applyFont="1" applyFill="1" applyBorder="1" applyAlignment="1">
      <alignment horizontal="center" wrapText="1"/>
    </xf>
    <xf numFmtId="4" fontId="21" fillId="13" borderId="0" xfId="0" applyNumberFormat="1" applyFont="1" applyFill="1" applyBorder="1" applyAlignment="1">
      <alignment horizontal="center" wrapText="1"/>
    </xf>
    <xf numFmtId="169" fontId="21" fillId="13" borderId="13" xfId="0" applyNumberFormat="1" applyFont="1" applyFill="1" applyBorder="1" applyAlignment="1">
      <alignment horizontal="center" wrapText="1"/>
    </xf>
    <xf numFmtId="0" fontId="25" fillId="13" borderId="7" xfId="0" applyFont="1" applyFill="1" applyBorder="1" applyAlignment="1">
      <alignment horizontal="center" vertical="center" wrapText="1"/>
    </xf>
    <xf numFmtId="4" fontId="23" fillId="13" borderId="1" xfId="0" applyNumberFormat="1" applyFont="1" applyFill="1" applyBorder="1" applyAlignment="1">
      <alignment horizontal="center" wrapText="1"/>
    </xf>
    <xf numFmtId="169" fontId="23" fillId="13" borderId="16" xfId="0" applyNumberFormat="1" applyFont="1" applyFill="1" applyBorder="1" applyAlignment="1">
      <alignment horizontal="center" wrapText="1"/>
    </xf>
    <xf numFmtId="0" fontId="22" fillId="13" borderId="4" xfId="0" applyFont="1" applyFill="1" applyBorder="1" applyAlignment="1">
      <alignment horizontal="center" vertical="center" wrapText="1"/>
    </xf>
    <xf numFmtId="4" fontId="26" fillId="13" borderId="0" xfId="0" applyNumberFormat="1" applyFont="1" applyFill="1" applyBorder="1" applyAlignment="1">
      <alignment horizontal="right" wrapText="1"/>
    </xf>
    <xf numFmtId="169" fontId="26" fillId="13" borderId="13" xfId="0" applyNumberFormat="1" applyFont="1" applyFill="1" applyBorder="1" applyAlignment="1">
      <alignment horizontal="right" wrapText="1"/>
    </xf>
    <xf numFmtId="4" fontId="26" fillId="13" borderId="0" xfId="0" applyNumberFormat="1" applyFont="1" applyFill="1" applyBorder="1" applyAlignment="1">
      <alignment horizontal="right"/>
    </xf>
    <xf numFmtId="4" fontId="26" fillId="13" borderId="0" xfId="0" applyNumberFormat="1" applyFont="1" applyFill="1" applyBorder="1"/>
    <xf numFmtId="0" fontId="26" fillId="13" borderId="4" xfId="0" applyFont="1" applyFill="1" applyBorder="1"/>
    <xf numFmtId="0" fontId="26" fillId="13" borderId="13" xfId="0" applyFont="1" applyFill="1" applyBorder="1"/>
    <xf numFmtId="0" fontId="20" fillId="4" borderId="4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 vertical="center"/>
    </xf>
    <xf numFmtId="0" fontId="19" fillId="4" borderId="12" xfId="0" applyFont="1" applyFill="1" applyBorder="1"/>
    <xf numFmtId="0" fontId="26" fillId="4" borderId="14" xfId="0" applyFont="1" applyFill="1" applyBorder="1"/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1" xfId="0" applyFont="1" applyFill="1" applyBorder="1" applyAlignment="1"/>
    <xf numFmtId="0" fontId="15" fillId="0" borderId="0" xfId="0" applyFont="1" applyFill="1" applyBorder="1" applyAlignment="1"/>
    <xf numFmtId="0" fontId="15" fillId="0" borderId="0" xfId="0" applyFont="1" applyBorder="1" applyAlignment="1"/>
    <xf numFmtId="0" fontId="15" fillId="0" borderId="0" xfId="0" applyFont="1" applyAlignment="1"/>
    <xf numFmtId="0" fontId="1" fillId="0" borderId="3" xfId="0" applyFont="1" applyBorder="1" applyAlignment="1"/>
    <xf numFmtId="38" fontId="0" fillId="0" borderId="3" xfId="0" applyNumberForma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/>
    <xf numFmtId="0" fontId="11" fillId="3" borderId="9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wrapText="1"/>
    </xf>
    <xf numFmtId="0" fontId="11" fillId="8" borderId="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  <xf numFmtId="0" fontId="11" fillId="3" borderId="30" xfId="0" applyFont="1" applyFill="1" applyBorder="1" applyAlignment="1">
      <alignment horizontal="center" wrapText="1"/>
    </xf>
    <xf numFmtId="0" fontId="11" fillId="8" borderId="29" xfId="0" applyFont="1" applyFill="1" applyBorder="1" applyAlignment="1">
      <alignment horizontal="center" wrapText="1"/>
    </xf>
    <xf numFmtId="0" fontId="11" fillId="8" borderId="15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166" fontId="11" fillId="3" borderId="9" xfId="0" applyNumberFormat="1" applyFont="1" applyFill="1" applyBorder="1" applyAlignment="1">
      <alignment horizontal="center" wrapText="1"/>
    </xf>
    <xf numFmtId="166" fontId="11" fillId="8" borderId="31" xfId="0" applyNumberFormat="1" applyFont="1" applyFill="1" applyBorder="1" applyAlignment="1">
      <alignment horizontal="center" wrapText="1"/>
    </xf>
    <xf numFmtId="166" fontId="11" fillId="8" borderId="32" xfId="0" applyNumberFormat="1" applyFont="1" applyFill="1" applyBorder="1" applyAlignment="1">
      <alignment horizontal="center" wrapText="1"/>
    </xf>
    <xf numFmtId="166" fontId="11" fillId="8" borderId="33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64" fontId="11" fillId="3" borderId="9" xfId="0" applyNumberFormat="1" applyFont="1" applyFill="1" applyBorder="1" applyAlignment="1">
      <alignment horizontal="center" wrapText="1"/>
    </xf>
    <xf numFmtId="164" fontId="11" fillId="8" borderId="9" xfId="0" applyNumberFormat="1" applyFont="1" applyFill="1" applyBorder="1" applyAlignment="1">
      <alignment horizontal="center" wrapText="1"/>
    </xf>
    <xf numFmtId="164" fontId="11" fillId="8" borderId="19" xfId="0" applyNumberFormat="1" applyFont="1" applyFill="1" applyBorder="1" applyAlignment="1">
      <alignment horizontal="center" wrapText="1"/>
    </xf>
    <xf numFmtId="0" fontId="19" fillId="6" borderId="5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23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 wrapText="1"/>
    </xf>
    <xf numFmtId="0" fontId="19" fillId="4" borderId="2" xfId="0" applyFont="1" applyFill="1" applyBorder="1" applyAlignment="1">
      <alignment horizontal="center" wrapText="1"/>
    </xf>
    <xf numFmtId="0" fontId="19" fillId="4" borderId="23" xfId="0" applyFont="1" applyFill="1" applyBorder="1" applyAlignment="1">
      <alignment horizontal="center" wrapText="1"/>
    </xf>
    <xf numFmtId="0" fontId="19" fillId="5" borderId="5" xfId="0" applyFont="1" applyFill="1" applyBorder="1" applyAlignment="1">
      <alignment horizontal="center" wrapText="1"/>
    </xf>
    <xf numFmtId="0" fontId="19" fillId="5" borderId="2" xfId="0" applyFont="1" applyFill="1" applyBorder="1" applyAlignment="1">
      <alignment horizontal="center" wrapText="1"/>
    </xf>
    <xf numFmtId="0" fontId="19" fillId="5" borderId="23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23" xfId="0" applyFont="1" applyFill="1" applyBorder="1" applyAlignment="1">
      <alignment horizontal="center" wrapText="1"/>
    </xf>
    <xf numFmtId="0" fontId="19" fillId="3" borderId="5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19" fillId="3" borderId="23" xfId="0" applyFont="1" applyFill="1" applyBorder="1" applyAlignment="1">
      <alignment horizontal="center" wrapText="1"/>
    </xf>
    <xf numFmtId="0" fontId="19" fillId="6" borderId="5" xfId="0" applyFont="1" applyFill="1" applyBorder="1" applyAlignment="1">
      <alignment horizontal="center" wrapText="1"/>
    </xf>
    <xf numFmtId="0" fontId="19" fillId="6" borderId="2" xfId="0" applyFont="1" applyFill="1" applyBorder="1" applyAlignment="1">
      <alignment horizontal="center" wrapText="1"/>
    </xf>
    <xf numFmtId="0" fontId="19" fillId="6" borderId="23" xfId="0" applyFont="1" applyFill="1" applyBorder="1" applyAlignment="1">
      <alignment horizontal="center" wrapText="1"/>
    </xf>
    <xf numFmtId="0" fontId="19" fillId="11" borderId="5" xfId="0" applyFont="1" applyFill="1" applyBorder="1" applyAlignment="1">
      <alignment horizontal="center" wrapText="1"/>
    </xf>
    <xf numFmtId="0" fontId="19" fillId="11" borderId="2" xfId="0" applyFont="1" applyFill="1" applyBorder="1" applyAlignment="1">
      <alignment horizontal="center" wrapText="1"/>
    </xf>
    <xf numFmtId="0" fontId="19" fillId="11" borderId="23" xfId="0" applyFont="1" applyFill="1" applyBorder="1" applyAlignment="1">
      <alignment horizontal="center" wrapText="1"/>
    </xf>
    <xf numFmtId="0" fontId="19" fillId="12" borderId="5" xfId="0" applyFont="1" applyFill="1" applyBorder="1" applyAlignment="1">
      <alignment horizontal="center" wrapText="1"/>
    </xf>
    <xf numFmtId="0" fontId="19" fillId="12" borderId="2" xfId="0" applyFont="1" applyFill="1" applyBorder="1" applyAlignment="1">
      <alignment horizontal="center" wrapText="1"/>
    </xf>
    <xf numFmtId="0" fontId="19" fillId="12" borderId="23" xfId="0" applyFont="1" applyFill="1" applyBorder="1" applyAlignment="1">
      <alignment horizontal="center" wrapText="1"/>
    </xf>
    <xf numFmtId="0" fontId="19" fillId="13" borderId="5" xfId="0" applyFont="1" applyFill="1" applyBorder="1" applyAlignment="1">
      <alignment horizontal="center" wrapText="1"/>
    </xf>
    <xf numFmtId="0" fontId="19" fillId="13" borderId="2" xfId="0" applyFont="1" applyFill="1" applyBorder="1" applyAlignment="1">
      <alignment horizontal="center" wrapText="1"/>
    </xf>
    <xf numFmtId="0" fontId="19" fillId="13" borderId="23" xfId="0" applyFont="1" applyFill="1" applyBorder="1" applyAlignment="1">
      <alignment horizontal="center" wrapText="1"/>
    </xf>
    <xf numFmtId="0" fontId="19" fillId="9" borderId="5" xfId="0" applyFont="1" applyFill="1" applyBorder="1" applyAlignment="1">
      <alignment horizontal="center" wrapText="1"/>
    </xf>
    <xf numFmtId="0" fontId="19" fillId="9" borderId="2" xfId="0" applyFont="1" applyFill="1" applyBorder="1" applyAlignment="1">
      <alignment horizontal="center" wrapText="1"/>
    </xf>
    <xf numFmtId="0" fontId="19" fillId="9" borderId="23" xfId="0" applyFont="1" applyFill="1" applyBorder="1" applyAlignment="1">
      <alignment horizontal="center" wrapText="1"/>
    </xf>
    <xf numFmtId="0" fontId="19" fillId="8" borderId="5" xfId="0" applyFont="1" applyFill="1" applyBorder="1" applyAlignment="1">
      <alignment horizontal="center" wrapText="1"/>
    </xf>
    <xf numFmtId="0" fontId="19" fillId="8" borderId="2" xfId="0" applyFont="1" applyFill="1" applyBorder="1" applyAlignment="1">
      <alignment horizontal="center" wrapText="1"/>
    </xf>
    <xf numFmtId="0" fontId="19" fillId="8" borderId="23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4" fontId="5" fillId="5" borderId="5" xfId="0" applyNumberFormat="1" applyFont="1" applyFill="1" applyBorder="1" applyAlignment="1">
      <alignment horizontal="center"/>
    </xf>
    <xf numFmtId="4" fontId="5" fillId="5" borderId="2" xfId="0" applyNumberFormat="1" applyFont="1" applyFill="1" applyBorder="1" applyAlignment="1">
      <alignment horizontal="center"/>
    </xf>
    <xf numFmtId="4" fontId="5" fillId="5" borderId="23" xfId="0" applyNumberFormat="1" applyFont="1" applyFill="1" applyBorder="1" applyAlignment="1">
      <alignment horizontal="center"/>
    </xf>
    <xf numFmtId="4" fontId="5" fillId="4" borderId="5" xfId="0" applyNumberFormat="1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horizontal="center"/>
    </xf>
    <xf numFmtId="4" fontId="5" fillId="4" borderId="23" xfId="0" applyNumberFormat="1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4" fontId="5" fillId="3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4" fontId="5" fillId="7" borderId="5" xfId="0" applyNumberFormat="1" applyFont="1" applyFill="1" applyBorder="1" applyAlignment="1">
      <alignment horizontal="center"/>
    </xf>
    <xf numFmtId="4" fontId="5" fillId="7" borderId="2" xfId="0" applyNumberFormat="1" applyFont="1" applyFill="1" applyBorder="1" applyAlignment="1">
      <alignment horizontal="center"/>
    </xf>
    <xf numFmtId="4" fontId="5" fillId="7" borderId="23" xfId="0" applyNumberFormat="1" applyFont="1" applyFill="1" applyBorder="1" applyAlignment="1">
      <alignment horizontal="center"/>
    </xf>
    <xf numFmtId="10" fontId="3" fillId="6" borderId="1" xfId="0" applyNumberFormat="1" applyFont="1" applyFill="1" applyBorder="1" applyAlignment="1"/>
    <xf numFmtId="10" fontId="3" fillId="6" borderId="7" xfId="0" applyNumberFormat="1" applyFont="1" applyFill="1" applyBorder="1" applyAlignment="1"/>
    <xf numFmtId="10" fontId="0" fillId="6" borderId="1" xfId="0" applyNumberFormat="1" applyFill="1" applyBorder="1" applyAlignment="1"/>
    <xf numFmtId="38" fontId="0" fillId="4" borderId="1" xfId="0" applyNumberFormat="1" applyFill="1" applyBorder="1"/>
    <xf numFmtId="38" fontId="18" fillId="4" borderId="0" xfId="0" applyNumberFormat="1" applyFont="1" applyFill="1"/>
    <xf numFmtId="38" fontId="0" fillId="4" borderId="16" xfId="0" applyNumberFormat="1" applyFill="1" applyBorder="1"/>
    <xf numFmtId="38" fontId="27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432003"/>
      <color rgb="FFFFEFEF"/>
      <color rgb="FF465723"/>
      <color rgb="FFF9EEED"/>
      <color rgb="FFFFFFC9"/>
      <color rgb="FFD1E0FF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Quarterly Corn Disappearance</a:t>
            </a:r>
          </a:p>
          <a:p>
            <a:pPr>
              <a:defRPr/>
            </a:pPr>
            <a:r>
              <a:rPr lang="en-US" sz="1200" b="0"/>
              <a:t>MY 1975/76 through MY 2016/17 (Source: USDA NASS)</a:t>
            </a:r>
          </a:p>
        </c:rich>
      </c:tx>
      <c:layout>
        <c:manualLayout>
          <c:xMode val="edge"/>
          <c:yMode val="edge"/>
          <c:x val="0.20780347083730488"/>
          <c:y val="1.2187690432663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20305681931895E-2"/>
          <c:y val="0.17284448219109722"/>
          <c:w val="0.70553998383416094"/>
          <c:h val="0.613942190041601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'5a US Corn Quarterly S-D (KSU)'!$A$76</c:f>
              <c:strCache>
                <c:ptCount val="1"/>
                <c:pt idx="0">
                  <c:v>Q1: Sept-Nov</c:v>
                </c:pt>
              </c:strCache>
            </c:strRef>
          </c:tx>
          <c:invertIfNegative val="0"/>
          <c:dLbls>
            <c:dLbl>
              <c:idx val="36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6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FAD-4D5D-AB9D-B7728288E542}"/>
                </c:ext>
              </c:extLst>
            </c:dLbl>
            <c:dLbl>
              <c:idx val="37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600" b="0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FAD-4D5D-AB9D-B7728288E542}"/>
                </c:ext>
              </c:extLst>
            </c:dLbl>
            <c:dLbl>
              <c:idx val="39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700" b="0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8FAD-4D5D-AB9D-B7728288E542}"/>
                </c:ext>
              </c:extLst>
            </c:dLbl>
            <c:dLbl>
              <c:idx val="40"/>
              <c:layout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8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0-6E44-48EA-9623-EBD052FFFC2E}"/>
                </c:ext>
              </c:extLst>
            </c:dLbl>
            <c:dLbl>
              <c:idx val="41"/>
              <c:layout>
                <c:manualLayout>
                  <c:x val="0"/>
                  <c:y val="-2.7422303473491887E-2"/>
                </c:manualLayout>
              </c:layout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8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0-7757-4138-A201-04D1E99BE306}"/>
                </c:ext>
              </c:extLst>
            </c:dLbl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c:spPr>
            <c:txPr>
              <a:bodyPr lIns="9144" tIns="9144" rIns="9144" bIns="9144"/>
              <a:lstStyle/>
              <a:p>
                <a:pPr>
                  <a:defRPr sz="600">
                    <a:solidFill>
                      <a:srgbClr val="0070C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'5a US Corn Quarterly S-D (KSU)'!$B$75:$AQ$75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'5a US Corn Quarterly S-D (KSU)'!$B$76:$AQ$76</c:f>
              <c:numCache>
                <c:formatCode>#,##0.0</c:formatCode>
                <c:ptCount val="42"/>
                <c:pt idx="0">
                  <c:v>1.4243969999999999</c:v>
                </c:pt>
                <c:pt idx="1">
                  <c:v>1.535655</c:v>
                </c:pt>
                <c:pt idx="2">
                  <c:v>1.5545820000000001</c:v>
                </c:pt>
                <c:pt idx="3">
                  <c:v>1.7757619999999998</c:v>
                </c:pt>
                <c:pt idx="4">
                  <c:v>2.0437539999999998</c:v>
                </c:pt>
                <c:pt idx="5">
                  <c:v>2.0780880000000002</c:v>
                </c:pt>
                <c:pt idx="6">
                  <c:v>1.9097599999999999</c:v>
                </c:pt>
                <c:pt idx="7">
                  <c:v>1.8656489999999999</c:v>
                </c:pt>
                <c:pt idx="8">
                  <c:v>2.046049</c:v>
                </c:pt>
                <c:pt idx="9">
                  <c:v>2.0480529999999999</c:v>
                </c:pt>
                <c:pt idx="10">
                  <c:v>1.909816</c:v>
                </c:pt>
                <c:pt idx="11">
                  <c:v>1.9604980000000001</c:v>
                </c:pt>
                <c:pt idx="12">
                  <c:v>2.24255</c:v>
                </c:pt>
                <c:pt idx="13">
                  <c:v>2.1168260000000001</c:v>
                </c:pt>
                <c:pt idx="14">
                  <c:v>2.3809480000000001</c:v>
                </c:pt>
                <c:pt idx="15">
                  <c:v>2.3390810000000002</c:v>
                </c:pt>
                <c:pt idx="16">
                  <c:v>2.4551750000000001</c:v>
                </c:pt>
                <c:pt idx="17">
                  <c:v>2.6719040000000001</c:v>
                </c:pt>
                <c:pt idx="18">
                  <c:v>2.5193719999999997</c:v>
                </c:pt>
                <c:pt idx="19">
                  <c:v>2.8222429999999998</c:v>
                </c:pt>
                <c:pt idx="20">
                  <c:v>2.8557649999999999</c:v>
                </c:pt>
                <c:pt idx="21">
                  <c:v>2.7589630000000001</c:v>
                </c:pt>
                <c:pt idx="22">
                  <c:v>2.8454419999999998</c:v>
                </c:pt>
                <c:pt idx="23">
                  <c:v>3.0186669999999998</c:v>
                </c:pt>
                <c:pt idx="24">
                  <c:v>3.1816930000000001</c:v>
                </c:pt>
                <c:pt idx="25">
                  <c:v>3.1042579999999997</c:v>
                </c:pt>
                <c:pt idx="26">
                  <c:v>3.1394220000000002</c:v>
                </c:pt>
                <c:pt idx="27">
                  <c:v>2.928671</c:v>
                </c:pt>
                <c:pt idx="28">
                  <c:v>3.2226509999999999</c:v>
                </c:pt>
                <c:pt idx="29">
                  <c:v>3.3128190000000002</c:v>
                </c:pt>
                <c:pt idx="30">
                  <c:v>3.413316</c:v>
                </c:pt>
                <c:pt idx="31">
                  <c:v>3.5667300000000002</c:v>
                </c:pt>
                <c:pt idx="32">
                  <c:v>4.0656210000000002</c:v>
                </c:pt>
                <c:pt idx="33">
                  <c:v>3.5980620000000001</c:v>
                </c:pt>
                <c:pt idx="34">
                  <c:v>3.8389869999999999</c:v>
                </c:pt>
                <c:pt idx="35" formatCode="#,##0.0_);[Red]\(#,##0.0\)">
                  <c:v>4.0816689999999998</c:v>
                </c:pt>
                <c:pt idx="36" formatCode="#,##0.0_);[Red]\(#,##0.0\)">
                  <c:v>3.7988330000000001</c:v>
                </c:pt>
                <c:pt idx="37" formatCode="#,##0.0_);[Red]\(#,##0.0\)">
                  <c:v>3.7461909999999996</c:v>
                </c:pt>
                <c:pt idx="38" formatCode="#,##0.0_);[Red]\(#,##0.0\)">
                  <c:v>4.2121420000000001</c:v>
                </c:pt>
                <c:pt idx="39" formatCode="#,##0.0_);[Red]\(#,##0.0\)">
                  <c:v>4.2410600000000001</c:v>
                </c:pt>
                <c:pt idx="40" formatCode="#,##0_);[Red]\(#,##0\)">
                  <c:v>4.1108339999999997</c:v>
                </c:pt>
                <c:pt idx="41" formatCode="#,##0_);[Red]\(#,##0\)">
                  <c:v>4.5135620000000003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AD-4D5D-AB9D-B7728288E542}"/>
            </c:ext>
          </c:extLst>
        </c:ser>
        <c:ser>
          <c:idx val="1"/>
          <c:order val="1"/>
          <c:tx>
            <c:strRef>
              <c:f>'5a US Corn Quarterly S-D (KSU)'!$A$77</c:f>
              <c:strCache>
                <c:ptCount val="1"/>
                <c:pt idx="0">
                  <c:v>Q2: Dec-Feb</c:v>
                </c:pt>
              </c:strCache>
            </c:strRef>
          </c:tx>
          <c:invertIfNegative val="0"/>
          <c:dLbls>
            <c:dLbl>
              <c:idx val="35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600" b="0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FAD-4D5D-AB9D-B7728288E542}"/>
                </c:ext>
              </c:extLst>
            </c:dLbl>
            <c:dLbl>
              <c:idx val="36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6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FAD-4D5D-AB9D-B7728288E542}"/>
                </c:ext>
              </c:extLst>
            </c:dLbl>
            <c:dLbl>
              <c:idx val="37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600" b="0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FAD-4D5D-AB9D-B7728288E542}"/>
                </c:ext>
              </c:extLst>
            </c:dLbl>
            <c:dLbl>
              <c:idx val="38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600" b="0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FAD-4D5D-AB9D-B7728288E542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9-8FAD-4D5D-AB9D-B7728288E542}"/>
                </c:ext>
              </c:extLst>
            </c:dLbl>
            <c:dLbl>
              <c:idx val="40"/>
              <c:layout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  <a:ln>
                  <a:noFill/>
                </a:ln>
                <a:effectLst/>
              </c:spPr>
              <c:txPr>
                <a:bodyPr lIns="9144" tIns="9144" rIns="9144" bIns="9144"/>
                <a:lstStyle/>
                <a:p>
                  <a:pPr>
                    <a:defRPr sz="800"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0-75DD-4126-B832-E90D00A4C296}"/>
                </c:ext>
              </c:extLst>
            </c:dLbl>
            <c:dLbl>
              <c:idx val="41"/>
              <c:layout>
                <c:manualLayout>
                  <c:x val="0"/>
                  <c:y val="-9.1406478669142591E-3"/>
                </c:manualLayout>
              </c:layout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  <a:ln>
                  <a:noFill/>
                </a:ln>
                <a:effectLst/>
              </c:spPr>
              <c:txPr>
                <a:bodyPr lIns="9144" tIns="9144" rIns="9144" bIns="9144"/>
                <a:lstStyle/>
                <a:p>
                  <a:pPr>
                    <a:defRPr sz="800"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2.9407590816113476E-2"/>
                      <c:h val="2.67063966181558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757-4138-A201-04D1E99BE306}"/>
                </c:ext>
              </c:extLst>
            </c:dLbl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  <c:txPr>
              <a:bodyPr lIns="9144" tIns="9144" rIns="9144" bIns="9144"/>
              <a:lstStyle/>
              <a:p>
                <a:pPr>
                  <a:defRPr sz="600" b="1"/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'5a US Corn Quarterly S-D (KSU)'!$B$75:$AQ$75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'5a US Corn Quarterly S-D (KSU)'!$B$77:$AQ$77</c:f>
              <c:numCache>
                <c:formatCode>#,##0.0</c:formatCode>
                <c:ptCount val="42"/>
                <c:pt idx="0">
                  <c:v>1.6015969999999999</c:v>
                </c:pt>
                <c:pt idx="1">
                  <c:v>1.5393939999999999</c:v>
                </c:pt>
                <c:pt idx="2">
                  <c:v>1.6057560000000002</c:v>
                </c:pt>
                <c:pt idx="3">
                  <c:v>1.777404</c:v>
                </c:pt>
                <c:pt idx="4">
                  <c:v>2.0372660000000002</c:v>
                </c:pt>
                <c:pt idx="5">
                  <c:v>1.933503</c:v>
                </c:pt>
                <c:pt idx="6">
                  <c:v>1.834859</c:v>
                </c:pt>
                <c:pt idx="7">
                  <c:v>2.0071590000000001</c:v>
                </c:pt>
                <c:pt idx="8">
                  <c:v>1.787012</c:v>
                </c:pt>
                <c:pt idx="9">
                  <c:v>2.0079829999999999</c:v>
                </c:pt>
                <c:pt idx="10">
                  <c:v>2.0285530000000001</c:v>
                </c:pt>
                <c:pt idx="11">
                  <c:v>2.0574729999999999</c:v>
                </c:pt>
                <c:pt idx="12">
                  <c:v>2.13612</c:v>
                </c:pt>
                <c:pt idx="13">
                  <c:v>1.8682319999999999</c:v>
                </c:pt>
                <c:pt idx="14">
                  <c:v>2.2700929999999997</c:v>
                </c:pt>
                <c:pt idx="15">
                  <c:v>2.1515900000000001</c:v>
                </c:pt>
                <c:pt idx="16">
                  <c:v>1.9907360000000001</c:v>
                </c:pt>
                <c:pt idx="17">
                  <c:v>2.229187</c:v>
                </c:pt>
                <c:pt idx="18">
                  <c:v>1.948788</c:v>
                </c:pt>
                <c:pt idx="19">
                  <c:v>2.4925259999999998</c:v>
                </c:pt>
                <c:pt idx="20">
                  <c:v>2.3111950000000001</c:v>
                </c:pt>
                <c:pt idx="21">
                  <c:v>2.4111959999999999</c:v>
                </c:pt>
                <c:pt idx="22">
                  <c:v>2.3078440000000002</c:v>
                </c:pt>
                <c:pt idx="23">
                  <c:v>2.3591340000000001</c:v>
                </c:pt>
                <c:pt idx="24">
                  <c:v>2.4409510000000001</c:v>
                </c:pt>
                <c:pt idx="25">
                  <c:v>2.487546</c:v>
                </c:pt>
                <c:pt idx="26">
                  <c:v>2.471136</c:v>
                </c:pt>
                <c:pt idx="27">
                  <c:v>2.5101580000000001</c:v>
                </c:pt>
                <c:pt idx="28">
                  <c:v>2.6858390000000001</c:v>
                </c:pt>
                <c:pt idx="29">
                  <c:v>2.6978580000000001</c:v>
                </c:pt>
                <c:pt idx="30">
                  <c:v>2.8288639999999998</c:v>
                </c:pt>
                <c:pt idx="31">
                  <c:v>2.8661410000000003</c:v>
                </c:pt>
                <c:pt idx="32">
                  <c:v>3.4221810000000001</c:v>
                </c:pt>
                <c:pt idx="33">
                  <c:v>3.1220689999999998</c:v>
                </c:pt>
                <c:pt idx="34">
                  <c:v>3.2099920000000002</c:v>
                </c:pt>
                <c:pt idx="35" formatCode="#,##0.0_);[Red]\(#,##0.0\)">
                  <c:v>3.5420050000000001</c:v>
                </c:pt>
                <c:pt idx="36" formatCode="#,##0.0_);[Red]\(#,##0.0\)">
                  <c:v>3.6274009999999999</c:v>
                </c:pt>
                <c:pt idx="37" formatCode="#,##0.0_);[Red]\(#,##0.0\)">
                  <c:v>2.6782330000000001</c:v>
                </c:pt>
                <c:pt idx="38" formatCode="#,##0.0_);[Red]\(#,##0.0\)">
                  <c:v>3.4509760000000003</c:v>
                </c:pt>
                <c:pt idx="39" formatCode="#,##0.0_);[Red]\(#,##0.0\)">
                  <c:v>3.4675030000000002</c:v>
                </c:pt>
                <c:pt idx="40" formatCode="#,##0_);[Red]\(#,##0\)">
                  <c:v>3.4306220000000001</c:v>
                </c:pt>
                <c:pt idx="41" formatCode="#,##0_);[Red]\(#,##0\)">
                  <c:v>3.7812779999999999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AD-4D5D-AB9D-B7728288E542}"/>
            </c:ext>
          </c:extLst>
        </c:ser>
        <c:ser>
          <c:idx val="2"/>
          <c:order val="2"/>
          <c:tx>
            <c:strRef>
              <c:f>'5a US Corn Quarterly S-D (KSU)'!$A$78</c:f>
              <c:strCache>
                <c:ptCount val="1"/>
                <c:pt idx="0">
                  <c:v>Q3: Mar-May</c:v>
                </c:pt>
              </c:strCache>
            </c:strRef>
          </c:tx>
          <c:invertIfNegative val="0"/>
          <c:dLbls>
            <c:dLbl>
              <c:idx val="35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700"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8FAD-4D5D-AB9D-B7728288E542}"/>
                </c:ext>
              </c:extLst>
            </c:dLbl>
            <c:dLbl>
              <c:idx val="36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700"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FAD-4D5D-AB9D-B7728288E542}"/>
                </c:ext>
              </c:extLst>
            </c:dLbl>
            <c:dLbl>
              <c:idx val="37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700"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FAD-4D5D-AB9D-B7728288E542}"/>
                </c:ext>
              </c:extLst>
            </c:dLbl>
            <c:dLbl>
              <c:idx val="38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700"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FAD-4D5D-AB9D-B7728288E542}"/>
                </c:ext>
              </c:extLst>
            </c:dLbl>
            <c:dLbl>
              <c:idx val="39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700"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FAD-4D5D-AB9D-B7728288E542}"/>
                </c:ext>
              </c:extLst>
            </c:dLbl>
            <c:dLbl>
              <c:idx val="40"/>
              <c:layout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700"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7757-4138-A201-04D1E99BE306}"/>
                </c:ext>
              </c:extLst>
            </c:dLbl>
            <c:numFmt formatCode="#,##0.00" sourceLinked="0"/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'5a US Corn Quarterly S-D (KSU)'!$B$75:$AQ$75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'5a US Corn Quarterly S-D (KSU)'!$B$78:$AQ$78</c:f>
              <c:numCache>
                <c:formatCode>#,##0.0</c:formatCode>
                <c:ptCount val="42"/>
                <c:pt idx="0">
                  <c:v>1.5050050000000001</c:v>
                </c:pt>
                <c:pt idx="1">
                  <c:v>1.4787329999999999</c:v>
                </c:pt>
                <c:pt idx="2">
                  <c:v>1.621027</c:v>
                </c:pt>
                <c:pt idx="3">
                  <c:v>1.864196</c:v>
                </c:pt>
                <c:pt idx="4">
                  <c:v>1.9129</c:v>
                </c:pt>
                <c:pt idx="5">
                  <c:v>1.888946</c:v>
                </c:pt>
                <c:pt idx="6">
                  <c:v>1.8863399999999999</c:v>
                </c:pt>
                <c:pt idx="7">
                  <c:v>1.9753859999999999</c:v>
                </c:pt>
                <c:pt idx="8">
                  <c:v>1.7203869999999999</c:v>
                </c:pt>
                <c:pt idx="9">
                  <c:v>1.7885489999999999</c:v>
                </c:pt>
                <c:pt idx="10">
                  <c:v>1.5992680000000001</c:v>
                </c:pt>
                <c:pt idx="11">
                  <c:v>1.916401</c:v>
                </c:pt>
                <c:pt idx="12">
                  <c:v>1.7977429999999999</c:v>
                </c:pt>
                <c:pt idx="13">
                  <c:v>1.785839</c:v>
                </c:pt>
                <c:pt idx="14">
                  <c:v>1.969832</c:v>
                </c:pt>
                <c:pt idx="15">
                  <c:v>1.7978000000000001</c:v>
                </c:pt>
                <c:pt idx="16">
                  <c:v>1.8278380000000001</c:v>
                </c:pt>
                <c:pt idx="17">
                  <c:v>1.9707710000000001</c:v>
                </c:pt>
                <c:pt idx="18">
                  <c:v>1.642107</c:v>
                </c:pt>
                <c:pt idx="19">
                  <c:v>2.1798000000000002</c:v>
                </c:pt>
                <c:pt idx="20">
                  <c:v>2.0866689999999997</c:v>
                </c:pt>
                <c:pt idx="21">
                  <c:v>2.0012970000000001</c:v>
                </c:pt>
                <c:pt idx="22">
                  <c:v>1.903748</c:v>
                </c:pt>
                <c:pt idx="23">
                  <c:v>2.0894379999999999</c:v>
                </c:pt>
                <c:pt idx="24">
                  <c:v>2.0214720000000002</c:v>
                </c:pt>
                <c:pt idx="25">
                  <c:v>2.1221640000000002</c:v>
                </c:pt>
                <c:pt idx="26">
                  <c:v>2.2025250000000001</c:v>
                </c:pt>
                <c:pt idx="27">
                  <c:v>2.152107</c:v>
                </c:pt>
                <c:pt idx="28">
                  <c:v>2.3064420000000001</c:v>
                </c:pt>
                <c:pt idx="29">
                  <c:v>2.439527</c:v>
                </c:pt>
                <c:pt idx="30">
                  <c:v>2.629766</c:v>
                </c:pt>
                <c:pt idx="31">
                  <c:v>2.5402830000000001</c:v>
                </c:pt>
                <c:pt idx="32">
                  <c:v>2.840417</c:v>
                </c:pt>
                <c:pt idx="33">
                  <c:v>2.6978390000000001</c:v>
                </c:pt>
                <c:pt idx="34">
                  <c:v>3.3868480000000001</c:v>
                </c:pt>
                <c:pt idx="35" formatCode="#,##0.0_);[Red]\(#,##0.0\)">
                  <c:v>2.86328</c:v>
                </c:pt>
                <c:pt idx="36" formatCode="#,##0.0_);[Red]\(#,##0.0\)">
                  <c:v>2.8858260000000002</c:v>
                </c:pt>
                <c:pt idx="37" formatCode="#,##0.0_);[Red]\(#,##0.0\)">
                  <c:v>2.673861</c:v>
                </c:pt>
                <c:pt idx="38" formatCode="#,##0.0_);[Red]\(#,##0.0\)">
                  <c:v>3.16499</c:v>
                </c:pt>
                <c:pt idx="39" formatCode="#,##0.0_);[Red]\(#,##0.0\)">
                  <c:v>3.3067800000000003</c:v>
                </c:pt>
                <c:pt idx="40" formatCode="#,##0_);[Red]\(#,##0\)">
                  <c:v>3.130957</c:v>
                </c:pt>
                <c:pt idx="4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FAD-4D5D-AB9D-B7728288E542}"/>
            </c:ext>
          </c:extLst>
        </c:ser>
        <c:ser>
          <c:idx val="3"/>
          <c:order val="3"/>
          <c:tx>
            <c:strRef>
              <c:f>'5a US Corn Quarterly S-D (KSU)'!$A$79</c:f>
              <c:strCache>
                <c:ptCount val="1"/>
                <c:pt idx="0">
                  <c:v>Q4: Jun-Aug</c:v>
                </c:pt>
              </c:strCache>
            </c:strRef>
          </c:tx>
          <c:invertIfNegative val="0"/>
          <c:dLbls>
            <c:dLbl>
              <c:idx val="36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700" b="1"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FAD-4D5D-AB9D-B7728288E542}"/>
                </c:ext>
              </c:extLst>
            </c:dLbl>
            <c:dLbl>
              <c:idx val="37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700" b="1"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FAD-4D5D-AB9D-B7728288E542}"/>
                </c:ext>
              </c:extLst>
            </c:dLbl>
            <c:dLbl>
              <c:idx val="38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700" b="1"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FAD-4D5D-AB9D-B7728288E542}"/>
                </c:ext>
              </c:extLst>
            </c:dLbl>
            <c:dLbl>
              <c:idx val="39"/>
              <c:numFmt formatCode="#,##0.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700" b="1"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E44-48EA-9623-EBD052FFFC2E}"/>
                </c:ext>
              </c:extLst>
            </c:dLbl>
            <c:dLbl>
              <c:idx val="4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57-4138-A201-04D1E99BE306}"/>
                </c:ext>
              </c:extLst>
            </c:dLbl>
            <c:numFmt formatCode="#,##0.00" sourceLinked="0"/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c:spPr>
            <c:txPr>
              <a:bodyPr lIns="9144" tIns="9144" rIns="9144" bIns="9144"/>
              <a:lstStyle/>
              <a:p>
                <a:pPr>
                  <a:defRPr sz="700" b="1">
                    <a:solidFill>
                      <a:srgbClr val="7030A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'5a US Corn Quarterly S-D (KSU)'!$B$75:$AQ$75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'5a US Corn Quarterly S-D (KSU)'!$B$79:$AQ$79</c:f>
              <c:numCache>
                <c:formatCode>#,##0.0</c:formatCode>
                <c:ptCount val="42"/>
                <c:pt idx="0">
                  <c:v>1.2360550000000001</c:v>
                </c:pt>
                <c:pt idx="1">
                  <c:v>1.2354179999999999</c:v>
                </c:pt>
                <c:pt idx="2">
                  <c:v>1.4257739999999999</c:v>
                </c:pt>
                <c:pt idx="3">
                  <c:v>1.578117</c:v>
                </c:pt>
                <c:pt idx="4">
                  <c:v>1.6101400000000001</c:v>
                </c:pt>
                <c:pt idx="5">
                  <c:v>1.381907</c:v>
                </c:pt>
                <c:pt idx="6">
                  <c:v>1.343747</c:v>
                </c:pt>
                <c:pt idx="7">
                  <c:v>1.4008959999999999</c:v>
                </c:pt>
                <c:pt idx="8">
                  <c:v>1.139311</c:v>
                </c:pt>
                <c:pt idx="9">
                  <c:v>1.1873779999999998</c:v>
                </c:pt>
                <c:pt idx="10">
                  <c:v>0.95639200000000002</c:v>
                </c:pt>
                <c:pt idx="11">
                  <c:v>1.4509780000000001</c:v>
                </c:pt>
                <c:pt idx="12">
                  <c:v>1.580905</c:v>
                </c:pt>
                <c:pt idx="13">
                  <c:v>1.4892239999999999</c:v>
                </c:pt>
                <c:pt idx="14">
                  <c:v>1.498953</c:v>
                </c:pt>
                <c:pt idx="15">
                  <c:v>1.4721839999999999</c:v>
                </c:pt>
                <c:pt idx="16">
                  <c:v>1.6415869999999999</c:v>
                </c:pt>
                <c:pt idx="17">
                  <c:v>1.5992570000000002</c:v>
                </c:pt>
                <c:pt idx="18">
                  <c:v>1.5111159999999999</c:v>
                </c:pt>
                <c:pt idx="19">
                  <c:v>1.8578109999999999</c:v>
                </c:pt>
                <c:pt idx="20">
                  <c:v>1.294807</c:v>
                </c:pt>
                <c:pt idx="21">
                  <c:v>1.617143</c:v>
                </c:pt>
                <c:pt idx="22">
                  <c:v>1.7339659999999999</c:v>
                </c:pt>
                <c:pt idx="23">
                  <c:v>1.831078</c:v>
                </c:pt>
                <c:pt idx="24">
                  <c:v>1.870668</c:v>
                </c:pt>
                <c:pt idx="25">
                  <c:v>2.026348</c:v>
                </c:pt>
                <c:pt idx="26">
                  <c:v>2.002319</c:v>
                </c:pt>
                <c:pt idx="27">
                  <c:v>1.90005</c:v>
                </c:pt>
                <c:pt idx="28">
                  <c:v>2.015018</c:v>
                </c:pt>
                <c:pt idx="29">
                  <c:v>2.2103260000000002</c:v>
                </c:pt>
                <c:pt idx="30">
                  <c:v>2.395858</c:v>
                </c:pt>
                <c:pt idx="31">
                  <c:v>2.233466</c:v>
                </c:pt>
                <c:pt idx="32">
                  <c:v>2.4091740000000001</c:v>
                </c:pt>
                <c:pt idx="33">
                  <c:v>2.5896019999999997</c:v>
                </c:pt>
                <c:pt idx="34">
                  <c:v>2.6051959999999998</c:v>
                </c:pt>
                <c:pt idx="35" formatCode="#,##0.0_);[Red]\(#,##0.0\)">
                  <c:v>2.5461869999999998</c:v>
                </c:pt>
                <c:pt idx="36" formatCode="#,##0.0_);[Red]\(#,##0.0\)">
                  <c:v>2.1698870000000001</c:v>
                </c:pt>
                <c:pt idx="37" formatCode="#,##0.0_);[Red]\(#,##0.0\)">
                  <c:v>1.9846140000000001</c:v>
                </c:pt>
                <c:pt idx="38" formatCode="#,##0.0_);[Red]\(#,##0.0\)">
                  <c:v>2.625931</c:v>
                </c:pt>
                <c:pt idx="39" formatCode="#,##0.0_);[Red]\(#,##0.0\)">
                  <c:v>2.7325710000000001</c:v>
                </c:pt>
                <c:pt idx="40" formatCode="#,##0_);[Red]\(#,##0\)">
                  <c:v>2.9911190000000003</c:v>
                </c:pt>
                <c:pt idx="4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FAD-4D5D-AB9D-B7728288E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7367224"/>
        <c:axId val="377367616"/>
      </c:barChart>
      <c:catAx>
        <c:axId val="377367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Marketing Year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3900000" vert="horz"/>
          <a:lstStyle/>
          <a:p>
            <a:pPr>
              <a:defRPr/>
            </a:pPr>
            <a:endParaRPr lang="en-US"/>
          </a:p>
        </c:txPr>
        <c:crossAx val="377367616"/>
        <c:crosses val="autoZero"/>
        <c:auto val="1"/>
        <c:lblAlgn val="ctr"/>
        <c:lblOffset val="100"/>
        <c:tickLblSkip val="1"/>
        <c:noMultiLvlLbl val="0"/>
      </c:catAx>
      <c:valAx>
        <c:axId val="377367616"/>
        <c:scaling>
          <c:orientation val="minMax"/>
          <c:max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Billion Bushels</a:t>
                </a:r>
              </a:p>
            </c:rich>
          </c:tx>
          <c:layout>
            <c:manualLayout>
              <c:xMode val="edge"/>
              <c:yMode val="edge"/>
              <c:x val="9.8310740579389336E-3"/>
              <c:y val="0.360574260941331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7736722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>
                <a:solidFill>
                  <a:srgbClr val="7030A0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="1"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 b="1">
                <a:solidFill>
                  <a:srgbClr val="C00000"/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 b="1">
                <a:solidFill>
                  <a:srgbClr val="0070C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81036642006855153"/>
          <c:y val="0.23079431113158386"/>
          <c:w val="0.17679659648104928"/>
          <c:h val="0.48547121737753524"/>
        </c:manualLayout>
      </c:layout>
      <c:overlay val="0"/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Corn Total Supply &amp; Quarterly Stocks </a:t>
            </a:r>
          </a:p>
          <a:p>
            <a:pPr>
              <a:defRPr/>
            </a:pPr>
            <a:r>
              <a:rPr lang="en-US" sz="1200" b="0"/>
              <a:t>MY 1975/76 through MY 2017/18 (Source: USDA NASS)</a:t>
            </a:r>
          </a:p>
        </c:rich>
      </c:tx>
      <c:layout>
        <c:manualLayout>
          <c:xMode val="edge"/>
          <c:yMode val="edge"/>
          <c:x val="0.16450820833320717"/>
          <c:y val="1.90114068441064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16805656644778E-2"/>
          <c:y val="0.17974511741165433"/>
          <c:w val="0.70617272983316159"/>
          <c:h val="0.673465864295480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'5a US Corn Quarterly S-D (KSU)'!$A$141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FFC000">
                <a:alpha val="50000"/>
              </a:srgb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6"/>
              <c:layout>
                <c:manualLayout>
                  <c:x val="-6.8376305649410107E-2"/>
                  <c:y val="-9.188846641318124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15.479 bb </a:t>
                    </a:r>
                    <a:r>
                      <a:rPr lang="en-US" baseline="0"/>
                      <a:t>Supply 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for MY 2016/17</a:t>
                    </a:r>
                    <a:r>
                      <a:rPr lang="en-US"/>
                      <a:t> </a:t>
                    </a:r>
                  </a:p>
                </c:rich>
              </c:tx>
              <c:spPr>
                <a:solidFill>
                  <a:schemeClr val="accent5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E6-4CCA-88A4-D92DB6B146F1}"/>
                </c:ext>
              </c:extLst>
            </c:dLbl>
            <c:dLbl>
              <c:idx val="37"/>
              <c:layout>
                <c:manualLayout>
                  <c:x val="0.17952963338078709"/>
                  <c:y val="-0.1802144527925586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002060"/>
                        </a:solidFill>
                      </a:defRPr>
                    </a:pPr>
                    <a:r>
                      <a:rPr lang="en-US" b="1">
                        <a:solidFill>
                          <a:srgbClr val="002060"/>
                        </a:solidFill>
                      </a:rPr>
                      <a:t>15.382 bb Supply </a:t>
                    </a:r>
                  </a:p>
                  <a:p>
                    <a:pPr>
                      <a:defRPr b="1">
                        <a:solidFill>
                          <a:srgbClr val="002060"/>
                        </a:solidFill>
                      </a:defRPr>
                    </a:pPr>
                    <a:r>
                      <a:rPr lang="en-US" b="1">
                        <a:solidFill>
                          <a:srgbClr val="002060"/>
                        </a:solidFill>
                      </a:rPr>
                      <a:t>for MY 2017/18</a:t>
                    </a:r>
                  </a:p>
                </c:rich>
              </c:tx>
              <c:numFmt formatCode="#,##0.000" sourceLinked="0"/>
              <c:spPr>
                <a:solidFill>
                  <a:schemeClr val="accent5">
                    <a:lumMod val="60000"/>
                    <a:lumOff val="40000"/>
                  </a:schemeClr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E6-4CCA-88A4-D92DB6B146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'5a US Corn Quarterly S-D (KSU)'!$B$140:$AR$140</c:f>
              <c:strCache>
                <c:ptCount val="43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  <c:pt idx="42">
                  <c:v>2017-18</c:v>
                </c:pt>
              </c:strCache>
            </c:strRef>
          </c:cat>
          <c:val>
            <c:numRef>
              <c:f>'5a US Corn Quarterly S-D (KSU)'!$B$141:$AR$141</c:f>
              <c:numCache>
                <c:formatCode>#,##0.00</c:formatCode>
                <c:ptCount val="43"/>
                <c:pt idx="0">
                  <c:v>6.4002540000000003</c:v>
                </c:pt>
                <c:pt idx="1">
                  <c:v>6.9248000000000003</c:v>
                </c:pt>
                <c:pt idx="2">
                  <c:v>7.6430389999999999</c:v>
                </c:pt>
                <c:pt idx="3">
                  <c:v>8.7049789999999998</c:v>
                </c:pt>
                <c:pt idx="4">
                  <c:v>9.6383600000000005</c:v>
                </c:pt>
                <c:pt idx="5">
                  <c:v>8.6745439999999991</c:v>
                </c:pt>
                <c:pt idx="6">
                  <c:v>9.5113060000000011</c:v>
                </c:pt>
                <c:pt idx="7">
                  <c:v>10.77219</c:v>
                </c:pt>
                <c:pt idx="8">
                  <c:v>7.6990590000000001</c:v>
                </c:pt>
                <c:pt idx="9">
                  <c:v>8.6801630000000003</c:v>
                </c:pt>
                <c:pt idx="10">
                  <c:v>10.533550999999999</c:v>
                </c:pt>
                <c:pt idx="11">
                  <c:v>12.267042999999999</c:v>
                </c:pt>
                <c:pt idx="12">
                  <c:v>12.016404</c:v>
                </c:pt>
                <c:pt idx="13">
                  <c:v>9.190548999999999</c:v>
                </c:pt>
                <c:pt idx="14">
                  <c:v>9.4642830000000018</c:v>
                </c:pt>
                <c:pt idx="15">
                  <c:v>9.2819000000000003</c:v>
                </c:pt>
                <c:pt idx="16">
                  <c:v>9.0156470000000013</c:v>
                </c:pt>
                <c:pt idx="17">
                  <c:v>10.584100000000001</c:v>
                </c:pt>
                <c:pt idx="18">
                  <c:v>8.471525999999999</c:v>
                </c:pt>
                <c:pt idx="19">
                  <c:v>10.910219999999999</c:v>
                </c:pt>
                <c:pt idx="20">
                  <c:v>8.974377999999998</c:v>
                </c:pt>
                <c:pt idx="21">
                  <c:v>9.6717600000000026</c:v>
                </c:pt>
                <c:pt idx="22">
                  <c:v>10.098803</c:v>
                </c:pt>
                <c:pt idx="23">
                  <c:v>11.085293999999999</c:v>
                </c:pt>
                <c:pt idx="24">
                  <c:v>11.232333000000001</c:v>
                </c:pt>
                <c:pt idx="25">
                  <c:v>11.639423999999998</c:v>
                </c:pt>
                <c:pt idx="26">
                  <c:v>11.411828</c:v>
                </c:pt>
                <c:pt idx="27">
                  <c:v>10.577658999999999</c:v>
                </c:pt>
                <c:pt idx="28">
                  <c:v>11.188041</c:v>
                </c:pt>
                <c:pt idx="29">
                  <c:v>12.774502</c:v>
                </c:pt>
                <c:pt idx="30">
                  <c:v>13.234965000000001</c:v>
                </c:pt>
                <c:pt idx="31">
                  <c:v>12.510267000000001</c:v>
                </c:pt>
                <c:pt idx="32">
                  <c:v>14.361543000000001</c:v>
                </c:pt>
                <c:pt idx="33">
                  <c:v>13.680883</c:v>
                </c:pt>
                <c:pt idx="34">
                  <c:v>14.748810000000001</c:v>
                </c:pt>
                <c:pt idx="35" formatCode="#,##0.00_);[Red]\(#,##0.00\)">
                  <c:v>14.160786</c:v>
                </c:pt>
                <c:pt idx="36" formatCode="#,##0.00_);[Red]\(#,##0.00\)">
                  <c:v>13.470974</c:v>
                </c:pt>
                <c:pt idx="37" formatCode="#,##0.00_);[Red]\(#,##0.00\)">
                  <c:v>11.904084000000001</c:v>
                </c:pt>
                <c:pt idx="38" formatCode="#,##0.00_);[Red]\(#,##0.00\)">
                  <c:v>14.685943</c:v>
                </c:pt>
                <c:pt idx="39" formatCode="#,##0.00_);[Red]\(#,##0.00\)">
                  <c:v>15.479077999999999</c:v>
                </c:pt>
                <c:pt idx="40" formatCode="#,##0.00_);[Red]\(#,##0.00\)">
                  <c:v>15.400589999999999</c:v>
                </c:pt>
                <c:pt idx="41" formatCode="#,##0.00_);[Red]\(#,##0.00\)">
                  <c:v>16.940096</c:v>
                </c:pt>
                <c:pt idx="42" formatCode="#,##0.00_);[Red]\(#,##0.00\)">
                  <c:v>16.410095999999999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E6-4CCA-88A4-D92DB6B14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7368792"/>
        <c:axId val="373003744"/>
      </c:barChart>
      <c:lineChart>
        <c:grouping val="standard"/>
        <c:varyColors val="0"/>
        <c:ser>
          <c:idx val="1"/>
          <c:order val="1"/>
          <c:tx>
            <c:strRef>
              <c:f>'5a US Corn Quarterly S-D (KSU)'!$A$142</c:f>
              <c:strCache>
                <c:ptCount val="1"/>
                <c:pt idx="0">
                  <c:v>December 1</c:v>
                </c:pt>
              </c:strCache>
            </c:strRef>
          </c:tx>
          <c:marker>
            <c:symbol val="none"/>
          </c:marker>
          <c:dPt>
            <c:idx val="36"/>
            <c:bubble3D val="0"/>
            <c:spPr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ABE6-4CCA-88A4-D92DB6B146F1}"/>
              </c:ext>
            </c:extLst>
          </c:dPt>
          <c:dPt>
            <c:idx val="37"/>
            <c:bubble3D val="0"/>
            <c:spPr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ABE6-4CCA-88A4-D92DB6B146F1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88F1-4BD5-B599-127CB57F8233}"/>
              </c:ext>
            </c:extLst>
          </c:dPt>
          <c:dPt>
            <c:idx val="41"/>
            <c:marker>
              <c:symbol val="circle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12-1F95-480B-A26C-683FE102D6CD}"/>
              </c:ext>
            </c:extLst>
          </c:dPt>
          <c:dLbls>
            <c:dLbl>
              <c:idx val="4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8F1-4BD5-B599-127CB57F8233}"/>
                </c:ext>
              </c:extLst>
            </c:dLbl>
            <c:dLbl>
              <c:idx val="41"/>
              <c:layout/>
              <c:numFmt formatCode="#,##0.000" sourceLinked="0"/>
              <c:spPr>
                <a:solidFill>
                  <a:srgbClr val="FFEFEF"/>
                </a:solidFill>
                <a:ln>
                  <a:noFill/>
                </a:ln>
                <a:effectLst/>
              </c:spPr>
              <c:txPr>
                <a:bodyPr wrap="square" lIns="9144" tIns="9144" rIns="9144" bIns="9144" anchor="ctr">
                  <a:spAutoFit/>
                </a:bodyPr>
                <a:lstStyle/>
                <a:p>
                  <a:pPr>
                    <a:defRPr sz="700"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2-1F95-480B-A26C-683FE102D6CD}"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'5a US Corn Quarterly S-D (KSU)'!$B$140:$AQ$140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'5a US Corn Quarterly S-D (KSU)'!$B$142:$AQ$142</c:f>
              <c:numCache>
                <c:formatCode>#,##0.00</c:formatCode>
                <c:ptCount val="42"/>
                <c:pt idx="0">
                  <c:v>4.9746000000000006</c:v>
                </c:pt>
                <c:pt idx="1">
                  <c:v>5.3872</c:v>
                </c:pt>
                <c:pt idx="2">
                  <c:v>6.0866999999999996</c:v>
                </c:pt>
                <c:pt idx="3">
                  <c:v>6.9281999999999995</c:v>
                </c:pt>
                <c:pt idx="4">
                  <c:v>7.5941000000000001</c:v>
                </c:pt>
                <c:pt idx="5">
                  <c:v>6.5958999999999994</c:v>
                </c:pt>
                <c:pt idx="6">
                  <c:v>7.6011000000000006</c:v>
                </c:pt>
                <c:pt idx="7">
                  <c:v>8.9062999999999999</c:v>
                </c:pt>
                <c:pt idx="8">
                  <c:v>5.6516999999999999</c:v>
                </c:pt>
                <c:pt idx="9">
                  <c:v>6.6311</c:v>
                </c:pt>
                <c:pt idx="10">
                  <c:v>8.6147000000000009</c:v>
                </c:pt>
                <c:pt idx="11">
                  <c:v>10.305498999999999</c:v>
                </c:pt>
                <c:pt idx="12">
                  <c:v>9.7710049999999988</c:v>
                </c:pt>
                <c:pt idx="13">
                  <c:v>7.0715669999999999</c:v>
                </c:pt>
                <c:pt idx="14">
                  <c:v>7.0820749999999997</c:v>
                </c:pt>
                <c:pt idx="15">
                  <c:v>6.9402889999999999</c:v>
                </c:pt>
                <c:pt idx="16">
                  <c:v>6.5473159999999995</c:v>
                </c:pt>
                <c:pt idx="17">
                  <c:v>7.9063630000000007</c:v>
                </c:pt>
                <c:pt idx="18">
                  <c:v>5.9365480000000002</c:v>
                </c:pt>
                <c:pt idx="19">
                  <c:v>8.0804799999999997</c:v>
                </c:pt>
                <c:pt idx="20">
                  <c:v>6.1057740000000003</c:v>
                </c:pt>
                <c:pt idx="21">
                  <c:v>6.9029740000000004</c:v>
                </c:pt>
                <c:pt idx="22">
                  <c:v>7.2467560000000004</c:v>
                </c:pt>
                <c:pt idx="23">
                  <c:v>8.0518459999999994</c:v>
                </c:pt>
                <c:pt idx="24">
                  <c:v>8.0394430000000003</c:v>
                </c:pt>
                <c:pt idx="25">
                  <c:v>8.5296339999999997</c:v>
                </c:pt>
                <c:pt idx="26">
                  <c:v>8.2647150000000007</c:v>
                </c:pt>
                <c:pt idx="27">
                  <c:v>7.6379709999999994</c:v>
                </c:pt>
                <c:pt idx="28">
                  <c:v>7.9537749999999994</c:v>
                </c:pt>
                <c:pt idx="29">
                  <c:v>9.4524879999999989</c:v>
                </c:pt>
                <c:pt idx="30">
                  <c:v>9.8149569999999997</c:v>
                </c:pt>
                <c:pt idx="31">
                  <c:v>8.9327070000000006</c:v>
                </c:pt>
                <c:pt idx="32">
                  <c:v>10.278084999999999</c:v>
                </c:pt>
                <c:pt idx="33">
                  <c:v>10.072106</c:v>
                </c:pt>
                <c:pt idx="34">
                  <c:v>10.90246</c:v>
                </c:pt>
                <c:pt idx="35" formatCode="#,##0.00_);[Red]\(#,##0.00\)">
                  <c:v>10.056769000000001</c:v>
                </c:pt>
                <c:pt idx="36" formatCode="#,##0.00_);[Red]\(#,##0.00\)">
                  <c:v>9.6468229999999995</c:v>
                </c:pt>
                <c:pt idx="37" formatCode="#,##0.00_);[Red]\(#,##0.00\)">
                  <c:v>8.0327319999999993</c:v>
                </c:pt>
                <c:pt idx="38" formatCode="#,##0.00_);[Red]\(#,##0.00\)">
                  <c:v>10.452532</c:v>
                </c:pt>
                <c:pt idx="39" formatCode="#,##0.00_);[Red]\(#,##0.00\)">
                  <c:v>11.211379999999998</c:v>
                </c:pt>
                <c:pt idx="40" formatCode="#,##0.00_);[Red]\(#,##0.00\)">
                  <c:v>11.235177999999999</c:v>
                </c:pt>
                <c:pt idx="41" formatCode="#,##0.00_);[Red]\(#,##0.00\)">
                  <c:v>12.385776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BE6-4CCA-88A4-D92DB6B146F1}"/>
            </c:ext>
          </c:extLst>
        </c:ser>
        <c:ser>
          <c:idx val="2"/>
          <c:order val="2"/>
          <c:tx>
            <c:strRef>
              <c:f>'5a US Corn Quarterly S-D (KSU)'!$A$143</c:f>
              <c:strCache>
                <c:ptCount val="1"/>
                <c:pt idx="0">
                  <c:v>March 1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Pt>
            <c:idx val="36"/>
            <c:marker>
              <c:symbol val="circle"/>
              <c:size val="4"/>
              <c:spPr>
                <a:noFill/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ABE6-4CCA-88A4-D92DB6B146F1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9-ABE6-4CCA-88A4-D92DB6B146F1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F5C2-49E6-8CD7-0B03510CBBE0}"/>
              </c:ext>
            </c:extLst>
          </c:dPt>
          <c:dPt>
            <c:idx val="41"/>
            <c:marker>
              <c:symbol val="circle"/>
              <c:size val="6"/>
              <c:spPr>
                <a:solidFill>
                  <a:srgbClr val="465723"/>
                </a:solidFill>
                <a:ln>
                  <a:solidFill>
                    <a:srgbClr val="465723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1F95-480B-A26C-683FE102D6CD}"/>
              </c:ext>
            </c:extLst>
          </c:dPt>
          <c:dLbls>
            <c:dLbl>
              <c:idx val="4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5C2-49E6-8CD7-0B03510CBBE0}"/>
                </c:ext>
              </c:extLst>
            </c:dLbl>
            <c:dLbl>
              <c:idx val="41"/>
              <c:layout>
                <c:manualLayout>
                  <c:x val="-1.6819680859330024E-2"/>
                  <c:y val="-3.450061768171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F95-480B-A26C-683FE102D6CD}"/>
                </c:ext>
              </c:extLst>
            </c:dLbl>
            <c:numFmt formatCode="#,##0.000" sourceLinked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9144" tIns="9144" rIns="9144" bIns="9144" anchor="ctr">
                <a:spAutoFit/>
              </a:bodyPr>
              <a:lstStyle/>
              <a:p>
                <a:pPr>
                  <a:defRPr sz="7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'5a US Corn Quarterly S-D (KSU)'!$B$140:$AQ$140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'5a US Corn Quarterly S-D (KSU)'!$B$143:$AQ$143</c:f>
              <c:numCache>
                <c:formatCode>#,##0.00</c:formatCode>
                <c:ptCount val="42"/>
                <c:pt idx="0">
                  <c:v>3.3735999999999997</c:v>
                </c:pt>
                <c:pt idx="1">
                  <c:v>3.8481999999999998</c:v>
                </c:pt>
                <c:pt idx="2">
                  <c:v>4.4816000000000003</c:v>
                </c:pt>
                <c:pt idx="3">
                  <c:v>5.1511000000000005</c:v>
                </c:pt>
                <c:pt idx="4">
                  <c:v>5.5570000000000004</c:v>
                </c:pt>
                <c:pt idx="5">
                  <c:v>4.6623999999999999</c:v>
                </c:pt>
                <c:pt idx="6">
                  <c:v>5.7664</c:v>
                </c:pt>
                <c:pt idx="7">
                  <c:v>6.8991999999999996</c:v>
                </c:pt>
                <c:pt idx="8">
                  <c:v>3.8650000000000002</c:v>
                </c:pt>
                <c:pt idx="9">
                  <c:v>4.6231999999999998</c:v>
                </c:pt>
                <c:pt idx="10">
                  <c:v>6.5871000000000004</c:v>
                </c:pt>
                <c:pt idx="11">
                  <c:v>8.2481929999999988</c:v>
                </c:pt>
                <c:pt idx="12">
                  <c:v>7.6355900000000005</c:v>
                </c:pt>
                <c:pt idx="13">
                  <c:v>5.2039260000000001</c:v>
                </c:pt>
                <c:pt idx="14">
                  <c:v>4.8124210000000005</c:v>
                </c:pt>
                <c:pt idx="15">
                  <c:v>4.7889740000000005</c:v>
                </c:pt>
                <c:pt idx="16">
                  <c:v>4.5609849999999996</c:v>
                </c:pt>
                <c:pt idx="17">
                  <c:v>5.6782149999999998</c:v>
                </c:pt>
                <c:pt idx="18">
                  <c:v>3.995714</c:v>
                </c:pt>
                <c:pt idx="19">
                  <c:v>5.5916930000000002</c:v>
                </c:pt>
                <c:pt idx="20">
                  <c:v>3.7995410000000001</c:v>
                </c:pt>
                <c:pt idx="21">
                  <c:v>4.4941279999999999</c:v>
                </c:pt>
                <c:pt idx="22">
                  <c:v>4.9398980000000003</c:v>
                </c:pt>
                <c:pt idx="23">
                  <c:v>5.6984279999999998</c:v>
                </c:pt>
                <c:pt idx="24">
                  <c:v>5.6018950000000007</c:v>
                </c:pt>
                <c:pt idx="25">
                  <c:v>6.042999</c:v>
                </c:pt>
                <c:pt idx="26">
                  <c:v>5.7952630000000003</c:v>
                </c:pt>
                <c:pt idx="27">
                  <c:v>5.1318729999999997</c:v>
                </c:pt>
                <c:pt idx="28">
                  <c:v>5.2714590000000001</c:v>
                </c:pt>
                <c:pt idx="29">
                  <c:v>6.7563339999999998</c:v>
                </c:pt>
                <c:pt idx="30">
                  <c:v>6.9873280000000006</c:v>
                </c:pt>
                <c:pt idx="31">
                  <c:v>6.0682499999999999</c:v>
                </c:pt>
                <c:pt idx="32">
                  <c:v>6.8587219999999993</c:v>
                </c:pt>
                <c:pt idx="33">
                  <c:v>6.9541450000000005</c:v>
                </c:pt>
                <c:pt idx="34">
                  <c:v>7.6937870000000004</c:v>
                </c:pt>
                <c:pt idx="35" formatCode="#,##0.00_);[Red]\(#,##0.00\)">
                  <c:v>6.5232280000000005</c:v>
                </c:pt>
                <c:pt idx="36" formatCode="#,##0.00_);[Red]\(#,##0.00\)">
                  <c:v>6.0233559999999997</c:v>
                </c:pt>
                <c:pt idx="37" formatCode="#,##0.00_);[Red]\(#,##0.00\)">
                  <c:v>5.3999260000000007</c:v>
                </c:pt>
                <c:pt idx="38" formatCode="#,##0.00_);[Red]\(#,##0.00\)">
                  <c:v>7.0081229999999994</c:v>
                </c:pt>
                <c:pt idx="39" formatCode="#,##0.00_);[Red]\(#,##0.00\)">
                  <c:v>7.7498059999999995</c:v>
                </c:pt>
                <c:pt idx="40" formatCode="#,##0.00_);[Red]\(#,##0.00\)">
                  <c:v>7.8222329999999998</c:v>
                </c:pt>
                <c:pt idx="41" formatCode="#,##0.00_);[Red]\(#,##0.00\)">
                  <c:v>8.6162430000000008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BE6-4CCA-88A4-D92DB6B146F1}"/>
            </c:ext>
          </c:extLst>
        </c:ser>
        <c:ser>
          <c:idx val="3"/>
          <c:order val="3"/>
          <c:tx>
            <c:strRef>
              <c:f>'5a US Corn Quarterly S-D (KSU)'!$A$144</c:f>
              <c:strCache>
                <c:ptCount val="1"/>
                <c:pt idx="0">
                  <c:v>June 1</c:v>
                </c:pt>
              </c:strCache>
            </c:strRef>
          </c:tx>
          <c:marker>
            <c:symbol val="none"/>
          </c:marker>
          <c:dPt>
            <c:idx val="36"/>
            <c:marker>
              <c:symbol val="circle"/>
              <c:size val="4"/>
              <c:spPr>
                <a:noFill/>
                <a:ln>
                  <a:noFill/>
                </a:ln>
              </c:spPr>
            </c:marker>
            <c:bubble3D val="0"/>
            <c:spPr>
              <a:ln>
                <a:solidFill>
                  <a:srgbClr val="7030A0">
                    <a:alpha val="99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C-ABE6-4CCA-88A4-D92DB6B146F1}"/>
              </c:ext>
            </c:extLst>
          </c:dPt>
          <c:dPt>
            <c:idx val="40"/>
            <c:marker>
              <c:symbol val="circle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10-1F95-480B-A26C-683FE102D6CD}"/>
              </c:ext>
            </c:extLst>
          </c:dPt>
          <c:dLbls>
            <c:dLbl>
              <c:idx val="40"/>
              <c:layout>
                <c:manualLayout>
                  <c:x val="-2.1452166398544313E-3"/>
                  <c:y val="-2.4997594965641839E-2"/>
                </c:manualLayout>
              </c:layout>
              <c:numFmt formatCode="#,##0.000" sourceLinked="0"/>
              <c:spPr>
                <a:gradFill>
                  <a:gsLst>
                    <a:gs pos="0">
                      <a:srgbClr val="FFEFD1"/>
                    </a:gs>
                    <a:gs pos="64999">
                      <a:srgbClr val="F0EBD5"/>
                    </a:gs>
                    <a:gs pos="100000">
                      <a:srgbClr val="D1C39F"/>
                    </a:gs>
                  </a:gsLst>
                  <a:lin ang="5400000" scaled="0"/>
                </a:gradFill>
                <a:ln>
                  <a:noFill/>
                </a:ln>
                <a:effectLst/>
              </c:spPr>
              <c:txPr>
                <a:bodyPr wrap="square" lIns="9144" tIns="9144" rIns="9144" bIns="9144" anchor="ctr">
                  <a:spAutoFit/>
                </a:bodyPr>
                <a:lstStyle/>
                <a:p>
                  <a:pPr>
                    <a:defRPr sz="700" b="1"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0-1F95-480B-A26C-683FE102D6CD}"/>
                </c:ext>
              </c:extLst>
            </c:dLbl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5400000" scaled="0"/>
              </a:gradFill>
              <a:ln>
                <a:noFill/>
              </a:ln>
              <a:effectLst/>
            </c:spPr>
            <c:txPr>
              <a:bodyPr wrap="square" lIns="9144" tIns="9144" rIns="9144" bIns="9144" anchor="ctr">
                <a:spAutoFit/>
              </a:bodyPr>
              <a:lstStyle/>
              <a:p>
                <a:pPr>
                  <a:defRPr sz="700" b="1">
                    <a:solidFill>
                      <a:srgbClr val="7030A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'5a US Corn Quarterly S-D (KSU)'!$B$140:$AQ$140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'5a US Corn Quarterly S-D (KSU)'!$B$144:$AP$144</c:f>
              <c:numCache>
                <c:formatCode>#,##0.00</c:formatCode>
                <c:ptCount val="41"/>
                <c:pt idx="0">
                  <c:v>1.8688</c:v>
                </c:pt>
                <c:pt idx="1">
                  <c:v>2.37</c:v>
                </c:pt>
                <c:pt idx="2">
                  <c:v>2.8611</c:v>
                </c:pt>
                <c:pt idx="3">
                  <c:v>3.2871999999999999</c:v>
                </c:pt>
                <c:pt idx="4">
                  <c:v>3.6443000000000003</c:v>
                </c:pt>
                <c:pt idx="5">
                  <c:v>2.7734999999999999</c:v>
                </c:pt>
                <c:pt idx="6">
                  <c:v>3.8801000000000001</c:v>
                </c:pt>
                <c:pt idx="7">
                  <c:v>4.9238999999999997</c:v>
                </c:pt>
                <c:pt idx="8">
                  <c:v>2.1450999999999998</c:v>
                </c:pt>
                <c:pt idx="9">
                  <c:v>2.8355000000000001</c:v>
                </c:pt>
                <c:pt idx="10">
                  <c:v>4.9900370000000001</c:v>
                </c:pt>
                <c:pt idx="11">
                  <c:v>6.3322409999999998</c:v>
                </c:pt>
                <c:pt idx="12">
                  <c:v>5.8392169999999997</c:v>
                </c:pt>
                <c:pt idx="13">
                  <c:v>3.4193020000000001</c:v>
                </c:pt>
                <c:pt idx="14">
                  <c:v>2.8432080000000002</c:v>
                </c:pt>
                <c:pt idx="15">
                  <c:v>2.9919569999999998</c:v>
                </c:pt>
                <c:pt idx="16">
                  <c:v>2.7385509999999997</c:v>
                </c:pt>
                <c:pt idx="17">
                  <c:v>3.7094430000000003</c:v>
                </c:pt>
                <c:pt idx="18">
                  <c:v>2.3598809999999997</c:v>
                </c:pt>
                <c:pt idx="19">
                  <c:v>3.4148960000000002</c:v>
                </c:pt>
                <c:pt idx="20">
                  <c:v>1.717894</c:v>
                </c:pt>
                <c:pt idx="21">
                  <c:v>2.49655</c:v>
                </c:pt>
                <c:pt idx="22">
                  <c:v>3.0397570000000003</c:v>
                </c:pt>
                <c:pt idx="23">
                  <c:v>3.616225</c:v>
                </c:pt>
                <c:pt idx="24">
                  <c:v>3.5859380000000001</c:v>
                </c:pt>
                <c:pt idx="25">
                  <c:v>3.9239580000000003</c:v>
                </c:pt>
                <c:pt idx="26">
                  <c:v>3.5968899999999997</c:v>
                </c:pt>
                <c:pt idx="27">
                  <c:v>2.984918</c:v>
                </c:pt>
                <c:pt idx="28">
                  <c:v>2.9701399999999998</c:v>
                </c:pt>
                <c:pt idx="29">
                  <c:v>4.3208130000000002</c:v>
                </c:pt>
                <c:pt idx="30">
                  <c:v>4.3616989999999998</c:v>
                </c:pt>
                <c:pt idx="31">
                  <c:v>3.5334430000000001</c:v>
                </c:pt>
                <c:pt idx="32">
                  <c:v>4.0280170000000002</c:v>
                </c:pt>
                <c:pt idx="33">
                  <c:v>4.2614269999999994</c:v>
                </c:pt>
                <c:pt idx="34">
                  <c:v>4.3100709999999998</c:v>
                </c:pt>
                <c:pt idx="35">
                  <c:v>3.6703319999999997</c:v>
                </c:pt>
                <c:pt idx="36">
                  <c:v>3.1482040000000002</c:v>
                </c:pt>
                <c:pt idx="37">
                  <c:v>2.7662439999999999</c:v>
                </c:pt>
                <c:pt idx="38">
                  <c:v>3.8517159999999997</c:v>
                </c:pt>
                <c:pt idx="39">
                  <c:v>4.4529880000000004</c:v>
                </c:pt>
                <c:pt idx="40" formatCode="#,##0.00_);[Red]\(#,##0.00\)">
                  <c:v>4.7110789999999998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BE6-4CCA-88A4-D92DB6B146F1}"/>
            </c:ext>
          </c:extLst>
        </c:ser>
        <c:ser>
          <c:idx val="4"/>
          <c:order val="4"/>
          <c:tx>
            <c:strRef>
              <c:f>'5a US Corn Quarterly S-D (KSU)'!$A$145</c:f>
              <c:strCache>
                <c:ptCount val="1"/>
                <c:pt idx="0">
                  <c:v>Sept. 1 End Stocks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E-ABE6-4CCA-88A4-D92DB6B146F1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F-ABE6-4CCA-88A4-D92DB6B146F1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10-ABE6-4CCA-88A4-D92DB6B146F1}"/>
              </c:ext>
            </c:extLst>
          </c:dPt>
          <c:dPt>
            <c:idx val="4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ABE6-4CCA-88A4-D92DB6B146F1}"/>
              </c:ext>
            </c:extLst>
          </c:dPt>
          <c:dPt>
            <c:idx val="41"/>
            <c:marker>
              <c:symbol val="circle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0A-F5C2-49E6-8CD7-0B03510CBBE0}"/>
              </c:ext>
            </c:extLst>
          </c:dPt>
          <c:dPt>
            <c:idx val="42"/>
            <c:marker>
              <c:symbol val="circle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0F-1F95-480B-A26C-683FE102D6CD}"/>
              </c:ext>
            </c:extLst>
          </c:dPt>
          <c:dLbls>
            <c:dLbl>
              <c:idx val="40"/>
              <c:delet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1-ABE6-4CCA-88A4-D92DB6B146F1}"/>
                </c:ext>
              </c:extLst>
            </c:dLbl>
            <c:dLbl>
              <c:idx val="41"/>
              <c:layout>
                <c:manualLayout>
                  <c:x val="-5.705417342303977E-2"/>
                  <c:y val="-3.7540942782927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297084464780275E-2"/>
                      <c:h val="3.5547761029881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F5C2-49E6-8CD7-0B03510CBBE0}"/>
                </c:ext>
              </c:extLst>
            </c:dLbl>
            <c:dLbl>
              <c:idx val="42"/>
              <c:layout>
                <c:manualLayout>
                  <c:x val="-1.4416869307997029E-2"/>
                  <c:y val="-2.8581157669131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F95-480B-A26C-683FE102D6CD}"/>
                </c:ext>
              </c:extLst>
            </c:dLbl>
            <c:numFmt formatCode="#,##0.000" sourceLinked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5400000" scaled="0"/>
              </a:gradFill>
            </c:spPr>
            <c:txPr>
              <a:bodyPr lIns="9144" tIns="9144" rIns="9144" bIns="9144"/>
              <a:lstStyle/>
              <a:p>
                <a:pPr>
                  <a:defRPr sz="700" b="1">
                    <a:solidFill>
                      <a:srgbClr val="00206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'5a US Corn Quarterly S-D (KSU)'!$B$140:$AQ$140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'5a US Corn Quarterly S-D (KSU)'!$B$145:$AR$145</c:f>
              <c:numCache>
                <c:formatCode>#,##0.00</c:formatCode>
                <c:ptCount val="43"/>
                <c:pt idx="0">
                  <c:v>0.6332000000000001</c:v>
                </c:pt>
                <c:pt idx="1">
                  <c:v>1.1355999999999999</c:v>
                </c:pt>
                <c:pt idx="2">
                  <c:v>1.4359000000000002</c:v>
                </c:pt>
                <c:pt idx="3">
                  <c:v>1.7095</c:v>
                </c:pt>
                <c:pt idx="4">
                  <c:v>2.0343</c:v>
                </c:pt>
                <c:pt idx="5">
                  <c:v>1.3920999999999999</c:v>
                </c:pt>
                <c:pt idx="6">
                  <c:v>2.5366</c:v>
                </c:pt>
                <c:pt idx="7">
                  <c:v>3.5230999999999999</c:v>
                </c:pt>
                <c:pt idx="8">
                  <c:v>1.0063</c:v>
                </c:pt>
                <c:pt idx="9">
                  <c:v>1.6482000000000001</c:v>
                </c:pt>
                <c:pt idx="10">
                  <c:v>4.0395219999999998</c:v>
                </c:pt>
                <c:pt idx="11">
                  <c:v>4.8816930000000003</c:v>
                </c:pt>
                <c:pt idx="12">
                  <c:v>4.2590859999999999</c:v>
                </c:pt>
                <c:pt idx="13">
                  <c:v>1.930428</c:v>
                </c:pt>
                <c:pt idx="14">
                  <c:v>1.344457</c:v>
                </c:pt>
                <c:pt idx="15">
                  <c:v>1.521245</c:v>
                </c:pt>
                <c:pt idx="16">
                  <c:v>1.1003109999999998</c:v>
                </c:pt>
                <c:pt idx="17">
                  <c:v>2.1129810000000004</c:v>
                </c:pt>
                <c:pt idx="18">
                  <c:v>0.85014299999999998</c:v>
                </c:pt>
                <c:pt idx="19">
                  <c:v>1.5578399999999999</c:v>
                </c:pt>
                <c:pt idx="20">
                  <c:v>0.42594199999999999</c:v>
                </c:pt>
                <c:pt idx="21">
                  <c:v>0.88316099999999997</c:v>
                </c:pt>
                <c:pt idx="22">
                  <c:v>1.307803</c:v>
                </c:pt>
                <c:pt idx="23">
                  <c:v>1.786977</c:v>
                </c:pt>
                <c:pt idx="24">
                  <c:v>1.717549</c:v>
                </c:pt>
                <c:pt idx="25">
                  <c:v>1.899108</c:v>
                </c:pt>
                <c:pt idx="26">
                  <c:v>1.5964259999999999</c:v>
                </c:pt>
                <c:pt idx="27">
                  <c:v>1.086673</c:v>
                </c:pt>
                <c:pt idx="28">
                  <c:v>0.95809100000000003</c:v>
                </c:pt>
                <c:pt idx="29">
                  <c:v>2.1139720000000004</c:v>
                </c:pt>
                <c:pt idx="30">
                  <c:v>1.9671610000000002</c:v>
                </c:pt>
                <c:pt idx="31">
                  <c:v>1.303647</c:v>
                </c:pt>
                <c:pt idx="32">
                  <c:v>1.62415</c:v>
                </c:pt>
                <c:pt idx="33">
                  <c:v>1.673311</c:v>
                </c:pt>
                <c:pt idx="34">
                  <c:v>1.7077869999999999</c:v>
                </c:pt>
                <c:pt idx="35" formatCode="#,##0.00_);[Red]\(#,##0.00\)">
                  <c:v>1.127645</c:v>
                </c:pt>
                <c:pt idx="36" formatCode="#,##0.00_);[Red]\(#,##0.00\)">
                  <c:v>0.98902699999999999</c:v>
                </c:pt>
                <c:pt idx="37" formatCode="#,##0.00_);[Red]\(#,##0.00\)">
                  <c:v>0.82118499999999994</c:v>
                </c:pt>
                <c:pt idx="38" formatCode="#,##0.00_);[Red]\(#,##0.00\)">
                  <c:v>1.2319039999999999</c:v>
                </c:pt>
                <c:pt idx="39" formatCode="#,##0.00_);[Red]\(#,##0.00\)">
                  <c:v>1.7311639999999999</c:v>
                </c:pt>
                <c:pt idx="40" formatCode="#,##0.00_);[Red]\(#,##0.00\)">
                  <c:v>1.737058</c:v>
                </c:pt>
                <c:pt idx="41" formatCode="#,##0.00_);[Red]\(#,##0.00\)">
                  <c:v>2.2949999999999999</c:v>
                </c:pt>
                <c:pt idx="42" formatCode="#,##0.00_);[Red]\(#,##0.00\)">
                  <c:v>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BE6-4CCA-88A4-D92DB6B14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368792"/>
        <c:axId val="373003744"/>
      </c:lineChart>
      <c:catAx>
        <c:axId val="377368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4500000" vert="horz"/>
          <a:lstStyle/>
          <a:p>
            <a:pPr>
              <a:defRPr sz="900"/>
            </a:pPr>
            <a:endParaRPr lang="en-US"/>
          </a:p>
        </c:txPr>
        <c:crossAx val="373003744"/>
        <c:crosses val="autoZero"/>
        <c:auto val="1"/>
        <c:lblAlgn val="ctr"/>
        <c:lblOffset val="100"/>
        <c:tickLblSkip val="2"/>
        <c:noMultiLvlLbl val="0"/>
      </c:catAx>
      <c:valAx>
        <c:axId val="373003744"/>
        <c:scaling>
          <c:orientation val="minMax"/>
          <c:max val="18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Bushels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377368792"/>
        <c:crosses val="autoZero"/>
        <c:crossBetween val="between"/>
        <c:majorUnit val="3"/>
      </c:valAx>
    </c:plotArea>
    <c:legend>
      <c:legendPos val="r"/>
      <c:legendEntry>
        <c:idx val="0"/>
        <c:txPr>
          <a:bodyPr/>
          <a:lstStyle/>
          <a:p>
            <a:pPr>
              <a:defRPr sz="1100">
                <a:solidFill>
                  <a:srgbClr val="432003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1">
                <a:solidFill>
                  <a:srgbClr val="C00000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1"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100" b="1">
                <a:solidFill>
                  <a:srgbClr val="7030A0"/>
                </a:solidFill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100" b="1">
                <a:solidFill>
                  <a:srgbClr val="00206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81327896892015172"/>
          <c:y val="0.28011786074269235"/>
          <c:w val="0.17603725961093575"/>
          <c:h val="0.56215008532678667"/>
        </c:manualLayout>
      </c:layout>
      <c:overlay val="0"/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Quarterly % Corn Use</a:t>
            </a:r>
          </a:p>
          <a:p>
            <a:pPr>
              <a:defRPr/>
            </a:pPr>
            <a:r>
              <a:rPr lang="en-US" sz="1200" b="0"/>
              <a:t>MY 1975/76 through MY 2016/17 (Source: USDA NASS)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696287000114706E-2"/>
          <c:y val="0.19574727072159459"/>
          <c:w val="0.68699421087788182"/>
          <c:h val="0.644395537514332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'5a US Corn Quarterly S-D (KSU)'!$A$110</c:f>
              <c:strCache>
                <c:ptCount val="1"/>
                <c:pt idx="0">
                  <c:v>Q1: Sept-Nov</c:v>
                </c:pt>
              </c:strCache>
            </c:strRef>
          </c:tx>
          <c:invertIfNegative val="0"/>
          <c:dLbls>
            <c:dLbl>
              <c:idx val="39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  <a:ln>
                  <a:noFill/>
                </a:ln>
                <a:effectLst/>
              </c:spPr>
              <c:txPr>
                <a:bodyPr wrap="square" lIns="9144" tIns="9144" rIns="9144" bIns="9144" anchor="ctr">
                  <a:spAutoFit/>
                </a:bodyPr>
                <a:lstStyle/>
                <a:p>
                  <a:pPr>
                    <a:defRPr sz="700" b="0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76FD-4C8D-836C-7EA3602937F6}"/>
                </c:ext>
              </c:extLst>
            </c:dLbl>
            <c:dLbl>
              <c:idx val="40"/>
              <c:layout/>
              <c:spPr>
                <a:gradFill>
                  <a:gsLst>
                    <a:gs pos="0">
                      <a:srgbClr val="FFEFD1"/>
                    </a:gs>
                    <a:gs pos="64999">
                      <a:srgbClr val="F0EBD5"/>
                    </a:gs>
                    <a:gs pos="100000">
                      <a:srgbClr val="D1C39F"/>
                    </a:gs>
                  </a:gsLst>
                  <a:lin ang="5400000" scaled="0"/>
                </a:gradFill>
                <a:ln>
                  <a:noFill/>
                </a:ln>
                <a:effectLst/>
              </c:spPr>
              <c:txPr>
                <a:bodyPr wrap="square" lIns="9144" tIns="9144" rIns="9144" bIns="9144" anchor="ctr">
                  <a:spAutoFit/>
                </a:bodyPr>
                <a:lstStyle/>
                <a:p>
                  <a:pPr>
                    <a:defRPr sz="8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0-49F5-412E-B71B-517826954DF0}"/>
                </c:ext>
              </c:extLst>
            </c:dLbl>
            <c:dLbl>
              <c:idx val="41"/>
              <c:layout/>
              <c:spPr>
                <a:gradFill>
                  <a:gsLst>
                    <a:gs pos="0">
                      <a:srgbClr val="FFEFD1"/>
                    </a:gs>
                    <a:gs pos="64999">
                      <a:srgbClr val="F0EBD5"/>
                    </a:gs>
                    <a:gs pos="100000">
                      <a:srgbClr val="D1C39F"/>
                    </a:gs>
                  </a:gsLst>
                  <a:lin ang="5400000" scaled="0"/>
                </a:gradFill>
                <a:ln>
                  <a:noFill/>
                </a:ln>
                <a:effectLst/>
              </c:spPr>
              <c:txPr>
                <a:bodyPr wrap="square" lIns="9144" tIns="9144" rIns="9144" bIns="9144" anchor="ctr">
                  <a:spAutoFit/>
                </a:bodyPr>
                <a:lstStyle/>
                <a:p>
                  <a:pPr>
                    <a:defRPr sz="8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0-92AB-476B-9540-28E1FA3915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9144" tIns="9144" rIns="9144" bIns="9144" anchor="ctr">
                <a:spAutoFit/>
              </a:bodyPr>
              <a:lstStyle/>
              <a:p>
                <a:pPr>
                  <a:defRPr sz="800" b="1">
                    <a:solidFill>
                      <a:srgbClr val="0070C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'5a US Corn Quarterly S-D (KSU)'!$B$109:$AQ$109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'5a US Corn Quarterly S-D (KSU)'!$B$110:$AQ$110</c:f>
              <c:numCache>
                <c:formatCode>0.0%</c:formatCode>
                <c:ptCount val="42"/>
                <c:pt idx="0">
                  <c:v>0.24698867047196019</c:v>
                </c:pt>
                <c:pt idx="1">
                  <c:v>0.26526203966005663</c:v>
                </c:pt>
                <c:pt idx="2">
                  <c:v>0.25045065045264819</c:v>
                </c:pt>
                <c:pt idx="3">
                  <c:v>0.25384423282522894</c:v>
                </c:pt>
                <c:pt idx="4">
                  <c:v>0.26877141947854166</c:v>
                </c:pt>
                <c:pt idx="5">
                  <c:v>0.28535585031618504</c:v>
                </c:pt>
                <c:pt idx="6">
                  <c:v>0.27381225817977128</c:v>
                </c:pt>
                <c:pt idx="7">
                  <c:v>0.25736320007062957</c:v>
                </c:pt>
                <c:pt idx="8">
                  <c:v>0.30571084361471856</c:v>
                </c:pt>
                <c:pt idx="9">
                  <c:v>0.29124911493419409</c:v>
                </c:pt>
                <c:pt idx="10">
                  <c:v>0.29408799991499884</c:v>
                </c:pt>
                <c:pt idx="11">
                  <c:v>0.26545769665621805</c:v>
                </c:pt>
                <c:pt idx="12">
                  <c:v>0.28908831634851118</c:v>
                </c:pt>
                <c:pt idx="13">
                  <c:v>0.29156896971827329</c:v>
                </c:pt>
                <c:pt idx="14">
                  <c:v>0.29322648046891647</c:v>
                </c:pt>
                <c:pt idx="15">
                  <c:v>0.30140252336948364</c:v>
                </c:pt>
                <c:pt idx="16">
                  <c:v>0.31017950469822131</c:v>
                </c:pt>
                <c:pt idx="17">
                  <c:v>0.31541334739837795</c:v>
                </c:pt>
                <c:pt idx="18">
                  <c:v>0.3305662502461823</c:v>
                </c:pt>
                <c:pt idx="19">
                  <c:v>0.30176735761378387</c:v>
                </c:pt>
                <c:pt idx="20">
                  <c:v>0.33406871151635226</c:v>
                </c:pt>
                <c:pt idx="21">
                  <c:v>0.31392523427226571</c:v>
                </c:pt>
                <c:pt idx="22">
                  <c:v>0.32367671482197696</c:v>
                </c:pt>
                <c:pt idx="23">
                  <c:v>0.32464660002449908</c:v>
                </c:pt>
                <c:pt idx="24">
                  <c:v>0.33439466413530783</c:v>
                </c:pt>
                <c:pt idx="25">
                  <c:v>0.31870198051069387</c:v>
                </c:pt>
                <c:pt idx="26">
                  <c:v>0.31984650246622603</c:v>
                </c:pt>
                <c:pt idx="27">
                  <c:v>0.30857394584714382</c:v>
                </c:pt>
                <c:pt idx="28">
                  <c:v>0.31502118778684157</c:v>
                </c:pt>
                <c:pt idx="29">
                  <c:v>0.31075556280972894</c:v>
                </c:pt>
                <c:pt idx="30">
                  <c:v>0.30292646197963685</c:v>
                </c:pt>
                <c:pt idx="31">
                  <c:v>0.31826991546068306</c:v>
                </c:pt>
                <c:pt idx="32">
                  <c:v>0.31918784322663202</c:v>
                </c:pt>
                <c:pt idx="33">
                  <c:v>0.29964942121521321</c:v>
                </c:pt>
                <c:pt idx="34">
                  <c:v>0.29437774935294569</c:v>
                </c:pt>
                <c:pt idx="35">
                  <c:v>0.31317615607780197</c:v>
                </c:pt>
                <c:pt idx="36">
                  <c:v>0.30434618893991455</c:v>
                </c:pt>
                <c:pt idx="37">
                  <c:v>0.33801544162768243</c:v>
                </c:pt>
                <c:pt idx="38">
                  <c:v>0.31307639289584338</c:v>
                </c:pt>
                <c:pt idx="39">
                  <c:v>0.30848752763510157</c:v>
                </c:pt>
                <c:pt idx="40">
                  <c:v>0.30086173911694275</c:v>
                </c:pt>
                <c:pt idx="41">
                  <c:v>0.30819815636736092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D-4C8D-836C-7EA3602937F6}"/>
            </c:ext>
          </c:extLst>
        </c:ser>
        <c:ser>
          <c:idx val="1"/>
          <c:order val="1"/>
          <c:tx>
            <c:strRef>
              <c:f>'5a US Corn Quarterly S-D (KSU)'!$A$111</c:f>
              <c:strCache>
                <c:ptCount val="1"/>
                <c:pt idx="0">
                  <c:v>Q2: Dec-Feb</c:v>
                </c:pt>
              </c:strCache>
            </c:strRef>
          </c:tx>
          <c:invertIfNegative val="0"/>
          <c:dLbls>
            <c:dLbl>
              <c:idx val="40"/>
              <c:layout/>
              <c:spPr>
                <a:gradFill>
                  <a:gsLst>
                    <a:gs pos="0">
                      <a:srgbClr val="FFEFD1"/>
                    </a:gs>
                    <a:gs pos="64999">
                      <a:srgbClr val="F0EBD5"/>
                    </a:gs>
                    <a:gs pos="100000">
                      <a:srgbClr val="D1C39F"/>
                    </a:gs>
                  </a:gsLst>
                  <a:lin ang="5400000" scaled="0"/>
                </a:gradFill>
              </c:spPr>
              <c:txPr>
                <a:bodyPr lIns="9144" tIns="9144" rIns="9144" bIns="9144"/>
                <a:lstStyle/>
                <a:p>
                  <a:pPr>
                    <a:defRPr sz="800"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0-5193-423E-8C74-3E35FB779828}"/>
                </c:ext>
              </c:extLst>
            </c:dLbl>
            <c:dLbl>
              <c:idx val="4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AB-476B-9540-28E1FA391502}"/>
                </c:ext>
              </c:extLst>
            </c:dLbl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5400000" scaled="0"/>
              </a:gradFill>
            </c:spPr>
            <c:txPr>
              <a:bodyPr lIns="9144" tIns="9144" rIns="9144" bIns="9144"/>
              <a:lstStyle/>
              <a:p>
                <a:pPr>
                  <a:defRPr sz="700"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'5a US Corn Quarterly S-D (KSU)'!$B$109:$AQ$109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'5a US Corn Quarterly S-D (KSU)'!$B$111:$AQ$111</c:f>
              <c:numCache>
                <c:formatCode>0.0%</c:formatCode>
                <c:ptCount val="42"/>
                <c:pt idx="0">
                  <c:v>0.27771493036132483</c:v>
                </c:pt>
                <c:pt idx="1">
                  <c:v>0.26590789746424376</c:v>
                </c:pt>
                <c:pt idx="2">
                  <c:v>0.2586950284180845</c:v>
                </c:pt>
                <c:pt idx="3">
                  <c:v>0.25407895585134338</c:v>
                </c:pt>
                <c:pt idx="4">
                  <c:v>0.26791819107161174</c:v>
                </c:pt>
                <c:pt idx="5">
                  <c:v>0.2655019386348868</c:v>
                </c:pt>
                <c:pt idx="6">
                  <c:v>0.26307331090371405</c:v>
                </c:pt>
                <c:pt idx="7">
                  <c:v>0.27688427099125551</c:v>
                </c:pt>
                <c:pt idx="8">
                  <c:v>0.26700677553158575</c:v>
                </c:pt>
                <c:pt idx="9">
                  <c:v>0.28555084831930999</c:v>
                </c:pt>
                <c:pt idx="10">
                  <c:v>0.31237202667250175</c:v>
                </c:pt>
                <c:pt idx="11">
                  <c:v>0.27858842167263564</c:v>
                </c:pt>
                <c:pt idx="12">
                  <c:v>0.27536836829429961</c:v>
                </c:pt>
                <c:pt idx="13">
                  <c:v>0.25732794260591524</c:v>
                </c:pt>
                <c:pt idx="14">
                  <c:v>0.27957409432172559</c:v>
                </c:pt>
                <c:pt idx="15">
                  <c:v>0.2772433512377499</c:v>
                </c:pt>
                <c:pt idx="16">
                  <c:v>0.2515036632683692</c:v>
                </c:pt>
                <c:pt idx="17">
                  <c:v>0.26315142072729708</c:v>
                </c:pt>
                <c:pt idx="18">
                  <c:v>0.25570004814086894</c:v>
                </c:pt>
                <c:pt idx="19">
                  <c:v>0.26651248131491662</c:v>
                </c:pt>
                <c:pt idx="20">
                  <c:v>0.27036466085726096</c:v>
                </c:pt>
                <c:pt idx="21">
                  <c:v>0.27435499105147476</c:v>
                </c:pt>
                <c:pt idx="22">
                  <c:v>0.26252348993288593</c:v>
                </c:pt>
                <c:pt idx="23">
                  <c:v>0.25371623703515384</c:v>
                </c:pt>
                <c:pt idx="24">
                  <c:v>0.25654297564716133</c:v>
                </c:pt>
                <c:pt idx="25">
                  <c:v>0.25538658088710881</c:v>
                </c:pt>
                <c:pt idx="26">
                  <c:v>0.251761058793109</c:v>
                </c:pt>
                <c:pt idx="27">
                  <c:v>0.26447810585749471</c:v>
                </c:pt>
                <c:pt idx="28">
                  <c:v>0.26254664001290329</c:v>
                </c:pt>
                <c:pt idx="29">
                  <c:v>0.2530697817087893</c:v>
                </c:pt>
                <c:pt idx="30">
                  <c:v>0.2510572601369353</c:v>
                </c:pt>
                <c:pt idx="31">
                  <c:v>0.25575427738247569</c:v>
                </c:pt>
                <c:pt idx="32">
                  <c:v>0.26867201161179527</c:v>
                </c:pt>
                <c:pt idx="33">
                  <c:v>0.26000835139693518</c:v>
                </c:pt>
                <c:pt idx="34">
                  <c:v>0.24614572031657331</c:v>
                </c:pt>
                <c:pt idx="35">
                  <c:v>0.27176910001971133</c:v>
                </c:pt>
                <c:pt idx="36">
                  <c:v>0.29061179317617669</c:v>
                </c:pt>
                <c:pt idx="37">
                  <c:v>0.2416545526581087</c:v>
                </c:pt>
                <c:pt idx="38">
                  <c:v>0.25650111464668718</c:v>
                </c:pt>
                <c:pt idx="39">
                  <c:v>0.25222030047613042</c:v>
                </c:pt>
                <c:pt idx="40">
                  <c:v>0.25107871083406541</c:v>
                </c:pt>
                <c:pt idx="41">
                  <c:v>0.25819583475588936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FD-4C8D-836C-7EA3602937F6}"/>
            </c:ext>
          </c:extLst>
        </c:ser>
        <c:ser>
          <c:idx val="2"/>
          <c:order val="2"/>
          <c:tx>
            <c:strRef>
              <c:f>'5a US Corn Quarterly S-D (KSU)'!$A$112</c:f>
              <c:strCache>
                <c:ptCount val="1"/>
                <c:pt idx="0">
                  <c:v>Q3: Mar-May</c:v>
                </c:pt>
              </c:strCache>
            </c:strRef>
          </c:tx>
          <c:invertIfNegative val="0"/>
          <c:dLbls>
            <c:dLbl>
              <c:idx val="3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6FD-4C8D-836C-7EA3602937F6}"/>
                </c:ext>
              </c:extLst>
            </c:dLbl>
            <c:dLbl>
              <c:idx val="4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AB-476B-9540-28E1FA391502}"/>
                </c:ext>
              </c:extLst>
            </c:dLbl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5400000" scaled="0"/>
              </a:gradFill>
            </c:spPr>
            <c:txPr>
              <a:bodyPr lIns="9144" tIns="9144" rIns="9144" bIns="9144"/>
              <a:lstStyle/>
              <a:p>
                <a:pPr>
                  <a:defRPr sz="7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'5a US Corn Quarterly S-D (KSU)'!$B$109:$AQ$109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'5a US Corn Quarterly S-D (KSU)'!$B$112:$AQ$112</c:f>
              <c:numCache>
                <c:formatCode>0.0%</c:formatCode>
                <c:ptCount val="42"/>
                <c:pt idx="0">
                  <c:v>0.26096599754398003</c:v>
                </c:pt>
                <c:pt idx="1">
                  <c:v>0.2554295930353071</c:v>
                </c:pt>
                <c:pt idx="2">
                  <c:v>0.26115526009647927</c:v>
                </c:pt>
                <c:pt idx="3">
                  <c:v>0.26648582605994525</c:v>
                </c:pt>
                <c:pt idx="4">
                  <c:v>0.25156298082866257</c:v>
                </c:pt>
                <c:pt idx="5">
                  <c:v>0.25938352564056788</c:v>
                </c:pt>
                <c:pt idx="6">
                  <c:v>0.27045441055149849</c:v>
                </c:pt>
                <c:pt idx="7">
                  <c:v>0.27250123808643567</c:v>
                </c:pt>
                <c:pt idx="8">
                  <c:v>0.25705198708036553</c:v>
                </c:pt>
                <c:pt idx="9">
                  <c:v>0.25434562155688251</c:v>
                </c:pt>
                <c:pt idx="10">
                  <c:v>0.24626745584289816</c:v>
                </c:pt>
                <c:pt idx="11">
                  <c:v>0.25948682188386468</c:v>
                </c:pt>
                <c:pt idx="12">
                  <c:v>0.23174800878344806</c:v>
                </c:pt>
                <c:pt idx="13">
                  <c:v>0.24597923367943866</c:v>
                </c:pt>
                <c:pt idx="14">
                  <c:v>0.24259534625495671</c:v>
                </c:pt>
                <c:pt idx="15">
                  <c:v>0.23165570431877205</c:v>
                </c:pt>
                <c:pt idx="16">
                  <c:v>0.23092361461345423</c:v>
                </c:pt>
                <c:pt idx="17">
                  <c:v>0.23264588775107517</c:v>
                </c:pt>
                <c:pt idx="18">
                  <c:v>0.21546050106653872</c:v>
                </c:pt>
                <c:pt idx="19">
                  <c:v>0.2330743618201998</c:v>
                </c:pt>
                <c:pt idx="20">
                  <c:v>0.2440995054533952</c:v>
                </c:pt>
                <c:pt idx="21">
                  <c:v>0.22771513411864625</c:v>
                </c:pt>
                <c:pt idx="22">
                  <c:v>0.21655647821635762</c:v>
                </c:pt>
                <c:pt idx="23">
                  <c:v>0.22471141820611193</c:v>
                </c:pt>
                <c:pt idx="24">
                  <c:v>0.21245590020750871</c:v>
                </c:pt>
                <c:pt idx="25">
                  <c:v>0.21787424555835766</c:v>
                </c:pt>
                <c:pt idx="26">
                  <c:v>0.22439478281174829</c:v>
                </c:pt>
                <c:pt idx="27">
                  <c:v>0.22675273148648625</c:v>
                </c:pt>
                <c:pt idx="28">
                  <c:v>0.22545975298021984</c:v>
                </c:pt>
                <c:pt idx="29">
                  <c:v>0.22883730921445741</c:v>
                </c:pt>
                <c:pt idx="30">
                  <c:v>0.23338762371088456</c:v>
                </c:pt>
                <c:pt idx="31">
                  <c:v>0.22667699984473461</c:v>
                </c:pt>
                <c:pt idx="32">
                  <c:v>0.22299830114372696</c:v>
                </c:pt>
                <c:pt idx="33">
                  <c:v>0.22467814475732481</c:v>
                </c:pt>
                <c:pt idx="34">
                  <c:v>0.25970723309053284</c:v>
                </c:pt>
                <c:pt idx="35">
                  <c:v>0.21969224456330214</c:v>
                </c:pt>
                <c:pt idx="36">
                  <c:v>0.23119998827106059</c:v>
                </c:pt>
                <c:pt idx="37">
                  <c:v>0.24126007103376113</c:v>
                </c:pt>
                <c:pt idx="38">
                  <c:v>0.23524459829498043</c:v>
                </c:pt>
                <c:pt idx="39">
                  <c:v>0.24052958143322689</c:v>
                </c:pt>
                <c:pt idx="40">
                  <c:v>0.22914697312525045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FD-4C8D-836C-7EA3602937F6}"/>
            </c:ext>
          </c:extLst>
        </c:ser>
        <c:ser>
          <c:idx val="3"/>
          <c:order val="3"/>
          <c:tx>
            <c:strRef>
              <c:f>'5a US Corn Quarterly S-D (KSU)'!$A$113</c:f>
              <c:strCache>
                <c:ptCount val="1"/>
                <c:pt idx="0">
                  <c:v>Q4: Jun-Aug</c:v>
                </c:pt>
              </c:strCache>
            </c:strRef>
          </c:tx>
          <c:invertIfNegative val="0"/>
          <c:dLbls>
            <c:dLbl>
              <c:idx val="4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AB-476B-9540-28E1FA391502}"/>
                </c:ext>
              </c:extLst>
            </c:dLbl>
            <c:numFmt formatCode="0.0%" sourceLinked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5400000" scaled="0"/>
              </a:gradFill>
            </c:spPr>
            <c:txPr>
              <a:bodyPr lIns="9144" tIns="9144" rIns="9144" bIns="9144"/>
              <a:lstStyle/>
              <a:p>
                <a:pPr>
                  <a:defRPr sz="700" b="1">
                    <a:solidFill>
                      <a:srgbClr val="7030A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'5a US Corn Quarterly S-D (KSU)'!$B$109:$AQ$109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'5a US Corn Quarterly S-D (KSU)'!$B$113:$AQ$113</c:f>
              <c:numCache>
                <c:formatCode>0.0%</c:formatCode>
                <c:ptCount val="42"/>
                <c:pt idx="0">
                  <c:v>0.21433040162273495</c:v>
                </c:pt>
                <c:pt idx="1">
                  <c:v>0.21340046984039243</c:v>
                </c:pt>
                <c:pt idx="2">
                  <c:v>0.22969906103278823</c:v>
                </c:pt>
                <c:pt idx="3">
                  <c:v>0.22559098526348229</c:v>
                </c:pt>
                <c:pt idx="4">
                  <c:v>0.21174740862118396</c:v>
                </c:pt>
                <c:pt idx="5">
                  <c:v>0.18975868540836013</c:v>
                </c:pt>
                <c:pt idx="6">
                  <c:v>0.19266002036501609</c:v>
                </c:pt>
                <c:pt idx="7">
                  <c:v>0.19325129085167933</c:v>
                </c:pt>
                <c:pt idx="8">
                  <c:v>0.17023039377333027</c:v>
                </c:pt>
                <c:pt idx="9">
                  <c:v>0.16885441518961347</c:v>
                </c:pt>
                <c:pt idx="10">
                  <c:v>0.14727251756960125</c:v>
                </c:pt>
                <c:pt idx="11">
                  <c:v>0.19646705978728157</c:v>
                </c:pt>
                <c:pt idx="12">
                  <c:v>0.20379530657374106</c:v>
                </c:pt>
                <c:pt idx="13">
                  <c:v>0.20512385399637278</c:v>
                </c:pt>
                <c:pt idx="14">
                  <c:v>0.18460407895440123</c:v>
                </c:pt>
                <c:pt idx="15">
                  <c:v>0.18969842107399437</c:v>
                </c:pt>
                <c:pt idx="16">
                  <c:v>0.20739321741995539</c:v>
                </c:pt>
                <c:pt idx="17">
                  <c:v>0.18878934412324985</c:v>
                </c:pt>
                <c:pt idx="18">
                  <c:v>0.19827320054641001</c:v>
                </c:pt>
                <c:pt idx="19">
                  <c:v>0.19864579925109971</c:v>
                </c:pt>
                <c:pt idx="20">
                  <c:v>0.15146712217299166</c:v>
                </c:pt>
                <c:pt idx="21">
                  <c:v>0.18400464055761334</c:v>
                </c:pt>
                <c:pt idx="22">
                  <c:v>0.19724331702877942</c:v>
                </c:pt>
                <c:pt idx="23">
                  <c:v>0.19692574473423527</c:v>
                </c:pt>
                <c:pt idx="24">
                  <c:v>0.19660646001002233</c:v>
                </c:pt>
                <c:pt idx="25">
                  <c:v>0.20803719304383966</c:v>
                </c:pt>
                <c:pt idx="26">
                  <c:v>0.20399765592891661</c:v>
                </c:pt>
                <c:pt idx="27">
                  <c:v>0.20019521680887531</c:v>
                </c:pt>
                <c:pt idx="28">
                  <c:v>0.19697241922003528</c:v>
                </c:pt>
                <c:pt idx="29">
                  <c:v>0.20733734626702424</c:v>
                </c:pt>
                <c:pt idx="30">
                  <c:v>0.21262865417254329</c:v>
                </c:pt>
                <c:pt idx="31">
                  <c:v>0.19929880731210659</c:v>
                </c:pt>
                <c:pt idx="32">
                  <c:v>0.18914184401784573</c:v>
                </c:pt>
                <c:pt idx="33">
                  <c:v>0.21566408263052678</c:v>
                </c:pt>
                <c:pt idx="34">
                  <c:v>0.1997692972399481</c:v>
                </c:pt>
                <c:pt idx="35">
                  <c:v>0.19536249933918462</c:v>
                </c:pt>
                <c:pt idx="36">
                  <c:v>0.17384202961284806</c:v>
                </c:pt>
                <c:pt idx="37">
                  <c:v>0.1790699346804478</c:v>
                </c:pt>
                <c:pt idx="38">
                  <c:v>0.19517789416248904</c:v>
                </c:pt>
                <c:pt idx="39">
                  <c:v>0.19876259045554109</c:v>
                </c:pt>
                <c:pt idx="40">
                  <c:v>0.21891257692374125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FD-4C8D-836C-7EA360293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77368400"/>
        <c:axId val="373004528"/>
      </c:barChart>
      <c:catAx>
        <c:axId val="377368400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73004528"/>
        <c:crosses val="autoZero"/>
        <c:auto val="1"/>
        <c:lblAlgn val="ctr"/>
        <c:lblOffset val="100"/>
        <c:noMultiLvlLbl val="0"/>
      </c:catAx>
      <c:valAx>
        <c:axId val="37300452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377368400"/>
        <c:crosses val="autoZero"/>
        <c:crossBetween val="between"/>
        <c:majorUnit val="0.2"/>
      </c:valAx>
    </c:plotArea>
    <c:legend>
      <c:legendPos val="r"/>
      <c:legendEntry>
        <c:idx val="0"/>
        <c:txPr>
          <a:bodyPr/>
          <a:lstStyle/>
          <a:p>
            <a:pPr>
              <a:defRPr sz="1200" b="1">
                <a:solidFill>
                  <a:srgbClr val="7030A0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="1"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 b="1">
                <a:solidFill>
                  <a:srgbClr val="C00000"/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 b="1">
                <a:solidFill>
                  <a:srgbClr val="0070C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79333846122705098"/>
          <c:y val="0.19512316395233212"/>
          <c:w val="0.19380806833593101"/>
          <c:h val="0.6464170239589616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15246</xdr:colOff>
      <xdr:row>79</xdr:row>
      <xdr:rowOff>160020</xdr:rowOff>
    </xdr:from>
    <xdr:to>
      <xdr:col>14</xdr:col>
      <xdr:colOff>0</xdr:colOff>
      <xdr:row>104</xdr:row>
      <xdr:rowOff>137160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</xdr:colOff>
      <xdr:row>145</xdr:row>
      <xdr:rowOff>160020</xdr:rowOff>
    </xdr:from>
    <xdr:to>
      <xdr:col>12</xdr:col>
      <xdr:colOff>0</xdr:colOff>
      <xdr:row>169</xdr:row>
      <xdr:rowOff>144780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15240</xdr:colOff>
      <xdr:row>114</xdr:row>
      <xdr:rowOff>7620</xdr:rowOff>
    </xdr:from>
    <xdr:to>
      <xdr:col>12</xdr:col>
      <xdr:colOff>0</xdr:colOff>
      <xdr:row>136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0.6901</cdr:x>
      <cdr:y>0.19714</cdr:y>
    </cdr:from>
    <cdr:to>
      <cdr:x>0.75228</cdr:x>
      <cdr:y>0.2166</cdr:y>
    </cdr:to>
    <cdr:cxnSp macro="">
      <cdr:nvCxnSpPr>
        <cdr:cNvPr id="5" name="Straight Arrow Connector 2"/>
        <cdr:cNvCxnSpPr/>
      </cdr:nvCxnSpPr>
      <cdr:spPr>
        <a:xfrm xmlns:a="http://schemas.openxmlformats.org/drawingml/2006/main">
          <a:off x="4085487" y="801272"/>
          <a:ext cx="368123" cy="79074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002060"/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0.7901</cdr:x>
      <cdr:y>0.22022</cdr:y>
    </cdr:from>
    <cdr:to>
      <cdr:x>0.82871</cdr:x>
      <cdr:y>0.23753</cdr:y>
    </cdr:to>
    <cdr:cxnSp macro="">
      <cdr:nvCxnSpPr>
        <cdr:cNvPr id="6" name="Straight Arrow Connector 7"/>
        <cdr:cNvCxnSpPr/>
      </cdr:nvCxnSpPr>
      <cdr:spPr>
        <a:xfrm xmlns:a="http://schemas.openxmlformats.org/drawingml/2006/main" flipH="1">
          <a:off x="4677502" y="895057"/>
          <a:ext cx="228600" cy="70339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002060"/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8"/>
  <sheetViews>
    <sheetView tabSelected="1" zoomScaleNormal="100" workbookViewId="0">
      <pane xSplit="1" ySplit="4" topLeftCell="T5" activePane="bottomRight" state="frozen"/>
      <selection pane="topRight" activeCell="B1" sqref="B1"/>
      <selection pane="bottomLeft" activeCell="A5" sqref="A5"/>
      <selection pane="bottomRight" activeCell="AH25" sqref="AH25"/>
    </sheetView>
  </sheetViews>
  <sheetFormatPr defaultRowHeight="13.2" x14ac:dyDescent="0.25"/>
  <cols>
    <col min="1" max="1" width="37.5546875" customWidth="1"/>
    <col min="2" max="38" width="8.6640625" customWidth="1"/>
  </cols>
  <sheetData>
    <row r="1" spans="1:38" ht="15.6" x14ac:dyDescent="0.3">
      <c r="A1" s="181" t="s">
        <v>59</v>
      </c>
    </row>
    <row r="2" spans="1:38" x14ac:dyDescent="0.25">
      <c r="P2" s="5"/>
      <c r="Q2" s="5"/>
      <c r="R2" s="5"/>
      <c r="S2" s="5"/>
      <c r="T2" s="5"/>
    </row>
    <row r="3" spans="1:38" ht="18" customHeight="1" x14ac:dyDescent="0.25">
      <c r="A3" s="15"/>
      <c r="B3" s="8">
        <v>1981</v>
      </c>
      <c r="C3" s="8">
        <v>1982</v>
      </c>
      <c r="D3" s="8">
        <v>1983</v>
      </c>
      <c r="E3" s="8">
        <v>1984</v>
      </c>
      <c r="F3" s="8">
        <v>1985</v>
      </c>
      <c r="G3" s="8">
        <v>1986</v>
      </c>
      <c r="H3" s="8">
        <v>1987</v>
      </c>
      <c r="I3" s="8">
        <v>1988</v>
      </c>
      <c r="J3" s="8">
        <v>1989</v>
      </c>
      <c r="K3" s="8">
        <v>1990</v>
      </c>
      <c r="L3" s="8">
        <v>1991</v>
      </c>
      <c r="M3" s="12">
        <v>1992</v>
      </c>
      <c r="N3" s="12">
        <v>1993</v>
      </c>
      <c r="O3" s="12">
        <v>1994</v>
      </c>
      <c r="P3" s="9">
        <v>1995</v>
      </c>
      <c r="Q3" s="9">
        <v>1996</v>
      </c>
      <c r="R3" s="9">
        <v>1997</v>
      </c>
      <c r="S3" s="9">
        <v>1998</v>
      </c>
      <c r="T3" s="20">
        <v>1999</v>
      </c>
      <c r="U3" s="8">
        <v>2000</v>
      </c>
      <c r="V3" s="8">
        <v>2001</v>
      </c>
      <c r="W3" s="8">
        <v>2002</v>
      </c>
      <c r="X3" s="8">
        <v>2003</v>
      </c>
      <c r="Y3" s="8">
        <v>2004</v>
      </c>
      <c r="Z3" s="8">
        <v>2005</v>
      </c>
      <c r="AA3" s="8">
        <v>2006</v>
      </c>
      <c r="AB3" s="8">
        <v>2007</v>
      </c>
      <c r="AC3" s="8">
        <v>2008</v>
      </c>
      <c r="AD3" s="8">
        <v>2009</v>
      </c>
      <c r="AE3" s="8">
        <v>2010</v>
      </c>
      <c r="AF3" s="8">
        <v>2011</v>
      </c>
      <c r="AG3" s="8">
        <v>2012</v>
      </c>
      <c r="AH3" s="8">
        <v>2013</v>
      </c>
      <c r="AI3" s="8">
        <v>2014</v>
      </c>
      <c r="AJ3" s="8">
        <v>2015</v>
      </c>
      <c r="AK3" s="8">
        <v>2016</v>
      </c>
      <c r="AL3" s="8">
        <v>2017</v>
      </c>
    </row>
    <row r="4" spans="1:38" ht="18" customHeight="1" x14ac:dyDescent="0.25">
      <c r="A4" s="1"/>
      <c r="B4" s="1018" t="s">
        <v>9</v>
      </c>
      <c r="C4" s="1019"/>
      <c r="D4" s="1019"/>
      <c r="E4" s="1019"/>
      <c r="F4" s="1019"/>
      <c r="G4" s="1019"/>
      <c r="H4" s="1019"/>
      <c r="I4" s="1019"/>
      <c r="J4" s="1019"/>
      <c r="K4" s="1019"/>
      <c r="L4" s="1019"/>
      <c r="M4" s="1020"/>
      <c r="N4" s="1020"/>
      <c r="O4" s="1020"/>
      <c r="P4" s="1020"/>
      <c r="Q4" s="1020"/>
      <c r="R4" s="1020"/>
      <c r="S4" s="1020"/>
    </row>
    <row r="5" spans="1:38" s="24" customFormat="1" ht="18" customHeight="1" x14ac:dyDescent="0.25">
      <c r="A5" s="820" t="s">
        <v>346</v>
      </c>
      <c r="B5" s="818">
        <v>7725</v>
      </c>
      <c r="C5" s="819">
        <v>7685</v>
      </c>
      <c r="D5" s="819">
        <v>6050</v>
      </c>
      <c r="E5" s="819">
        <v>7775</v>
      </c>
      <c r="F5" s="819">
        <v>7875</v>
      </c>
      <c r="G5" s="819">
        <v>7575</v>
      </c>
      <c r="H5" s="819">
        <v>7200</v>
      </c>
      <c r="I5" s="819">
        <v>7300</v>
      </c>
      <c r="J5" s="819">
        <v>7850</v>
      </c>
      <c r="K5" s="819">
        <v>8100</v>
      </c>
      <c r="L5" s="819">
        <v>8275</v>
      </c>
      <c r="M5" s="812">
        <v>8575</v>
      </c>
      <c r="N5" s="812">
        <v>8500</v>
      </c>
      <c r="O5" s="812">
        <v>8725</v>
      </c>
      <c r="P5" s="812">
        <v>8600</v>
      </c>
      <c r="Q5" s="812">
        <v>9375</v>
      </c>
      <c r="R5" s="812">
        <v>9840</v>
      </c>
      <c r="S5" s="812">
        <v>9640</v>
      </c>
      <c r="T5" s="24">
        <v>9445</v>
      </c>
      <c r="U5" s="24">
        <v>9740</v>
      </c>
      <c r="V5" s="24">
        <v>9575</v>
      </c>
      <c r="W5" s="24">
        <v>9935</v>
      </c>
      <c r="X5" s="24">
        <v>10060</v>
      </c>
      <c r="Y5" s="24">
        <v>10425</v>
      </c>
      <c r="Z5" s="24">
        <v>10985</v>
      </c>
      <c r="AA5" s="24">
        <v>10550</v>
      </c>
      <c r="AB5" s="24">
        <v>12460</v>
      </c>
      <c r="AC5" s="24">
        <v>12125</v>
      </c>
      <c r="AD5" s="24">
        <v>12090</v>
      </c>
      <c r="AE5" s="24">
        <v>13370</v>
      </c>
      <c r="AF5" s="68">
        <v>13505</v>
      </c>
      <c r="AG5" s="24">
        <v>14790</v>
      </c>
      <c r="AH5" s="24">
        <v>14140</v>
      </c>
      <c r="AI5" s="24">
        <v>13935</v>
      </c>
      <c r="AJ5" s="24">
        <v>13630</v>
      </c>
      <c r="AK5" s="24">
        <v>14430</v>
      </c>
      <c r="AL5" s="24">
        <v>14065</v>
      </c>
    </row>
    <row r="6" spans="1:38" s="24" customFormat="1" ht="18" customHeight="1" x14ac:dyDescent="0.25">
      <c r="A6" s="820" t="s">
        <v>347</v>
      </c>
      <c r="B6" s="818">
        <v>7497</v>
      </c>
      <c r="C6" s="819">
        <v>7685</v>
      </c>
      <c r="D6" s="819">
        <v>6050</v>
      </c>
      <c r="E6" s="819">
        <v>7925</v>
      </c>
      <c r="F6" s="819">
        <v>7875</v>
      </c>
      <c r="G6" s="819">
        <v>7575</v>
      </c>
      <c r="H6" s="819">
        <v>7200</v>
      </c>
      <c r="I6" s="819">
        <v>7300</v>
      </c>
      <c r="J6" s="819">
        <v>7850</v>
      </c>
      <c r="K6" s="819">
        <v>8100</v>
      </c>
      <c r="L6" s="819">
        <v>8275</v>
      </c>
      <c r="M6" s="812">
        <v>8575</v>
      </c>
      <c r="N6" s="812">
        <v>8500</v>
      </c>
      <c r="O6" s="812">
        <v>8725</v>
      </c>
      <c r="P6" s="812">
        <v>7900</v>
      </c>
      <c r="Q6" s="812">
        <v>9125</v>
      </c>
      <c r="R6" s="812">
        <v>9840</v>
      </c>
      <c r="S6" s="812">
        <v>9640</v>
      </c>
      <c r="T6" s="24">
        <v>9445</v>
      </c>
      <c r="U6" s="24">
        <v>9740</v>
      </c>
      <c r="V6" s="24">
        <v>9575</v>
      </c>
      <c r="W6" s="24">
        <v>9650</v>
      </c>
      <c r="X6" s="24">
        <v>10060</v>
      </c>
      <c r="Y6" s="24">
        <v>10425</v>
      </c>
      <c r="Z6" s="24">
        <v>10985</v>
      </c>
      <c r="AA6" s="24">
        <v>10550</v>
      </c>
      <c r="AB6" s="24">
        <v>12460</v>
      </c>
      <c r="AC6" s="24">
        <v>11735</v>
      </c>
      <c r="AD6" s="24">
        <v>11935</v>
      </c>
      <c r="AE6" s="24">
        <v>13370</v>
      </c>
      <c r="AF6" s="24">
        <v>13200</v>
      </c>
      <c r="AG6" s="24">
        <v>14790</v>
      </c>
      <c r="AH6" s="24">
        <v>14005</v>
      </c>
      <c r="AI6" s="24">
        <v>13935</v>
      </c>
      <c r="AJ6" s="24">
        <v>13630</v>
      </c>
      <c r="AK6" s="24">
        <v>14430</v>
      </c>
    </row>
    <row r="7" spans="1:38" s="24" customFormat="1" ht="18" customHeight="1" x14ac:dyDescent="0.25">
      <c r="A7" s="821" t="s">
        <v>348</v>
      </c>
      <c r="B7" s="24">
        <v>7116</v>
      </c>
      <c r="C7" s="24">
        <v>7685</v>
      </c>
      <c r="D7" s="24">
        <v>6200</v>
      </c>
      <c r="E7" s="24">
        <v>7810</v>
      </c>
      <c r="F7" s="24">
        <v>8075</v>
      </c>
      <c r="G7" s="24">
        <v>7910</v>
      </c>
      <c r="H7" s="24">
        <v>7150</v>
      </c>
      <c r="I7" s="24">
        <v>5200</v>
      </c>
      <c r="J7" s="24">
        <v>7450</v>
      </c>
      <c r="K7" s="24">
        <v>7850</v>
      </c>
      <c r="L7" s="24">
        <v>8275</v>
      </c>
      <c r="M7" s="24">
        <v>8450</v>
      </c>
      <c r="N7" s="24">
        <v>7850</v>
      </c>
      <c r="O7" s="24">
        <v>9000</v>
      </c>
      <c r="P7" s="24">
        <v>7785</v>
      </c>
      <c r="Q7" s="24">
        <v>9115</v>
      </c>
      <c r="R7" s="24">
        <v>9700</v>
      </c>
      <c r="S7" s="24">
        <v>9625</v>
      </c>
      <c r="T7" s="24">
        <v>9650</v>
      </c>
      <c r="U7" s="24">
        <v>10013</v>
      </c>
      <c r="V7" s="24">
        <v>9495</v>
      </c>
      <c r="W7" s="24">
        <v>9790</v>
      </c>
      <c r="X7" s="24">
        <v>10270</v>
      </c>
      <c r="Y7" s="24">
        <v>10635</v>
      </c>
      <c r="Z7" s="24">
        <v>10785</v>
      </c>
      <c r="AA7" s="24">
        <v>10740</v>
      </c>
      <c r="AB7" s="24">
        <v>12840</v>
      </c>
      <c r="AC7" s="24">
        <v>11715</v>
      </c>
      <c r="AD7" s="24">
        <v>12290</v>
      </c>
      <c r="AE7" s="24">
        <v>13245</v>
      </c>
      <c r="AF7" s="24">
        <v>13470</v>
      </c>
      <c r="AG7" s="24">
        <v>12970</v>
      </c>
      <c r="AH7" s="24">
        <v>13950</v>
      </c>
      <c r="AI7" s="24">
        <v>13860</v>
      </c>
      <c r="AJ7" s="68">
        <v>13530</v>
      </c>
      <c r="AK7" s="68">
        <v>14540</v>
      </c>
      <c r="AL7" s="68"/>
    </row>
    <row r="8" spans="1:38" s="814" customFormat="1" ht="18" customHeight="1" x14ac:dyDescent="0.25">
      <c r="A8" s="822" t="s">
        <v>349</v>
      </c>
      <c r="B8" s="24">
        <v>7735</v>
      </c>
      <c r="C8" s="24">
        <v>8315</v>
      </c>
      <c r="D8" s="24">
        <v>5237</v>
      </c>
      <c r="E8" s="24">
        <v>7668</v>
      </c>
      <c r="F8" s="24">
        <v>8266</v>
      </c>
      <c r="G8" s="24">
        <v>8316</v>
      </c>
      <c r="H8" s="24">
        <v>7231</v>
      </c>
      <c r="I8" s="24">
        <v>4479</v>
      </c>
      <c r="J8" s="24">
        <v>7348</v>
      </c>
      <c r="K8" s="24">
        <v>7850</v>
      </c>
      <c r="L8" s="24">
        <v>7418</v>
      </c>
      <c r="M8" s="24">
        <v>8762</v>
      </c>
      <c r="N8" s="24">
        <v>7423</v>
      </c>
      <c r="O8" s="24">
        <v>9214</v>
      </c>
      <c r="P8" s="24">
        <v>8122</v>
      </c>
      <c r="Q8" s="24">
        <v>8695</v>
      </c>
      <c r="R8" s="24">
        <v>9276</v>
      </c>
      <c r="S8" s="24">
        <v>9592</v>
      </c>
      <c r="T8" s="24">
        <v>9561</v>
      </c>
      <c r="U8" s="24">
        <v>10369</v>
      </c>
      <c r="V8" s="24">
        <v>9266</v>
      </c>
      <c r="W8" s="24">
        <v>8886</v>
      </c>
      <c r="X8" s="24">
        <v>10064</v>
      </c>
      <c r="Y8" s="24">
        <v>10923</v>
      </c>
      <c r="Z8" s="24">
        <v>10350</v>
      </c>
      <c r="AA8" s="24">
        <v>10976</v>
      </c>
      <c r="AB8" s="24">
        <v>13054</v>
      </c>
      <c r="AC8" s="24">
        <v>12288</v>
      </c>
      <c r="AD8" s="24">
        <v>12761</v>
      </c>
      <c r="AE8" s="24">
        <v>13365</v>
      </c>
      <c r="AF8" s="24">
        <v>12914.084999999999</v>
      </c>
      <c r="AG8" s="24">
        <v>10779</v>
      </c>
      <c r="AH8" s="24">
        <v>13763.025</v>
      </c>
      <c r="AI8" s="24">
        <v>14031.915000000001</v>
      </c>
      <c r="AJ8" s="68">
        <v>13686</v>
      </c>
      <c r="AK8" s="68">
        <v>15153</v>
      </c>
      <c r="AL8" s="68"/>
    </row>
    <row r="9" spans="1:38" s="814" customFormat="1" ht="18" customHeight="1" x14ac:dyDescent="0.25">
      <c r="A9" s="822" t="s">
        <v>350</v>
      </c>
      <c r="B9" s="24">
        <v>7940</v>
      </c>
      <c r="C9" s="24">
        <v>8319</v>
      </c>
      <c r="D9" s="24">
        <v>4390</v>
      </c>
      <c r="E9" s="24">
        <v>7552</v>
      </c>
      <c r="F9" s="24">
        <v>8469</v>
      </c>
      <c r="G9" s="24">
        <v>8268</v>
      </c>
      <c r="H9" s="24">
        <v>7141</v>
      </c>
      <c r="I9" s="24">
        <v>4462</v>
      </c>
      <c r="J9" s="24">
        <v>7321</v>
      </c>
      <c r="K9" s="24">
        <v>8118</v>
      </c>
      <c r="L9" s="24">
        <v>7295</v>
      </c>
      <c r="M9" s="24">
        <v>8770</v>
      </c>
      <c r="N9" s="24">
        <v>7229</v>
      </c>
      <c r="O9" s="24">
        <v>9257</v>
      </c>
      <c r="P9" s="24">
        <v>7832</v>
      </c>
      <c r="Q9" s="24">
        <v>8804</v>
      </c>
      <c r="R9" s="24">
        <v>9268</v>
      </c>
      <c r="S9" s="24">
        <v>9738</v>
      </c>
      <c r="T9" s="24">
        <v>9381</v>
      </c>
      <c r="U9" s="24">
        <v>10362</v>
      </c>
      <c r="V9" s="24">
        <v>9238</v>
      </c>
      <c r="W9" s="24">
        <v>8849</v>
      </c>
      <c r="X9" s="24">
        <v>9944</v>
      </c>
      <c r="Y9" s="24">
        <v>10961</v>
      </c>
      <c r="Z9" s="24">
        <v>10639</v>
      </c>
      <c r="AA9" s="24">
        <v>11114</v>
      </c>
      <c r="AB9" s="24">
        <v>13308</v>
      </c>
      <c r="AC9" s="24">
        <v>12072</v>
      </c>
      <c r="AD9" s="24">
        <v>12954</v>
      </c>
      <c r="AE9" s="24">
        <v>13160</v>
      </c>
      <c r="AF9" s="24">
        <v>12497.07</v>
      </c>
      <c r="AG9" s="24">
        <v>10727</v>
      </c>
      <c r="AH9" s="24">
        <v>13843</v>
      </c>
      <c r="AI9" s="24">
        <v>14395.35</v>
      </c>
      <c r="AJ9" s="68">
        <v>13585</v>
      </c>
      <c r="AK9" s="68">
        <v>15093</v>
      </c>
      <c r="AL9" s="68"/>
    </row>
    <row r="10" spans="1:38" s="814" customFormat="1" ht="18" customHeight="1" x14ac:dyDescent="0.25">
      <c r="A10" s="822" t="s">
        <v>351</v>
      </c>
      <c r="B10" s="24">
        <v>8081</v>
      </c>
      <c r="C10" s="24">
        <v>8315</v>
      </c>
      <c r="D10" s="24">
        <v>4259</v>
      </c>
      <c r="E10" s="24">
        <v>7498</v>
      </c>
      <c r="F10" s="24">
        <v>8603</v>
      </c>
      <c r="G10" s="24">
        <v>8220</v>
      </c>
      <c r="H10" s="24">
        <v>7139</v>
      </c>
      <c r="I10" s="24">
        <v>4553</v>
      </c>
      <c r="J10" s="24">
        <v>7449</v>
      </c>
      <c r="K10" s="24">
        <v>8022</v>
      </c>
      <c r="L10" s="24">
        <v>7479</v>
      </c>
      <c r="M10" s="24">
        <v>8938</v>
      </c>
      <c r="N10" s="24">
        <v>6962</v>
      </c>
      <c r="O10" s="24">
        <v>9602</v>
      </c>
      <c r="P10" s="24">
        <v>7541</v>
      </c>
      <c r="Q10" s="24">
        <v>9012</v>
      </c>
      <c r="R10" s="24">
        <v>9312</v>
      </c>
      <c r="S10" s="24">
        <v>9743</v>
      </c>
      <c r="T10" s="24">
        <v>9467</v>
      </c>
      <c r="U10" s="24">
        <v>10192</v>
      </c>
      <c r="V10" s="24">
        <v>9430</v>
      </c>
      <c r="W10" s="24">
        <v>8970</v>
      </c>
      <c r="X10" s="24">
        <v>10207</v>
      </c>
      <c r="Y10" s="24">
        <v>11613</v>
      </c>
      <c r="Z10" s="24">
        <v>10857</v>
      </c>
      <c r="AA10" s="24">
        <v>10905</v>
      </c>
      <c r="AB10" s="24">
        <v>13318</v>
      </c>
      <c r="AC10" s="24">
        <v>12200</v>
      </c>
      <c r="AD10" s="24">
        <v>13018</v>
      </c>
      <c r="AE10" s="24">
        <v>12664</v>
      </c>
      <c r="AF10" s="24">
        <v>12432.91</v>
      </c>
      <c r="AG10" s="24">
        <v>10705.728999999999</v>
      </c>
      <c r="AH10" s="68" t="s">
        <v>328</v>
      </c>
      <c r="AI10" s="24">
        <v>14474.92</v>
      </c>
      <c r="AJ10" s="68">
        <v>13554.923000000001</v>
      </c>
      <c r="AK10" s="68">
        <v>15057</v>
      </c>
      <c r="AL10" s="68"/>
    </row>
    <row r="11" spans="1:38" s="814" customFormat="1" ht="18" customHeight="1" x14ac:dyDescent="0.25">
      <c r="A11" s="822" t="s">
        <v>352</v>
      </c>
      <c r="B11" s="24">
        <v>8097</v>
      </c>
      <c r="C11" s="24">
        <v>8330</v>
      </c>
      <c r="D11" s="24">
        <v>4121</v>
      </c>
      <c r="E11" s="24">
        <v>7527</v>
      </c>
      <c r="F11" s="24">
        <v>8717</v>
      </c>
      <c r="G11" s="24">
        <v>8223</v>
      </c>
      <c r="H11" s="24">
        <v>7166</v>
      </c>
      <c r="I11" s="24">
        <v>4671</v>
      </c>
      <c r="J11" s="24">
        <v>7590</v>
      </c>
      <c r="K11" s="24">
        <v>7935</v>
      </c>
      <c r="L11" s="24">
        <v>7479</v>
      </c>
      <c r="M11" s="24">
        <v>9329</v>
      </c>
      <c r="N11" s="24">
        <v>6503</v>
      </c>
      <c r="O11" s="24">
        <v>10010</v>
      </c>
      <c r="P11" s="24">
        <v>7374</v>
      </c>
      <c r="Q11" s="24">
        <v>9265</v>
      </c>
      <c r="R11" s="24">
        <v>9359</v>
      </c>
      <c r="S11" s="24">
        <v>9836</v>
      </c>
      <c r="T11" s="24">
        <v>9537</v>
      </c>
      <c r="U11" s="24">
        <v>10054</v>
      </c>
      <c r="V11" s="24">
        <v>9546</v>
      </c>
      <c r="W11" s="24">
        <v>9003</v>
      </c>
      <c r="X11" s="24">
        <v>10278</v>
      </c>
      <c r="Y11" s="24">
        <v>11741</v>
      </c>
      <c r="Z11" s="24">
        <v>11032</v>
      </c>
      <c r="AA11" s="24">
        <v>10745</v>
      </c>
      <c r="AB11" s="24">
        <v>13168</v>
      </c>
      <c r="AC11" s="24">
        <v>12020</v>
      </c>
      <c r="AD11" s="24">
        <v>12921</v>
      </c>
      <c r="AE11" s="24">
        <v>12540</v>
      </c>
      <c r="AF11" s="24">
        <v>12309.936</v>
      </c>
      <c r="AG11" s="24">
        <v>10725.191000000001</v>
      </c>
      <c r="AH11" s="24">
        <v>13989</v>
      </c>
      <c r="AI11" s="24">
        <v>14407.42</v>
      </c>
      <c r="AJ11" s="68">
        <v>13653.507</v>
      </c>
      <c r="AK11" s="68">
        <v>15226</v>
      </c>
      <c r="AL11" s="68"/>
    </row>
    <row r="12" spans="1:38" s="814" customFormat="1" ht="18" customHeight="1" x14ac:dyDescent="0.25">
      <c r="A12" s="822" t="s">
        <v>353</v>
      </c>
      <c r="B12" s="24">
        <v>8201</v>
      </c>
      <c r="C12" s="24">
        <v>8397</v>
      </c>
      <c r="D12" s="24">
        <v>4204</v>
      </c>
      <c r="E12" s="24">
        <v>7656</v>
      </c>
      <c r="F12" s="24">
        <v>8865</v>
      </c>
      <c r="G12" s="24">
        <v>8253</v>
      </c>
      <c r="H12" s="24">
        <v>7064</v>
      </c>
      <c r="I12" s="24">
        <v>4921</v>
      </c>
      <c r="J12" s="24">
        <v>7527</v>
      </c>
      <c r="K12" s="24">
        <v>7933</v>
      </c>
      <c r="L12" s="24">
        <v>7474</v>
      </c>
      <c r="M12" s="24">
        <v>9479</v>
      </c>
      <c r="N12" s="24">
        <v>6344</v>
      </c>
      <c r="O12" s="24">
        <v>10103</v>
      </c>
      <c r="P12" s="24">
        <v>7374</v>
      </c>
      <c r="Q12" s="24">
        <v>9293</v>
      </c>
      <c r="R12" s="24">
        <v>9366</v>
      </c>
      <c r="S12" s="24">
        <v>9761</v>
      </c>
      <c r="T12" s="24">
        <v>9437</v>
      </c>
      <c r="U12" s="24">
        <v>9968</v>
      </c>
      <c r="V12" s="24">
        <v>9507</v>
      </c>
      <c r="W12" s="24">
        <v>9008</v>
      </c>
      <c r="X12" s="24">
        <v>10114</v>
      </c>
      <c r="Y12" s="24">
        <v>11807</v>
      </c>
      <c r="Z12" s="24">
        <v>11112</v>
      </c>
      <c r="AA12" s="24">
        <v>10535</v>
      </c>
      <c r="AB12" s="24">
        <v>13074</v>
      </c>
      <c r="AC12" s="24">
        <v>12101</v>
      </c>
      <c r="AD12" s="24">
        <v>13151</v>
      </c>
      <c r="AE12" s="24">
        <v>12447</v>
      </c>
      <c r="AF12" s="24">
        <v>12358</v>
      </c>
      <c r="AG12" s="24">
        <v>10780.296</v>
      </c>
      <c r="AH12" s="24">
        <v>13925.147000000001</v>
      </c>
      <c r="AI12" s="24">
        <v>14216</v>
      </c>
      <c r="AJ12" s="68">
        <v>13601.198</v>
      </c>
      <c r="AK12" s="68">
        <v>15148</v>
      </c>
      <c r="AL12" s="68"/>
    </row>
    <row r="13" spans="1:38" s="814" customFormat="1" ht="18" customHeight="1" x14ac:dyDescent="0.25">
      <c r="A13" s="823" t="s">
        <v>354</v>
      </c>
      <c r="B13" s="25">
        <v>8118.65</v>
      </c>
      <c r="C13" s="25">
        <v>8235.1010000000006</v>
      </c>
      <c r="D13" s="25">
        <v>4174.2510000000002</v>
      </c>
      <c r="E13" s="25">
        <v>7672.13</v>
      </c>
      <c r="F13" s="25">
        <v>8875.4529999999995</v>
      </c>
      <c r="G13" s="25">
        <v>8225.7639999999992</v>
      </c>
      <c r="H13" s="25">
        <v>7131.3</v>
      </c>
      <c r="I13" s="25">
        <v>4928.6809999999996</v>
      </c>
      <c r="J13" s="25">
        <v>7531.9530000000004</v>
      </c>
      <c r="K13" s="25">
        <v>7934.0280000000002</v>
      </c>
      <c r="L13" s="25">
        <v>7474.7650000000003</v>
      </c>
      <c r="M13" s="25">
        <v>9476.6980000000003</v>
      </c>
      <c r="N13" s="25">
        <v>6337.73</v>
      </c>
      <c r="O13" s="25">
        <v>10050.52</v>
      </c>
      <c r="P13" s="25">
        <v>7400.0510000000004</v>
      </c>
      <c r="Q13" s="25">
        <v>9232.5570000000007</v>
      </c>
      <c r="R13" s="25">
        <v>9206.8320000000003</v>
      </c>
      <c r="S13" s="25">
        <v>9758.6849999999995</v>
      </c>
      <c r="T13" s="25">
        <v>9430.6119999999992</v>
      </c>
      <c r="U13" s="25">
        <v>9915.0509999999995</v>
      </c>
      <c r="V13" s="25">
        <v>9502.58</v>
      </c>
      <c r="W13" s="25">
        <v>8966.7870000000003</v>
      </c>
      <c r="X13" s="25">
        <v>10087.291999999999</v>
      </c>
      <c r="Y13" s="25">
        <v>11805.581</v>
      </c>
      <c r="Z13" s="25">
        <v>11112.187</v>
      </c>
      <c r="AA13" s="25">
        <v>10531.123</v>
      </c>
      <c r="AB13" s="25">
        <v>13037.875</v>
      </c>
      <c r="AC13" s="25">
        <v>12043.203</v>
      </c>
      <c r="AD13" s="25">
        <v>13067.156000000001</v>
      </c>
      <c r="AE13" s="25">
        <v>12425.33</v>
      </c>
      <c r="AF13" s="25">
        <v>12313.956</v>
      </c>
      <c r="AG13" s="25">
        <v>10755.111000000001</v>
      </c>
      <c r="AH13" s="902">
        <v>13828.964</v>
      </c>
      <c r="AI13" s="25">
        <v>14215.531999999999</v>
      </c>
      <c r="AJ13" s="25">
        <v>13602</v>
      </c>
      <c r="AK13" s="815"/>
      <c r="AL13" s="815"/>
    </row>
    <row r="15" spans="1:38" s="239" customFormat="1" x14ac:dyDescent="0.25">
      <c r="A15" s="825" t="s">
        <v>362</v>
      </c>
      <c r="B15" s="260">
        <f>B5-B$11</f>
        <v>-372</v>
      </c>
      <c r="C15" s="260">
        <f t="shared" ref="C15:AJ15" si="0">C5-C$11</f>
        <v>-645</v>
      </c>
      <c r="D15" s="260">
        <f t="shared" si="0"/>
        <v>1929</v>
      </c>
      <c r="E15" s="260">
        <f t="shared" si="0"/>
        <v>248</v>
      </c>
      <c r="F15" s="260">
        <f t="shared" si="0"/>
        <v>-842</v>
      </c>
      <c r="G15" s="260">
        <f t="shared" si="0"/>
        <v>-648</v>
      </c>
      <c r="H15" s="260">
        <f t="shared" si="0"/>
        <v>34</v>
      </c>
      <c r="I15" s="260">
        <f t="shared" si="0"/>
        <v>2629</v>
      </c>
      <c r="J15" s="260">
        <f t="shared" si="0"/>
        <v>260</v>
      </c>
      <c r="K15" s="260">
        <f t="shared" si="0"/>
        <v>165</v>
      </c>
      <c r="L15" s="260">
        <f t="shared" si="0"/>
        <v>796</v>
      </c>
      <c r="M15" s="260">
        <f t="shared" si="0"/>
        <v>-754</v>
      </c>
      <c r="N15" s="260">
        <f t="shared" si="0"/>
        <v>1997</v>
      </c>
      <c r="O15" s="260">
        <f t="shared" si="0"/>
        <v>-1285</v>
      </c>
      <c r="P15" s="260">
        <f t="shared" si="0"/>
        <v>1226</v>
      </c>
      <c r="Q15" s="260">
        <f t="shared" si="0"/>
        <v>110</v>
      </c>
      <c r="R15" s="260">
        <f t="shared" si="0"/>
        <v>481</v>
      </c>
      <c r="S15" s="260">
        <f t="shared" si="0"/>
        <v>-196</v>
      </c>
      <c r="T15" s="260">
        <f t="shared" si="0"/>
        <v>-92</v>
      </c>
      <c r="U15" s="260">
        <f t="shared" si="0"/>
        <v>-314</v>
      </c>
      <c r="V15" s="260">
        <f t="shared" si="0"/>
        <v>29</v>
      </c>
      <c r="W15" s="260">
        <f t="shared" si="0"/>
        <v>932</v>
      </c>
      <c r="X15" s="260">
        <f t="shared" si="0"/>
        <v>-218</v>
      </c>
      <c r="Y15" s="260">
        <f t="shared" si="0"/>
        <v>-1316</v>
      </c>
      <c r="Z15" s="260">
        <f t="shared" si="0"/>
        <v>-47</v>
      </c>
      <c r="AA15" s="260">
        <f t="shared" si="0"/>
        <v>-195</v>
      </c>
      <c r="AB15" s="260">
        <f t="shared" si="0"/>
        <v>-708</v>
      </c>
      <c r="AC15" s="260">
        <f t="shared" si="0"/>
        <v>105</v>
      </c>
      <c r="AD15" s="260">
        <f t="shared" si="0"/>
        <v>-831</v>
      </c>
      <c r="AE15" s="260">
        <f t="shared" si="0"/>
        <v>830</v>
      </c>
      <c r="AF15" s="260">
        <f t="shared" si="0"/>
        <v>1195.0640000000003</v>
      </c>
      <c r="AG15" s="260">
        <f t="shared" si="0"/>
        <v>4064.8089999999993</v>
      </c>
      <c r="AH15" s="260">
        <f t="shared" si="0"/>
        <v>151</v>
      </c>
      <c r="AI15" s="260">
        <f t="shared" si="0"/>
        <v>-472.42000000000007</v>
      </c>
      <c r="AJ15" s="260">
        <f t="shared" si="0"/>
        <v>-23.506999999999607</v>
      </c>
      <c r="AK15" s="260">
        <f t="shared" ref="AK15:AL15" si="1">AK5-AK$11</f>
        <v>-796</v>
      </c>
      <c r="AL15" s="260">
        <f t="shared" si="1"/>
        <v>14065</v>
      </c>
    </row>
    <row r="16" spans="1:38" s="239" customFormat="1" x14ac:dyDescent="0.25">
      <c r="A16" s="825" t="s">
        <v>363</v>
      </c>
      <c r="B16" s="826">
        <f>(B5/B$11)-1</f>
        <v>-4.594294183030756E-2</v>
      </c>
      <c r="C16" s="826">
        <f t="shared" ref="C16:AJ16" si="2">(C5/C$11)-1</f>
        <v>-7.7430972388955577E-2</v>
      </c>
      <c r="D16" s="826">
        <f t="shared" si="2"/>
        <v>0.46809026935209896</v>
      </c>
      <c r="E16" s="826">
        <f t="shared" si="2"/>
        <v>3.2948053673442335E-2</v>
      </c>
      <c r="F16" s="826">
        <f t="shared" si="2"/>
        <v>-9.6592864517609289E-2</v>
      </c>
      <c r="G16" s="826">
        <f t="shared" si="2"/>
        <v>-7.8803356439255734E-2</v>
      </c>
      <c r="H16" s="826">
        <f t="shared" si="2"/>
        <v>4.7446274072007188E-3</v>
      </c>
      <c r="I16" s="826">
        <f t="shared" si="2"/>
        <v>0.56283451081138947</v>
      </c>
      <c r="J16" s="826">
        <f t="shared" si="2"/>
        <v>3.4255599472990728E-2</v>
      </c>
      <c r="K16" s="826">
        <f t="shared" si="2"/>
        <v>2.0793950850661602E-2</v>
      </c>
      <c r="L16" s="826">
        <f t="shared" si="2"/>
        <v>0.10643134108838082</v>
      </c>
      <c r="M16" s="826">
        <f t="shared" si="2"/>
        <v>-8.0823239361132004E-2</v>
      </c>
      <c r="N16" s="826">
        <f t="shared" si="2"/>
        <v>0.307089035829617</v>
      </c>
      <c r="O16" s="826">
        <f t="shared" si="2"/>
        <v>-0.12837162837162841</v>
      </c>
      <c r="P16" s="826">
        <f t="shared" si="2"/>
        <v>0.16625983184160553</v>
      </c>
      <c r="Q16" s="826">
        <f t="shared" si="2"/>
        <v>1.1872638963842386E-2</v>
      </c>
      <c r="R16" s="826">
        <f t="shared" si="2"/>
        <v>5.1394379741425356E-2</v>
      </c>
      <c r="S16" s="826">
        <f t="shared" si="2"/>
        <v>-1.9926799511996718E-2</v>
      </c>
      <c r="T16" s="826">
        <f t="shared" si="2"/>
        <v>-9.6466394044248949E-3</v>
      </c>
      <c r="U16" s="826">
        <f t="shared" si="2"/>
        <v>-3.1231350706186545E-2</v>
      </c>
      <c r="V16" s="826">
        <f t="shared" si="2"/>
        <v>3.0379216425728828E-3</v>
      </c>
      <c r="W16" s="826">
        <f t="shared" si="2"/>
        <v>0.10352104853937583</v>
      </c>
      <c r="X16" s="826">
        <f t="shared" si="2"/>
        <v>-2.1210352208600902E-2</v>
      </c>
      <c r="Y16" s="826">
        <f t="shared" si="2"/>
        <v>-0.11208585299378249</v>
      </c>
      <c r="Z16" s="826">
        <f t="shared" si="2"/>
        <v>-4.260333575054398E-3</v>
      </c>
      <c r="AA16" s="826">
        <f t="shared" si="2"/>
        <v>-1.814797580269889E-2</v>
      </c>
      <c r="AB16" s="826">
        <f t="shared" si="2"/>
        <v>-5.3766707168894312E-2</v>
      </c>
      <c r="AC16" s="826">
        <f t="shared" si="2"/>
        <v>8.7354409317803583E-3</v>
      </c>
      <c r="AD16" s="826">
        <f t="shared" si="2"/>
        <v>-6.4313907592291608E-2</v>
      </c>
      <c r="AE16" s="826">
        <f t="shared" si="2"/>
        <v>6.618819776714524E-2</v>
      </c>
      <c r="AF16" s="826">
        <f t="shared" si="2"/>
        <v>9.708125208774443E-2</v>
      </c>
      <c r="AG16" s="826">
        <f t="shared" si="2"/>
        <v>0.37899642066980421</v>
      </c>
      <c r="AH16" s="826">
        <f t="shared" si="2"/>
        <v>1.0794195439273624E-2</v>
      </c>
      <c r="AI16" s="826">
        <f t="shared" si="2"/>
        <v>-3.2790048461140198E-2</v>
      </c>
      <c r="AJ16" s="826">
        <f t="shared" si="2"/>
        <v>-1.7216822022356748E-3</v>
      </c>
      <c r="AK16" s="826">
        <f t="shared" ref="AK16:AL16" si="3">(AK5/AK$11)-1</f>
        <v>-5.2278996453434923E-2</v>
      </c>
      <c r="AL16" s="826" t="e">
        <f t="shared" si="3"/>
        <v>#DIV/0!</v>
      </c>
    </row>
    <row r="18" spans="1:38" s="90" customFormat="1" x14ac:dyDescent="0.25">
      <c r="A18" s="828" t="s">
        <v>364</v>
      </c>
      <c r="B18" s="247">
        <f>B6-B$11</f>
        <v>-600</v>
      </c>
      <c r="C18" s="247">
        <f t="shared" ref="C18:AJ18" si="4">C6-C$11</f>
        <v>-645</v>
      </c>
      <c r="D18" s="247">
        <f t="shared" si="4"/>
        <v>1929</v>
      </c>
      <c r="E18" s="247">
        <f t="shared" si="4"/>
        <v>398</v>
      </c>
      <c r="F18" s="247">
        <f t="shared" si="4"/>
        <v>-842</v>
      </c>
      <c r="G18" s="247">
        <f t="shared" si="4"/>
        <v>-648</v>
      </c>
      <c r="H18" s="247">
        <f t="shared" si="4"/>
        <v>34</v>
      </c>
      <c r="I18" s="247">
        <f t="shared" si="4"/>
        <v>2629</v>
      </c>
      <c r="J18" s="247">
        <f t="shared" si="4"/>
        <v>260</v>
      </c>
      <c r="K18" s="247">
        <f t="shared" si="4"/>
        <v>165</v>
      </c>
      <c r="L18" s="247">
        <f t="shared" si="4"/>
        <v>796</v>
      </c>
      <c r="M18" s="247">
        <f t="shared" si="4"/>
        <v>-754</v>
      </c>
      <c r="N18" s="247">
        <f t="shared" si="4"/>
        <v>1997</v>
      </c>
      <c r="O18" s="247">
        <f t="shared" si="4"/>
        <v>-1285</v>
      </c>
      <c r="P18" s="247">
        <f t="shared" si="4"/>
        <v>526</v>
      </c>
      <c r="Q18" s="247">
        <f t="shared" si="4"/>
        <v>-140</v>
      </c>
      <c r="R18" s="247">
        <f t="shared" si="4"/>
        <v>481</v>
      </c>
      <c r="S18" s="247">
        <f t="shared" si="4"/>
        <v>-196</v>
      </c>
      <c r="T18" s="247">
        <f t="shared" si="4"/>
        <v>-92</v>
      </c>
      <c r="U18" s="247">
        <f t="shared" si="4"/>
        <v>-314</v>
      </c>
      <c r="V18" s="247">
        <f t="shared" si="4"/>
        <v>29</v>
      </c>
      <c r="W18" s="247">
        <f t="shared" si="4"/>
        <v>647</v>
      </c>
      <c r="X18" s="247">
        <f t="shared" si="4"/>
        <v>-218</v>
      </c>
      <c r="Y18" s="247">
        <f t="shared" si="4"/>
        <v>-1316</v>
      </c>
      <c r="Z18" s="247">
        <f t="shared" si="4"/>
        <v>-47</v>
      </c>
      <c r="AA18" s="247">
        <f t="shared" si="4"/>
        <v>-195</v>
      </c>
      <c r="AB18" s="247">
        <f t="shared" si="4"/>
        <v>-708</v>
      </c>
      <c r="AC18" s="247">
        <f t="shared" si="4"/>
        <v>-285</v>
      </c>
      <c r="AD18" s="247">
        <f t="shared" si="4"/>
        <v>-986</v>
      </c>
      <c r="AE18" s="247">
        <f t="shared" si="4"/>
        <v>830</v>
      </c>
      <c r="AF18" s="247">
        <f t="shared" si="4"/>
        <v>890.06400000000031</v>
      </c>
      <c r="AG18" s="247">
        <f t="shared" si="4"/>
        <v>4064.8089999999993</v>
      </c>
      <c r="AH18" s="247">
        <f t="shared" si="4"/>
        <v>16</v>
      </c>
      <c r="AI18" s="247">
        <f t="shared" si="4"/>
        <v>-472.42000000000007</v>
      </c>
      <c r="AJ18" s="247">
        <f t="shared" si="4"/>
        <v>-23.506999999999607</v>
      </c>
      <c r="AK18" s="247">
        <f t="shared" ref="AK18:AL18" si="5">AK6-AK$11</f>
        <v>-796</v>
      </c>
      <c r="AL18" s="247">
        <f t="shared" si="5"/>
        <v>0</v>
      </c>
    </row>
    <row r="19" spans="1:38" s="90" customFormat="1" x14ac:dyDescent="0.25">
      <c r="A19" s="828" t="s">
        <v>365</v>
      </c>
      <c r="B19" s="394">
        <f>(B6/B$11)-1</f>
        <v>-7.4101519081141154E-2</v>
      </c>
      <c r="C19" s="394">
        <f t="shared" ref="C19:AJ19" si="6">(C6/C$11)-1</f>
        <v>-7.7430972388955577E-2</v>
      </c>
      <c r="D19" s="394">
        <f t="shared" si="6"/>
        <v>0.46809026935209896</v>
      </c>
      <c r="E19" s="394">
        <f t="shared" si="6"/>
        <v>5.2876311943669485E-2</v>
      </c>
      <c r="F19" s="394">
        <f t="shared" si="6"/>
        <v>-9.6592864517609289E-2</v>
      </c>
      <c r="G19" s="394">
        <f t="shared" si="6"/>
        <v>-7.8803356439255734E-2</v>
      </c>
      <c r="H19" s="394">
        <f t="shared" si="6"/>
        <v>4.7446274072007188E-3</v>
      </c>
      <c r="I19" s="394">
        <f t="shared" si="6"/>
        <v>0.56283451081138947</v>
      </c>
      <c r="J19" s="394">
        <f t="shared" si="6"/>
        <v>3.4255599472990728E-2</v>
      </c>
      <c r="K19" s="394">
        <f t="shared" si="6"/>
        <v>2.0793950850661602E-2</v>
      </c>
      <c r="L19" s="394">
        <f t="shared" si="6"/>
        <v>0.10643134108838082</v>
      </c>
      <c r="M19" s="394">
        <f t="shared" si="6"/>
        <v>-8.0823239361132004E-2</v>
      </c>
      <c r="N19" s="394">
        <f t="shared" si="6"/>
        <v>0.307089035829617</v>
      </c>
      <c r="O19" s="394">
        <f t="shared" si="6"/>
        <v>-0.12837162837162841</v>
      </c>
      <c r="P19" s="394">
        <f t="shared" si="6"/>
        <v>7.1331705994033046E-2</v>
      </c>
      <c r="Q19" s="394">
        <f t="shared" si="6"/>
        <v>-1.5110631408526753E-2</v>
      </c>
      <c r="R19" s="394">
        <f t="shared" si="6"/>
        <v>5.1394379741425356E-2</v>
      </c>
      <c r="S19" s="394">
        <f t="shared" si="6"/>
        <v>-1.9926799511996718E-2</v>
      </c>
      <c r="T19" s="394">
        <f t="shared" si="6"/>
        <v>-9.6466394044248949E-3</v>
      </c>
      <c r="U19" s="394">
        <f t="shared" si="6"/>
        <v>-3.1231350706186545E-2</v>
      </c>
      <c r="V19" s="394">
        <f t="shared" si="6"/>
        <v>3.0379216425728828E-3</v>
      </c>
      <c r="W19" s="394">
        <f t="shared" si="6"/>
        <v>7.1864933910918527E-2</v>
      </c>
      <c r="X19" s="394">
        <f t="shared" si="6"/>
        <v>-2.1210352208600902E-2</v>
      </c>
      <c r="Y19" s="394">
        <f t="shared" si="6"/>
        <v>-0.11208585299378249</v>
      </c>
      <c r="Z19" s="394">
        <f t="shared" si="6"/>
        <v>-4.260333575054398E-3</v>
      </c>
      <c r="AA19" s="394">
        <f t="shared" si="6"/>
        <v>-1.814797580269889E-2</v>
      </c>
      <c r="AB19" s="394">
        <f t="shared" si="6"/>
        <v>-5.3766707168894312E-2</v>
      </c>
      <c r="AC19" s="394">
        <f t="shared" si="6"/>
        <v>-2.3710482529118115E-2</v>
      </c>
      <c r="AD19" s="394">
        <f t="shared" si="6"/>
        <v>-7.6309883135980194E-2</v>
      </c>
      <c r="AE19" s="394">
        <f t="shared" si="6"/>
        <v>6.618819776714524E-2</v>
      </c>
      <c r="AF19" s="394">
        <f t="shared" si="6"/>
        <v>7.2304518886207036E-2</v>
      </c>
      <c r="AG19" s="394">
        <f t="shared" si="6"/>
        <v>0.37899642066980421</v>
      </c>
      <c r="AH19" s="394">
        <f t="shared" si="6"/>
        <v>1.1437558081348609E-3</v>
      </c>
      <c r="AI19" s="394">
        <f t="shared" si="6"/>
        <v>-3.2790048461140198E-2</v>
      </c>
      <c r="AJ19" s="394">
        <f t="shared" si="6"/>
        <v>-1.7216822022356748E-3</v>
      </c>
      <c r="AK19" s="394">
        <f t="shared" ref="AK19:AL19" si="7">(AK6/AK$11)-1</f>
        <v>-5.2278996453434923E-2</v>
      </c>
      <c r="AL19" s="394" t="e">
        <f t="shared" si="7"/>
        <v>#DIV/0!</v>
      </c>
    </row>
    <row r="21" spans="1:38" s="89" customFormat="1" x14ac:dyDescent="0.25">
      <c r="A21" s="827" t="s">
        <v>366</v>
      </c>
      <c r="B21" s="244">
        <f>B7-B$11</f>
        <v>-981</v>
      </c>
      <c r="C21" s="244">
        <f t="shared" ref="C21:AJ21" si="8">C7-C$11</f>
        <v>-645</v>
      </c>
      <c r="D21" s="244">
        <f t="shared" si="8"/>
        <v>2079</v>
      </c>
      <c r="E21" s="244">
        <f t="shared" si="8"/>
        <v>283</v>
      </c>
      <c r="F21" s="244">
        <f t="shared" si="8"/>
        <v>-642</v>
      </c>
      <c r="G21" s="244">
        <f t="shared" si="8"/>
        <v>-313</v>
      </c>
      <c r="H21" s="244">
        <f t="shared" si="8"/>
        <v>-16</v>
      </c>
      <c r="I21" s="244">
        <f t="shared" si="8"/>
        <v>529</v>
      </c>
      <c r="J21" s="244">
        <f t="shared" si="8"/>
        <v>-140</v>
      </c>
      <c r="K21" s="244">
        <f t="shared" si="8"/>
        <v>-85</v>
      </c>
      <c r="L21" s="244">
        <f t="shared" si="8"/>
        <v>796</v>
      </c>
      <c r="M21" s="244">
        <f t="shared" si="8"/>
        <v>-879</v>
      </c>
      <c r="N21" s="244">
        <f t="shared" si="8"/>
        <v>1347</v>
      </c>
      <c r="O21" s="244">
        <f t="shared" si="8"/>
        <v>-1010</v>
      </c>
      <c r="P21" s="244">
        <f t="shared" si="8"/>
        <v>411</v>
      </c>
      <c r="Q21" s="244">
        <f t="shared" si="8"/>
        <v>-150</v>
      </c>
      <c r="R21" s="244">
        <f t="shared" si="8"/>
        <v>341</v>
      </c>
      <c r="S21" s="244">
        <f t="shared" si="8"/>
        <v>-211</v>
      </c>
      <c r="T21" s="244">
        <f t="shared" si="8"/>
        <v>113</v>
      </c>
      <c r="U21" s="244">
        <f t="shared" si="8"/>
        <v>-41</v>
      </c>
      <c r="V21" s="244">
        <f t="shared" si="8"/>
        <v>-51</v>
      </c>
      <c r="W21" s="244">
        <f t="shared" si="8"/>
        <v>787</v>
      </c>
      <c r="X21" s="244">
        <f t="shared" si="8"/>
        <v>-8</v>
      </c>
      <c r="Y21" s="244">
        <f t="shared" si="8"/>
        <v>-1106</v>
      </c>
      <c r="Z21" s="244">
        <f t="shared" si="8"/>
        <v>-247</v>
      </c>
      <c r="AA21" s="244">
        <f t="shared" si="8"/>
        <v>-5</v>
      </c>
      <c r="AB21" s="244">
        <f t="shared" si="8"/>
        <v>-328</v>
      </c>
      <c r="AC21" s="244">
        <f t="shared" si="8"/>
        <v>-305</v>
      </c>
      <c r="AD21" s="244">
        <f t="shared" si="8"/>
        <v>-631</v>
      </c>
      <c r="AE21" s="244">
        <f t="shared" si="8"/>
        <v>705</v>
      </c>
      <c r="AF21" s="244">
        <f t="shared" si="8"/>
        <v>1160.0640000000003</v>
      </c>
      <c r="AG21" s="244">
        <f t="shared" si="8"/>
        <v>2244.8089999999993</v>
      </c>
      <c r="AH21" s="244">
        <f t="shared" si="8"/>
        <v>-39</v>
      </c>
      <c r="AI21" s="244">
        <f t="shared" si="8"/>
        <v>-547.42000000000007</v>
      </c>
      <c r="AJ21" s="244">
        <f t="shared" si="8"/>
        <v>-123.50699999999961</v>
      </c>
      <c r="AK21" s="244">
        <f t="shared" ref="AK21:AL21" si="9">AK7-AK$11</f>
        <v>-686</v>
      </c>
      <c r="AL21" s="244">
        <f t="shared" si="9"/>
        <v>0</v>
      </c>
    </row>
    <row r="22" spans="1:38" s="89" customFormat="1" x14ac:dyDescent="0.25">
      <c r="A22" s="827" t="s">
        <v>367</v>
      </c>
      <c r="B22" s="392">
        <f>(B7/B$11)-1</f>
        <v>-0.12115598369766578</v>
      </c>
      <c r="C22" s="392">
        <f t="shared" ref="C22:AJ22" si="10">(C7/C$11)-1</f>
        <v>-7.7430972388955577E-2</v>
      </c>
      <c r="D22" s="392">
        <f t="shared" si="10"/>
        <v>0.50448920165008504</v>
      </c>
      <c r="E22" s="392">
        <f t="shared" si="10"/>
        <v>3.7597980603161885E-2</v>
      </c>
      <c r="F22" s="392">
        <f t="shared" si="10"/>
        <v>-7.3649191235516831E-2</v>
      </c>
      <c r="G22" s="392">
        <f t="shared" si="10"/>
        <v>-3.8063966922047943E-2</v>
      </c>
      <c r="H22" s="392">
        <f t="shared" si="10"/>
        <v>-2.2327658386827043E-3</v>
      </c>
      <c r="I22" s="392">
        <f t="shared" si="10"/>
        <v>0.11325198030400352</v>
      </c>
      <c r="J22" s="392">
        <f t="shared" si="10"/>
        <v>-1.8445322793148922E-2</v>
      </c>
      <c r="K22" s="392">
        <f t="shared" si="10"/>
        <v>-1.0712035286704502E-2</v>
      </c>
      <c r="L22" s="392">
        <f t="shared" si="10"/>
        <v>0.10643134108838082</v>
      </c>
      <c r="M22" s="392">
        <f t="shared" si="10"/>
        <v>-9.4222317504555675E-2</v>
      </c>
      <c r="N22" s="392">
        <f t="shared" si="10"/>
        <v>0.20713516838382295</v>
      </c>
      <c r="O22" s="392">
        <f t="shared" si="10"/>
        <v>-0.10089910089910092</v>
      </c>
      <c r="P22" s="392">
        <f t="shared" si="10"/>
        <v>5.5736371033360488E-2</v>
      </c>
      <c r="Q22" s="392">
        <f t="shared" si="10"/>
        <v>-1.6189962223421506E-2</v>
      </c>
      <c r="R22" s="392">
        <f t="shared" si="10"/>
        <v>3.6435516615022978E-2</v>
      </c>
      <c r="S22" s="392">
        <f t="shared" si="10"/>
        <v>-2.1451809678731171E-2</v>
      </c>
      <c r="T22" s="392">
        <f t="shared" si="10"/>
        <v>1.184858970326097E-2</v>
      </c>
      <c r="U22" s="392">
        <f t="shared" si="10"/>
        <v>-4.0779789138650768E-3</v>
      </c>
      <c r="V22" s="392">
        <f t="shared" si="10"/>
        <v>-5.3425518541797556E-3</v>
      </c>
      <c r="W22" s="392">
        <f t="shared" si="10"/>
        <v>8.7415306009108074E-2</v>
      </c>
      <c r="X22" s="392">
        <f t="shared" si="10"/>
        <v>-7.7836154893951015E-4</v>
      </c>
      <c r="Y22" s="392">
        <f t="shared" si="10"/>
        <v>-9.4199812622434154E-2</v>
      </c>
      <c r="Z22" s="392">
        <f t="shared" si="10"/>
        <v>-2.2389412617839E-2</v>
      </c>
      <c r="AA22" s="392">
        <f t="shared" si="10"/>
        <v>-4.6533271288973221E-4</v>
      </c>
      <c r="AB22" s="392">
        <f t="shared" si="10"/>
        <v>-2.4908869987849358E-2</v>
      </c>
      <c r="AC22" s="392">
        <f t="shared" si="10"/>
        <v>-2.5374376039933422E-2</v>
      </c>
      <c r="AD22" s="392">
        <f t="shared" si="10"/>
        <v>-4.8835229471403174E-2</v>
      </c>
      <c r="AE22" s="392">
        <f t="shared" si="10"/>
        <v>5.6220095693779948E-2</v>
      </c>
      <c r="AF22" s="392">
        <f t="shared" si="10"/>
        <v>9.4238020408879519E-2</v>
      </c>
      <c r="AG22" s="392">
        <f t="shared" si="10"/>
        <v>0.20930247302821914</v>
      </c>
      <c r="AH22" s="392">
        <f t="shared" si="10"/>
        <v>-2.7879047823289316E-3</v>
      </c>
      <c r="AI22" s="392">
        <f t="shared" si="10"/>
        <v>-3.7995699438206132E-2</v>
      </c>
      <c r="AJ22" s="392">
        <f t="shared" si="10"/>
        <v>-9.0458077913608825E-3</v>
      </c>
      <c r="AK22" s="392">
        <f t="shared" ref="AK22:AL22" si="11">(AK7/AK$11)-1</f>
        <v>-4.5054512018914972E-2</v>
      </c>
      <c r="AL22" s="392" t="e">
        <f t="shared" si="11"/>
        <v>#DIV/0!</v>
      </c>
    </row>
    <row r="23" spans="1:38" x14ac:dyDescent="0.25">
      <c r="A23" s="43"/>
    </row>
    <row r="24" spans="1:38" s="131" customFormat="1" x14ac:dyDescent="0.25">
      <c r="A24" s="832" t="s">
        <v>361</v>
      </c>
      <c r="B24" s="833">
        <f>B8-B$11</f>
        <v>-362</v>
      </c>
      <c r="C24" s="833">
        <f t="shared" ref="C24:AJ24" si="12">C8-C$11</f>
        <v>-15</v>
      </c>
      <c r="D24" s="833">
        <f t="shared" si="12"/>
        <v>1116</v>
      </c>
      <c r="E24" s="833">
        <f t="shared" si="12"/>
        <v>141</v>
      </c>
      <c r="F24" s="833">
        <f t="shared" si="12"/>
        <v>-451</v>
      </c>
      <c r="G24" s="833">
        <f t="shared" si="12"/>
        <v>93</v>
      </c>
      <c r="H24" s="833">
        <f t="shared" si="12"/>
        <v>65</v>
      </c>
      <c r="I24" s="833">
        <f t="shared" si="12"/>
        <v>-192</v>
      </c>
      <c r="J24" s="833">
        <f t="shared" si="12"/>
        <v>-242</v>
      </c>
      <c r="K24" s="833">
        <f t="shared" si="12"/>
        <v>-85</v>
      </c>
      <c r="L24" s="833">
        <f t="shared" si="12"/>
        <v>-61</v>
      </c>
      <c r="M24" s="833">
        <f t="shared" si="12"/>
        <v>-567</v>
      </c>
      <c r="N24" s="833">
        <f t="shared" si="12"/>
        <v>920</v>
      </c>
      <c r="O24" s="833">
        <f t="shared" si="12"/>
        <v>-796</v>
      </c>
      <c r="P24" s="833">
        <f t="shared" si="12"/>
        <v>748</v>
      </c>
      <c r="Q24" s="833">
        <f t="shared" si="12"/>
        <v>-570</v>
      </c>
      <c r="R24" s="833">
        <f t="shared" si="12"/>
        <v>-83</v>
      </c>
      <c r="S24" s="833">
        <f t="shared" si="12"/>
        <v>-244</v>
      </c>
      <c r="T24" s="833">
        <f t="shared" si="12"/>
        <v>24</v>
      </c>
      <c r="U24" s="833">
        <f t="shared" si="12"/>
        <v>315</v>
      </c>
      <c r="V24" s="833">
        <f t="shared" si="12"/>
        <v>-280</v>
      </c>
      <c r="W24" s="833">
        <f t="shared" si="12"/>
        <v>-117</v>
      </c>
      <c r="X24" s="833">
        <f t="shared" si="12"/>
        <v>-214</v>
      </c>
      <c r="Y24" s="833">
        <f t="shared" si="12"/>
        <v>-818</v>
      </c>
      <c r="Z24" s="833">
        <f t="shared" si="12"/>
        <v>-682</v>
      </c>
      <c r="AA24" s="833">
        <f t="shared" si="12"/>
        <v>231</v>
      </c>
      <c r="AB24" s="833">
        <f t="shared" si="12"/>
        <v>-114</v>
      </c>
      <c r="AC24" s="833">
        <f t="shared" si="12"/>
        <v>268</v>
      </c>
      <c r="AD24" s="833">
        <f t="shared" si="12"/>
        <v>-160</v>
      </c>
      <c r="AE24" s="833">
        <f t="shared" si="12"/>
        <v>825</v>
      </c>
      <c r="AF24" s="833">
        <f t="shared" si="12"/>
        <v>604.14899999999943</v>
      </c>
      <c r="AG24" s="833">
        <f t="shared" si="12"/>
        <v>53.808999999999287</v>
      </c>
      <c r="AH24" s="833">
        <f t="shared" si="12"/>
        <v>-225.97500000000036</v>
      </c>
      <c r="AI24" s="833">
        <f t="shared" si="12"/>
        <v>-375.5049999999992</v>
      </c>
      <c r="AJ24" s="833">
        <f t="shared" si="12"/>
        <v>32.493000000000393</v>
      </c>
      <c r="AK24" s="833">
        <f t="shared" ref="AK24:AL24" si="13">AK8-AK$11</f>
        <v>-73</v>
      </c>
      <c r="AL24" s="833">
        <f t="shared" si="13"/>
        <v>0</v>
      </c>
    </row>
    <row r="25" spans="1:38" s="131" customFormat="1" x14ac:dyDescent="0.25">
      <c r="A25" s="832" t="s">
        <v>360</v>
      </c>
      <c r="B25" s="390">
        <f>(B8/B$11)-1</f>
        <v>-4.4707916512288448E-2</v>
      </c>
      <c r="C25" s="390">
        <f t="shared" ref="C25:AJ25" si="14">(C8/C$11)-1</f>
        <v>-1.8007202881152873E-3</v>
      </c>
      <c r="D25" s="390">
        <f t="shared" si="14"/>
        <v>0.27080805629701521</v>
      </c>
      <c r="E25" s="390">
        <f t="shared" si="14"/>
        <v>1.8732562774013584E-2</v>
      </c>
      <c r="F25" s="390">
        <f t="shared" si="14"/>
        <v>-5.1737983251118558E-2</v>
      </c>
      <c r="G25" s="390">
        <f t="shared" si="14"/>
        <v>1.1309740970448789E-2</v>
      </c>
      <c r="H25" s="390">
        <f t="shared" si="14"/>
        <v>9.0706112196483613E-3</v>
      </c>
      <c r="I25" s="390">
        <f t="shared" si="14"/>
        <v>-4.1104688503532438E-2</v>
      </c>
      <c r="J25" s="390">
        <f t="shared" si="14"/>
        <v>-3.1884057971014457E-2</v>
      </c>
      <c r="K25" s="390">
        <f t="shared" si="14"/>
        <v>-1.0712035286704502E-2</v>
      </c>
      <c r="L25" s="390">
        <f t="shared" si="14"/>
        <v>-8.1561706110442334E-3</v>
      </c>
      <c r="M25" s="390">
        <f t="shared" si="14"/>
        <v>-6.077821845857001E-2</v>
      </c>
      <c r="N25" s="390">
        <f t="shared" si="14"/>
        <v>0.14147316623097028</v>
      </c>
      <c r="O25" s="390">
        <f t="shared" si="14"/>
        <v>-7.952047952047947E-2</v>
      </c>
      <c r="P25" s="390">
        <f t="shared" si="14"/>
        <v>0.10143748304854894</v>
      </c>
      <c r="Q25" s="390">
        <f t="shared" si="14"/>
        <v>-6.1521856449001655E-2</v>
      </c>
      <c r="R25" s="390">
        <f t="shared" si="14"/>
        <v>-8.8684688535100031E-3</v>
      </c>
      <c r="S25" s="390">
        <f t="shared" si="14"/>
        <v>-2.4806832045547011E-2</v>
      </c>
      <c r="T25" s="390">
        <f t="shared" si="14"/>
        <v>2.5165146272412287E-3</v>
      </c>
      <c r="U25" s="390">
        <f t="shared" si="14"/>
        <v>3.1330813606524677E-2</v>
      </c>
      <c r="V25" s="390">
        <f t="shared" si="14"/>
        <v>-2.9331657238633957E-2</v>
      </c>
      <c r="W25" s="390">
        <f t="shared" si="14"/>
        <v>-1.2995668110629799E-2</v>
      </c>
      <c r="X25" s="390">
        <f t="shared" si="14"/>
        <v>-2.0821171434131203E-2</v>
      </c>
      <c r="Y25" s="390">
        <f t="shared" si="14"/>
        <v>-6.9670385827442338E-2</v>
      </c>
      <c r="Z25" s="390">
        <f t="shared" si="14"/>
        <v>-6.1820159535895591E-2</v>
      </c>
      <c r="AA25" s="390">
        <f t="shared" si="14"/>
        <v>2.1498371335504807E-2</v>
      </c>
      <c r="AB25" s="390">
        <f t="shared" si="14"/>
        <v>-8.6573511543135417E-3</v>
      </c>
      <c r="AC25" s="390">
        <f t="shared" si="14"/>
        <v>2.2296173044925149E-2</v>
      </c>
      <c r="AD25" s="390">
        <f t="shared" si="14"/>
        <v>-1.2382942496710792E-2</v>
      </c>
      <c r="AE25" s="390">
        <f t="shared" si="14"/>
        <v>6.578947368421062E-2</v>
      </c>
      <c r="AF25" s="390">
        <f t="shared" si="14"/>
        <v>4.9078159301559232E-2</v>
      </c>
      <c r="AG25" s="390">
        <f t="shared" si="14"/>
        <v>5.017066828926442E-3</v>
      </c>
      <c r="AH25" s="390">
        <f t="shared" si="14"/>
        <v>-1.6153763671456156E-2</v>
      </c>
      <c r="AI25" s="390">
        <f t="shared" si="14"/>
        <v>-2.6063306268575448E-2</v>
      </c>
      <c r="AJ25" s="390">
        <f t="shared" si="14"/>
        <v>2.3798281276745659E-3</v>
      </c>
      <c r="AK25" s="390">
        <f t="shared" ref="AK25:AL25" si="15">(AK8/AK$11)-1</f>
        <v>-4.794430579272313E-3</v>
      </c>
      <c r="AL25" s="390" t="e">
        <f t="shared" si="15"/>
        <v>#DIV/0!</v>
      </c>
    </row>
    <row r="26" spans="1:38" x14ac:dyDescent="0.25">
      <c r="A26" s="43"/>
    </row>
    <row r="27" spans="1:38" s="836" customFormat="1" x14ac:dyDescent="0.25">
      <c r="A27" s="834" t="s">
        <v>368</v>
      </c>
      <c r="B27" s="835">
        <f>B9-B$11</f>
        <v>-157</v>
      </c>
      <c r="C27" s="835">
        <f t="shared" ref="C27:AJ27" si="16">C9-C$11</f>
        <v>-11</v>
      </c>
      <c r="D27" s="835">
        <f t="shared" si="16"/>
        <v>269</v>
      </c>
      <c r="E27" s="835">
        <f t="shared" si="16"/>
        <v>25</v>
      </c>
      <c r="F27" s="835">
        <f t="shared" si="16"/>
        <v>-248</v>
      </c>
      <c r="G27" s="835">
        <f t="shared" si="16"/>
        <v>45</v>
      </c>
      <c r="H27" s="835">
        <f t="shared" si="16"/>
        <v>-25</v>
      </c>
      <c r="I27" s="835">
        <f t="shared" si="16"/>
        <v>-209</v>
      </c>
      <c r="J27" s="835">
        <f t="shared" si="16"/>
        <v>-269</v>
      </c>
      <c r="K27" s="835">
        <f t="shared" si="16"/>
        <v>183</v>
      </c>
      <c r="L27" s="835">
        <f t="shared" si="16"/>
        <v>-184</v>
      </c>
      <c r="M27" s="835">
        <f t="shared" si="16"/>
        <v>-559</v>
      </c>
      <c r="N27" s="835">
        <f t="shared" si="16"/>
        <v>726</v>
      </c>
      <c r="O27" s="835">
        <f t="shared" si="16"/>
        <v>-753</v>
      </c>
      <c r="P27" s="835">
        <f t="shared" si="16"/>
        <v>458</v>
      </c>
      <c r="Q27" s="835">
        <f t="shared" si="16"/>
        <v>-461</v>
      </c>
      <c r="R27" s="835">
        <f t="shared" si="16"/>
        <v>-91</v>
      </c>
      <c r="S27" s="835">
        <f t="shared" si="16"/>
        <v>-98</v>
      </c>
      <c r="T27" s="835">
        <f t="shared" si="16"/>
        <v>-156</v>
      </c>
      <c r="U27" s="835">
        <f t="shared" si="16"/>
        <v>308</v>
      </c>
      <c r="V27" s="835">
        <f t="shared" si="16"/>
        <v>-308</v>
      </c>
      <c r="W27" s="835">
        <f t="shared" si="16"/>
        <v>-154</v>
      </c>
      <c r="X27" s="835">
        <f t="shared" si="16"/>
        <v>-334</v>
      </c>
      <c r="Y27" s="835">
        <f t="shared" si="16"/>
        <v>-780</v>
      </c>
      <c r="Z27" s="835">
        <f t="shared" si="16"/>
        <v>-393</v>
      </c>
      <c r="AA27" s="835">
        <f t="shared" si="16"/>
        <v>369</v>
      </c>
      <c r="AB27" s="835">
        <f t="shared" si="16"/>
        <v>140</v>
      </c>
      <c r="AC27" s="835">
        <f t="shared" si="16"/>
        <v>52</v>
      </c>
      <c r="AD27" s="835">
        <f t="shared" si="16"/>
        <v>33</v>
      </c>
      <c r="AE27" s="835">
        <f t="shared" si="16"/>
        <v>620</v>
      </c>
      <c r="AF27" s="835">
        <f t="shared" si="16"/>
        <v>187.13400000000001</v>
      </c>
      <c r="AG27" s="835">
        <f t="shared" si="16"/>
        <v>1.808999999999287</v>
      </c>
      <c r="AH27" s="835">
        <f t="shared" si="16"/>
        <v>-146</v>
      </c>
      <c r="AI27" s="835">
        <f t="shared" si="16"/>
        <v>-12.069999999999709</v>
      </c>
      <c r="AJ27" s="835">
        <f t="shared" si="16"/>
        <v>-68.506999999999607</v>
      </c>
      <c r="AK27" s="835">
        <f t="shared" ref="AK27:AL27" si="17">AK9-AK$11</f>
        <v>-133</v>
      </c>
      <c r="AL27" s="835">
        <f t="shared" si="17"/>
        <v>0</v>
      </c>
    </row>
    <row r="28" spans="1:38" s="836" customFormat="1" x14ac:dyDescent="0.25">
      <c r="A28" s="834" t="s">
        <v>369</v>
      </c>
      <c r="B28" s="387">
        <f>(B9/B$11)-1</f>
        <v>-1.9389897492898656E-2</v>
      </c>
      <c r="C28" s="387">
        <f t="shared" ref="C28:AJ28" si="18">(C9/C$11)-1</f>
        <v>-1.3205282112844774E-3</v>
      </c>
      <c r="D28" s="387">
        <f t="shared" si="18"/>
        <v>6.5275418587721346E-2</v>
      </c>
      <c r="E28" s="387">
        <f t="shared" si="18"/>
        <v>3.3213763783712658E-3</v>
      </c>
      <c r="F28" s="387">
        <f t="shared" si="18"/>
        <v>-2.845015486979463E-2</v>
      </c>
      <c r="G28" s="387">
        <f t="shared" si="18"/>
        <v>5.4724553082816652E-3</v>
      </c>
      <c r="H28" s="387">
        <f t="shared" si="18"/>
        <v>-3.4886966229417116E-3</v>
      </c>
      <c r="I28" s="387">
        <f t="shared" si="18"/>
        <v>-4.4744166131449381E-2</v>
      </c>
      <c r="J28" s="387">
        <f t="shared" si="18"/>
        <v>-3.5441370223978974E-2</v>
      </c>
      <c r="K28" s="387">
        <f t="shared" si="18"/>
        <v>2.3062381852551939E-2</v>
      </c>
      <c r="L28" s="387">
        <f t="shared" si="18"/>
        <v>-2.4602219548067961E-2</v>
      </c>
      <c r="M28" s="387">
        <f t="shared" si="18"/>
        <v>-5.9920677457390936E-2</v>
      </c>
      <c r="N28" s="387">
        <f t="shared" si="18"/>
        <v>0.11164078117791787</v>
      </c>
      <c r="O28" s="387">
        <f t="shared" si="18"/>
        <v>-7.522477522477522E-2</v>
      </c>
      <c r="P28" s="387">
        <f t="shared" si="18"/>
        <v>6.2110116625983203E-2</v>
      </c>
      <c r="Q28" s="387">
        <f t="shared" si="18"/>
        <v>-4.9757150566648645E-2</v>
      </c>
      <c r="R28" s="387">
        <f t="shared" si="18"/>
        <v>-9.7232610321615898E-3</v>
      </c>
      <c r="S28" s="387">
        <f t="shared" si="18"/>
        <v>-9.9633997559983589E-3</v>
      </c>
      <c r="T28" s="387">
        <f t="shared" si="18"/>
        <v>-1.6357345077068208E-2</v>
      </c>
      <c r="U28" s="387">
        <f t="shared" si="18"/>
        <v>3.0634573304157531E-2</v>
      </c>
      <c r="V28" s="387">
        <f t="shared" si="18"/>
        <v>-3.226482296249733E-2</v>
      </c>
      <c r="W28" s="387">
        <f t="shared" si="18"/>
        <v>-1.7105409308008412E-2</v>
      </c>
      <c r="X28" s="387">
        <f t="shared" si="18"/>
        <v>-3.2496594668223411E-2</v>
      </c>
      <c r="Y28" s="387">
        <f t="shared" si="18"/>
        <v>-6.643386423643638E-2</v>
      </c>
      <c r="Z28" s="387">
        <f t="shared" si="18"/>
        <v>-3.5623640319071836E-2</v>
      </c>
      <c r="AA28" s="387">
        <f t="shared" si="18"/>
        <v>3.4341554211261061E-2</v>
      </c>
      <c r="AB28" s="387">
        <f t="shared" si="18"/>
        <v>1.063183475091134E-2</v>
      </c>
      <c r="AC28" s="387">
        <f t="shared" si="18"/>
        <v>4.3261231281197521E-3</v>
      </c>
      <c r="AD28" s="387">
        <f t="shared" si="18"/>
        <v>2.5539818899464883E-3</v>
      </c>
      <c r="AE28" s="387">
        <f t="shared" si="18"/>
        <v>4.944178628389162E-2</v>
      </c>
      <c r="AF28" s="387">
        <f t="shared" si="18"/>
        <v>1.5201866199791692E-2</v>
      </c>
      <c r="AG28" s="387">
        <f t="shared" si="18"/>
        <v>1.6866832488093841E-4</v>
      </c>
      <c r="AH28" s="387">
        <f t="shared" si="18"/>
        <v>-1.0436771749231522E-2</v>
      </c>
      <c r="AI28" s="387">
        <f t="shared" si="18"/>
        <v>-8.377627639091223E-4</v>
      </c>
      <c r="AJ28" s="387">
        <f t="shared" si="18"/>
        <v>-5.0175387173420072E-3</v>
      </c>
      <c r="AK28" s="387">
        <f t="shared" ref="AK28:AL28" si="19">(AK9/AK$11)-1</f>
        <v>-8.7350584526467712E-3</v>
      </c>
      <c r="AL28" s="387" t="e">
        <f t="shared" si="19"/>
        <v>#DIV/0!</v>
      </c>
    </row>
    <row r="30" spans="1:38" s="142" customFormat="1" x14ac:dyDescent="0.25">
      <c r="A30" s="829" t="s">
        <v>370</v>
      </c>
      <c r="B30" s="830">
        <f>B10-B$11</f>
        <v>-16</v>
      </c>
      <c r="C30" s="830">
        <f t="shared" ref="C30:AJ30" si="20">C10-C$11</f>
        <v>-15</v>
      </c>
      <c r="D30" s="830">
        <f t="shared" si="20"/>
        <v>138</v>
      </c>
      <c r="E30" s="830">
        <f t="shared" si="20"/>
        <v>-29</v>
      </c>
      <c r="F30" s="830">
        <f t="shared" si="20"/>
        <v>-114</v>
      </c>
      <c r="G30" s="830">
        <f t="shared" si="20"/>
        <v>-3</v>
      </c>
      <c r="H30" s="830">
        <f t="shared" si="20"/>
        <v>-27</v>
      </c>
      <c r="I30" s="830">
        <f t="shared" si="20"/>
        <v>-118</v>
      </c>
      <c r="J30" s="830">
        <f t="shared" si="20"/>
        <v>-141</v>
      </c>
      <c r="K30" s="830">
        <f t="shared" si="20"/>
        <v>87</v>
      </c>
      <c r="L30" s="830">
        <f t="shared" si="20"/>
        <v>0</v>
      </c>
      <c r="M30" s="830">
        <f t="shared" si="20"/>
        <v>-391</v>
      </c>
      <c r="N30" s="830">
        <f t="shared" si="20"/>
        <v>459</v>
      </c>
      <c r="O30" s="830">
        <f t="shared" si="20"/>
        <v>-408</v>
      </c>
      <c r="P30" s="830">
        <f t="shared" si="20"/>
        <v>167</v>
      </c>
      <c r="Q30" s="830">
        <f t="shared" si="20"/>
        <v>-253</v>
      </c>
      <c r="R30" s="830">
        <f t="shared" si="20"/>
        <v>-47</v>
      </c>
      <c r="S30" s="830">
        <f t="shared" si="20"/>
        <v>-93</v>
      </c>
      <c r="T30" s="830">
        <f t="shared" si="20"/>
        <v>-70</v>
      </c>
      <c r="U30" s="830">
        <f t="shared" si="20"/>
        <v>138</v>
      </c>
      <c r="V30" s="830">
        <f t="shared" si="20"/>
        <v>-116</v>
      </c>
      <c r="W30" s="830">
        <f t="shared" si="20"/>
        <v>-33</v>
      </c>
      <c r="X30" s="830">
        <f t="shared" si="20"/>
        <v>-71</v>
      </c>
      <c r="Y30" s="830">
        <f t="shared" si="20"/>
        <v>-128</v>
      </c>
      <c r="Z30" s="830">
        <f t="shared" si="20"/>
        <v>-175</v>
      </c>
      <c r="AA30" s="830">
        <f t="shared" si="20"/>
        <v>160</v>
      </c>
      <c r="AB30" s="830">
        <f t="shared" si="20"/>
        <v>150</v>
      </c>
      <c r="AC30" s="830">
        <f t="shared" si="20"/>
        <v>180</v>
      </c>
      <c r="AD30" s="830">
        <f t="shared" si="20"/>
        <v>97</v>
      </c>
      <c r="AE30" s="830">
        <f t="shared" si="20"/>
        <v>124</v>
      </c>
      <c r="AF30" s="830">
        <f t="shared" si="20"/>
        <v>122.97400000000016</v>
      </c>
      <c r="AG30" s="830">
        <f t="shared" si="20"/>
        <v>-19.462000000001353</v>
      </c>
      <c r="AH30" s="830" t="e">
        <f t="shared" si="20"/>
        <v>#VALUE!</v>
      </c>
      <c r="AI30" s="830">
        <f t="shared" si="20"/>
        <v>67.5</v>
      </c>
      <c r="AJ30" s="830">
        <f t="shared" si="20"/>
        <v>-98.583999999998923</v>
      </c>
      <c r="AK30" s="830">
        <f t="shared" ref="AK30:AL30" si="21">AK10-AK$11</f>
        <v>-169</v>
      </c>
      <c r="AL30" s="830">
        <f t="shared" si="21"/>
        <v>0</v>
      </c>
    </row>
    <row r="31" spans="1:38" s="142" customFormat="1" x14ac:dyDescent="0.25">
      <c r="A31" s="829" t="s">
        <v>371</v>
      </c>
      <c r="B31" s="831">
        <f>(B10/B$11)-1</f>
        <v>-1.976040508830379E-3</v>
      </c>
      <c r="C31" s="831">
        <f t="shared" ref="C31:AJ31" si="22">(C10/C$11)-1</f>
        <v>-1.8007202881152873E-3</v>
      </c>
      <c r="D31" s="831">
        <f t="shared" si="22"/>
        <v>3.3487017714147083E-2</v>
      </c>
      <c r="E31" s="831">
        <f t="shared" si="22"/>
        <v>-3.8527965989105795E-3</v>
      </c>
      <c r="F31" s="831">
        <f t="shared" si="22"/>
        <v>-1.3077893770792715E-2</v>
      </c>
      <c r="G31" s="831">
        <f t="shared" si="22"/>
        <v>-3.6483035388545915E-4</v>
      </c>
      <c r="H31" s="831">
        <f t="shared" si="22"/>
        <v>-3.7677923527770218E-3</v>
      </c>
      <c r="I31" s="831">
        <f t="shared" si="22"/>
        <v>-2.5262256476129341E-2</v>
      </c>
      <c r="J31" s="831">
        <f t="shared" si="22"/>
        <v>-1.8577075098814233E-2</v>
      </c>
      <c r="K31" s="831">
        <f t="shared" si="22"/>
        <v>1.096408317580333E-2</v>
      </c>
      <c r="L31" s="831">
        <f t="shared" si="22"/>
        <v>0</v>
      </c>
      <c r="M31" s="831">
        <f t="shared" si="22"/>
        <v>-4.1912316432629382E-2</v>
      </c>
      <c r="N31" s="831">
        <f t="shared" si="22"/>
        <v>7.058280793479943E-2</v>
      </c>
      <c r="O31" s="831">
        <f t="shared" si="22"/>
        <v>-4.0759240759240756E-2</v>
      </c>
      <c r="P31" s="831">
        <f t="shared" si="22"/>
        <v>2.2647138595063732E-2</v>
      </c>
      <c r="Q31" s="831">
        <f t="shared" si="22"/>
        <v>-2.7307069616837598E-2</v>
      </c>
      <c r="R31" s="831">
        <f t="shared" si="22"/>
        <v>-5.0219040495779188E-3</v>
      </c>
      <c r="S31" s="831">
        <f t="shared" si="22"/>
        <v>-9.4550630337535413E-3</v>
      </c>
      <c r="T31" s="831">
        <f t="shared" si="22"/>
        <v>-7.3398343294537316E-3</v>
      </c>
      <c r="U31" s="831">
        <f t="shared" si="22"/>
        <v>1.3725880246667987E-2</v>
      </c>
      <c r="V31" s="831">
        <f t="shared" si="22"/>
        <v>-1.2151686570291198E-2</v>
      </c>
      <c r="W31" s="831">
        <f t="shared" si="22"/>
        <v>-3.6654448517160487E-3</v>
      </c>
      <c r="X31" s="831">
        <f t="shared" si="22"/>
        <v>-6.9079587468379167E-3</v>
      </c>
      <c r="Y31" s="831">
        <f t="shared" si="22"/>
        <v>-1.0901967464440832E-2</v>
      </c>
      <c r="Z31" s="831">
        <f t="shared" si="22"/>
        <v>-1.5862944162436499E-2</v>
      </c>
      <c r="AA31" s="831">
        <f t="shared" si="22"/>
        <v>1.4890646812470987E-2</v>
      </c>
      <c r="AB31" s="831">
        <f t="shared" si="22"/>
        <v>1.1391251518833467E-2</v>
      </c>
      <c r="AC31" s="831">
        <f t="shared" si="22"/>
        <v>1.4975041597337757E-2</v>
      </c>
      <c r="AD31" s="831">
        <f t="shared" si="22"/>
        <v>7.5071588886308493E-3</v>
      </c>
      <c r="AE31" s="831">
        <f t="shared" si="22"/>
        <v>9.8883572567782796E-3</v>
      </c>
      <c r="AF31" s="831">
        <f t="shared" si="22"/>
        <v>9.9898163564782205E-3</v>
      </c>
      <c r="AG31" s="831">
        <f t="shared" si="22"/>
        <v>-1.8146063785718924E-3</v>
      </c>
      <c r="AH31" s="831" t="e">
        <f t="shared" si="22"/>
        <v>#VALUE!</v>
      </c>
      <c r="AI31" s="831">
        <f t="shared" si="22"/>
        <v>4.6850858793594519E-3</v>
      </c>
      <c r="AJ31" s="831">
        <f t="shared" si="22"/>
        <v>-7.2204159707831561E-3</v>
      </c>
      <c r="AK31" s="831">
        <f t="shared" ref="AK31:AL31" si="23">(AK10/AK$11)-1</f>
        <v>-1.1099435176671446E-2</v>
      </c>
      <c r="AL31" s="831" t="e">
        <f t="shared" si="23"/>
        <v>#DIV/0!</v>
      </c>
    </row>
    <row r="33" spans="1:38" x14ac:dyDescent="0.25">
      <c r="A33" s="235" t="s">
        <v>262</v>
      </c>
    </row>
    <row r="34" spans="1:38" s="90" customFormat="1" x14ac:dyDescent="0.25">
      <c r="A34" s="246" t="s">
        <v>253</v>
      </c>
      <c r="B34" s="247">
        <f t="shared" ref="B34:AJ34" si="24">B8-B11</f>
        <v>-362</v>
      </c>
      <c r="C34" s="247">
        <f t="shared" si="24"/>
        <v>-15</v>
      </c>
      <c r="D34" s="247">
        <f t="shared" si="24"/>
        <v>1116</v>
      </c>
      <c r="E34" s="247">
        <f t="shared" si="24"/>
        <v>141</v>
      </c>
      <c r="F34" s="247">
        <f t="shared" si="24"/>
        <v>-451</v>
      </c>
      <c r="G34" s="247">
        <f t="shared" si="24"/>
        <v>93</v>
      </c>
      <c r="H34" s="247">
        <f t="shared" si="24"/>
        <v>65</v>
      </c>
      <c r="I34" s="247">
        <f t="shared" si="24"/>
        <v>-192</v>
      </c>
      <c r="J34" s="247">
        <f t="shared" si="24"/>
        <v>-242</v>
      </c>
      <c r="K34" s="247">
        <f t="shared" si="24"/>
        <v>-85</v>
      </c>
      <c r="L34" s="247">
        <f t="shared" si="24"/>
        <v>-61</v>
      </c>
      <c r="M34" s="247">
        <f t="shared" si="24"/>
        <v>-567</v>
      </c>
      <c r="N34" s="247">
        <f t="shared" si="24"/>
        <v>920</v>
      </c>
      <c r="O34" s="247">
        <f t="shared" si="24"/>
        <v>-796</v>
      </c>
      <c r="P34" s="247">
        <f t="shared" si="24"/>
        <v>748</v>
      </c>
      <c r="Q34" s="247">
        <f t="shared" si="24"/>
        <v>-570</v>
      </c>
      <c r="R34" s="247">
        <f t="shared" si="24"/>
        <v>-83</v>
      </c>
      <c r="S34" s="247">
        <f t="shared" si="24"/>
        <v>-244</v>
      </c>
      <c r="T34" s="247">
        <f t="shared" si="24"/>
        <v>24</v>
      </c>
      <c r="U34" s="247">
        <f t="shared" si="24"/>
        <v>315</v>
      </c>
      <c r="V34" s="247">
        <f t="shared" si="24"/>
        <v>-280</v>
      </c>
      <c r="W34" s="247">
        <f t="shared" si="24"/>
        <v>-117</v>
      </c>
      <c r="X34" s="247">
        <f t="shared" si="24"/>
        <v>-214</v>
      </c>
      <c r="Y34" s="247">
        <f t="shared" si="24"/>
        <v>-818</v>
      </c>
      <c r="Z34" s="247">
        <f t="shared" si="24"/>
        <v>-682</v>
      </c>
      <c r="AA34" s="247">
        <f t="shared" si="24"/>
        <v>231</v>
      </c>
      <c r="AB34" s="247">
        <f t="shared" si="24"/>
        <v>-114</v>
      </c>
      <c r="AC34" s="247">
        <f t="shared" si="24"/>
        <v>268</v>
      </c>
      <c r="AD34" s="247">
        <f t="shared" si="24"/>
        <v>-160</v>
      </c>
      <c r="AE34" s="247">
        <f t="shared" si="24"/>
        <v>825</v>
      </c>
      <c r="AF34" s="247">
        <f t="shared" si="24"/>
        <v>604.14899999999943</v>
      </c>
      <c r="AG34" s="247">
        <f t="shared" si="24"/>
        <v>53.808999999999287</v>
      </c>
      <c r="AH34" s="247">
        <f t="shared" si="24"/>
        <v>-225.97500000000036</v>
      </c>
      <c r="AI34" s="247">
        <f t="shared" si="24"/>
        <v>-375.5049999999992</v>
      </c>
      <c r="AJ34" s="247">
        <f t="shared" si="24"/>
        <v>32.493000000000393</v>
      </c>
      <c r="AK34" s="247">
        <f t="shared" ref="AK34:AL34" si="25">AK8-AK11</f>
        <v>-73</v>
      </c>
      <c r="AL34" s="247">
        <f t="shared" si="25"/>
        <v>0</v>
      </c>
    </row>
    <row r="35" spans="1:38" s="90" customFormat="1" x14ac:dyDescent="0.25">
      <c r="A35" s="246" t="s">
        <v>255</v>
      </c>
      <c r="B35" s="248">
        <f t="shared" ref="B35:AJ35" si="26">(B8-B11)/B11</f>
        <v>-4.4707916512288504E-2</v>
      </c>
      <c r="C35" s="248">
        <f t="shared" si="26"/>
        <v>-1.8007202881152461E-3</v>
      </c>
      <c r="D35" s="248">
        <f t="shared" si="26"/>
        <v>0.27080805629701526</v>
      </c>
      <c r="E35" s="248">
        <f t="shared" si="26"/>
        <v>1.8732562774013552E-2</v>
      </c>
      <c r="F35" s="248">
        <f t="shared" si="26"/>
        <v>-5.1737983251118502E-2</v>
      </c>
      <c r="G35" s="248">
        <f t="shared" si="26"/>
        <v>1.1309740970448741E-2</v>
      </c>
      <c r="H35" s="248">
        <f t="shared" si="26"/>
        <v>9.0706112196483387E-3</v>
      </c>
      <c r="I35" s="248">
        <f t="shared" si="26"/>
        <v>-4.1104688503532431E-2</v>
      </c>
      <c r="J35" s="248">
        <f t="shared" si="26"/>
        <v>-3.1884057971014491E-2</v>
      </c>
      <c r="K35" s="248">
        <f t="shared" si="26"/>
        <v>-1.0712035286704474E-2</v>
      </c>
      <c r="L35" s="248">
        <f t="shared" si="26"/>
        <v>-8.1561706110442576E-3</v>
      </c>
      <c r="M35" s="248">
        <f t="shared" si="26"/>
        <v>-6.0778218458570052E-2</v>
      </c>
      <c r="N35" s="248">
        <f t="shared" si="26"/>
        <v>0.14147316623097031</v>
      </c>
      <c r="O35" s="248">
        <f t="shared" si="26"/>
        <v>-7.9520479520479526E-2</v>
      </c>
      <c r="P35" s="248">
        <f t="shared" si="26"/>
        <v>0.10143748304854895</v>
      </c>
      <c r="Q35" s="248">
        <f t="shared" si="26"/>
        <v>-6.152185644900162E-2</v>
      </c>
      <c r="R35" s="248">
        <f t="shared" si="26"/>
        <v>-8.868468853509991E-3</v>
      </c>
      <c r="S35" s="248">
        <f t="shared" si="26"/>
        <v>-2.480683204554697E-2</v>
      </c>
      <c r="T35" s="248">
        <f t="shared" si="26"/>
        <v>2.5165146272412707E-3</v>
      </c>
      <c r="U35" s="248">
        <f t="shared" si="26"/>
        <v>3.1330813606524767E-2</v>
      </c>
      <c r="V35" s="248">
        <f t="shared" si="26"/>
        <v>-2.9331657238633981E-2</v>
      </c>
      <c r="W35" s="248">
        <f t="shared" si="26"/>
        <v>-1.299566811062979E-2</v>
      </c>
      <c r="X35" s="248">
        <f t="shared" si="26"/>
        <v>-2.0821171434131154E-2</v>
      </c>
      <c r="Y35" s="248">
        <f t="shared" si="26"/>
        <v>-6.9670385827442297E-2</v>
      </c>
      <c r="Z35" s="248">
        <f t="shared" si="26"/>
        <v>-6.1820159535895577E-2</v>
      </c>
      <c r="AA35" s="248">
        <f t="shared" si="26"/>
        <v>2.1498371335504887E-2</v>
      </c>
      <c r="AB35" s="248">
        <f t="shared" si="26"/>
        <v>-8.657351154313488E-3</v>
      </c>
      <c r="AC35" s="248">
        <f t="shared" si="26"/>
        <v>2.2296173044925125E-2</v>
      </c>
      <c r="AD35" s="248">
        <f t="shared" si="26"/>
        <v>-1.2382942496710781E-2</v>
      </c>
      <c r="AE35" s="248">
        <f t="shared" si="26"/>
        <v>6.5789473684210523E-2</v>
      </c>
      <c r="AF35" s="248">
        <f t="shared" si="26"/>
        <v>4.9078159301559281E-2</v>
      </c>
      <c r="AG35" s="248">
        <f t="shared" si="26"/>
        <v>5.0170668289263361E-3</v>
      </c>
      <c r="AH35" s="248">
        <f t="shared" si="26"/>
        <v>-1.615376367145617E-2</v>
      </c>
      <c r="AI35" s="248">
        <f t="shared" si="26"/>
        <v>-2.6063306268575441E-2</v>
      </c>
      <c r="AJ35" s="248">
        <f t="shared" si="26"/>
        <v>2.3798281276744791E-3</v>
      </c>
      <c r="AK35" s="248">
        <f t="shared" ref="AK35:AL35" si="27">(AK8-AK11)/AK11</f>
        <v>-4.7944305792722974E-3</v>
      </c>
      <c r="AL35" s="248" t="e">
        <f t="shared" si="27"/>
        <v>#DIV/0!</v>
      </c>
    </row>
    <row r="36" spans="1:38" x14ac:dyDescent="0.25">
      <c r="A36" s="233" t="s">
        <v>258</v>
      </c>
      <c r="B36" s="79">
        <f>AVERAGE(B35:AF35)</f>
        <v>3.3568504061912197E-3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</row>
    <row r="37" spans="1:38" x14ac:dyDescent="0.25">
      <c r="A37" s="233" t="s">
        <v>257</v>
      </c>
      <c r="B37" s="79">
        <f>MEDIAN(B35:AF35)</f>
        <v>-8.868468853509991E-3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</row>
    <row r="38" spans="1:38" x14ac:dyDescent="0.25">
      <c r="A38" s="233" t="s">
        <v>259</v>
      </c>
      <c r="B38" s="79">
        <f>_xlfn.STDEV.P(B35:AF35)</f>
        <v>6.8383805424310357E-2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</row>
    <row r="39" spans="1:38" x14ac:dyDescent="0.25">
      <c r="A39" s="233" t="s">
        <v>260</v>
      </c>
      <c r="B39">
        <f>SKEW(B35:AF35)</f>
        <v>2.2081951923771213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</row>
    <row r="40" spans="1:38" x14ac:dyDescent="0.25">
      <c r="A40" s="233" t="s">
        <v>261</v>
      </c>
      <c r="B40">
        <f>KURT(B35:AF35)</f>
        <v>6.6924894666709438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</row>
    <row r="41" spans="1:38" x14ac:dyDescent="0.25">
      <c r="A41" s="23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</row>
    <row r="42" spans="1:38" x14ac:dyDescent="0.25">
      <c r="A42" s="23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</row>
    <row r="43" spans="1:38" s="89" customFormat="1" x14ac:dyDescent="0.25">
      <c r="A43" s="243" t="s">
        <v>254</v>
      </c>
      <c r="B43" s="244">
        <f t="shared" ref="B43:AJ43" si="28">B8-B12</f>
        <v>-466</v>
      </c>
      <c r="C43" s="244">
        <f t="shared" si="28"/>
        <v>-82</v>
      </c>
      <c r="D43" s="244">
        <f t="shared" si="28"/>
        <v>1033</v>
      </c>
      <c r="E43" s="244">
        <f t="shared" si="28"/>
        <v>12</v>
      </c>
      <c r="F43" s="244">
        <f t="shared" si="28"/>
        <v>-599</v>
      </c>
      <c r="G43" s="244">
        <f t="shared" si="28"/>
        <v>63</v>
      </c>
      <c r="H43" s="244">
        <f t="shared" si="28"/>
        <v>167</v>
      </c>
      <c r="I43" s="244">
        <f t="shared" si="28"/>
        <v>-442</v>
      </c>
      <c r="J43" s="244">
        <f t="shared" si="28"/>
        <v>-179</v>
      </c>
      <c r="K43" s="244">
        <f t="shared" si="28"/>
        <v>-83</v>
      </c>
      <c r="L43" s="244">
        <f t="shared" si="28"/>
        <v>-56</v>
      </c>
      <c r="M43" s="244">
        <f t="shared" si="28"/>
        <v>-717</v>
      </c>
      <c r="N43" s="244">
        <f t="shared" si="28"/>
        <v>1079</v>
      </c>
      <c r="O43" s="244">
        <f t="shared" si="28"/>
        <v>-889</v>
      </c>
      <c r="P43" s="244">
        <f t="shared" si="28"/>
        <v>748</v>
      </c>
      <c r="Q43" s="244">
        <f t="shared" si="28"/>
        <v>-598</v>
      </c>
      <c r="R43" s="244">
        <f t="shared" si="28"/>
        <v>-90</v>
      </c>
      <c r="S43" s="244">
        <f t="shared" si="28"/>
        <v>-169</v>
      </c>
      <c r="T43" s="244">
        <f t="shared" si="28"/>
        <v>124</v>
      </c>
      <c r="U43" s="244">
        <f t="shared" si="28"/>
        <v>401</v>
      </c>
      <c r="V43" s="244">
        <f t="shared" si="28"/>
        <v>-241</v>
      </c>
      <c r="W43" s="244">
        <f t="shared" si="28"/>
        <v>-122</v>
      </c>
      <c r="X43" s="244">
        <f t="shared" si="28"/>
        <v>-50</v>
      </c>
      <c r="Y43" s="244">
        <f t="shared" si="28"/>
        <v>-884</v>
      </c>
      <c r="Z43" s="244">
        <f t="shared" si="28"/>
        <v>-762</v>
      </c>
      <c r="AA43" s="244">
        <f t="shared" si="28"/>
        <v>441</v>
      </c>
      <c r="AB43" s="244">
        <f t="shared" si="28"/>
        <v>-20</v>
      </c>
      <c r="AC43" s="244">
        <f t="shared" si="28"/>
        <v>187</v>
      </c>
      <c r="AD43" s="244">
        <f t="shared" si="28"/>
        <v>-390</v>
      </c>
      <c r="AE43" s="244">
        <f t="shared" si="28"/>
        <v>918</v>
      </c>
      <c r="AF43" s="244">
        <f t="shared" si="28"/>
        <v>556.08499999999913</v>
      </c>
      <c r="AG43" s="244">
        <f t="shared" si="28"/>
        <v>-1.2960000000002765</v>
      </c>
      <c r="AH43" s="244">
        <f t="shared" si="28"/>
        <v>-162.12200000000121</v>
      </c>
      <c r="AI43" s="244">
        <f t="shared" si="28"/>
        <v>-184.08499999999913</v>
      </c>
      <c r="AJ43" s="244">
        <f t="shared" si="28"/>
        <v>84.80199999999968</v>
      </c>
      <c r="AK43" s="244">
        <f t="shared" ref="AK43:AL43" si="29">AK8-AK12</f>
        <v>5</v>
      </c>
      <c r="AL43" s="244">
        <f t="shared" si="29"/>
        <v>0</v>
      </c>
    </row>
    <row r="44" spans="1:38" s="89" customFormat="1" x14ac:dyDescent="0.25">
      <c r="A44" s="243" t="s">
        <v>256</v>
      </c>
      <c r="B44" s="245">
        <f t="shared" ref="B44:AJ44" si="30">(B8-B11)/B11</f>
        <v>-4.4707916512288504E-2</v>
      </c>
      <c r="C44" s="245">
        <f t="shared" si="30"/>
        <v>-1.8007202881152461E-3</v>
      </c>
      <c r="D44" s="245">
        <f t="shared" si="30"/>
        <v>0.27080805629701526</v>
      </c>
      <c r="E44" s="245">
        <f t="shared" si="30"/>
        <v>1.8732562774013552E-2</v>
      </c>
      <c r="F44" s="245">
        <f t="shared" si="30"/>
        <v>-5.1737983251118502E-2</v>
      </c>
      <c r="G44" s="245">
        <f t="shared" si="30"/>
        <v>1.1309740970448741E-2</v>
      </c>
      <c r="H44" s="245">
        <f t="shared" si="30"/>
        <v>9.0706112196483387E-3</v>
      </c>
      <c r="I44" s="245">
        <f t="shared" si="30"/>
        <v>-4.1104688503532431E-2</v>
      </c>
      <c r="J44" s="245">
        <f t="shared" si="30"/>
        <v>-3.1884057971014491E-2</v>
      </c>
      <c r="K44" s="245">
        <f t="shared" si="30"/>
        <v>-1.0712035286704474E-2</v>
      </c>
      <c r="L44" s="245">
        <f t="shared" si="30"/>
        <v>-8.1561706110442576E-3</v>
      </c>
      <c r="M44" s="245">
        <f t="shared" si="30"/>
        <v>-6.0778218458570052E-2</v>
      </c>
      <c r="N44" s="245">
        <f t="shared" si="30"/>
        <v>0.14147316623097031</v>
      </c>
      <c r="O44" s="245">
        <f t="shared" si="30"/>
        <v>-7.9520479520479526E-2</v>
      </c>
      <c r="P44" s="245">
        <f t="shared" si="30"/>
        <v>0.10143748304854895</v>
      </c>
      <c r="Q44" s="245">
        <f t="shared" si="30"/>
        <v>-6.152185644900162E-2</v>
      </c>
      <c r="R44" s="245">
        <f t="shared" si="30"/>
        <v>-8.868468853509991E-3</v>
      </c>
      <c r="S44" s="245">
        <f t="shared" si="30"/>
        <v>-2.480683204554697E-2</v>
      </c>
      <c r="T44" s="245">
        <f t="shared" si="30"/>
        <v>2.5165146272412707E-3</v>
      </c>
      <c r="U44" s="245">
        <f t="shared" si="30"/>
        <v>3.1330813606524767E-2</v>
      </c>
      <c r="V44" s="245">
        <f t="shared" si="30"/>
        <v>-2.9331657238633981E-2</v>
      </c>
      <c r="W44" s="245">
        <f t="shared" si="30"/>
        <v>-1.299566811062979E-2</v>
      </c>
      <c r="X44" s="245">
        <f t="shared" si="30"/>
        <v>-2.0821171434131154E-2</v>
      </c>
      <c r="Y44" s="245">
        <f t="shared" si="30"/>
        <v>-6.9670385827442297E-2</v>
      </c>
      <c r="Z44" s="245">
        <f t="shared" si="30"/>
        <v>-6.1820159535895577E-2</v>
      </c>
      <c r="AA44" s="245">
        <f t="shared" si="30"/>
        <v>2.1498371335504887E-2</v>
      </c>
      <c r="AB44" s="245">
        <f t="shared" si="30"/>
        <v>-8.657351154313488E-3</v>
      </c>
      <c r="AC44" s="245">
        <f t="shared" si="30"/>
        <v>2.2296173044925125E-2</v>
      </c>
      <c r="AD44" s="245">
        <f t="shared" si="30"/>
        <v>-1.2382942496710781E-2</v>
      </c>
      <c r="AE44" s="245">
        <f t="shared" si="30"/>
        <v>6.5789473684210523E-2</v>
      </c>
      <c r="AF44" s="245">
        <f t="shared" si="30"/>
        <v>4.9078159301559281E-2</v>
      </c>
      <c r="AG44" s="245">
        <f t="shared" si="30"/>
        <v>5.0170668289263361E-3</v>
      </c>
      <c r="AH44" s="245">
        <f t="shared" si="30"/>
        <v>-1.615376367145617E-2</v>
      </c>
      <c r="AI44" s="245">
        <f t="shared" si="30"/>
        <v>-2.6063306268575441E-2</v>
      </c>
      <c r="AJ44" s="245">
        <f t="shared" si="30"/>
        <v>2.3798281276744791E-3</v>
      </c>
      <c r="AK44" s="245">
        <f t="shared" ref="AK44:AL44" si="31">(AK8-AK11)/AK11</f>
        <v>-4.7944305792722974E-3</v>
      </c>
      <c r="AL44" s="245" t="e">
        <f t="shared" si="31"/>
        <v>#DIV/0!</v>
      </c>
    </row>
    <row r="45" spans="1:38" x14ac:dyDescent="0.25">
      <c r="A45" s="233" t="s">
        <v>258</v>
      </c>
      <c r="B45" s="79">
        <f>AVERAGE(B44:AF44)</f>
        <v>3.3568504061912197E-3</v>
      </c>
    </row>
    <row r="46" spans="1:38" x14ac:dyDescent="0.25">
      <c r="A46" s="233" t="s">
        <v>257</v>
      </c>
      <c r="B46" s="79">
        <f>MEDIAN(B44:AF44)</f>
        <v>-8.868468853509991E-3</v>
      </c>
    </row>
    <row r="47" spans="1:38" x14ac:dyDescent="0.25">
      <c r="A47" s="233" t="s">
        <v>259</v>
      </c>
      <c r="B47" s="79">
        <f>_xlfn.STDEV.P(B44:AF44)</f>
        <v>6.8383805424310357E-2</v>
      </c>
    </row>
    <row r="48" spans="1:38" x14ac:dyDescent="0.25">
      <c r="A48" s="233" t="s">
        <v>260</v>
      </c>
      <c r="B48">
        <f>SKEW(B44:AF44)</f>
        <v>2.2081951923771213</v>
      </c>
    </row>
    <row r="49" spans="1:38" x14ac:dyDescent="0.25">
      <c r="A49" s="233" t="s">
        <v>261</v>
      </c>
      <c r="B49">
        <f>KURT(B44:AF44)</f>
        <v>6.6924894666709438</v>
      </c>
    </row>
    <row r="51" spans="1:38" x14ac:dyDescent="0.25">
      <c r="A51" s="235" t="s">
        <v>263</v>
      </c>
    </row>
    <row r="52" spans="1:38" x14ac:dyDescent="0.25">
      <c r="A52" s="236"/>
    </row>
    <row r="53" spans="1:38" x14ac:dyDescent="0.25">
      <c r="A53" s="234" t="s">
        <v>266</v>
      </c>
    </row>
    <row r="54" spans="1:38" s="239" customFormat="1" x14ac:dyDescent="0.25">
      <c r="A54" s="237" t="s">
        <v>255</v>
      </c>
      <c r="B54" s="238" t="str">
        <f>IF(B34&gt;0,B35," ")</f>
        <v xml:space="preserve"> </v>
      </c>
      <c r="C54" s="238" t="str">
        <f t="shared" ref="C54:AF54" si="32">IF(C34&gt;0,C35," ")</f>
        <v xml:space="preserve"> </v>
      </c>
      <c r="D54" s="238">
        <f t="shared" si="32"/>
        <v>0.27080805629701526</v>
      </c>
      <c r="E54" s="238">
        <f t="shared" si="32"/>
        <v>1.8732562774013552E-2</v>
      </c>
      <c r="F54" s="238" t="str">
        <f t="shared" si="32"/>
        <v xml:space="preserve"> </v>
      </c>
      <c r="G54" s="238">
        <f t="shared" si="32"/>
        <v>1.1309740970448741E-2</v>
      </c>
      <c r="H54" s="238">
        <f t="shared" si="32"/>
        <v>9.0706112196483387E-3</v>
      </c>
      <c r="I54" s="238" t="str">
        <f t="shared" si="32"/>
        <v xml:space="preserve"> </v>
      </c>
      <c r="J54" s="238" t="str">
        <f t="shared" si="32"/>
        <v xml:space="preserve"> </v>
      </c>
      <c r="K54" s="238" t="str">
        <f t="shared" si="32"/>
        <v xml:space="preserve"> </v>
      </c>
      <c r="L54" s="238" t="str">
        <f t="shared" si="32"/>
        <v xml:space="preserve"> </v>
      </c>
      <c r="M54" s="238" t="str">
        <f t="shared" si="32"/>
        <v xml:space="preserve"> </v>
      </c>
      <c r="N54" s="238">
        <f t="shared" si="32"/>
        <v>0.14147316623097031</v>
      </c>
      <c r="O54" s="238" t="str">
        <f t="shared" si="32"/>
        <v xml:space="preserve"> </v>
      </c>
      <c r="P54" s="238">
        <f t="shared" si="32"/>
        <v>0.10143748304854895</v>
      </c>
      <c r="Q54" s="238" t="str">
        <f t="shared" si="32"/>
        <v xml:space="preserve"> </v>
      </c>
      <c r="R54" s="238" t="str">
        <f t="shared" si="32"/>
        <v xml:space="preserve"> </v>
      </c>
      <c r="S54" s="238" t="str">
        <f t="shared" si="32"/>
        <v xml:space="preserve"> </v>
      </c>
      <c r="T54" s="238">
        <f t="shared" si="32"/>
        <v>2.5165146272412707E-3</v>
      </c>
      <c r="U54" s="238">
        <f t="shared" si="32"/>
        <v>3.1330813606524767E-2</v>
      </c>
      <c r="V54" s="238" t="str">
        <f t="shared" si="32"/>
        <v xml:space="preserve"> </v>
      </c>
      <c r="W54" s="238" t="str">
        <f t="shared" si="32"/>
        <v xml:space="preserve"> </v>
      </c>
      <c r="X54" s="238" t="str">
        <f t="shared" si="32"/>
        <v xml:space="preserve"> </v>
      </c>
      <c r="Y54" s="238" t="str">
        <f t="shared" si="32"/>
        <v xml:space="preserve"> </v>
      </c>
      <c r="Z54" s="238" t="str">
        <f t="shared" si="32"/>
        <v xml:space="preserve"> </v>
      </c>
      <c r="AA54" s="238">
        <f t="shared" si="32"/>
        <v>2.1498371335504887E-2</v>
      </c>
      <c r="AB54" s="238" t="str">
        <f t="shared" si="32"/>
        <v xml:space="preserve"> </v>
      </c>
      <c r="AC54" s="238">
        <f t="shared" si="32"/>
        <v>2.2296173044925125E-2</v>
      </c>
      <c r="AD54" s="238" t="str">
        <f t="shared" si="32"/>
        <v xml:space="preserve"> </v>
      </c>
      <c r="AE54" s="238">
        <f t="shared" si="32"/>
        <v>6.5789473684210523E-2</v>
      </c>
      <c r="AF54" s="238">
        <f t="shared" si="32"/>
        <v>4.9078159301559281E-2</v>
      </c>
      <c r="AG54" s="238">
        <f t="shared" ref="AG54" si="33">IF(AG34&gt;0,AG35," ")</f>
        <v>5.0170668289263361E-3</v>
      </c>
      <c r="AH54" s="238" t="str">
        <f t="shared" ref="AH54" si="34">IF(AH34&gt;0,AH35," ")</f>
        <v xml:space="preserve"> </v>
      </c>
      <c r="AJ54" s="238">
        <f t="shared" ref="AJ54:AK54" si="35">IF(AJ34&gt;0,AJ35," ")</f>
        <v>2.3798281276744791E-3</v>
      </c>
      <c r="AK54" s="238" t="str">
        <f t="shared" si="35"/>
        <v xml:space="preserve"> </v>
      </c>
      <c r="AL54" s="238" t="str">
        <f t="shared" ref="AL54" si="36">IF(AL34&gt;0,AL35," ")</f>
        <v xml:space="preserve"> </v>
      </c>
    </row>
    <row r="55" spans="1:38" s="242" customFormat="1" x14ac:dyDescent="0.25">
      <c r="A55" s="242" t="s">
        <v>264</v>
      </c>
      <c r="B55" s="242" t="str">
        <f>IF(B34&gt;0,B35," ")</f>
        <v xml:space="preserve"> </v>
      </c>
      <c r="C55" s="242" t="str">
        <f t="shared" ref="C55:AF55" si="37">IF(C34&gt;0,C35," ")</f>
        <v xml:space="preserve"> </v>
      </c>
      <c r="D55" s="242">
        <f t="shared" si="37"/>
        <v>0.27080805629701526</v>
      </c>
      <c r="E55" s="242">
        <f t="shared" si="37"/>
        <v>1.8732562774013552E-2</v>
      </c>
      <c r="F55" s="242" t="str">
        <f t="shared" si="37"/>
        <v xml:space="preserve"> </v>
      </c>
      <c r="G55" s="242">
        <f t="shared" si="37"/>
        <v>1.1309740970448741E-2</v>
      </c>
      <c r="H55" s="242">
        <f t="shared" si="37"/>
        <v>9.0706112196483387E-3</v>
      </c>
      <c r="I55" s="242" t="str">
        <f t="shared" si="37"/>
        <v xml:space="preserve"> </v>
      </c>
      <c r="J55" s="242" t="str">
        <f t="shared" si="37"/>
        <v xml:space="preserve"> </v>
      </c>
      <c r="K55" s="242" t="str">
        <f t="shared" si="37"/>
        <v xml:space="preserve"> </v>
      </c>
      <c r="L55" s="242" t="str">
        <f t="shared" si="37"/>
        <v xml:space="preserve"> </v>
      </c>
      <c r="M55" s="242" t="str">
        <f t="shared" si="37"/>
        <v xml:space="preserve"> </v>
      </c>
      <c r="N55" s="242">
        <f t="shared" si="37"/>
        <v>0.14147316623097031</v>
      </c>
      <c r="O55" s="242" t="str">
        <f t="shared" si="37"/>
        <v xml:space="preserve"> </v>
      </c>
      <c r="P55" s="242">
        <f t="shared" si="37"/>
        <v>0.10143748304854895</v>
      </c>
      <c r="Q55" s="242" t="str">
        <f t="shared" si="37"/>
        <v xml:space="preserve"> </v>
      </c>
      <c r="R55" s="242" t="str">
        <f t="shared" si="37"/>
        <v xml:space="preserve"> </v>
      </c>
      <c r="S55" s="242" t="str">
        <f t="shared" si="37"/>
        <v xml:space="preserve"> </v>
      </c>
      <c r="T55" s="242">
        <f t="shared" si="37"/>
        <v>2.5165146272412707E-3</v>
      </c>
      <c r="U55" s="242">
        <f t="shared" si="37"/>
        <v>3.1330813606524767E-2</v>
      </c>
      <c r="V55" s="242" t="str">
        <f t="shared" si="37"/>
        <v xml:space="preserve"> </v>
      </c>
      <c r="W55" s="242" t="str">
        <f t="shared" si="37"/>
        <v xml:space="preserve"> </v>
      </c>
      <c r="X55" s="242" t="str">
        <f t="shared" si="37"/>
        <v xml:space="preserve"> </v>
      </c>
      <c r="Y55" s="242" t="str">
        <f t="shared" si="37"/>
        <v xml:space="preserve"> </v>
      </c>
      <c r="Z55" s="242" t="str">
        <f t="shared" si="37"/>
        <v xml:space="preserve"> </v>
      </c>
      <c r="AA55" s="242">
        <f t="shared" si="37"/>
        <v>2.1498371335504887E-2</v>
      </c>
      <c r="AB55" s="242" t="str">
        <f t="shared" si="37"/>
        <v xml:space="preserve"> </v>
      </c>
      <c r="AC55" s="242">
        <f t="shared" si="37"/>
        <v>2.2296173044925125E-2</v>
      </c>
      <c r="AD55" s="242" t="str">
        <f t="shared" si="37"/>
        <v xml:space="preserve"> </v>
      </c>
      <c r="AE55" s="242">
        <f t="shared" si="37"/>
        <v>6.5789473684210523E-2</v>
      </c>
      <c r="AF55" s="242">
        <f t="shared" si="37"/>
        <v>4.9078159301559281E-2</v>
      </c>
      <c r="AG55" s="242">
        <f t="shared" ref="AG55" si="38">IF(AG34&gt;0,AG35," ")</f>
        <v>5.0170668289263361E-3</v>
      </c>
      <c r="AH55" s="242" t="str">
        <f t="shared" ref="AH55" si="39">IF(AH34&gt;0,AH35," ")</f>
        <v xml:space="preserve"> </v>
      </c>
      <c r="AJ55" s="242">
        <f t="shared" ref="AJ55:AK55" si="40">IF(AJ34&gt;0,AJ35," ")</f>
        <v>2.3798281276744791E-3</v>
      </c>
      <c r="AK55" s="242" t="str">
        <f t="shared" si="40"/>
        <v xml:space="preserve"> </v>
      </c>
      <c r="AL55" s="242" t="str">
        <f t="shared" ref="AL55" si="41">IF(AL34&gt;0,AL35," ")</f>
        <v xml:space="preserve"> </v>
      </c>
    </row>
    <row r="56" spans="1:38" x14ac:dyDescent="0.25">
      <c r="A56" s="233" t="s">
        <v>273</v>
      </c>
      <c r="B56" s="79">
        <f>AVERAGE(B54:AF54)</f>
        <v>6.211176051171758E-2</v>
      </c>
    </row>
    <row r="57" spans="1:38" x14ac:dyDescent="0.25">
      <c r="A57" s="233" t="s">
        <v>268</v>
      </c>
      <c r="B57" s="79">
        <f>MEDIAN(B54:AF54)</f>
        <v>2.6813493325724948E-2</v>
      </c>
    </row>
    <row r="58" spans="1:38" x14ac:dyDescent="0.25">
      <c r="A58" s="233" t="s">
        <v>265</v>
      </c>
      <c r="B58" s="79">
        <f>_xlfn.STDEV.P(B54:AF55)</f>
        <v>7.4493870717745617E-2</v>
      </c>
    </row>
    <row r="59" spans="1:38" x14ac:dyDescent="0.25">
      <c r="A59" s="233" t="s">
        <v>261</v>
      </c>
      <c r="B59">
        <f>KURT(B54:AF55)</f>
        <v>3.2196659673549504</v>
      </c>
    </row>
    <row r="60" spans="1:38" x14ac:dyDescent="0.25">
      <c r="A60" s="233" t="s">
        <v>271</v>
      </c>
      <c r="B60">
        <f>COUNTIF(C54:AF54,"&gt;0")</f>
        <v>12</v>
      </c>
    </row>
    <row r="61" spans="1:38" x14ac:dyDescent="0.25">
      <c r="A61" s="234" t="s">
        <v>267</v>
      </c>
    </row>
    <row r="62" spans="1:38" s="239" customFormat="1" x14ac:dyDescent="0.25">
      <c r="A62" s="237" t="s">
        <v>255</v>
      </c>
      <c r="B62" s="238">
        <f>IF(B34&lt;0,B35," ")</f>
        <v>-4.4707916512288504E-2</v>
      </c>
      <c r="C62" s="238">
        <f>C35</f>
        <v>-1.8007202881152461E-3</v>
      </c>
      <c r="D62" s="238"/>
      <c r="E62" s="238"/>
      <c r="F62" s="238">
        <f>F35</f>
        <v>-5.1737983251118502E-2</v>
      </c>
      <c r="G62" s="238"/>
      <c r="H62" s="238"/>
      <c r="I62" s="238">
        <f>I35</f>
        <v>-4.1104688503532431E-2</v>
      </c>
      <c r="J62" s="238">
        <f>J35</f>
        <v>-3.1884057971014491E-2</v>
      </c>
      <c r="K62" s="238">
        <f>K35</f>
        <v>-1.0712035286704474E-2</v>
      </c>
      <c r="L62" s="238">
        <f>L35</f>
        <v>-8.1561706110442576E-3</v>
      </c>
      <c r="M62" s="238">
        <f>M35</f>
        <v>-6.0778218458570052E-2</v>
      </c>
      <c r="N62" s="238"/>
      <c r="O62" s="238">
        <f>O35</f>
        <v>-7.9520479520479526E-2</v>
      </c>
      <c r="P62" s="238"/>
      <c r="Q62" s="238">
        <f>Q35</f>
        <v>-6.152185644900162E-2</v>
      </c>
      <c r="R62" s="238">
        <f>R35</f>
        <v>-8.868468853509991E-3</v>
      </c>
      <c r="S62" s="238">
        <f>S35</f>
        <v>-2.480683204554697E-2</v>
      </c>
      <c r="T62" s="238"/>
      <c r="U62" s="238"/>
      <c r="V62" s="238">
        <f>V35</f>
        <v>-2.9331657238633981E-2</v>
      </c>
      <c r="W62" s="238">
        <f>W35</f>
        <v>-1.299566811062979E-2</v>
      </c>
      <c r="X62" s="238">
        <f>X35</f>
        <v>-2.0821171434131154E-2</v>
      </c>
      <c r="Y62" s="238">
        <f>Y35</f>
        <v>-6.9670385827442297E-2</v>
      </c>
      <c r="Z62" s="238">
        <f>Z35</f>
        <v>-6.1820159535895577E-2</v>
      </c>
      <c r="AA62" s="238"/>
      <c r="AB62" s="238">
        <f>AB35</f>
        <v>-8.657351154313488E-3</v>
      </c>
      <c r="AC62" s="238"/>
      <c r="AD62" s="238">
        <f>AD35</f>
        <v>-1.2382942496710781E-2</v>
      </c>
      <c r="AE62" s="238"/>
      <c r="AF62" s="238"/>
      <c r="AG62" s="238"/>
      <c r="AH62" s="238">
        <f t="shared" ref="AH62:AI62" si="42">AH35</f>
        <v>-1.615376367145617E-2</v>
      </c>
      <c r="AI62" s="238">
        <f t="shared" si="42"/>
        <v>-2.6063306268575441E-2</v>
      </c>
    </row>
    <row r="63" spans="1:38" s="241" customFormat="1" x14ac:dyDescent="0.25">
      <c r="A63" s="240" t="s">
        <v>264</v>
      </c>
      <c r="B63" s="242">
        <f>IF(B34&lt;0,B62*-1," ")</f>
        <v>4.4707916512288504E-2</v>
      </c>
      <c r="C63" s="242">
        <f t="shared" ref="C63:AD63" si="43">C62*-1</f>
        <v>1.8007202881152461E-3</v>
      </c>
      <c r="D63" s="242"/>
      <c r="E63" s="242"/>
      <c r="F63" s="242">
        <f t="shared" si="43"/>
        <v>5.1737983251118502E-2</v>
      </c>
      <c r="G63" s="242"/>
      <c r="H63" s="242"/>
      <c r="I63" s="242">
        <f t="shared" si="43"/>
        <v>4.1104688503532431E-2</v>
      </c>
      <c r="J63" s="242">
        <f t="shared" si="43"/>
        <v>3.1884057971014491E-2</v>
      </c>
      <c r="K63" s="242">
        <f t="shared" si="43"/>
        <v>1.0712035286704474E-2</v>
      </c>
      <c r="L63" s="242">
        <f t="shared" si="43"/>
        <v>8.1561706110442576E-3</v>
      </c>
      <c r="M63" s="242">
        <f t="shared" si="43"/>
        <v>6.0778218458570052E-2</v>
      </c>
      <c r="N63" s="242"/>
      <c r="O63" s="242">
        <f t="shared" si="43"/>
        <v>7.9520479520479526E-2</v>
      </c>
      <c r="P63" s="242"/>
      <c r="Q63" s="242">
        <f t="shared" si="43"/>
        <v>6.152185644900162E-2</v>
      </c>
      <c r="R63" s="242">
        <f t="shared" si="43"/>
        <v>8.868468853509991E-3</v>
      </c>
      <c r="S63" s="242">
        <f t="shared" si="43"/>
        <v>2.480683204554697E-2</v>
      </c>
      <c r="T63" s="242"/>
      <c r="U63" s="242"/>
      <c r="V63" s="242">
        <f t="shared" si="43"/>
        <v>2.9331657238633981E-2</v>
      </c>
      <c r="W63" s="242">
        <f t="shared" si="43"/>
        <v>1.299566811062979E-2</v>
      </c>
      <c r="X63" s="242">
        <f t="shared" si="43"/>
        <v>2.0821171434131154E-2</v>
      </c>
      <c r="Y63" s="242">
        <f t="shared" si="43"/>
        <v>6.9670385827442297E-2</v>
      </c>
      <c r="Z63" s="242">
        <f t="shared" si="43"/>
        <v>6.1820159535895577E-2</v>
      </c>
      <c r="AA63" s="242"/>
      <c r="AB63" s="242">
        <f t="shared" si="43"/>
        <v>8.657351154313488E-3</v>
      </c>
      <c r="AC63" s="242"/>
      <c r="AD63" s="242">
        <f t="shared" si="43"/>
        <v>1.2382942496710781E-2</v>
      </c>
      <c r="AE63" s="242"/>
      <c r="AF63" s="242"/>
      <c r="AG63" s="242"/>
      <c r="AH63" s="242">
        <f t="shared" ref="AH63:AI63" si="44">AH62*-1</f>
        <v>1.615376367145617E-2</v>
      </c>
      <c r="AI63" s="242">
        <f t="shared" si="44"/>
        <v>2.6063306268575441E-2</v>
      </c>
    </row>
    <row r="64" spans="1:38" x14ac:dyDescent="0.25">
      <c r="A64" s="233" t="s">
        <v>274</v>
      </c>
      <c r="B64" s="79">
        <f>AVERAGE(B62:AF62)</f>
        <v>-3.3751513870983324E-2</v>
      </c>
    </row>
    <row r="65" spans="1:2" x14ac:dyDescent="0.25">
      <c r="A65" s="233" t="s">
        <v>269</v>
      </c>
      <c r="B65" s="79">
        <f>MEDIAN(B62:AF62)</f>
        <v>-2.9331657238633981E-2</v>
      </c>
    </row>
    <row r="66" spans="1:2" x14ac:dyDescent="0.25">
      <c r="A66" s="233" t="s">
        <v>270</v>
      </c>
      <c r="B66" s="79">
        <f>_xlfn.STDEV.P(B62:AF63)</f>
        <v>4.1313640628233832E-2</v>
      </c>
    </row>
    <row r="67" spans="1:2" x14ac:dyDescent="0.25">
      <c r="A67" s="233" t="s">
        <v>261</v>
      </c>
      <c r="B67">
        <f>KURT(B62:AF63)</f>
        <v>-0.72367698047292528</v>
      </c>
    </row>
    <row r="68" spans="1:2" x14ac:dyDescent="0.25">
      <c r="A68" s="233" t="s">
        <v>271</v>
      </c>
      <c r="B68">
        <f>COUNTIF(C62:AF62,"&lt;0")</f>
        <v>18</v>
      </c>
    </row>
  </sheetData>
  <mergeCells count="1">
    <mergeCell ref="B4:S4"/>
  </mergeCells>
  <phoneticPr fontId="4" type="noConversion"/>
  <printOptions horizontalCentered="1" verticalCentered="1"/>
  <pageMargins left="0.25" right="0.25" top="1" bottom="1" header="0.5" footer="0.5"/>
  <pageSetup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66"/>
  <sheetViews>
    <sheetView topLeftCell="CJ1" workbookViewId="0">
      <selection activeCell="CD6" sqref="CD6:CO63"/>
    </sheetView>
  </sheetViews>
  <sheetFormatPr defaultRowHeight="13.2" x14ac:dyDescent="0.25"/>
  <cols>
    <col min="1" max="1" width="12.6640625" style="28" customWidth="1"/>
    <col min="2" max="11" width="8.6640625" style="584" customWidth="1"/>
    <col min="12" max="12" width="9.6640625" style="584" customWidth="1"/>
    <col min="13" max="13" width="8.6640625" style="584" customWidth="1"/>
    <col min="14" max="15" width="8.6640625" style="28" customWidth="1"/>
    <col min="16" max="16" width="12.6640625" style="28" customWidth="1"/>
    <col min="17" max="26" width="8.6640625" style="584" customWidth="1"/>
    <col min="27" max="27" width="9.6640625" style="584" customWidth="1"/>
    <col min="28" max="28" width="8.6640625" style="584" customWidth="1"/>
    <col min="29" max="30" width="8.6640625" style="28" customWidth="1"/>
    <col min="31" max="31" width="12.6640625" style="28" customWidth="1"/>
    <col min="32" max="41" width="8.6640625" style="584" customWidth="1"/>
    <col min="42" max="42" width="9.6640625" style="584" customWidth="1"/>
    <col min="43" max="43" width="8.6640625" style="584" customWidth="1"/>
    <col min="44" max="45" width="8.6640625" style="28" customWidth="1"/>
    <col min="46" max="46" width="12.6640625" style="28" customWidth="1"/>
    <col min="47" max="56" width="8.6640625" style="584" customWidth="1"/>
    <col min="57" max="57" width="9.6640625" style="584" customWidth="1"/>
    <col min="58" max="58" width="8.6640625" style="584" customWidth="1"/>
    <col min="59" max="60" width="8.6640625" style="28" customWidth="1"/>
    <col min="61" max="61" width="12.6640625" style="28" customWidth="1"/>
    <col min="62" max="73" width="8.6640625" style="584" customWidth="1"/>
    <col min="74" max="74" width="8.6640625" style="28" customWidth="1"/>
    <col min="76" max="79" width="15.77734375" style="297" customWidth="1"/>
    <col min="81" max="81" width="9.6640625" customWidth="1"/>
    <col min="82" max="82" width="8.88671875" style="80"/>
    <col min="83" max="93" width="8.88671875" style="584"/>
    <col min="96" max="99" width="12.6640625" style="297" customWidth="1"/>
  </cols>
  <sheetData>
    <row r="1" spans="1:108" ht="15.6" x14ac:dyDescent="0.3">
      <c r="A1" s="214" t="s">
        <v>395</v>
      </c>
    </row>
    <row r="2" spans="1:108" x14ac:dyDescent="0.25">
      <c r="CR2" s="423"/>
      <c r="CS2" s="423"/>
      <c r="CT2" s="423"/>
      <c r="CU2" s="423"/>
      <c r="CV2" s="5"/>
      <c r="CW2" s="5"/>
      <c r="CX2" s="5"/>
      <c r="CY2" s="5"/>
      <c r="CZ2" s="5"/>
      <c r="DA2" s="5"/>
      <c r="DB2" s="5"/>
      <c r="DC2" s="5"/>
      <c r="DD2" s="5"/>
    </row>
    <row r="3" spans="1:108" ht="18" customHeight="1" x14ac:dyDescent="0.35">
      <c r="A3" s="1056" t="s">
        <v>396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8"/>
      <c r="O3" s="298"/>
      <c r="P3" s="1059" t="s">
        <v>397</v>
      </c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1"/>
      <c r="AD3" s="298"/>
      <c r="AE3" s="1068" t="s">
        <v>398</v>
      </c>
      <c r="AF3" s="1069"/>
      <c r="AG3" s="1069"/>
      <c r="AH3" s="1069"/>
      <c r="AI3" s="1069"/>
      <c r="AJ3" s="1069"/>
      <c r="AK3" s="1069"/>
      <c r="AL3" s="1069"/>
      <c r="AM3" s="1069"/>
      <c r="AN3" s="1069"/>
      <c r="AO3" s="1069"/>
      <c r="AP3" s="1069"/>
      <c r="AQ3" s="1069"/>
      <c r="AR3" s="1070"/>
      <c r="AS3" s="298"/>
      <c r="AT3" s="1071" t="s">
        <v>399</v>
      </c>
      <c r="AU3" s="1072"/>
      <c r="AV3" s="1072"/>
      <c r="AW3" s="1072"/>
      <c r="AX3" s="1072"/>
      <c r="AY3" s="1072"/>
      <c r="AZ3" s="1072"/>
      <c r="BA3" s="1072"/>
      <c r="BB3" s="1072"/>
      <c r="BC3" s="1072"/>
      <c r="BD3" s="1072"/>
      <c r="BE3" s="1072"/>
      <c r="BF3" s="1072"/>
      <c r="BG3" s="1073"/>
      <c r="BH3" s="298"/>
      <c r="BI3" s="1065" t="s">
        <v>400</v>
      </c>
      <c r="BJ3" s="1066"/>
      <c r="BK3" s="1066"/>
      <c r="BL3" s="1066"/>
      <c r="BM3" s="1066"/>
      <c r="BN3" s="1066"/>
      <c r="BO3" s="1066"/>
      <c r="BP3" s="1066"/>
      <c r="BQ3" s="1066"/>
      <c r="BR3" s="1066"/>
      <c r="BS3" s="1066"/>
      <c r="BT3" s="1066"/>
      <c r="BU3" s="1066"/>
      <c r="BV3" s="1067"/>
      <c r="BW3" s="299"/>
      <c r="BX3" s="300" t="s">
        <v>401</v>
      </c>
      <c r="BY3" s="301"/>
      <c r="BZ3" s="301"/>
      <c r="CA3" s="302"/>
      <c r="CC3" s="1053" t="s">
        <v>317</v>
      </c>
      <c r="CD3" s="1054"/>
      <c r="CE3" s="1054"/>
      <c r="CF3" s="1054"/>
      <c r="CG3" s="1054"/>
      <c r="CH3" s="1054"/>
      <c r="CI3" s="1054"/>
      <c r="CJ3" s="1054"/>
      <c r="CK3" s="1054"/>
      <c r="CL3" s="1054"/>
      <c r="CM3" s="1054"/>
      <c r="CN3" s="1054"/>
      <c r="CO3" s="1054"/>
      <c r="CP3" s="1055"/>
      <c r="CR3" s="420" t="s">
        <v>402</v>
      </c>
      <c r="CS3" s="421"/>
      <c r="CT3" s="421"/>
      <c r="CU3" s="422"/>
      <c r="CV3" s="131"/>
      <c r="CW3" s="131"/>
      <c r="CX3" s="131"/>
      <c r="CY3" s="131"/>
      <c r="CZ3" s="131"/>
      <c r="DA3" s="131"/>
      <c r="DB3" s="131"/>
      <c r="DC3" s="131"/>
      <c r="DD3" s="962"/>
    </row>
    <row r="4" spans="1:108" ht="48" x14ac:dyDescent="0.25">
      <c r="A4" s="303" t="s">
        <v>123</v>
      </c>
      <c r="B4" s="585" t="s">
        <v>166</v>
      </c>
      <c r="C4" s="585" t="s">
        <v>307</v>
      </c>
      <c r="D4" s="585" t="s">
        <v>309</v>
      </c>
      <c r="E4" s="585" t="s">
        <v>118</v>
      </c>
      <c r="F4" s="585" t="s">
        <v>168</v>
      </c>
      <c r="G4" s="585" t="s">
        <v>169</v>
      </c>
      <c r="H4" s="585" t="s">
        <v>310</v>
      </c>
      <c r="I4" s="585" t="s">
        <v>243</v>
      </c>
      <c r="J4" s="585" t="s">
        <v>300</v>
      </c>
      <c r="K4" s="585" t="s">
        <v>170</v>
      </c>
      <c r="L4" s="585" t="s">
        <v>301</v>
      </c>
      <c r="M4" s="585" t="s">
        <v>241</v>
      </c>
      <c r="N4" s="305" t="s">
        <v>117</v>
      </c>
      <c r="O4" s="306"/>
      <c r="P4" s="307" t="s">
        <v>123</v>
      </c>
      <c r="Q4" s="590" t="s">
        <v>166</v>
      </c>
      <c r="R4" s="590" t="s">
        <v>307</v>
      </c>
      <c r="S4" s="590" t="s">
        <v>309</v>
      </c>
      <c r="T4" s="590" t="s">
        <v>118</v>
      </c>
      <c r="U4" s="590" t="s">
        <v>168</v>
      </c>
      <c r="V4" s="590" t="s">
        <v>169</v>
      </c>
      <c r="W4" s="590" t="s">
        <v>310</v>
      </c>
      <c r="X4" s="590" t="s">
        <v>243</v>
      </c>
      <c r="Y4" s="590" t="s">
        <v>300</v>
      </c>
      <c r="Z4" s="590" t="s">
        <v>170</v>
      </c>
      <c r="AA4" s="590" t="s">
        <v>173</v>
      </c>
      <c r="AB4" s="590" t="s">
        <v>241</v>
      </c>
      <c r="AC4" s="308" t="s">
        <v>117</v>
      </c>
      <c r="AD4" s="306"/>
      <c r="AE4" s="412" t="s">
        <v>123</v>
      </c>
      <c r="AF4" s="600" t="s">
        <v>166</v>
      </c>
      <c r="AG4" s="600" t="s">
        <v>307</v>
      </c>
      <c r="AH4" s="600" t="s">
        <v>309</v>
      </c>
      <c r="AI4" s="600" t="s">
        <v>118</v>
      </c>
      <c r="AJ4" s="600" t="s">
        <v>168</v>
      </c>
      <c r="AK4" s="600" t="s">
        <v>169</v>
      </c>
      <c r="AL4" s="600" t="s">
        <v>310</v>
      </c>
      <c r="AM4" s="600" t="s">
        <v>243</v>
      </c>
      <c r="AN4" s="600" t="s">
        <v>300</v>
      </c>
      <c r="AO4" s="600" t="s">
        <v>170</v>
      </c>
      <c r="AP4" s="600" t="s">
        <v>173</v>
      </c>
      <c r="AQ4" s="600" t="s">
        <v>241</v>
      </c>
      <c r="AR4" s="413" t="s">
        <v>117</v>
      </c>
      <c r="AS4" s="306"/>
      <c r="AT4" s="949" t="s">
        <v>123</v>
      </c>
      <c r="AU4" s="950" t="s">
        <v>166</v>
      </c>
      <c r="AV4" s="950" t="s">
        <v>307</v>
      </c>
      <c r="AW4" s="950" t="s">
        <v>309</v>
      </c>
      <c r="AX4" s="950" t="s">
        <v>118</v>
      </c>
      <c r="AY4" s="950" t="s">
        <v>168</v>
      </c>
      <c r="AZ4" s="950" t="s">
        <v>169</v>
      </c>
      <c r="BA4" s="950" t="s">
        <v>310</v>
      </c>
      <c r="BB4" s="950" t="s">
        <v>243</v>
      </c>
      <c r="BC4" s="950" t="s">
        <v>300</v>
      </c>
      <c r="BD4" s="950" t="s">
        <v>170</v>
      </c>
      <c r="BE4" s="950" t="s">
        <v>173</v>
      </c>
      <c r="BF4" s="950" t="s">
        <v>241</v>
      </c>
      <c r="BG4" s="951" t="s">
        <v>117</v>
      </c>
      <c r="BH4" s="306"/>
      <c r="BI4" s="312" t="s">
        <v>123</v>
      </c>
      <c r="BJ4" s="595" t="s">
        <v>166</v>
      </c>
      <c r="BK4" s="595" t="s">
        <v>307</v>
      </c>
      <c r="BL4" s="595" t="s">
        <v>309</v>
      </c>
      <c r="BM4" s="595" t="s">
        <v>118</v>
      </c>
      <c r="BN4" s="595" t="s">
        <v>168</v>
      </c>
      <c r="BO4" s="595" t="s">
        <v>169</v>
      </c>
      <c r="BP4" s="595" t="s">
        <v>310</v>
      </c>
      <c r="BQ4" s="595" t="s">
        <v>243</v>
      </c>
      <c r="BR4" s="595" t="s">
        <v>300</v>
      </c>
      <c r="BS4" s="595" t="s">
        <v>170</v>
      </c>
      <c r="BT4" s="595" t="s">
        <v>173</v>
      </c>
      <c r="BU4" s="595" t="s">
        <v>241</v>
      </c>
      <c r="BV4" s="313" t="s">
        <v>117</v>
      </c>
      <c r="BW4" s="314"/>
      <c r="BX4" s="315" t="s">
        <v>403</v>
      </c>
      <c r="BY4" s="304" t="s">
        <v>404</v>
      </c>
      <c r="BZ4" s="304" t="s">
        <v>405</v>
      </c>
      <c r="CA4" s="316" t="s">
        <v>406</v>
      </c>
      <c r="CC4" s="412" t="s">
        <v>123</v>
      </c>
      <c r="CD4" s="600" t="s">
        <v>166</v>
      </c>
      <c r="CE4" s="600" t="s">
        <v>307</v>
      </c>
      <c r="CF4" s="600" t="s">
        <v>309</v>
      </c>
      <c r="CG4" s="600" t="s">
        <v>118</v>
      </c>
      <c r="CH4" s="600" t="s">
        <v>168</v>
      </c>
      <c r="CI4" s="600" t="s">
        <v>169</v>
      </c>
      <c r="CJ4" s="600" t="s">
        <v>310</v>
      </c>
      <c r="CK4" s="600" t="s">
        <v>243</v>
      </c>
      <c r="CL4" s="600" t="s">
        <v>300</v>
      </c>
      <c r="CM4" s="600" t="s">
        <v>170</v>
      </c>
      <c r="CN4" s="600" t="s">
        <v>301</v>
      </c>
      <c r="CO4" s="600" t="s">
        <v>241</v>
      </c>
      <c r="CP4" s="413" t="s">
        <v>117</v>
      </c>
      <c r="CR4" s="303" t="s">
        <v>123</v>
      </c>
      <c r="CS4" s="304" t="s">
        <v>166</v>
      </c>
      <c r="CT4" s="304" t="s">
        <v>307</v>
      </c>
      <c r="CU4" s="304" t="s">
        <v>309</v>
      </c>
      <c r="CV4" s="304" t="s">
        <v>118</v>
      </c>
      <c r="CW4" s="304" t="s">
        <v>168</v>
      </c>
      <c r="CX4" s="304" t="s">
        <v>169</v>
      </c>
      <c r="CY4" s="304" t="s">
        <v>310</v>
      </c>
      <c r="CZ4" s="304" t="s">
        <v>243</v>
      </c>
      <c r="DA4" s="304" t="s">
        <v>300</v>
      </c>
      <c r="DB4" s="304" t="s">
        <v>170</v>
      </c>
      <c r="DC4" s="304" t="s">
        <v>301</v>
      </c>
      <c r="DD4" s="316" t="s">
        <v>241</v>
      </c>
    </row>
    <row r="5" spans="1:108" ht="14.4" x14ac:dyDescent="0.3">
      <c r="A5" s="317"/>
      <c r="B5" s="586" t="s">
        <v>305</v>
      </c>
      <c r="C5" s="586" t="s">
        <v>308</v>
      </c>
      <c r="D5" s="586" t="s">
        <v>244</v>
      </c>
      <c r="E5" s="586" t="s">
        <v>244</v>
      </c>
      <c r="F5" s="586" t="s">
        <v>244</v>
      </c>
      <c r="G5" s="586" t="s">
        <v>244</v>
      </c>
      <c r="H5" s="586" t="s">
        <v>244</v>
      </c>
      <c r="I5" s="586" t="s">
        <v>244</v>
      </c>
      <c r="J5" s="586" t="s">
        <v>244</v>
      </c>
      <c r="K5" s="586" t="s">
        <v>244</v>
      </c>
      <c r="L5" s="586" t="s">
        <v>244</v>
      </c>
      <c r="M5" s="586" t="s">
        <v>244</v>
      </c>
      <c r="N5" s="318" t="s">
        <v>245</v>
      </c>
      <c r="O5" s="319"/>
      <c r="P5" s="320"/>
      <c r="Q5" s="591" t="s">
        <v>305</v>
      </c>
      <c r="R5" s="591" t="s">
        <v>308</v>
      </c>
      <c r="S5" s="591" t="s">
        <v>244</v>
      </c>
      <c r="T5" s="591" t="s">
        <v>244</v>
      </c>
      <c r="U5" s="591" t="s">
        <v>244</v>
      </c>
      <c r="V5" s="591" t="s">
        <v>244</v>
      </c>
      <c r="W5" s="591" t="s">
        <v>244</v>
      </c>
      <c r="X5" s="591" t="s">
        <v>244</v>
      </c>
      <c r="Y5" s="591" t="s">
        <v>244</v>
      </c>
      <c r="Z5" s="591" t="s">
        <v>244</v>
      </c>
      <c r="AA5" s="591" t="s">
        <v>244</v>
      </c>
      <c r="AB5" s="591" t="s">
        <v>244</v>
      </c>
      <c r="AC5" s="321" t="s">
        <v>245</v>
      </c>
      <c r="AD5" s="319"/>
      <c r="AE5" s="947"/>
      <c r="AF5" s="948" t="s">
        <v>305</v>
      </c>
      <c r="AG5" s="948" t="s">
        <v>308</v>
      </c>
      <c r="AH5" s="948" t="s">
        <v>244</v>
      </c>
      <c r="AI5" s="948" t="s">
        <v>244</v>
      </c>
      <c r="AJ5" s="948" t="s">
        <v>244</v>
      </c>
      <c r="AK5" s="948" t="s">
        <v>244</v>
      </c>
      <c r="AL5" s="948" t="s">
        <v>244</v>
      </c>
      <c r="AM5" s="948" t="s">
        <v>244</v>
      </c>
      <c r="AN5" s="948" t="s">
        <v>244</v>
      </c>
      <c r="AO5" s="948" t="s">
        <v>244</v>
      </c>
      <c r="AP5" s="948" t="s">
        <v>244</v>
      </c>
      <c r="AQ5" s="948" t="s">
        <v>244</v>
      </c>
      <c r="AR5" s="610" t="s">
        <v>245</v>
      </c>
      <c r="AS5" s="319"/>
      <c r="AT5" s="952"/>
      <c r="AU5" s="953" t="s">
        <v>305</v>
      </c>
      <c r="AV5" s="953" t="s">
        <v>308</v>
      </c>
      <c r="AW5" s="953" t="s">
        <v>244</v>
      </c>
      <c r="AX5" s="953" t="s">
        <v>244</v>
      </c>
      <c r="AY5" s="953" t="s">
        <v>244</v>
      </c>
      <c r="AZ5" s="953" t="s">
        <v>244</v>
      </c>
      <c r="BA5" s="953" t="s">
        <v>244</v>
      </c>
      <c r="BB5" s="953" t="s">
        <v>244</v>
      </c>
      <c r="BC5" s="953" t="s">
        <v>244</v>
      </c>
      <c r="BD5" s="953" t="s">
        <v>244</v>
      </c>
      <c r="BE5" s="953" t="s">
        <v>244</v>
      </c>
      <c r="BF5" s="953" t="s">
        <v>244</v>
      </c>
      <c r="BG5" s="954" t="s">
        <v>245</v>
      </c>
      <c r="BH5" s="319"/>
      <c r="BI5" s="325"/>
      <c r="BJ5" s="596" t="s">
        <v>305</v>
      </c>
      <c r="BK5" s="596" t="s">
        <v>308</v>
      </c>
      <c r="BL5" s="596" t="s">
        <v>244</v>
      </c>
      <c r="BM5" s="596" t="s">
        <v>244</v>
      </c>
      <c r="BN5" s="596" t="s">
        <v>244</v>
      </c>
      <c r="BO5" s="596" t="s">
        <v>244</v>
      </c>
      <c r="BP5" s="596" t="s">
        <v>244</v>
      </c>
      <c r="BQ5" s="596" t="s">
        <v>244</v>
      </c>
      <c r="BR5" s="596" t="s">
        <v>244</v>
      </c>
      <c r="BS5" s="596" t="s">
        <v>244</v>
      </c>
      <c r="BT5" s="596" t="s">
        <v>244</v>
      </c>
      <c r="BU5" s="596" t="s">
        <v>244</v>
      </c>
      <c r="BV5" s="326" t="s">
        <v>245</v>
      </c>
      <c r="BW5" s="327"/>
      <c r="BX5" s="328" t="s">
        <v>245</v>
      </c>
      <c r="BY5" s="329" t="s">
        <v>245</v>
      </c>
      <c r="BZ5" s="329" t="s">
        <v>245</v>
      </c>
      <c r="CA5" s="330" t="s">
        <v>245</v>
      </c>
      <c r="CC5" s="414"/>
      <c r="CD5" s="601" t="s">
        <v>305</v>
      </c>
      <c r="CE5" s="601" t="s">
        <v>308</v>
      </c>
      <c r="CF5" s="601" t="s">
        <v>244</v>
      </c>
      <c r="CG5" s="601" t="s">
        <v>244</v>
      </c>
      <c r="CH5" s="601" t="s">
        <v>244</v>
      </c>
      <c r="CI5" s="601" t="s">
        <v>244</v>
      </c>
      <c r="CJ5" s="601" t="s">
        <v>244</v>
      </c>
      <c r="CK5" s="601" t="s">
        <v>244</v>
      </c>
      <c r="CL5" s="601" t="s">
        <v>244</v>
      </c>
      <c r="CM5" s="601" t="s">
        <v>244</v>
      </c>
      <c r="CN5" s="601" t="s">
        <v>244</v>
      </c>
      <c r="CO5" s="601" t="s">
        <v>244</v>
      </c>
      <c r="CP5" s="415" t="s">
        <v>245</v>
      </c>
      <c r="CR5" s="407"/>
      <c r="CS5" s="408" t="s">
        <v>305</v>
      </c>
      <c r="CT5" s="408" t="s">
        <v>308</v>
      </c>
      <c r="CU5" s="408" t="s">
        <v>244</v>
      </c>
      <c r="CV5" s="408" t="s">
        <v>244</v>
      </c>
      <c r="CW5" s="408" t="s">
        <v>244</v>
      </c>
      <c r="CX5" s="408" t="s">
        <v>244</v>
      </c>
      <c r="CY5" s="408" t="s">
        <v>244</v>
      </c>
      <c r="CZ5" s="408" t="s">
        <v>244</v>
      </c>
      <c r="DA5" s="408" t="s">
        <v>244</v>
      </c>
      <c r="DB5" s="408" t="s">
        <v>244</v>
      </c>
      <c r="DC5" s="408" t="s">
        <v>244</v>
      </c>
      <c r="DD5" s="963" t="s">
        <v>244</v>
      </c>
    </row>
    <row r="6" spans="1:108" ht="14.4" x14ac:dyDescent="0.3">
      <c r="A6" s="331" t="s">
        <v>286</v>
      </c>
      <c r="B6" s="587">
        <v>28.902999999999999</v>
      </c>
      <c r="C6" s="587">
        <v>3.43</v>
      </c>
      <c r="D6" s="587">
        <v>99.241</v>
      </c>
      <c r="E6" s="587">
        <v>45.39</v>
      </c>
      <c r="F6" s="587">
        <v>3.1E-2</v>
      </c>
      <c r="G6" s="587">
        <v>144.66200000000001</v>
      </c>
      <c r="H6" s="587">
        <v>7.4960000000000004</v>
      </c>
      <c r="I6" s="587">
        <v>78.971999999999994</v>
      </c>
      <c r="J6" s="587">
        <v>86.468000000000004</v>
      </c>
      <c r="K6" s="587">
        <v>6.9880000000000004</v>
      </c>
      <c r="L6" s="587">
        <v>144.66200000000001</v>
      </c>
      <c r="M6" s="587">
        <v>51.206000000000003</v>
      </c>
      <c r="N6" s="332">
        <f>M6/(J6+K6)</f>
        <v>0.54791559664441025</v>
      </c>
      <c r="O6" s="358"/>
      <c r="P6" s="334" t="str">
        <f>$A6</f>
        <v>1960/1961</v>
      </c>
      <c r="Q6" s="592">
        <v>0.185</v>
      </c>
      <c r="R6" s="592">
        <v>3.58</v>
      </c>
      <c r="S6" s="592">
        <v>0.66300000000000003</v>
      </c>
      <c r="T6" s="592">
        <v>5.6000000000000001E-2</v>
      </c>
      <c r="U6" s="592">
        <v>0.504</v>
      </c>
      <c r="V6" s="592">
        <v>1.2230000000000001</v>
      </c>
      <c r="W6" s="592">
        <v>0.37</v>
      </c>
      <c r="X6" s="592">
        <v>0.74399999999999999</v>
      </c>
      <c r="Y6" s="592">
        <v>1.1140000000000001</v>
      </c>
      <c r="Z6" s="592">
        <v>1E-3</v>
      </c>
      <c r="AA6" s="592">
        <v>1.2230000000000001</v>
      </c>
      <c r="AB6" s="592">
        <v>0.108</v>
      </c>
      <c r="AC6" s="335">
        <f t="shared" ref="AC6:AC56" si="0">AB6/(Y6+Z6)</f>
        <v>9.6860986547085207E-2</v>
      </c>
      <c r="AD6" s="358"/>
      <c r="AE6" s="611" t="str">
        <f>$A6</f>
        <v>1960/1961</v>
      </c>
      <c r="AF6" s="612">
        <v>5.415</v>
      </c>
      <c r="AG6" s="612">
        <v>1</v>
      </c>
      <c r="AH6" s="612">
        <v>5.3860000000000001</v>
      </c>
      <c r="AI6" s="612">
        <v>0.28899999999999998</v>
      </c>
      <c r="AJ6" s="612">
        <v>6.0999999999999999E-2</v>
      </c>
      <c r="AK6" s="612">
        <v>5.7359999999999998</v>
      </c>
      <c r="AL6" s="612">
        <v>5.3810000000000002</v>
      </c>
      <c r="AM6" s="612">
        <v>1.7999999999999999E-2</v>
      </c>
      <c r="AN6" s="612">
        <v>5.399</v>
      </c>
      <c r="AO6" s="612">
        <v>5.2999999999999999E-2</v>
      </c>
      <c r="AP6" s="612">
        <v>5.7359999999999998</v>
      </c>
      <c r="AQ6" s="612">
        <v>0.28399999999999997</v>
      </c>
      <c r="AR6" s="613">
        <f t="shared" ref="AR6:AR56" si="1">AQ6/(AN6+AO6)</f>
        <v>5.2090975788701387E-2</v>
      </c>
      <c r="AS6" s="358"/>
      <c r="AT6" s="955" t="str">
        <f>$A6</f>
        <v>1960/1961</v>
      </c>
      <c r="AU6" s="956">
        <v>1.409</v>
      </c>
      <c r="AV6" s="956">
        <v>0.89</v>
      </c>
      <c r="AW6" s="956">
        <v>1.252</v>
      </c>
      <c r="AX6" s="956">
        <v>0.193</v>
      </c>
      <c r="AY6" s="956">
        <v>4.2000000000000003E-2</v>
      </c>
      <c r="AZ6" s="956">
        <v>1.4870000000000001</v>
      </c>
      <c r="BA6" s="956">
        <v>1.1120000000000001</v>
      </c>
      <c r="BB6" s="956">
        <v>0.19700000000000001</v>
      </c>
      <c r="BC6" s="956">
        <v>1.3089999999999999</v>
      </c>
      <c r="BD6" s="956">
        <v>3.7999999999999999E-2</v>
      </c>
      <c r="BE6" s="956">
        <v>1.4870000000000001</v>
      </c>
      <c r="BF6" s="956">
        <v>0.14000000000000001</v>
      </c>
      <c r="BG6" s="957">
        <f t="shared" ref="BG6:BG56" si="2">BF6/(BC6+BD6)</f>
        <v>0.10393466963622867</v>
      </c>
      <c r="BH6" s="358"/>
      <c r="BI6" s="338" t="str">
        <f>$A6</f>
        <v>1960/1961</v>
      </c>
      <c r="BJ6" s="597">
        <f>B6+Q6+AF6+AU6</f>
        <v>35.911999999999999</v>
      </c>
      <c r="BK6" s="597">
        <f>BL6/BJ6</f>
        <v>2.9667520605925595</v>
      </c>
      <c r="BL6" s="597">
        <f t="shared" ref="BL6:BU6" si="3">D6+S6+AH6+AW6</f>
        <v>106.54199999999999</v>
      </c>
      <c r="BM6" s="597">
        <f t="shared" si="3"/>
        <v>45.927999999999997</v>
      </c>
      <c r="BN6" s="597">
        <f t="shared" si="3"/>
        <v>0.63800000000000012</v>
      </c>
      <c r="BO6" s="597">
        <f t="shared" si="3"/>
        <v>153.108</v>
      </c>
      <c r="BP6" s="597">
        <f t="shared" si="3"/>
        <v>14.359</v>
      </c>
      <c r="BQ6" s="597">
        <f t="shared" si="3"/>
        <v>79.930999999999997</v>
      </c>
      <c r="BR6" s="597">
        <f t="shared" si="3"/>
        <v>94.29</v>
      </c>
      <c r="BS6" s="597">
        <f t="shared" si="3"/>
        <v>7.080000000000001</v>
      </c>
      <c r="BT6" s="597">
        <f t="shared" si="3"/>
        <v>153.108</v>
      </c>
      <c r="BU6" s="597">
        <f t="shared" si="3"/>
        <v>51.738</v>
      </c>
      <c r="BV6" s="339">
        <f t="shared" ref="BV6:BV56" si="4">BU6/(BR6+BS6)</f>
        <v>0.51038768866528561</v>
      </c>
      <c r="BW6" s="359"/>
      <c r="BX6" s="341">
        <f>D6/BL6</f>
        <v>0.93147303410861459</v>
      </c>
      <c r="BY6" s="342">
        <f>S6/BL6</f>
        <v>6.2228980120515864E-3</v>
      </c>
      <c r="BZ6" s="342">
        <f>AH6/BL6</f>
        <v>5.0552833624298403E-2</v>
      </c>
      <c r="CA6" s="343">
        <f>AW6/BL6</f>
        <v>1.1751234255035574E-2</v>
      </c>
      <c r="CC6" s="599" t="str">
        <f>$A6</f>
        <v>1960/1961</v>
      </c>
      <c r="CD6" s="602">
        <v>102.179</v>
      </c>
      <c r="CE6" s="603">
        <v>1.95</v>
      </c>
      <c r="CF6" s="603">
        <v>199.57599999999999</v>
      </c>
      <c r="CG6" s="603">
        <v>56.158999999999999</v>
      </c>
      <c r="CH6" s="603">
        <v>12.821999999999999</v>
      </c>
      <c r="CI6" s="603">
        <v>268.55700000000002</v>
      </c>
      <c r="CJ6" s="603">
        <v>62.896000000000001</v>
      </c>
      <c r="CK6" s="603">
        <v>131.41200000000001</v>
      </c>
      <c r="CL6" s="603">
        <v>194.30799999999999</v>
      </c>
      <c r="CM6" s="603">
        <v>14.022</v>
      </c>
      <c r="CN6" s="603">
        <v>268.55700000000002</v>
      </c>
      <c r="CO6" s="603">
        <v>60.226999999999997</v>
      </c>
      <c r="CP6" s="417">
        <f>CO6/(CL6+CM6)</f>
        <v>0.2890942255076081</v>
      </c>
      <c r="CR6" s="606" t="str">
        <f>$A6</f>
        <v>1960/1961</v>
      </c>
      <c r="CS6" s="424">
        <f>BJ6/CD6</f>
        <v>0.35146165063271317</v>
      </c>
      <c r="CT6" s="424">
        <f t="shared" ref="CT6:DD6" si="5">BK6/CE6</f>
        <v>1.5214113131243896</v>
      </c>
      <c r="CU6" s="424">
        <f t="shared" si="5"/>
        <v>0.53384174449833643</v>
      </c>
      <c r="CV6" s="424">
        <f t="shared" si="5"/>
        <v>0.8178208301429869</v>
      </c>
      <c r="CW6" s="424">
        <f t="shared" si="5"/>
        <v>4.9758228045546728E-2</v>
      </c>
      <c r="CX6" s="424">
        <f t="shared" si="5"/>
        <v>0.5701136071671935</v>
      </c>
      <c r="CY6" s="424">
        <f t="shared" si="5"/>
        <v>0.22829750699567539</v>
      </c>
      <c r="CZ6" s="424">
        <f t="shared" si="5"/>
        <v>0.60824734423035942</v>
      </c>
      <c r="DA6" s="424">
        <f t="shared" si="5"/>
        <v>0.48526051423513189</v>
      </c>
      <c r="DB6" s="424">
        <f t="shared" si="5"/>
        <v>0.50492083868207105</v>
      </c>
      <c r="DC6" s="424">
        <f t="shared" si="5"/>
        <v>0.5701136071671935</v>
      </c>
      <c r="DD6" s="425">
        <f t="shared" si="5"/>
        <v>0.85904992777325784</v>
      </c>
    </row>
    <row r="7" spans="1:108" ht="14.4" x14ac:dyDescent="0.3">
      <c r="A7" s="331" t="s">
        <v>287</v>
      </c>
      <c r="B7" s="587">
        <v>23.324000000000002</v>
      </c>
      <c r="C7" s="587">
        <v>3.92</v>
      </c>
      <c r="D7" s="587">
        <v>91.388999999999996</v>
      </c>
      <c r="E7" s="587">
        <v>51.206000000000003</v>
      </c>
      <c r="F7" s="587">
        <v>3.5000000000000003E-2</v>
      </c>
      <c r="G7" s="587">
        <v>142.63</v>
      </c>
      <c r="H7" s="587">
        <v>8</v>
      </c>
      <c r="I7" s="587">
        <v>82.164000000000001</v>
      </c>
      <c r="J7" s="587">
        <v>90.164000000000001</v>
      </c>
      <c r="K7" s="587">
        <v>10.48</v>
      </c>
      <c r="L7" s="587">
        <v>142.63</v>
      </c>
      <c r="M7" s="587">
        <v>41.985999999999997</v>
      </c>
      <c r="N7" s="332">
        <f t="shared" ref="N7:N61" si="6">M7/(J7+K7)</f>
        <v>0.41717340328285835</v>
      </c>
      <c r="O7" s="358"/>
      <c r="P7" s="334" t="str">
        <f t="shared" ref="P7:P63" si="7">$A7</f>
        <v>1961/1962</v>
      </c>
      <c r="Q7" s="592">
        <v>0.16200000000000001</v>
      </c>
      <c r="R7" s="592">
        <v>4.58</v>
      </c>
      <c r="S7" s="592">
        <v>0.74199999999999999</v>
      </c>
      <c r="T7" s="592">
        <v>0.108</v>
      </c>
      <c r="U7" s="592">
        <v>0.69599999999999995</v>
      </c>
      <c r="V7" s="592">
        <v>1.546</v>
      </c>
      <c r="W7" s="592">
        <v>0.379</v>
      </c>
      <c r="X7" s="592">
        <v>0.95299999999999996</v>
      </c>
      <c r="Y7" s="592">
        <v>1.3320000000000001</v>
      </c>
      <c r="Z7" s="592">
        <v>1E-3</v>
      </c>
      <c r="AA7" s="592">
        <v>1.546</v>
      </c>
      <c r="AB7" s="592">
        <v>0.21299999999999999</v>
      </c>
      <c r="AC7" s="335">
        <f t="shared" si="0"/>
        <v>0.15978994748687173</v>
      </c>
      <c r="AD7" s="358"/>
      <c r="AE7" s="611" t="str">
        <f t="shared" ref="AE7:AE63" si="8">$A7</f>
        <v>1961/1962</v>
      </c>
      <c r="AF7" s="612">
        <v>6.391</v>
      </c>
      <c r="AG7" s="612">
        <v>0.87</v>
      </c>
      <c r="AH7" s="612">
        <v>5.5609999999999999</v>
      </c>
      <c r="AI7" s="612">
        <v>0.28399999999999997</v>
      </c>
      <c r="AJ7" s="612">
        <v>0.02</v>
      </c>
      <c r="AK7" s="612">
        <v>5.8650000000000002</v>
      </c>
      <c r="AL7" s="612">
        <v>5.4779999999999998</v>
      </c>
      <c r="AM7" s="612">
        <v>1.9E-2</v>
      </c>
      <c r="AN7" s="612">
        <v>5.4969999999999999</v>
      </c>
      <c r="AO7" s="612">
        <v>3.0000000000000001E-3</v>
      </c>
      <c r="AP7" s="612">
        <v>5.8650000000000002</v>
      </c>
      <c r="AQ7" s="612">
        <v>0.36499999999999999</v>
      </c>
      <c r="AR7" s="613">
        <f t="shared" si="1"/>
        <v>6.6363636363636361E-2</v>
      </c>
      <c r="AS7" s="358"/>
      <c r="AT7" s="955" t="str">
        <f t="shared" ref="AT7:AT63" si="9">$A7</f>
        <v>1961/1962</v>
      </c>
      <c r="AU7" s="956">
        <v>1.3540000000000001</v>
      </c>
      <c r="AV7" s="956">
        <v>0.9</v>
      </c>
      <c r="AW7" s="956">
        <v>1.214</v>
      </c>
      <c r="AX7" s="956">
        <v>0.14000000000000001</v>
      </c>
      <c r="AY7" s="956">
        <v>5.6000000000000001E-2</v>
      </c>
      <c r="AZ7" s="956">
        <v>1.41</v>
      </c>
      <c r="BA7" s="956">
        <v>1.0569999999999999</v>
      </c>
      <c r="BB7" s="956">
        <v>0.20499999999999999</v>
      </c>
      <c r="BC7" s="956">
        <v>1.262</v>
      </c>
      <c r="BD7" s="956">
        <v>1.4E-2</v>
      </c>
      <c r="BE7" s="956">
        <v>1.41</v>
      </c>
      <c r="BF7" s="956">
        <v>0.13400000000000001</v>
      </c>
      <c r="BG7" s="957">
        <f t="shared" si="2"/>
        <v>0.10501567398119123</v>
      </c>
      <c r="BH7" s="358"/>
      <c r="BI7" s="338" t="str">
        <f t="shared" ref="BI7:BI63" si="10">$A7</f>
        <v>1961/1962</v>
      </c>
      <c r="BJ7" s="597">
        <f t="shared" ref="BJ7:BJ61" si="11">B7+Q7+AF7+AU7</f>
        <v>31.231000000000002</v>
      </c>
      <c r="BK7" s="597">
        <f t="shared" ref="BK7:BK61" si="12">BL7/BJ7</f>
        <v>3.1669174858313855</v>
      </c>
      <c r="BL7" s="597">
        <f t="shared" ref="BL7:BL61" si="13">D7+S7+AH7+AW7</f>
        <v>98.906000000000006</v>
      </c>
      <c r="BM7" s="597">
        <f t="shared" ref="BM7:BM61" si="14">E7+T7+AI7+AX7</f>
        <v>51.738</v>
      </c>
      <c r="BN7" s="597">
        <f t="shared" ref="BN7:BN61" si="15">F7+U7+AJ7+AY7</f>
        <v>0.80700000000000005</v>
      </c>
      <c r="BO7" s="597">
        <f t="shared" ref="BO7:BO61" si="16">G7+V7+AK7+AZ7</f>
        <v>151.45099999999999</v>
      </c>
      <c r="BP7" s="597">
        <f t="shared" ref="BP7:BP61" si="17">H7+W7+AL7+BA7</f>
        <v>14.914</v>
      </c>
      <c r="BQ7" s="597">
        <f t="shared" ref="BQ7:BQ61" si="18">I7+X7+AM7+BB7</f>
        <v>83.341000000000008</v>
      </c>
      <c r="BR7" s="597">
        <f t="shared" ref="BR7:BR61" si="19">J7+Y7+AN7+BC7</f>
        <v>98.254999999999995</v>
      </c>
      <c r="BS7" s="597">
        <f t="shared" ref="BS7:BS61" si="20">K7+Z7+AO7+BD7</f>
        <v>10.497999999999999</v>
      </c>
      <c r="BT7" s="597">
        <f t="shared" ref="BT7:BT61" si="21">L7+AA7+AP7+BE7</f>
        <v>151.45099999999999</v>
      </c>
      <c r="BU7" s="597">
        <f t="shared" ref="BU7:BU61" si="22">M7+AB7+AQ7+BF7</f>
        <v>42.698</v>
      </c>
      <c r="BV7" s="339">
        <f t="shared" si="4"/>
        <v>0.39261445661269112</v>
      </c>
      <c r="BW7" s="359"/>
      <c r="BX7" s="341">
        <f t="shared" ref="BX7:BX61" si="23">D7/BL7</f>
        <v>0.92399854407214921</v>
      </c>
      <c r="BY7" s="342">
        <f t="shared" ref="BY7:BY61" si="24">S7/BL7</f>
        <v>7.5020726750652132E-3</v>
      </c>
      <c r="BZ7" s="342">
        <f t="shared" ref="BZ7:BZ61" si="25">AH7/BL7</f>
        <v>5.6225102622692251E-2</v>
      </c>
      <c r="CA7" s="343">
        <f t="shared" ref="CA7:CA61" si="26">AW7/BL7</f>
        <v>1.2274280630093219E-2</v>
      </c>
      <c r="CC7" s="416" t="str">
        <f t="shared" ref="CC7:CC63" si="27">$A7</f>
        <v>1961/1962</v>
      </c>
      <c r="CD7" s="603">
        <v>102.839</v>
      </c>
      <c r="CE7" s="603">
        <v>2.02</v>
      </c>
      <c r="CF7" s="603">
        <v>207.786</v>
      </c>
      <c r="CG7" s="603">
        <v>60.226999999999997</v>
      </c>
      <c r="CH7" s="603">
        <v>17.126999999999999</v>
      </c>
      <c r="CI7" s="603">
        <v>285.14</v>
      </c>
      <c r="CJ7" s="603">
        <v>71.944999999999993</v>
      </c>
      <c r="CK7" s="603">
        <v>136.827</v>
      </c>
      <c r="CL7" s="603">
        <v>208.77199999999999</v>
      </c>
      <c r="CM7" s="603">
        <v>20.145</v>
      </c>
      <c r="CN7" s="603">
        <v>285.14</v>
      </c>
      <c r="CO7" s="603">
        <v>56.222999999999999</v>
      </c>
      <c r="CP7" s="417">
        <f t="shared" ref="CP7:CP61" si="28">CO7/(CL7+CM7)</f>
        <v>0.2456043019959199</v>
      </c>
      <c r="CR7" s="409" t="str">
        <f t="shared" ref="CR7:CR63" si="29">$A7</f>
        <v>1961/1962</v>
      </c>
      <c r="CS7" s="426">
        <f t="shared" ref="CS7:CS61" si="30">BJ7/CD7</f>
        <v>0.30368828946216903</v>
      </c>
      <c r="CT7" s="426">
        <f t="shared" ref="CT7:CT61" si="31">BK7/CE7</f>
        <v>1.5677809335798938</v>
      </c>
      <c r="CU7" s="426">
        <f t="shared" ref="CU7:CU61" si="32">BL7/CF7</f>
        <v>0.47599934548044626</v>
      </c>
      <c r="CV7" s="426">
        <f t="shared" ref="CV7:CV61" si="33">BM7/CG7</f>
        <v>0.85904992777325784</v>
      </c>
      <c r="CW7" s="426">
        <f t="shared" ref="CW7:CW61" si="34">BN7/CH7</f>
        <v>4.711858469083903E-2</v>
      </c>
      <c r="CX7" s="426">
        <f t="shared" ref="CX7:CX61" si="35">BO7/CI7</f>
        <v>0.53114610366837345</v>
      </c>
      <c r="CY7" s="426">
        <f t="shared" ref="CY7:CY61" si="36">BP7/CJ7</f>
        <v>0.20729724094794635</v>
      </c>
      <c r="CZ7" s="426">
        <f t="shared" ref="CZ7:CZ61" si="37">BQ7/CK7</f>
        <v>0.60909761962185838</v>
      </c>
      <c r="DA7" s="426">
        <f t="shared" ref="DA7:DA61" si="38">BR7/CL7</f>
        <v>0.47063303508133275</v>
      </c>
      <c r="DB7" s="426">
        <f t="shared" ref="DB7:DB61" si="39">BS7/CM7</f>
        <v>0.52112186646810621</v>
      </c>
      <c r="DC7" s="426">
        <f t="shared" ref="DC7:DC61" si="40">BT7/CN7</f>
        <v>0.53114610366837345</v>
      </c>
      <c r="DD7" s="427">
        <f t="shared" ref="DD7:DD61" si="41">BU7/CO7</f>
        <v>0.75944008679721819</v>
      </c>
    </row>
    <row r="8" spans="1:108" ht="14.4" x14ac:dyDescent="0.3">
      <c r="A8" s="331" t="s">
        <v>288</v>
      </c>
      <c r="B8" s="587">
        <v>22.552</v>
      </c>
      <c r="C8" s="587">
        <v>4.0599999999999996</v>
      </c>
      <c r="D8" s="587">
        <v>91.605000000000004</v>
      </c>
      <c r="E8" s="587">
        <v>41.985999999999997</v>
      </c>
      <c r="F8" s="587">
        <v>2.5000000000000001E-2</v>
      </c>
      <c r="G8" s="587">
        <v>133.61600000000001</v>
      </c>
      <c r="H8" s="587">
        <v>8.1910000000000007</v>
      </c>
      <c r="I8" s="587">
        <v>80.686000000000007</v>
      </c>
      <c r="J8" s="587">
        <v>88.876999999999995</v>
      </c>
      <c r="K8" s="587">
        <v>10.068</v>
      </c>
      <c r="L8" s="587">
        <v>133.61600000000001</v>
      </c>
      <c r="M8" s="587">
        <v>34.670999999999999</v>
      </c>
      <c r="N8" s="332">
        <f t="shared" si="6"/>
        <v>0.35040679165192784</v>
      </c>
      <c r="O8" s="358"/>
      <c r="P8" s="334" t="str">
        <f t="shared" si="7"/>
        <v>1962/1963</v>
      </c>
      <c r="Q8" s="592">
        <v>0.17799999999999999</v>
      </c>
      <c r="R8" s="592">
        <v>4.76</v>
      </c>
      <c r="S8" s="592">
        <v>0.84799999999999998</v>
      </c>
      <c r="T8" s="592">
        <v>0.21299999999999999</v>
      </c>
      <c r="U8" s="592">
        <v>0.73399999999999999</v>
      </c>
      <c r="V8" s="592">
        <v>1.7949999999999999</v>
      </c>
      <c r="W8" s="592">
        <v>0.439</v>
      </c>
      <c r="X8" s="592">
        <v>1.2509999999999999</v>
      </c>
      <c r="Y8" s="592">
        <v>1.69</v>
      </c>
      <c r="Z8" s="592">
        <v>1E-3</v>
      </c>
      <c r="AA8" s="592">
        <v>1.7949999999999999</v>
      </c>
      <c r="AB8" s="592">
        <v>0.104</v>
      </c>
      <c r="AC8" s="335">
        <f t="shared" si="0"/>
        <v>6.150206978119456E-2</v>
      </c>
      <c r="AD8" s="358"/>
      <c r="AE8" s="611" t="str">
        <f t="shared" si="8"/>
        <v>1962/1963</v>
      </c>
      <c r="AF8" s="612">
        <v>6.4</v>
      </c>
      <c r="AG8" s="612">
        <v>0.85</v>
      </c>
      <c r="AH8" s="612">
        <v>5.45</v>
      </c>
      <c r="AI8" s="612">
        <v>0.36499999999999999</v>
      </c>
      <c r="AJ8" s="612">
        <v>0.45</v>
      </c>
      <c r="AK8" s="612">
        <v>6.2649999999999997</v>
      </c>
      <c r="AL8" s="612">
        <v>5.681</v>
      </c>
      <c r="AM8" s="612">
        <v>1.9E-2</v>
      </c>
      <c r="AN8" s="612">
        <v>5.7</v>
      </c>
      <c r="AO8" s="612">
        <v>0</v>
      </c>
      <c r="AP8" s="612">
        <v>6.2649999999999997</v>
      </c>
      <c r="AQ8" s="612">
        <v>0.56499999999999995</v>
      </c>
      <c r="AR8" s="613">
        <f t="shared" si="1"/>
        <v>9.9122807017543849E-2</v>
      </c>
      <c r="AS8" s="358"/>
      <c r="AT8" s="955" t="str">
        <f t="shared" si="9"/>
        <v>1962/1963</v>
      </c>
      <c r="AU8" s="956">
        <v>1.4119999999999999</v>
      </c>
      <c r="AV8" s="956">
        <v>0.95</v>
      </c>
      <c r="AW8" s="956">
        <v>1.341</v>
      </c>
      <c r="AX8" s="956">
        <v>0.13400000000000001</v>
      </c>
      <c r="AY8" s="956">
        <v>7.4999999999999997E-2</v>
      </c>
      <c r="AZ8" s="956">
        <v>1.55</v>
      </c>
      <c r="BA8" s="956">
        <v>1.1559999999999999</v>
      </c>
      <c r="BB8" s="956">
        <v>0.19800000000000001</v>
      </c>
      <c r="BC8" s="956">
        <v>1.3540000000000001</v>
      </c>
      <c r="BD8" s="956">
        <v>3.5999999999999997E-2</v>
      </c>
      <c r="BE8" s="956">
        <v>1.55</v>
      </c>
      <c r="BF8" s="956">
        <v>0.16</v>
      </c>
      <c r="BG8" s="957">
        <f t="shared" si="2"/>
        <v>0.11510791366906474</v>
      </c>
      <c r="BH8" s="358"/>
      <c r="BI8" s="338" t="str">
        <f t="shared" si="10"/>
        <v>1962/1963</v>
      </c>
      <c r="BJ8" s="597">
        <f t="shared" si="11"/>
        <v>30.542000000000002</v>
      </c>
      <c r="BK8" s="597">
        <f t="shared" si="12"/>
        <v>3.2494270185318577</v>
      </c>
      <c r="BL8" s="597">
        <f t="shared" si="13"/>
        <v>99.244</v>
      </c>
      <c r="BM8" s="597">
        <f t="shared" si="14"/>
        <v>42.698</v>
      </c>
      <c r="BN8" s="597">
        <f t="shared" si="15"/>
        <v>1.284</v>
      </c>
      <c r="BO8" s="597">
        <f t="shared" si="16"/>
        <v>143.226</v>
      </c>
      <c r="BP8" s="597">
        <f t="shared" si="17"/>
        <v>15.467000000000001</v>
      </c>
      <c r="BQ8" s="597">
        <f t="shared" si="18"/>
        <v>82.154000000000011</v>
      </c>
      <c r="BR8" s="597">
        <f t="shared" si="19"/>
        <v>97.620999999999995</v>
      </c>
      <c r="BS8" s="597">
        <f t="shared" si="20"/>
        <v>10.104999999999999</v>
      </c>
      <c r="BT8" s="597">
        <f t="shared" si="21"/>
        <v>143.226</v>
      </c>
      <c r="BU8" s="597">
        <f t="shared" si="22"/>
        <v>35.499999999999993</v>
      </c>
      <c r="BV8" s="339">
        <f t="shared" si="4"/>
        <v>0.32953975827562515</v>
      </c>
      <c r="BW8" s="359"/>
      <c r="BX8" s="341">
        <f t="shared" si="23"/>
        <v>0.92302809237838057</v>
      </c>
      <c r="BY8" s="342">
        <f t="shared" si="24"/>
        <v>8.5445971544879287E-3</v>
      </c>
      <c r="BZ8" s="342">
        <f t="shared" si="25"/>
        <v>5.4915158599008508E-2</v>
      </c>
      <c r="CA8" s="343">
        <f t="shared" si="26"/>
        <v>1.3512151868123009E-2</v>
      </c>
      <c r="CC8" s="416" t="str">
        <f t="shared" si="27"/>
        <v>1962/1963</v>
      </c>
      <c r="CD8" s="603">
        <v>101.992</v>
      </c>
      <c r="CE8" s="603">
        <v>2.0299999999999998</v>
      </c>
      <c r="CF8" s="603">
        <v>207.267</v>
      </c>
      <c r="CG8" s="603">
        <v>56.222999999999999</v>
      </c>
      <c r="CH8" s="603">
        <v>19.771999999999998</v>
      </c>
      <c r="CI8" s="603">
        <v>283.262</v>
      </c>
      <c r="CJ8" s="603">
        <v>76.147999999999996</v>
      </c>
      <c r="CK8" s="603">
        <v>138.62899999999999</v>
      </c>
      <c r="CL8" s="603">
        <v>214.77699999999999</v>
      </c>
      <c r="CM8" s="603">
        <v>20.074999999999999</v>
      </c>
      <c r="CN8" s="603">
        <v>283.262</v>
      </c>
      <c r="CO8" s="603">
        <v>48.41</v>
      </c>
      <c r="CP8" s="417">
        <f t="shared" si="28"/>
        <v>0.20612981792788651</v>
      </c>
      <c r="CR8" s="409" t="str">
        <f t="shared" si="29"/>
        <v>1962/1963</v>
      </c>
      <c r="CS8" s="426">
        <f t="shared" si="30"/>
        <v>0.29945485920464349</v>
      </c>
      <c r="CT8" s="426">
        <f t="shared" si="31"/>
        <v>1.6007029647940187</v>
      </c>
      <c r="CU8" s="426">
        <f t="shared" si="32"/>
        <v>0.47882200253778945</v>
      </c>
      <c r="CV8" s="426">
        <f t="shared" si="33"/>
        <v>0.75944008679721819</v>
      </c>
      <c r="CW8" s="426">
        <f t="shared" si="34"/>
        <v>6.4940319643940939E-2</v>
      </c>
      <c r="CX8" s="426">
        <f t="shared" si="35"/>
        <v>0.50563082940881587</v>
      </c>
      <c r="CY8" s="426">
        <f t="shared" si="36"/>
        <v>0.20311761306928613</v>
      </c>
      <c r="CZ8" s="426">
        <f t="shared" si="37"/>
        <v>0.59261770625193877</v>
      </c>
      <c r="DA8" s="426">
        <f t="shared" si="38"/>
        <v>0.45452259785731247</v>
      </c>
      <c r="DB8" s="426">
        <f t="shared" si="39"/>
        <v>0.5033623910336239</v>
      </c>
      <c r="DC8" s="426">
        <f t="shared" si="40"/>
        <v>0.50563082940881587</v>
      </c>
      <c r="DD8" s="427">
        <f t="shared" si="41"/>
        <v>0.73331956207395155</v>
      </c>
    </row>
    <row r="9" spans="1:108" ht="14.4" x14ac:dyDescent="0.3">
      <c r="A9" s="331" t="s">
        <v>289</v>
      </c>
      <c r="B9" s="587">
        <v>23.968</v>
      </c>
      <c r="C9" s="587">
        <v>4.26</v>
      </c>
      <c r="D9" s="587">
        <v>102.093</v>
      </c>
      <c r="E9" s="587">
        <v>34.670999999999999</v>
      </c>
      <c r="F9" s="587">
        <v>2.5000000000000001E-2</v>
      </c>
      <c r="G9" s="587">
        <v>136.78899999999999</v>
      </c>
      <c r="H9" s="587">
        <v>8.6199999999999992</v>
      </c>
      <c r="I9" s="587">
        <v>77.061999999999998</v>
      </c>
      <c r="J9" s="587">
        <v>85.682000000000002</v>
      </c>
      <c r="K9" s="587">
        <v>12.067</v>
      </c>
      <c r="L9" s="587">
        <v>136.78899999999999</v>
      </c>
      <c r="M9" s="587">
        <v>39.04</v>
      </c>
      <c r="N9" s="332">
        <f t="shared" si="6"/>
        <v>0.39939027509232833</v>
      </c>
      <c r="O9" s="358"/>
      <c r="P9" s="334" t="str">
        <f t="shared" si="7"/>
        <v>1963/1964</v>
      </c>
      <c r="Q9" s="592">
        <v>0.223</v>
      </c>
      <c r="R9" s="592">
        <v>4.12</v>
      </c>
      <c r="S9" s="592">
        <v>0.91900000000000004</v>
      </c>
      <c r="T9" s="592">
        <v>0.104</v>
      </c>
      <c r="U9" s="592">
        <v>0.55200000000000005</v>
      </c>
      <c r="V9" s="592">
        <v>1.575</v>
      </c>
      <c r="W9" s="592">
        <v>0.45900000000000002</v>
      </c>
      <c r="X9" s="592">
        <v>1.012</v>
      </c>
      <c r="Y9" s="592">
        <v>1.4710000000000001</v>
      </c>
      <c r="Z9" s="592">
        <v>3.0000000000000001E-3</v>
      </c>
      <c r="AA9" s="592">
        <v>1.575</v>
      </c>
      <c r="AB9" s="592">
        <v>0.10100000000000001</v>
      </c>
      <c r="AC9" s="335">
        <f t="shared" si="0"/>
        <v>6.8521031207598379E-2</v>
      </c>
      <c r="AD9" s="358"/>
      <c r="AE9" s="611" t="str">
        <f t="shared" si="8"/>
        <v>1963/1964</v>
      </c>
      <c r="AF9" s="612">
        <v>6.7</v>
      </c>
      <c r="AG9" s="612">
        <v>1</v>
      </c>
      <c r="AH9" s="612">
        <v>6.69</v>
      </c>
      <c r="AI9" s="612">
        <v>0.56499999999999995</v>
      </c>
      <c r="AJ9" s="612">
        <v>0.11700000000000001</v>
      </c>
      <c r="AK9" s="612">
        <v>7.3719999999999999</v>
      </c>
      <c r="AL9" s="612">
        <v>5.98</v>
      </c>
      <c r="AM9" s="612">
        <v>0.02</v>
      </c>
      <c r="AN9" s="612">
        <v>6</v>
      </c>
      <c r="AO9" s="612">
        <v>6.6000000000000003E-2</v>
      </c>
      <c r="AP9" s="612">
        <v>7.3719999999999999</v>
      </c>
      <c r="AQ9" s="612">
        <v>1.306</v>
      </c>
      <c r="AR9" s="613">
        <f t="shared" si="1"/>
        <v>0.21529838443785032</v>
      </c>
      <c r="AS9" s="358"/>
      <c r="AT9" s="955" t="str">
        <f t="shared" si="9"/>
        <v>1963/1964</v>
      </c>
      <c r="AU9" s="956">
        <v>1.448</v>
      </c>
      <c r="AV9" s="956">
        <v>0.95</v>
      </c>
      <c r="AW9" s="956">
        <v>1.371</v>
      </c>
      <c r="AX9" s="956">
        <v>0.16</v>
      </c>
      <c r="AY9" s="956">
        <v>5.0999999999999997E-2</v>
      </c>
      <c r="AZ9" s="956">
        <v>1.5820000000000001</v>
      </c>
      <c r="BA9" s="956">
        <v>1.163</v>
      </c>
      <c r="BB9" s="956">
        <v>0.21299999999999999</v>
      </c>
      <c r="BC9" s="956">
        <v>1.3759999999999999</v>
      </c>
      <c r="BD9" s="956">
        <v>0.04</v>
      </c>
      <c r="BE9" s="956">
        <v>1.5820000000000001</v>
      </c>
      <c r="BF9" s="956">
        <v>0.16600000000000001</v>
      </c>
      <c r="BG9" s="957">
        <f t="shared" si="2"/>
        <v>0.11723163841807911</v>
      </c>
      <c r="BH9" s="358"/>
      <c r="BI9" s="338" t="str">
        <f t="shared" si="10"/>
        <v>1963/1964</v>
      </c>
      <c r="BJ9" s="597">
        <f t="shared" si="11"/>
        <v>32.338999999999999</v>
      </c>
      <c r="BK9" s="597">
        <f t="shared" si="12"/>
        <v>3.4346454745044683</v>
      </c>
      <c r="BL9" s="597">
        <f t="shared" si="13"/>
        <v>111.07299999999999</v>
      </c>
      <c r="BM9" s="597">
        <f t="shared" si="14"/>
        <v>35.499999999999993</v>
      </c>
      <c r="BN9" s="597">
        <f t="shared" si="15"/>
        <v>0.74500000000000011</v>
      </c>
      <c r="BO9" s="597">
        <f t="shared" si="16"/>
        <v>147.31799999999998</v>
      </c>
      <c r="BP9" s="597">
        <f t="shared" si="17"/>
        <v>16.221999999999998</v>
      </c>
      <c r="BQ9" s="597">
        <f t="shared" si="18"/>
        <v>78.306999999999988</v>
      </c>
      <c r="BR9" s="597">
        <f t="shared" si="19"/>
        <v>94.529000000000011</v>
      </c>
      <c r="BS9" s="597">
        <f t="shared" si="20"/>
        <v>12.176</v>
      </c>
      <c r="BT9" s="597">
        <f t="shared" si="21"/>
        <v>147.31799999999998</v>
      </c>
      <c r="BU9" s="597">
        <f t="shared" si="22"/>
        <v>40.612999999999992</v>
      </c>
      <c r="BV9" s="339">
        <f t="shared" si="4"/>
        <v>0.38061009324773898</v>
      </c>
      <c r="BW9" s="359"/>
      <c r="BX9" s="341">
        <f t="shared" si="23"/>
        <v>0.91915226922834536</v>
      </c>
      <c r="BY9" s="342">
        <f t="shared" si="24"/>
        <v>8.2738379264087596E-3</v>
      </c>
      <c r="BZ9" s="342">
        <f t="shared" si="25"/>
        <v>6.0230659116076821E-2</v>
      </c>
      <c r="CA9" s="343">
        <f t="shared" si="26"/>
        <v>1.2343233729169106E-2</v>
      </c>
      <c r="CC9" s="416" t="str">
        <f t="shared" si="27"/>
        <v>1963/1964</v>
      </c>
      <c r="CD9" s="603">
        <v>107.361</v>
      </c>
      <c r="CE9" s="603">
        <v>2.02</v>
      </c>
      <c r="CF9" s="603">
        <v>217.054</v>
      </c>
      <c r="CG9" s="603">
        <v>48.41</v>
      </c>
      <c r="CH9" s="603">
        <v>22.285</v>
      </c>
      <c r="CI9" s="603">
        <v>287.74900000000002</v>
      </c>
      <c r="CJ9" s="603">
        <v>72.626999999999995</v>
      </c>
      <c r="CK9" s="603">
        <v>140.32599999999999</v>
      </c>
      <c r="CL9" s="603">
        <v>212.953</v>
      </c>
      <c r="CM9" s="603">
        <v>21.853000000000002</v>
      </c>
      <c r="CN9" s="603">
        <v>287.74900000000002</v>
      </c>
      <c r="CO9" s="603">
        <v>52.942999999999998</v>
      </c>
      <c r="CP9" s="417">
        <f t="shared" si="28"/>
        <v>0.22547549892251473</v>
      </c>
      <c r="CR9" s="409" t="str">
        <f t="shared" si="29"/>
        <v>1963/1964</v>
      </c>
      <c r="CS9" s="426">
        <f t="shared" si="30"/>
        <v>0.30121738806456716</v>
      </c>
      <c r="CT9" s="426">
        <f t="shared" si="31"/>
        <v>1.7003195418338952</v>
      </c>
      <c r="CU9" s="426">
        <f t="shared" si="32"/>
        <v>0.51172979995761425</v>
      </c>
      <c r="CV9" s="426">
        <f t="shared" si="33"/>
        <v>0.73331956207395155</v>
      </c>
      <c r="CW9" s="426">
        <f t="shared" si="34"/>
        <v>3.3430558671752306E-2</v>
      </c>
      <c r="CX9" s="426">
        <f t="shared" si="35"/>
        <v>0.51196702681851192</v>
      </c>
      <c r="CY9" s="426">
        <f t="shared" si="36"/>
        <v>0.22336045823178707</v>
      </c>
      <c r="CZ9" s="426">
        <f t="shared" si="37"/>
        <v>0.55803628693185858</v>
      </c>
      <c r="DA9" s="426">
        <f t="shared" si="38"/>
        <v>0.44389607096401557</v>
      </c>
      <c r="DB9" s="426">
        <f t="shared" si="39"/>
        <v>0.55717750423282841</v>
      </c>
      <c r="DC9" s="426">
        <f t="shared" si="40"/>
        <v>0.51196702681851192</v>
      </c>
      <c r="DD9" s="427">
        <f t="shared" si="41"/>
        <v>0.76710802183480331</v>
      </c>
    </row>
    <row r="10" spans="1:108" ht="14.4" x14ac:dyDescent="0.3">
      <c r="A10" s="331" t="s">
        <v>290</v>
      </c>
      <c r="B10" s="587">
        <v>22.407</v>
      </c>
      <c r="C10" s="587">
        <v>3.95</v>
      </c>
      <c r="D10" s="587">
        <v>88.504000000000005</v>
      </c>
      <c r="E10" s="587">
        <v>39.04</v>
      </c>
      <c r="F10" s="587">
        <v>2.5999999999999999E-2</v>
      </c>
      <c r="G10" s="587">
        <v>127.57</v>
      </c>
      <c r="H10" s="587">
        <v>8.8490000000000002</v>
      </c>
      <c r="I10" s="587">
        <v>75.343999999999994</v>
      </c>
      <c r="J10" s="587">
        <v>84.192999999999998</v>
      </c>
      <c r="K10" s="587">
        <v>14.241</v>
      </c>
      <c r="L10" s="587">
        <v>127.57</v>
      </c>
      <c r="M10" s="587">
        <v>29.135999999999999</v>
      </c>
      <c r="N10" s="332">
        <f t="shared" si="6"/>
        <v>0.29599528618160392</v>
      </c>
      <c r="O10" s="358"/>
      <c r="P10" s="334" t="str">
        <f t="shared" si="7"/>
        <v>1964/1965</v>
      </c>
      <c r="Q10" s="592">
        <v>0.26500000000000001</v>
      </c>
      <c r="R10" s="592">
        <v>5.0599999999999996</v>
      </c>
      <c r="S10" s="592">
        <v>1.3420000000000001</v>
      </c>
      <c r="T10" s="592">
        <v>0.10100000000000001</v>
      </c>
      <c r="U10" s="592">
        <v>0.42</v>
      </c>
      <c r="V10" s="592">
        <v>1.863</v>
      </c>
      <c r="W10" s="592">
        <v>0.48399999999999999</v>
      </c>
      <c r="X10" s="592">
        <v>1.2170000000000001</v>
      </c>
      <c r="Y10" s="592">
        <v>1.7010000000000001</v>
      </c>
      <c r="Z10" s="592">
        <v>3.0000000000000001E-3</v>
      </c>
      <c r="AA10" s="592">
        <v>1.863</v>
      </c>
      <c r="AB10" s="592">
        <v>0.159</v>
      </c>
      <c r="AC10" s="335">
        <f t="shared" si="0"/>
        <v>9.3309859154929578E-2</v>
      </c>
      <c r="AD10" s="358"/>
      <c r="AE10" s="611" t="str">
        <f t="shared" si="8"/>
        <v>1964/1965</v>
      </c>
      <c r="AF10" s="612">
        <v>7.2</v>
      </c>
      <c r="AG10" s="612">
        <v>1.04</v>
      </c>
      <c r="AH10" s="612">
        <v>7.5</v>
      </c>
      <c r="AI10" s="612">
        <v>1.306</v>
      </c>
      <c r="AJ10" s="612">
        <v>0.02</v>
      </c>
      <c r="AK10" s="612">
        <v>8.8260000000000005</v>
      </c>
      <c r="AL10" s="612">
        <v>6.4779999999999998</v>
      </c>
      <c r="AM10" s="612">
        <v>2.1999999999999999E-2</v>
      </c>
      <c r="AN10" s="612">
        <v>6.5</v>
      </c>
      <c r="AO10" s="612">
        <v>1.17</v>
      </c>
      <c r="AP10" s="612">
        <v>8.8260000000000005</v>
      </c>
      <c r="AQ10" s="612">
        <v>1.1559999999999999</v>
      </c>
      <c r="AR10" s="613">
        <f t="shared" si="1"/>
        <v>0.15071707953063884</v>
      </c>
      <c r="AS10" s="358"/>
      <c r="AT10" s="955" t="str">
        <f t="shared" si="9"/>
        <v>1964/1965</v>
      </c>
      <c r="AU10" s="956">
        <v>1.468</v>
      </c>
      <c r="AV10" s="956">
        <v>0.97</v>
      </c>
      <c r="AW10" s="956">
        <v>1.4159999999999999</v>
      </c>
      <c r="AX10" s="956">
        <v>0.16600000000000001</v>
      </c>
      <c r="AY10" s="956">
        <v>9.6000000000000002E-2</v>
      </c>
      <c r="AZ10" s="956">
        <v>1.6779999999999999</v>
      </c>
      <c r="BA10" s="956">
        <v>1.1859999999999999</v>
      </c>
      <c r="BB10" s="956">
        <v>0.22900000000000001</v>
      </c>
      <c r="BC10" s="956">
        <v>1.415</v>
      </c>
      <c r="BD10" s="956">
        <v>7.6999999999999999E-2</v>
      </c>
      <c r="BE10" s="956">
        <v>1.6779999999999999</v>
      </c>
      <c r="BF10" s="956">
        <v>0.186</v>
      </c>
      <c r="BG10" s="957">
        <f t="shared" si="2"/>
        <v>0.12466487935656836</v>
      </c>
      <c r="BH10" s="358"/>
      <c r="BI10" s="338" t="str">
        <f t="shared" si="10"/>
        <v>1964/1965</v>
      </c>
      <c r="BJ10" s="597">
        <f t="shared" si="11"/>
        <v>31.34</v>
      </c>
      <c r="BK10" s="597">
        <f t="shared" si="12"/>
        <v>3.1513082322910018</v>
      </c>
      <c r="BL10" s="597">
        <f t="shared" si="13"/>
        <v>98.762</v>
      </c>
      <c r="BM10" s="597">
        <f t="shared" si="14"/>
        <v>40.612999999999992</v>
      </c>
      <c r="BN10" s="597">
        <f t="shared" si="15"/>
        <v>0.56200000000000006</v>
      </c>
      <c r="BO10" s="597">
        <f t="shared" si="16"/>
        <v>139.93699999999998</v>
      </c>
      <c r="BP10" s="597">
        <f t="shared" si="17"/>
        <v>16.997</v>
      </c>
      <c r="BQ10" s="597">
        <f t="shared" si="18"/>
        <v>76.811999999999998</v>
      </c>
      <c r="BR10" s="597">
        <f t="shared" si="19"/>
        <v>93.808999999999997</v>
      </c>
      <c r="BS10" s="597">
        <f t="shared" si="20"/>
        <v>15.491</v>
      </c>
      <c r="BT10" s="597">
        <f t="shared" si="21"/>
        <v>139.93699999999998</v>
      </c>
      <c r="BU10" s="597">
        <f t="shared" si="22"/>
        <v>30.636999999999997</v>
      </c>
      <c r="BV10" s="339">
        <f t="shared" si="4"/>
        <v>0.28030192131747483</v>
      </c>
      <c r="BW10" s="359"/>
      <c r="BX10" s="341">
        <f t="shared" si="23"/>
        <v>0.89613414066138808</v>
      </c>
      <c r="BY10" s="342">
        <f t="shared" si="24"/>
        <v>1.3588222190721129E-2</v>
      </c>
      <c r="BZ10" s="342">
        <f t="shared" si="25"/>
        <v>7.5940138919827468E-2</v>
      </c>
      <c r="CA10" s="343">
        <f t="shared" si="26"/>
        <v>1.4337498228063425E-2</v>
      </c>
      <c r="CC10" s="416" t="str">
        <f t="shared" si="27"/>
        <v>1964/1965</v>
      </c>
      <c r="CD10" s="603">
        <v>105.985</v>
      </c>
      <c r="CE10" s="603">
        <v>2.0299999999999998</v>
      </c>
      <c r="CF10" s="603">
        <v>215.38900000000001</v>
      </c>
      <c r="CG10" s="603">
        <v>52.942999999999998</v>
      </c>
      <c r="CH10" s="603">
        <v>21.431999999999999</v>
      </c>
      <c r="CI10" s="603">
        <v>289.76400000000001</v>
      </c>
      <c r="CJ10" s="603">
        <v>76.215000000000003</v>
      </c>
      <c r="CK10" s="603">
        <v>146.489</v>
      </c>
      <c r="CL10" s="603">
        <v>222.70400000000001</v>
      </c>
      <c r="CM10" s="603">
        <v>23.946000000000002</v>
      </c>
      <c r="CN10" s="603">
        <v>289.76400000000001</v>
      </c>
      <c r="CO10" s="603">
        <v>43.113999999999997</v>
      </c>
      <c r="CP10" s="417">
        <f t="shared" si="28"/>
        <v>0.17479829718224202</v>
      </c>
      <c r="CR10" s="409" t="str">
        <f t="shared" si="29"/>
        <v>1964/1965</v>
      </c>
      <c r="CS10" s="426">
        <f t="shared" si="30"/>
        <v>0.29570222201254892</v>
      </c>
      <c r="CT10" s="426">
        <f t="shared" si="31"/>
        <v>1.5523685873354689</v>
      </c>
      <c r="CU10" s="426">
        <f t="shared" si="32"/>
        <v>0.45852852281221418</v>
      </c>
      <c r="CV10" s="426">
        <f t="shared" si="33"/>
        <v>0.76710802183480331</v>
      </c>
      <c r="CW10" s="426">
        <f t="shared" si="34"/>
        <v>2.6222471071295262E-2</v>
      </c>
      <c r="CX10" s="426">
        <f t="shared" si="35"/>
        <v>0.48293438798470473</v>
      </c>
      <c r="CY10" s="426">
        <f t="shared" si="36"/>
        <v>0.22301384241947123</v>
      </c>
      <c r="CZ10" s="426">
        <f t="shared" si="37"/>
        <v>0.52435336441644076</v>
      </c>
      <c r="DA10" s="426">
        <f t="shared" si="38"/>
        <v>0.4212272792585674</v>
      </c>
      <c r="DB10" s="426">
        <f t="shared" si="39"/>
        <v>0.64691388958489926</v>
      </c>
      <c r="DC10" s="426">
        <f t="shared" si="40"/>
        <v>0.48293438798470473</v>
      </c>
      <c r="DD10" s="427">
        <f t="shared" si="41"/>
        <v>0.71060444403210088</v>
      </c>
    </row>
    <row r="11" spans="1:108" ht="14.4" x14ac:dyDescent="0.3">
      <c r="A11" s="331" t="s">
        <v>291</v>
      </c>
      <c r="B11" s="587">
        <v>22.416</v>
      </c>
      <c r="C11" s="587">
        <v>4.6500000000000004</v>
      </c>
      <c r="D11" s="587">
        <v>104.218</v>
      </c>
      <c r="E11" s="587">
        <v>29.135999999999999</v>
      </c>
      <c r="F11" s="587">
        <v>2.1999999999999999E-2</v>
      </c>
      <c r="G11" s="587">
        <v>133.376</v>
      </c>
      <c r="H11" s="587">
        <v>9.1820000000000004</v>
      </c>
      <c r="I11" s="587">
        <v>86.076999999999998</v>
      </c>
      <c r="J11" s="587">
        <v>95.259</v>
      </c>
      <c r="K11" s="587">
        <v>16.738</v>
      </c>
      <c r="L11" s="587">
        <v>133.376</v>
      </c>
      <c r="M11" s="587">
        <v>21.379000000000001</v>
      </c>
      <c r="N11" s="332">
        <f t="shared" si="6"/>
        <v>0.19088904167075904</v>
      </c>
      <c r="O11" s="358"/>
      <c r="P11" s="334" t="str">
        <f t="shared" si="7"/>
        <v>1965/1966</v>
      </c>
      <c r="Q11" s="592">
        <v>0.30199999999999999</v>
      </c>
      <c r="R11" s="592">
        <v>5</v>
      </c>
      <c r="S11" s="592">
        <v>1.5109999999999999</v>
      </c>
      <c r="T11" s="592">
        <v>0.159</v>
      </c>
      <c r="U11" s="592">
        <v>0.56499999999999995</v>
      </c>
      <c r="V11" s="592">
        <v>2.2349999999999999</v>
      </c>
      <c r="W11" s="592">
        <v>0.52500000000000002</v>
      </c>
      <c r="X11" s="592">
        <v>1.548</v>
      </c>
      <c r="Y11" s="592">
        <v>2.073</v>
      </c>
      <c r="Z11" s="592">
        <v>1.6E-2</v>
      </c>
      <c r="AA11" s="592">
        <v>2.2349999999999999</v>
      </c>
      <c r="AB11" s="592">
        <v>0.14599999999999999</v>
      </c>
      <c r="AC11" s="335">
        <f t="shared" si="0"/>
        <v>6.9889899473432257E-2</v>
      </c>
      <c r="AD11" s="358"/>
      <c r="AE11" s="611" t="str">
        <f t="shared" si="8"/>
        <v>1965/1966</v>
      </c>
      <c r="AF11" s="612">
        <v>7.5</v>
      </c>
      <c r="AG11" s="612">
        <v>1.07</v>
      </c>
      <c r="AH11" s="612">
        <v>8</v>
      </c>
      <c r="AI11" s="612">
        <v>1.1559999999999999</v>
      </c>
      <c r="AJ11" s="612">
        <v>1.4E-2</v>
      </c>
      <c r="AK11" s="612">
        <v>9.17</v>
      </c>
      <c r="AL11" s="612">
        <v>6.9859999999999998</v>
      </c>
      <c r="AM11" s="612">
        <v>2.4E-2</v>
      </c>
      <c r="AN11" s="612">
        <v>7.01</v>
      </c>
      <c r="AO11" s="612">
        <v>1.105</v>
      </c>
      <c r="AP11" s="612">
        <v>9.17</v>
      </c>
      <c r="AQ11" s="612">
        <v>1.0549999999999999</v>
      </c>
      <c r="AR11" s="613">
        <f t="shared" si="1"/>
        <v>0.13000616142945162</v>
      </c>
      <c r="AS11" s="358"/>
      <c r="AT11" s="955" t="str">
        <f t="shared" si="9"/>
        <v>1965/1966</v>
      </c>
      <c r="AU11" s="956">
        <v>1.508</v>
      </c>
      <c r="AV11" s="956">
        <v>0.96</v>
      </c>
      <c r="AW11" s="956">
        <v>1.454</v>
      </c>
      <c r="AX11" s="956">
        <v>0.186</v>
      </c>
      <c r="AY11" s="956">
        <v>0.106</v>
      </c>
      <c r="AZ11" s="956">
        <v>1.746</v>
      </c>
      <c r="BA11" s="956">
        <v>1.2330000000000001</v>
      </c>
      <c r="BB11" s="956">
        <v>0.245</v>
      </c>
      <c r="BC11" s="956">
        <v>1.478</v>
      </c>
      <c r="BD11" s="956">
        <v>0.06</v>
      </c>
      <c r="BE11" s="956">
        <v>1.746</v>
      </c>
      <c r="BF11" s="956">
        <v>0.20799999999999999</v>
      </c>
      <c r="BG11" s="957">
        <f t="shared" si="2"/>
        <v>0.13524057217165147</v>
      </c>
      <c r="BH11" s="358"/>
      <c r="BI11" s="338" t="str">
        <f t="shared" si="10"/>
        <v>1965/1966</v>
      </c>
      <c r="BJ11" s="597">
        <f t="shared" si="11"/>
        <v>31.725999999999999</v>
      </c>
      <c r="BK11" s="597">
        <f t="shared" si="12"/>
        <v>3.6305553804450605</v>
      </c>
      <c r="BL11" s="597">
        <f t="shared" si="13"/>
        <v>115.18299999999999</v>
      </c>
      <c r="BM11" s="597">
        <f t="shared" si="14"/>
        <v>30.636999999999997</v>
      </c>
      <c r="BN11" s="597">
        <f t="shared" si="15"/>
        <v>0.70699999999999996</v>
      </c>
      <c r="BO11" s="597">
        <f t="shared" si="16"/>
        <v>146.52700000000002</v>
      </c>
      <c r="BP11" s="597">
        <f t="shared" si="17"/>
        <v>17.926000000000002</v>
      </c>
      <c r="BQ11" s="597">
        <f t="shared" si="18"/>
        <v>87.894000000000005</v>
      </c>
      <c r="BR11" s="597">
        <f t="shared" si="19"/>
        <v>105.82</v>
      </c>
      <c r="BS11" s="597">
        <f t="shared" si="20"/>
        <v>17.918999999999997</v>
      </c>
      <c r="BT11" s="597">
        <f t="shared" si="21"/>
        <v>146.52700000000002</v>
      </c>
      <c r="BU11" s="597">
        <f t="shared" si="22"/>
        <v>22.788</v>
      </c>
      <c r="BV11" s="339">
        <f t="shared" si="4"/>
        <v>0.18416182448540883</v>
      </c>
      <c r="BW11" s="359"/>
      <c r="BX11" s="341">
        <f t="shared" si="23"/>
        <v>0.90480366026236514</v>
      </c>
      <c r="BY11" s="342">
        <f t="shared" si="24"/>
        <v>1.3118255298090863E-2</v>
      </c>
      <c r="BZ11" s="342">
        <f t="shared" si="25"/>
        <v>6.9454693835027739E-2</v>
      </c>
      <c r="CA11" s="343">
        <f t="shared" si="26"/>
        <v>1.2623390604516291E-2</v>
      </c>
      <c r="CC11" s="416" t="str">
        <f t="shared" si="27"/>
        <v>1965/1966</v>
      </c>
      <c r="CD11" s="603">
        <v>104.471</v>
      </c>
      <c r="CE11" s="603">
        <v>2.16</v>
      </c>
      <c r="CF11" s="603">
        <v>225.48500000000001</v>
      </c>
      <c r="CG11" s="603">
        <v>43.113999999999997</v>
      </c>
      <c r="CH11" s="603">
        <v>25.359000000000002</v>
      </c>
      <c r="CI11" s="603">
        <v>293.95800000000003</v>
      </c>
      <c r="CJ11" s="603">
        <v>76.932000000000002</v>
      </c>
      <c r="CK11" s="603">
        <v>155.273</v>
      </c>
      <c r="CL11" s="603">
        <v>232.20500000000001</v>
      </c>
      <c r="CM11" s="603">
        <v>28.073</v>
      </c>
      <c r="CN11" s="603">
        <v>293.95800000000003</v>
      </c>
      <c r="CO11" s="603">
        <v>33.68</v>
      </c>
      <c r="CP11" s="417">
        <f t="shared" si="28"/>
        <v>0.12940010296682777</v>
      </c>
      <c r="CR11" s="409" t="str">
        <f t="shared" si="29"/>
        <v>1965/1966</v>
      </c>
      <c r="CS11" s="426">
        <f t="shared" si="30"/>
        <v>0.30368236161231343</v>
      </c>
      <c r="CT11" s="426">
        <f t="shared" si="31"/>
        <v>1.6808126761319724</v>
      </c>
      <c r="CU11" s="426">
        <f t="shared" si="32"/>
        <v>0.51082333636383792</v>
      </c>
      <c r="CV11" s="426">
        <f t="shared" si="33"/>
        <v>0.71060444403210088</v>
      </c>
      <c r="CW11" s="426">
        <f t="shared" si="34"/>
        <v>2.7879648251114001E-2</v>
      </c>
      <c r="CX11" s="426">
        <f t="shared" si="35"/>
        <v>0.4984623653719239</v>
      </c>
      <c r="CY11" s="426">
        <f t="shared" si="36"/>
        <v>0.23301097072739563</v>
      </c>
      <c r="CZ11" s="426">
        <f t="shared" si="37"/>
        <v>0.5660610666374708</v>
      </c>
      <c r="DA11" s="426">
        <f t="shared" si="38"/>
        <v>0.4557180077948364</v>
      </c>
      <c r="DB11" s="426">
        <f t="shared" si="39"/>
        <v>0.63830014604780383</v>
      </c>
      <c r="DC11" s="426">
        <f t="shared" si="40"/>
        <v>0.4984623653719239</v>
      </c>
      <c r="DD11" s="427">
        <f t="shared" si="41"/>
        <v>0.67660332541567703</v>
      </c>
    </row>
    <row r="12" spans="1:108" ht="14.4" x14ac:dyDescent="0.3">
      <c r="A12" s="331" t="s">
        <v>292</v>
      </c>
      <c r="B12" s="587">
        <v>23.068000000000001</v>
      </c>
      <c r="C12" s="587">
        <v>4.59</v>
      </c>
      <c r="D12" s="587">
        <v>105.86199999999999</v>
      </c>
      <c r="E12" s="587">
        <v>21.379000000000001</v>
      </c>
      <c r="F12" s="587">
        <v>2.1999999999999999E-2</v>
      </c>
      <c r="G12" s="587">
        <v>127.26300000000001</v>
      </c>
      <c r="H12" s="587">
        <v>9.3450000000000006</v>
      </c>
      <c r="I12" s="587">
        <v>84.792000000000002</v>
      </c>
      <c r="J12" s="587">
        <v>94.137</v>
      </c>
      <c r="K12" s="587">
        <v>12.138</v>
      </c>
      <c r="L12" s="587">
        <v>127.26300000000001</v>
      </c>
      <c r="M12" s="587">
        <v>20.988</v>
      </c>
      <c r="N12" s="332">
        <f t="shared" si="6"/>
        <v>0.19748764996471416</v>
      </c>
      <c r="O12" s="358"/>
      <c r="P12" s="334" t="str">
        <f t="shared" si="7"/>
        <v>1966/1967</v>
      </c>
      <c r="Q12" s="592">
        <v>0.32700000000000001</v>
      </c>
      <c r="R12" s="592">
        <v>5.15</v>
      </c>
      <c r="S12" s="592">
        <v>1.6850000000000001</v>
      </c>
      <c r="T12" s="592">
        <v>0.14599999999999999</v>
      </c>
      <c r="U12" s="592">
        <v>0.53100000000000003</v>
      </c>
      <c r="V12" s="592">
        <v>2.3620000000000001</v>
      </c>
      <c r="W12" s="592">
        <v>0.52300000000000002</v>
      </c>
      <c r="X12" s="592">
        <v>1.6879999999999999</v>
      </c>
      <c r="Y12" s="592">
        <v>2.2109999999999999</v>
      </c>
      <c r="Z12" s="592">
        <v>2E-3</v>
      </c>
      <c r="AA12" s="592">
        <v>2.3620000000000001</v>
      </c>
      <c r="AB12" s="592">
        <v>0.14899999999999999</v>
      </c>
      <c r="AC12" s="335">
        <f t="shared" si="0"/>
        <v>6.732941708088569E-2</v>
      </c>
      <c r="AD12" s="358"/>
      <c r="AE12" s="611" t="str">
        <f t="shared" si="8"/>
        <v>1966/1967</v>
      </c>
      <c r="AF12" s="612">
        <v>7.5</v>
      </c>
      <c r="AG12" s="612">
        <v>1.0900000000000001</v>
      </c>
      <c r="AH12" s="612">
        <v>8.1999999999999993</v>
      </c>
      <c r="AI12" s="612">
        <v>1.0549999999999999</v>
      </c>
      <c r="AJ12" s="612">
        <v>1.4999999999999999E-2</v>
      </c>
      <c r="AK12" s="612">
        <v>9.27</v>
      </c>
      <c r="AL12" s="612">
        <v>7.3849999999999998</v>
      </c>
      <c r="AM12" s="612">
        <v>2.5000000000000001E-2</v>
      </c>
      <c r="AN12" s="612">
        <v>7.41</v>
      </c>
      <c r="AO12" s="612">
        <v>1.0549999999999999</v>
      </c>
      <c r="AP12" s="612">
        <v>9.27</v>
      </c>
      <c r="AQ12" s="612">
        <v>0.80500000000000005</v>
      </c>
      <c r="AR12" s="613">
        <f t="shared" si="1"/>
        <v>9.5097460129946854E-2</v>
      </c>
      <c r="AS12" s="358"/>
      <c r="AT12" s="955" t="str">
        <f t="shared" si="9"/>
        <v>1966/1967</v>
      </c>
      <c r="AU12" s="956">
        <v>1.5289999999999999</v>
      </c>
      <c r="AV12" s="956">
        <v>0.98</v>
      </c>
      <c r="AW12" s="956">
        <v>1.5009999999999999</v>
      </c>
      <c r="AX12" s="956">
        <v>0.20799999999999999</v>
      </c>
      <c r="AY12" s="956">
        <v>0.05</v>
      </c>
      <c r="AZ12" s="956">
        <v>1.7589999999999999</v>
      </c>
      <c r="BA12" s="956">
        <v>1.194</v>
      </c>
      <c r="BB12" s="956">
        <v>0.255</v>
      </c>
      <c r="BC12" s="956">
        <v>1.4490000000000001</v>
      </c>
      <c r="BD12" s="956">
        <v>3.5999999999999997E-2</v>
      </c>
      <c r="BE12" s="956">
        <v>1.7589999999999999</v>
      </c>
      <c r="BF12" s="956">
        <v>0.27400000000000002</v>
      </c>
      <c r="BG12" s="957">
        <f t="shared" si="2"/>
        <v>0.18451178451178452</v>
      </c>
      <c r="BH12" s="358"/>
      <c r="BI12" s="338" t="str">
        <f t="shared" si="10"/>
        <v>1966/1967</v>
      </c>
      <c r="BJ12" s="597">
        <f t="shared" si="11"/>
        <v>32.424000000000007</v>
      </c>
      <c r="BK12" s="597">
        <f t="shared" si="12"/>
        <v>3.6160868492474703</v>
      </c>
      <c r="BL12" s="597">
        <f t="shared" si="13"/>
        <v>117.248</v>
      </c>
      <c r="BM12" s="597">
        <f t="shared" si="14"/>
        <v>22.788</v>
      </c>
      <c r="BN12" s="597">
        <f t="shared" si="15"/>
        <v>0.6180000000000001</v>
      </c>
      <c r="BO12" s="597">
        <f t="shared" si="16"/>
        <v>140.654</v>
      </c>
      <c r="BP12" s="597">
        <f t="shared" si="17"/>
        <v>18.446999999999999</v>
      </c>
      <c r="BQ12" s="597">
        <f t="shared" si="18"/>
        <v>86.76</v>
      </c>
      <c r="BR12" s="597">
        <f t="shared" si="19"/>
        <v>105.20699999999999</v>
      </c>
      <c r="BS12" s="597">
        <f t="shared" si="20"/>
        <v>13.231</v>
      </c>
      <c r="BT12" s="597">
        <f t="shared" si="21"/>
        <v>140.654</v>
      </c>
      <c r="BU12" s="597">
        <f t="shared" si="22"/>
        <v>22.216000000000001</v>
      </c>
      <c r="BV12" s="339">
        <f t="shared" si="4"/>
        <v>0.18757493372059647</v>
      </c>
      <c r="BW12" s="359"/>
      <c r="BX12" s="341">
        <f t="shared" si="23"/>
        <v>0.90288960152838416</v>
      </c>
      <c r="BY12" s="342">
        <f t="shared" si="24"/>
        <v>1.4371247270742358E-2</v>
      </c>
      <c r="BZ12" s="342">
        <f t="shared" si="25"/>
        <v>6.9937227074235803E-2</v>
      </c>
      <c r="CA12" s="343">
        <f t="shared" si="26"/>
        <v>1.2801924126637554E-2</v>
      </c>
      <c r="CC12" s="416" t="str">
        <f t="shared" si="27"/>
        <v>1966/1967</v>
      </c>
      <c r="CD12" s="603">
        <v>109.66200000000001</v>
      </c>
      <c r="CE12" s="603">
        <v>2.2799999999999998</v>
      </c>
      <c r="CF12" s="603">
        <v>250.08</v>
      </c>
      <c r="CG12" s="603">
        <v>33.68</v>
      </c>
      <c r="CH12" s="603">
        <v>25.423999999999999</v>
      </c>
      <c r="CI12" s="603">
        <v>309.18400000000003</v>
      </c>
      <c r="CJ12" s="603">
        <v>82.58</v>
      </c>
      <c r="CK12" s="603">
        <v>160.53200000000001</v>
      </c>
      <c r="CL12" s="603">
        <v>243.11199999999999</v>
      </c>
      <c r="CM12" s="603">
        <v>27.02</v>
      </c>
      <c r="CN12" s="603">
        <v>309.18400000000003</v>
      </c>
      <c r="CO12" s="603">
        <v>39.052</v>
      </c>
      <c r="CP12" s="417">
        <f t="shared" si="28"/>
        <v>0.14456636014985266</v>
      </c>
      <c r="CR12" s="409" t="str">
        <f t="shared" si="29"/>
        <v>1966/1967</v>
      </c>
      <c r="CS12" s="426">
        <f t="shared" si="30"/>
        <v>0.29567215626196863</v>
      </c>
      <c r="CT12" s="426">
        <f t="shared" si="31"/>
        <v>1.5860030040559081</v>
      </c>
      <c r="CU12" s="426">
        <f t="shared" si="32"/>
        <v>0.46884197056941779</v>
      </c>
      <c r="CV12" s="426">
        <f t="shared" si="33"/>
        <v>0.67660332541567703</v>
      </c>
      <c r="CW12" s="426">
        <f t="shared" si="34"/>
        <v>2.4307740717432351E-2</v>
      </c>
      <c r="CX12" s="426">
        <f t="shared" si="35"/>
        <v>0.45492004760919058</v>
      </c>
      <c r="CY12" s="426">
        <f t="shared" si="36"/>
        <v>0.22338338580770162</v>
      </c>
      <c r="CZ12" s="426">
        <f t="shared" si="37"/>
        <v>0.5404529937956295</v>
      </c>
      <c r="DA12" s="426">
        <f t="shared" si="38"/>
        <v>0.43275115995919572</v>
      </c>
      <c r="DB12" s="426">
        <f t="shared" si="39"/>
        <v>0.48967431532198374</v>
      </c>
      <c r="DC12" s="426">
        <f t="shared" si="40"/>
        <v>0.45492004760919058</v>
      </c>
      <c r="DD12" s="427">
        <f t="shared" si="41"/>
        <v>0.56888251562019876</v>
      </c>
    </row>
    <row r="13" spans="1:108" ht="14.4" x14ac:dyDescent="0.3">
      <c r="A13" s="331" t="s">
        <v>293</v>
      </c>
      <c r="B13" s="587">
        <v>24.562000000000001</v>
      </c>
      <c r="C13" s="587">
        <v>5.03</v>
      </c>
      <c r="D13" s="587">
        <v>123.459</v>
      </c>
      <c r="E13" s="587">
        <v>20.988</v>
      </c>
      <c r="F13" s="587">
        <v>2.3E-2</v>
      </c>
      <c r="G13" s="587">
        <v>144.47</v>
      </c>
      <c r="H13" s="587">
        <v>9.5069999999999997</v>
      </c>
      <c r="I13" s="587">
        <v>89.731999999999999</v>
      </c>
      <c r="J13" s="587">
        <v>99.239000000000004</v>
      </c>
      <c r="K13" s="587">
        <v>15.545999999999999</v>
      </c>
      <c r="L13" s="587">
        <v>144.47</v>
      </c>
      <c r="M13" s="587">
        <v>29.684999999999999</v>
      </c>
      <c r="N13" s="332">
        <f t="shared" si="6"/>
        <v>0.25861393039160169</v>
      </c>
      <c r="O13" s="358"/>
      <c r="P13" s="334" t="str">
        <f t="shared" si="7"/>
        <v>1967/1968</v>
      </c>
      <c r="Q13" s="592">
        <v>0.35499999999999998</v>
      </c>
      <c r="R13" s="592">
        <v>5.3</v>
      </c>
      <c r="S13" s="592">
        <v>1.883</v>
      </c>
      <c r="T13" s="592">
        <v>0.14899999999999999</v>
      </c>
      <c r="U13" s="592">
        <v>0.747</v>
      </c>
      <c r="V13" s="592">
        <v>2.7789999999999999</v>
      </c>
      <c r="W13" s="592">
        <v>0.52900000000000003</v>
      </c>
      <c r="X13" s="592">
        <v>2.1339999999999999</v>
      </c>
      <c r="Y13" s="592">
        <v>2.6629999999999998</v>
      </c>
      <c r="Z13" s="592">
        <v>5.0000000000000001E-3</v>
      </c>
      <c r="AA13" s="592">
        <v>2.7789999999999999</v>
      </c>
      <c r="AB13" s="592">
        <v>0.111</v>
      </c>
      <c r="AC13" s="335">
        <f t="shared" si="0"/>
        <v>4.1604197901049481E-2</v>
      </c>
      <c r="AD13" s="358"/>
      <c r="AE13" s="611" t="str">
        <f t="shared" si="8"/>
        <v>1967/1968</v>
      </c>
      <c r="AF13" s="612">
        <v>7.5</v>
      </c>
      <c r="AG13" s="612">
        <v>1.07</v>
      </c>
      <c r="AH13" s="612">
        <v>8</v>
      </c>
      <c r="AI13" s="612">
        <v>0.80500000000000005</v>
      </c>
      <c r="AJ13" s="612">
        <v>2.5000000000000001E-2</v>
      </c>
      <c r="AK13" s="612">
        <v>8.83</v>
      </c>
      <c r="AL13" s="612">
        <v>7.4939999999999998</v>
      </c>
      <c r="AM13" s="612">
        <v>2.5999999999999999E-2</v>
      </c>
      <c r="AN13" s="612">
        <v>7.52</v>
      </c>
      <c r="AO13" s="612">
        <v>0.92100000000000004</v>
      </c>
      <c r="AP13" s="612">
        <v>8.83</v>
      </c>
      <c r="AQ13" s="612">
        <v>0.38900000000000001</v>
      </c>
      <c r="AR13" s="613">
        <f t="shared" si="1"/>
        <v>4.6084587134225807E-2</v>
      </c>
      <c r="AS13" s="358"/>
      <c r="AT13" s="955" t="str">
        <f t="shared" si="9"/>
        <v>1967/1968</v>
      </c>
      <c r="AU13" s="956">
        <v>1.5860000000000001</v>
      </c>
      <c r="AV13" s="956">
        <v>0.96</v>
      </c>
      <c r="AW13" s="956">
        <v>1.5169999999999999</v>
      </c>
      <c r="AX13" s="956">
        <v>0.27400000000000002</v>
      </c>
      <c r="AY13" s="956">
        <v>7.3999999999999996E-2</v>
      </c>
      <c r="AZ13" s="956">
        <v>1.865</v>
      </c>
      <c r="BA13" s="956">
        <v>1.3</v>
      </c>
      <c r="BB13" s="956">
        <v>0.26100000000000001</v>
      </c>
      <c r="BC13" s="956">
        <v>1.5609999999999999</v>
      </c>
      <c r="BD13" s="956">
        <v>4.9000000000000002E-2</v>
      </c>
      <c r="BE13" s="956">
        <v>1.865</v>
      </c>
      <c r="BF13" s="956">
        <v>0.255</v>
      </c>
      <c r="BG13" s="957">
        <f t="shared" si="2"/>
        <v>0.15838509316770188</v>
      </c>
      <c r="BH13" s="358"/>
      <c r="BI13" s="338" t="str">
        <f t="shared" si="10"/>
        <v>1967/1968</v>
      </c>
      <c r="BJ13" s="597">
        <f t="shared" si="11"/>
        <v>34.003</v>
      </c>
      <c r="BK13" s="597">
        <f t="shared" si="12"/>
        <v>3.9660912272446542</v>
      </c>
      <c r="BL13" s="597">
        <f t="shared" si="13"/>
        <v>134.85899999999998</v>
      </c>
      <c r="BM13" s="597">
        <f t="shared" si="14"/>
        <v>22.216000000000001</v>
      </c>
      <c r="BN13" s="597">
        <f t="shared" si="15"/>
        <v>0.86899999999999999</v>
      </c>
      <c r="BO13" s="597">
        <f t="shared" si="16"/>
        <v>157.94400000000002</v>
      </c>
      <c r="BP13" s="597">
        <f t="shared" si="17"/>
        <v>18.830000000000002</v>
      </c>
      <c r="BQ13" s="597">
        <f t="shared" si="18"/>
        <v>92.152999999999992</v>
      </c>
      <c r="BR13" s="597">
        <f t="shared" si="19"/>
        <v>110.983</v>
      </c>
      <c r="BS13" s="597">
        <f t="shared" si="20"/>
        <v>16.521000000000001</v>
      </c>
      <c r="BT13" s="597">
        <f t="shared" si="21"/>
        <v>157.94400000000002</v>
      </c>
      <c r="BU13" s="597">
        <f t="shared" si="22"/>
        <v>30.439999999999998</v>
      </c>
      <c r="BV13" s="339">
        <f t="shared" si="4"/>
        <v>0.23873760823189857</v>
      </c>
      <c r="BW13" s="359"/>
      <c r="BX13" s="341">
        <f t="shared" si="23"/>
        <v>0.91546726581095828</v>
      </c>
      <c r="BY13" s="342">
        <f t="shared" si="24"/>
        <v>1.3962731445435606E-2</v>
      </c>
      <c r="BZ13" s="342">
        <f t="shared" si="25"/>
        <v>5.9321216974766243E-2</v>
      </c>
      <c r="CA13" s="343">
        <f t="shared" si="26"/>
        <v>1.1248785768840048E-2</v>
      </c>
      <c r="CC13" s="416" t="str">
        <f t="shared" si="27"/>
        <v>1967/1968</v>
      </c>
      <c r="CD13" s="603">
        <v>110.345</v>
      </c>
      <c r="CE13" s="603">
        <v>2.38</v>
      </c>
      <c r="CF13" s="603">
        <v>262.16399999999999</v>
      </c>
      <c r="CG13" s="603">
        <v>39.052</v>
      </c>
      <c r="CH13" s="603">
        <v>27.905000000000001</v>
      </c>
      <c r="CI13" s="603">
        <v>329.12099999999998</v>
      </c>
      <c r="CJ13" s="603">
        <v>82.596999999999994</v>
      </c>
      <c r="CK13" s="603">
        <v>170.244</v>
      </c>
      <c r="CL13" s="603">
        <v>252.84100000000001</v>
      </c>
      <c r="CM13" s="603">
        <v>29.207000000000001</v>
      </c>
      <c r="CN13" s="603">
        <v>329.12099999999998</v>
      </c>
      <c r="CO13" s="603">
        <v>47.073</v>
      </c>
      <c r="CP13" s="417">
        <f t="shared" si="28"/>
        <v>0.16689712389380532</v>
      </c>
      <c r="CR13" s="409" t="str">
        <f t="shared" si="29"/>
        <v>1967/1968</v>
      </c>
      <c r="CS13" s="426">
        <f t="shared" si="30"/>
        <v>0.30815170601295938</v>
      </c>
      <c r="CT13" s="426">
        <f t="shared" si="31"/>
        <v>1.6664248853969137</v>
      </c>
      <c r="CU13" s="426">
        <f t="shared" si="32"/>
        <v>0.51440701240444908</v>
      </c>
      <c r="CV13" s="426">
        <f t="shared" si="33"/>
        <v>0.56888251562019876</v>
      </c>
      <c r="CW13" s="426">
        <f t="shared" si="34"/>
        <v>3.1141372513886399E-2</v>
      </c>
      <c r="CX13" s="426">
        <f t="shared" si="35"/>
        <v>0.479896451457063</v>
      </c>
      <c r="CY13" s="426">
        <f t="shared" si="36"/>
        <v>0.22797438163613695</v>
      </c>
      <c r="CZ13" s="426">
        <f t="shared" si="37"/>
        <v>0.54129954653321111</v>
      </c>
      <c r="DA13" s="426">
        <f t="shared" si="38"/>
        <v>0.43894384217749494</v>
      </c>
      <c r="DB13" s="426">
        <f t="shared" si="39"/>
        <v>0.56565206970931625</v>
      </c>
      <c r="DC13" s="426">
        <f t="shared" si="40"/>
        <v>0.479896451457063</v>
      </c>
      <c r="DD13" s="427">
        <f t="shared" si="41"/>
        <v>0.64665519512246927</v>
      </c>
    </row>
    <row r="14" spans="1:108" ht="14.4" x14ac:dyDescent="0.3">
      <c r="A14" s="331" t="s">
        <v>294</v>
      </c>
      <c r="B14" s="587">
        <v>22.654</v>
      </c>
      <c r="C14" s="587">
        <v>4.99</v>
      </c>
      <c r="D14" s="587">
        <v>113.024</v>
      </c>
      <c r="E14" s="587">
        <v>29.684999999999999</v>
      </c>
      <c r="F14" s="587">
        <v>3.3000000000000002E-2</v>
      </c>
      <c r="G14" s="587">
        <v>142.74199999999999</v>
      </c>
      <c r="H14" s="587">
        <v>9.7810000000000006</v>
      </c>
      <c r="I14" s="587">
        <v>91.253</v>
      </c>
      <c r="J14" s="587">
        <v>101.03400000000001</v>
      </c>
      <c r="K14" s="587">
        <v>13.301</v>
      </c>
      <c r="L14" s="587">
        <v>142.74199999999999</v>
      </c>
      <c r="M14" s="587">
        <v>28.407</v>
      </c>
      <c r="N14" s="332">
        <f t="shared" si="6"/>
        <v>0.24845410416757771</v>
      </c>
      <c r="O14" s="358"/>
      <c r="P14" s="334" t="str">
        <f t="shared" si="7"/>
        <v>1968/1969</v>
      </c>
      <c r="Q14" s="592">
        <v>0.39</v>
      </c>
      <c r="R14" s="592">
        <v>5.32</v>
      </c>
      <c r="S14" s="592">
        <v>2.0760000000000001</v>
      </c>
      <c r="T14" s="592">
        <v>0.111</v>
      </c>
      <c r="U14" s="592">
        <v>0.80300000000000005</v>
      </c>
      <c r="V14" s="592">
        <v>2.99</v>
      </c>
      <c r="W14" s="592">
        <v>0.53700000000000003</v>
      </c>
      <c r="X14" s="592">
        <v>2.2909999999999999</v>
      </c>
      <c r="Y14" s="592">
        <v>2.8279999999999998</v>
      </c>
      <c r="Z14" s="592">
        <v>6.0000000000000001E-3</v>
      </c>
      <c r="AA14" s="592">
        <v>2.99</v>
      </c>
      <c r="AB14" s="592">
        <v>0.156</v>
      </c>
      <c r="AC14" s="335">
        <f t="shared" si="0"/>
        <v>5.5045871559633038E-2</v>
      </c>
      <c r="AD14" s="358"/>
      <c r="AE14" s="611" t="str">
        <f t="shared" si="8"/>
        <v>1968/1969</v>
      </c>
      <c r="AF14" s="612">
        <v>7.6</v>
      </c>
      <c r="AG14" s="612">
        <v>1.1200000000000001</v>
      </c>
      <c r="AH14" s="612">
        <v>8.5</v>
      </c>
      <c r="AI14" s="612">
        <v>0.38900000000000001</v>
      </c>
      <c r="AJ14" s="612">
        <v>1.7999999999999999E-2</v>
      </c>
      <c r="AK14" s="612">
        <v>8.907</v>
      </c>
      <c r="AL14" s="612">
        <v>7.7839999999999998</v>
      </c>
      <c r="AM14" s="612">
        <v>2.5999999999999999E-2</v>
      </c>
      <c r="AN14" s="612">
        <v>7.81</v>
      </c>
      <c r="AO14" s="612">
        <v>0.93799999999999994</v>
      </c>
      <c r="AP14" s="612">
        <v>8.907</v>
      </c>
      <c r="AQ14" s="612">
        <v>0.159</v>
      </c>
      <c r="AR14" s="613">
        <f t="shared" si="1"/>
        <v>1.8175582990397808E-2</v>
      </c>
      <c r="AS14" s="358"/>
      <c r="AT14" s="955" t="str">
        <f t="shared" si="9"/>
        <v>1968/1969</v>
      </c>
      <c r="AU14" s="956">
        <v>1.595</v>
      </c>
      <c r="AV14" s="956">
        <v>1.05</v>
      </c>
      <c r="AW14" s="956">
        <v>1.6779999999999999</v>
      </c>
      <c r="AX14" s="956">
        <v>0.255</v>
      </c>
      <c r="AY14" s="956">
        <v>7.6999999999999999E-2</v>
      </c>
      <c r="AZ14" s="956">
        <v>2.0099999999999998</v>
      </c>
      <c r="BA14" s="956">
        <v>1.498</v>
      </c>
      <c r="BB14" s="956">
        <v>0.30099999999999999</v>
      </c>
      <c r="BC14" s="956">
        <v>1.7989999999999999</v>
      </c>
      <c r="BD14" s="956">
        <v>4.9000000000000002E-2</v>
      </c>
      <c r="BE14" s="956">
        <v>2.0099999999999998</v>
      </c>
      <c r="BF14" s="956">
        <v>0.16200000000000001</v>
      </c>
      <c r="BG14" s="957">
        <f t="shared" si="2"/>
        <v>8.7662337662337678E-2</v>
      </c>
      <c r="BH14" s="358"/>
      <c r="BI14" s="338" t="str">
        <f t="shared" si="10"/>
        <v>1968/1969</v>
      </c>
      <c r="BJ14" s="597">
        <f t="shared" si="11"/>
        <v>32.238999999999997</v>
      </c>
      <c r="BK14" s="597">
        <f t="shared" si="12"/>
        <v>3.8859145755141289</v>
      </c>
      <c r="BL14" s="597">
        <f t="shared" si="13"/>
        <v>125.27799999999999</v>
      </c>
      <c r="BM14" s="597">
        <f t="shared" si="14"/>
        <v>30.439999999999998</v>
      </c>
      <c r="BN14" s="597">
        <f t="shared" si="15"/>
        <v>0.93100000000000005</v>
      </c>
      <c r="BO14" s="597">
        <f t="shared" si="16"/>
        <v>156.649</v>
      </c>
      <c r="BP14" s="597">
        <f t="shared" si="17"/>
        <v>19.600000000000001</v>
      </c>
      <c r="BQ14" s="597">
        <f t="shared" si="18"/>
        <v>93.870999999999995</v>
      </c>
      <c r="BR14" s="597">
        <f t="shared" si="19"/>
        <v>113.47100000000002</v>
      </c>
      <c r="BS14" s="597">
        <f t="shared" si="20"/>
        <v>14.294</v>
      </c>
      <c r="BT14" s="597">
        <f t="shared" si="21"/>
        <v>156.649</v>
      </c>
      <c r="BU14" s="597">
        <f t="shared" si="22"/>
        <v>28.883999999999997</v>
      </c>
      <c r="BV14" s="339">
        <f t="shared" si="4"/>
        <v>0.2260713027824521</v>
      </c>
      <c r="BW14" s="359"/>
      <c r="BX14" s="341">
        <f t="shared" si="23"/>
        <v>0.90218553936046242</v>
      </c>
      <c r="BY14" s="342">
        <f t="shared" si="24"/>
        <v>1.6571145771803509E-2</v>
      </c>
      <c r="BZ14" s="342">
        <f t="shared" si="25"/>
        <v>6.7849103593607824E-2</v>
      </c>
      <c r="CA14" s="343">
        <f t="shared" si="26"/>
        <v>1.3394211274126343E-2</v>
      </c>
      <c r="CC14" s="416" t="str">
        <f t="shared" si="27"/>
        <v>1968/1969</v>
      </c>
      <c r="CD14" s="603">
        <v>108.776</v>
      </c>
      <c r="CE14" s="603">
        <v>2.3199999999999998</v>
      </c>
      <c r="CF14" s="603">
        <v>252.49600000000001</v>
      </c>
      <c r="CG14" s="603">
        <v>47.073</v>
      </c>
      <c r="CH14" s="603">
        <v>27.725999999999999</v>
      </c>
      <c r="CI14" s="603">
        <v>327.29500000000002</v>
      </c>
      <c r="CJ14" s="603">
        <v>83.510999999999996</v>
      </c>
      <c r="CK14" s="603">
        <v>173.13499999999999</v>
      </c>
      <c r="CL14" s="603">
        <v>256.64600000000002</v>
      </c>
      <c r="CM14" s="603">
        <v>26.951000000000001</v>
      </c>
      <c r="CN14" s="603">
        <v>327.29500000000002</v>
      </c>
      <c r="CO14" s="603">
        <v>43.698</v>
      </c>
      <c r="CP14" s="417">
        <f t="shared" si="28"/>
        <v>0.1540848457494261</v>
      </c>
      <c r="CR14" s="409" t="str">
        <f t="shared" si="29"/>
        <v>1968/1969</v>
      </c>
      <c r="CS14" s="426">
        <f t="shared" si="30"/>
        <v>0.29637971611384861</v>
      </c>
      <c r="CT14" s="426">
        <f t="shared" si="31"/>
        <v>1.6749631791009176</v>
      </c>
      <c r="CU14" s="426">
        <f t="shared" si="32"/>
        <v>0.49615835498384125</v>
      </c>
      <c r="CV14" s="426">
        <f t="shared" si="33"/>
        <v>0.64665519512246927</v>
      </c>
      <c r="CW14" s="426">
        <f t="shared" si="34"/>
        <v>3.3578590492678355E-2</v>
      </c>
      <c r="CX14" s="426">
        <f t="shared" si="35"/>
        <v>0.47861714966620328</v>
      </c>
      <c r="CY14" s="426">
        <f t="shared" si="36"/>
        <v>0.23469962040928743</v>
      </c>
      <c r="CZ14" s="426">
        <f t="shared" si="37"/>
        <v>0.54218384497646344</v>
      </c>
      <c r="DA14" s="426">
        <f t="shared" si="38"/>
        <v>0.4421304053053623</v>
      </c>
      <c r="DB14" s="426">
        <f t="shared" si="39"/>
        <v>0.53036993061481952</v>
      </c>
      <c r="DC14" s="426">
        <f t="shared" si="40"/>
        <v>0.47861714966620328</v>
      </c>
      <c r="DD14" s="427">
        <f t="shared" si="41"/>
        <v>0.66099134971852247</v>
      </c>
    </row>
    <row r="15" spans="1:108" ht="14.4" x14ac:dyDescent="0.3">
      <c r="A15" s="331" t="s">
        <v>295</v>
      </c>
      <c r="B15" s="587">
        <v>22.085999999999999</v>
      </c>
      <c r="C15" s="587">
        <v>5.39</v>
      </c>
      <c r="D15" s="587">
        <v>119.057</v>
      </c>
      <c r="E15" s="587">
        <v>28.407</v>
      </c>
      <c r="F15" s="587">
        <v>2.7E-2</v>
      </c>
      <c r="G15" s="587">
        <v>147.49100000000001</v>
      </c>
      <c r="H15" s="587">
        <v>10.099</v>
      </c>
      <c r="I15" s="587">
        <v>96.31</v>
      </c>
      <c r="J15" s="587">
        <v>106.40900000000001</v>
      </c>
      <c r="K15" s="587">
        <v>15.548999999999999</v>
      </c>
      <c r="L15" s="587">
        <v>147.49100000000001</v>
      </c>
      <c r="M15" s="587">
        <v>25.533000000000001</v>
      </c>
      <c r="N15" s="332">
        <f t="shared" si="6"/>
        <v>0.20935895964184392</v>
      </c>
      <c r="O15" s="358"/>
      <c r="P15" s="334" t="str">
        <f t="shared" si="7"/>
        <v>1969/1970</v>
      </c>
      <c r="Q15" s="592">
        <v>0.39900000000000002</v>
      </c>
      <c r="R15" s="592">
        <v>4.72</v>
      </c>
      <c r="S15" s="592">
        <v>1.883</v>
      </c>
      <c r="T15" s="592">
        <v>0.156</v>
      </c>
      <c r="U15" s="592">
        <v>0.64400000000000002</v>
      </c>
      <c r="V15" s="592">
        <v>2.6829999999999998</v>
      </c>
      <c r="W15" s="592">
        <v>0.66100000000000003</v>
      </c>
      <c r="X15" s="592">
        <v>1.919</v>
      </c>
      <c r="Y15" s="592">
        <v>2.58</v>
      </c>
      <c r="Z15" s="592">
        <v>2E-3</v>
      </c>
      <c r="AA15" s="592">
        <v>2.6829999999999998</v>
      </c>
      <c r="AB15" s="592">
        <v>0.10100000000000001</v>
      </c>
      <c r="AC15" s="335">
        <f t="shared" si="0"/>
        <v>3.9116963594113097E-2</v>
      </c>
      <c r="AD15" s="358"/>
      <c r="AE15" s="611" t="str">
        <f t="shared" si="8"/>
        <v>1969/1970</v>
      </c>
      <c r="AF15" s="612">
        <v>7.25</v>
      </c>
      <c r="AG15" s="612">
        <v>0.9</v>
      </c>
      <c r="AH15" s="612">
        <v>6.5</v>
      </c>
      <c r="AI15" s="612">
        <v>0.159</v>
      </c>
      <c r="AJ15" s="612">
        <v>0.78</v>
      </c>
      <c r="AK15" s="612">
        <v>7.4390000000000001</v>
      </c>
      <c r="AL15" s="612">
        <v>7.2750000000000004</v>
      </c>
      <c r="AM15" s="612">
        <v>2.5000000000000001E-2</v>
      </c>
      <c r="AN15" s="612">
        <v>7.3</v>
      </c>
      <c r="AO15" s="612">
        <v>6.0999999999999999E-2</v>
      </c>
      <c r="AP15" s="612">
        <v>7.4390000000000001</v>
      </c>
      <c r="AQ15" s="612">
        <v>7.8E-2</v>
      </c>
      <c r="AR15" s="613">
        <f t="shared" si="1"/>
        <v>1.0596386360548838E-2</v>
      </c>
      <c r="AS15" s="358"/>
      <c r="AT15" s="955" t="str">
        <f t="shared" si="9"/>
        <v>1969/1970</v>
      </c>
      <c r="AU15" s="956">
        <v>1.63</v>
      </c>
      <c r="AV15" s="956">
        <v>1.05</v>
      </c>
      <c r="AW15" s="956">
        <v>1.7050000000000001</v>
      </c>
      <c r="AX15" s="956">
        <v>0.16200000000000001</v>
      </c>
      <c r="AY15" s="956">
        <v>4.2999999999999997E-2</v>
      </c>
      <c r="AZ15" s="956">
        <v>1.91</v>
      </c>
      <c r="BA15" s="956">
        <v>1.5009999999999999</v>
      </c>
      <c r="BB15" s="956">
        <v>0.27900000000000003</v>
      </c>
      <c r="BC15" s="956">
        <v>1.78</v>
      </c>
      <c r="BD15" s="956">
        <v>1.9E-2</v>
      </c>
      <c r="BE15" s="956">
        <v>1.91</v>
      </c>
      <c r="BF15" s="956">
        <v>0.111</v>
      </c>
      <c r="BG15" s="957">
        <f t="shared" si="2"/>
        <v>6.1700944969427463E-2</v>
      </c>
      <c r="BH15" s="358"/>
      <c r="BI15" s="338" t="str">
        <f t="shared" si="10"/>
        <v>1969/1970</v>
      </c>
      <c r="BJ15" s="597">
        <f t="shared" si="11"/>
        <v>31.364999999999998</v>
      </c>
      <c r="BK15" s="597">
        <f t="shared" si="12"/>
        <v>4.1174876454646903</v>
      </c>
      <c r="BL15" s="597">
        <f t="shared" si="13"/>
        <v>129.14500000000001</v>
      </c>
      <c r="BM15" s="597">
        <f t="shared" si="14"/>
        <v>28.883999999999997</v>
      </c>
      <c r="BN15" s="597">
        <f t="shared" si="15"/>
        <v>1.494</v>
      </c>
      <c r="BO15" s="597">
        <f t="shared" si="16"/>
        <v>159.523</v>
      </c>
      <c r="BP15" s="597">
        <f t="shared" si="17"/>
        <v>19.536000000000001</v>
      </c>
      <c r="BQ15" s="597">
        <f t="shared" si="18"/>
        <v>98.533000000000001</v>
      </c>
      <c r="BR15" s="597">
        <f t="shared" si="19"/>
        <v>118.069</v>
      </c>
      <c r="BS15" s="597">
        <f t="shared" si="20"/>
        <v>15.631</v>
      </c>
      <c r="BT15" s="597">
        <f t="shared" si="21"/>
        <v>159.523</v>
      </c>
      <c r="BU15" s="597">
        <f t="shared" si="22"/>
        <v>25.823</v>
      </c>
      <c r="BV15" s="339">
        <f t="shared" si="4"/>
        <v>0.19314136125654452</v>
      </c>
      <c r="BW15" s="359"/>
      <c r="BX15" s="341">
        <f t="shared" si="23"/>
        <v>0.92188625188741335</v>
      </c>
      <c r="BY15" s="342">
        <f t="shared" si="24"/>
        <v>1.4580510279143597E-2</v>
      </c>
      <c r="BZ15" s="342">
        <f t="shared" si="25"/>
        <v>5.0331023268419213E-2</v>
      </c>
      <c r="CA15" s="343">
        <f t="shared" si="26"/>
        <v>1.3202214565023809E-2</v>
      </c>
      <c r="CC15" s="416" t="str">
        <f t="shared" si="27"/>
        <v>1969/1970</v>
      </c>
      <c r="CD15" s="603">
        <v>109.941</v>
      </c>
      <c r="CE15" s="603">
        <v>2.46</v>
      </c>
      <c r="CF15" s="603">
        <v>270.03800000000001</v>
      </c>
      <c r="CG15" s="603">
        <v>43.698</v>
      </c>
      <c r="CH15" s="603">
        <v>28.169</v>
      </c>
      <c r="CI15" s="603">
        <v>341.90499999999997</v>
      </c>
      <c r="CJ15" s="603">
        <v>89.194000000000003</v>
      </c>
      <c r="CK15" s="603">
        <v>180.477</v>
      </c>
      <c r="CL15" s="603">
        <v>269.67099999999999</v>
      </c>
      <c r="CM15" s="603">
        <v>31.161999999999999</v>
      </c>
      <c r="CN15" s="603">
        <v>341.90499999999997</v>
      </c>
      <c r="CO15" s="603">
        <v>41.072000000000003</v>
      </c>
      <c r="CP15" s="417">
        <f t="shared" si="28"/>
        <v>0.13652757509980623</v>
      </c>
      <c r="CR15" s="409" t="str">
        <f t="shared" si="29"/>
        <v>1969/1970</v>
      </c>
      <c r="CS15" s="426">
        <f t="shared" si="30"/>
        <v>0.28528938248697028</v>
      </c>
      <c r="CT15" s="426">
        <f t="shared" si="31"/>
        <v>1.6737754656360531</v>
      </c>
      <c r="CU15" s="426">
        <f t="shared" si="32"/>
        <v>0.47824750590657611</v>
      </c>
      <c r="CV15" s="426">
        <f t="shared" si="33"/>
        <v>0.66099134971852247</v>
      </c>
      <c r="CW15" s="426">
        <f t="shared" si="34"/>
        <v>5.3037026518513261E-2</v>
      </c>
      <c r="CX15" s="426">
        <f t="shared" si="35"/>
        <v>0.46657112355771341</v>
      </c>
      <c r="CY15" s="426">
        <f t="shared" si="36"/>
        <v>0.21902818575240487</v>
      </c>
      <c r="CZ15" s="426">
        <f t="shared" si="37"/>
        <v>0.54595876482875938</v>
      </c>
      <c r="DA15" s="426">
        <f t="shared" si="38"/>
        <v>0.43782609179333337</v>
      </c>
      <c r="DB15" s="426">
        <f t="shared" si="39"/>
        <v>0.50160451832359931</v>
      </c>
      <c r="DC15" s="426">
        <f t="shared" si="40"/>
        <v>0.46657112355771341</v>
      </c>
      <c r="DD15" s="427">
        <f t="shared" si="41"/>
        <v>0.62872516556291391</v>
      </c>
    </row>
    <row r="16" spans="1:108" ht="14.4" x14ac:dyDescent="0.3">
      <c r="A16" s="331" t="s">
        <v>124</v>
      </c>
      <c r="B16" s="587">
        <v>23.212</v>
      </c>
      <c r="C16" s="587">
        <v>4.54</v>
      </c>
      <c r="D16" s="587">
        <v>105.47199999999999</v>
      </c>
      <c r="E16" s="587">
        <v>25.533000000000001</v>
      </c>
      <c r="F16" s="587">
        <v>0.10199999999999999</v>
      </c>
      <c r="G16" s="587">
        <v>131.107</v>
      </c>
      <c r="H16" s="587">
        <v>10.102</v>
      </c>
      <c r="I16" s="587">
        <v>91.311000000000007</v>
      </c>
      <c r="J16" s="587">
        <v>101.413</v>
      </c>
      <c r="K16" s="587">
        <v>12.853999999999999</v>
      </c>
      <c r="L16" s="587">
        <v>131.107</v>
      </c>
      <c r="M16" s="587">
        <v>16.84</v>
      </c>
      <c r="N16" s="332">
        <f t="shared" si="6"/>
        <v>0.1473741325141992</v>
      </c>
      <c r="O16" s="358"/>
      <c r="P16" s="334" t="str">
        <f t="shared" si="7"/>
        <v>1970/1971</v>
      </c>
      <c r="Q16" s="592">
        <v>0.499</v>
      </c>
      <c r="R16" s="592">
        <v>5.28</v>
      </c>
      <c r="S16" s="592">
        <v>2.6339999999999999</v>
      </c>
      <c r="T16" s="592">
        <v>0.10100000000000001</v>
      </c>
      <c r="U16" s="592">
        <v>0.26700000000000002</v>
      </c>
      <c r="V16" s="592">
        <v>3.0019999999999998</v>
      </c>
      <c r="W16" s="592">
        <v>0.65900000000000003</v>
      </c>
      <c r="X16" s="592">
        <v>2.2829999999999999</v>
      </c>
      <c r="Y16" s="592">
        <v>2.9420000000000002</v>
      </c>
      <c r="Z16" s="592">
        <v>5.0000000000000001E-3</v>
      </c>
      <c r="AA16" s="592">
        <v>3.0019999999999998</v>
      </c>
      <c r="AB16" s="592">
        <v>5.5E-2</v>
      </c>
      <c r="AC16" s="335">
        <f t="shared" si="0"/>
        <v>1.8663047166610113E-2</v>
      </c>
      <c r="AD16" s="358"/>
      <c r="AE16" s="611" t="str">
        <f t="shared" si="8"/>
        <v>1970/1971</v>
      </c>
      <c r="AF16" s="612">
        <v>8</v>
      </c>
      <c r="AG16" s="612">
        <v>1.1100000000000001</v>
      </c>
      <c r="AH16" s="612">
        <v>8.9</v>
      </c>
      <c r="AI16" s="612">
        <v>7.8E-2</v>
      </c>
      <c r="AJ16" s="612">
        <v>0.13900000000000001</v>
      </c>
      <c r="AK16" s="612">
        <v>9.1170000000000009</v>
      </c>
      <c r="AL16" s="612">
        <v>8.24</v>
      </c>
      <c r="AM16" s="612">
        <v>0.06</v>
      </c>
      <c r="AN16" s="612">
        <v>8.3000000000000007</v>
      </c>
      <c r="AO16" s="612">
        <v>0.29299999999999998</v>
      </c>
      <c r="AP16" s="612">
        <v>9.1170000000000009</v>
      </c>
      <c r="AQ16" s="612">
        <v>0.52400000000000002</v>
      </c>
      <c r="AR16" s="613">
        <f t="shared" si="1"/>
        <v>6.0979867333876413E-2</v>
      </c>
      <c r="AS16" s="358"/>
      <c r="AT16" s="955" t="str">
        <f t="shared" si="9"/>
        <v>1970/1971</v>
      </c>
      <c r="AU16" s="956">
        <v>1.4670000000000001</v>
      </c>
      <c r="AV16" s="956">
        <v>1.1599999999999999</v>
      </c>
      <c r="AW16" s="956">
        <v>1.706</v>
      </c>
      <c r="AX16" s="956">
        <v>0.111</v>
      </c>
      <c r="AY16" s="956">
        <v>7.0999999999999994E-2</v>
      </c>
      <c r="AZ16" s="956">
        <v>1.8879999999999999</v>
      </c>
      <c r="BA16" s="956">
        <v>1.474</v>
      </c>
      <c r="BB16" s="956">
        <v>0.22900000000000001</v>
      </c>
      <c r="BC16" s="956">
        <v>1.7030000000000001</v>
      </c>
      <c r="BD16" s="956">
        <v>6.3E-2</v>
      </c>
      <c r="BE16" s="956">
        <v>1.8879999999999999</v>
      </c>
      <c r="BF16" s="956">
        <v>0.122</v>
      </c>
      <c r="BG16" s="957">
        <f t="shared" si="2"/>
        <v>6.9082672706681766E-2</v>
      </c>
      <c r="BH16" s="358"/>
      <c r="BI16" s="338" t="str">
        <f t="shared" si="10"/>
        <v>1970/1971</v>
      </c>
      <c r="BJ16" s="597">
        <f t="shared" si="11"/>
        <v>33.177999999999997</v>
      </c>
      <c r="BK16" s="597">
        <f t="shared" si="12"/>
        <v>3.5780336367472425</v>
      </c>
      <c r="BL16" s="597">
        <f t="shared" si="13"/>
        <v>118.712</v>
      </c>
      <c r="BM16" s="597">
        <f t="shared" si="14"/>
        <v>25.823</v>
      </c>
      <c r="BN16" s="597">
        <f t="shared" si="15"/>
        <v>0.57899999999999996</v>
      </c>
      <c r="BO16" s="597">
        <f t="shared" si="16"/>
        <v>145.114</v>
      </c>
      <c r="BP16" s="597">
        <f t="shared" si="17"/>
        <v>20.475000000000001</v>
      </c>
      <c r="BQ16" s="597">
        <f t="shared" si="18"/>
        <v>93.88300000000001</v>
      </c>
      <c r="BR16" s="597">
        <f t="shared" si="19"/>
        <v>114.35799999999999</v>
      </c>
      <c r="BS16" s="597">
        <f t="shared" si="20"/>
        <v>13.215</v>
      </c>
      <c r="BT16" s="597">
        <f t="shared" si="21"/>
        <v>145.114</v>
      </c>
      <c r="BU16" s="597">
        <f t="shared" si="22"/>
        <v>17.541</v>
      </c>
      <c r="BV16" s="339">
        <f t="shared" si="4"/>
        <v>0.13749774638834236</v>
      </c>
      <c r="BW16" s="359"/>
      <c r="BX16" s="341">
        <f t="shared" si="23"/>
        <v>0.88846957342138955</v>
      </c>
      <c r="BY16" s="342">
        <f t="shared" si="24"/>
        <v>2.2188152840487901E-2</v>
      </c>
      <c r="BZ16" s="342">
        <f t="shared" si="25"/>
        <v>7.4971359256014558E-2</v>
      </c>
      <c r="CA16" s="343">
        <f t="shared" si="26"/>
        <v>1.4370914482107958E-2</v>
      </c>
      <c r="CC16" s="416" t="str">
        <f t="shared" si="27"/>
        <v>1970/1971</v>
      </c>
      <c r="CD16" s="603">
        <v>112.523</v>
      </c>
      <c r="CE16" s="603">
        <v>2.38</v>
      </c>
      <c r="CF16" s="603">
        <v>268.07799999999997</v>
      </c>
      <c r="CG16" s="603">
        <v>41.072000000000003</v>
      </c>
      <c r="CH16" s="603">
        <v>28.391999999999999</v>
      </c>
      <c r="CI16" s="603">
        <v>337.54199999999997</v>
      </c>
      <c r="CJ16" s="603">
        <v>96.275999999999996</v>
      </c>
      <c r="CK16" s="603">
        <v>172.96199999999999</v>
      </c>
      <c r="CL16" s="603">
        <v>269.238</v>
      </c>
      <c r="CM16" s="603">
        <v>32.155999999999999</v>
      </c>
      <c r="CN16" s="603">
        <v>337.54199999999997</v>
      </c>
      <c r="CO16" s="603">
        <v>36.148000000000003</v>
      </c>
      <c r="CP16" s="417">
        <f t="shared" si="28"/>
        <v>0.11993603057791463</v>
      </c>
      <c r="CR16" s="409" t="str">
        <f t="shared" si="29"/>
        <v>1970/1971</v>
      </c>
      <c r="CS16" s="426">
        <f t="shared" si="30"/>
        <v>0.29485527403286438</v>
      </c>
      <c r="CT16" s="426">
        <f t="shared" si="31"/>
        <v>1.503375477624892</v>
      </c>
      <c r="CU16" s="426">
        <f t="shared" si="32"/>
        <v>0.44282634158715006</v>
      </c>
      <c r="CV16" s="426">
        <f t="shared" si="33"/>
        <v>0.62872516556291391</v>
      </c>
      <c r="CW16" s="426">
        <f t="shared" si="34"/>
        <v>2.0393068469991546E-2</v>
      </c>
      <c r="CX16" s="426">
        <f t="shared" si="35"/>
        <v>0.42991390701009063</v>
      </c>
      <c r="CY16" s="426">
        <f t="shared" si="36"/>
        <v>0.21266982425526612</v>
      </c>
      <c r="CZ16" s="426">
        <f t="shared" si="37"/>
        <v>0.54279552734126579</v>
      </c>
      <c r="DA16" s="426">
        <f t="shared" si="38"/>
        <v>0.42474687822669904</v>
      </c>
      <c r="DB16" s="426">
        <f t="shared" si="39"/>
        <v>0.41096529419081979</v>
      </c>
      <c r="DC16" s="426">
        <f t="shared" si="40"/>
        <v>0.42991390701009063</v>
      </c>
      <c r="DD16" s="427">
        <f t="shared" si="41"/>
        <v>0.48525506252074802</v>
      </c>
    </row>
    <row r="17" spans="1:108" ht="14.4" x14ac:dyDescent="0.3">
      <c r="A17" s="331" t="s">
        <v>125</v>
      </c>
      <c r="B17" s="587">
        <v>25.95</v>
      </c>
      <c r="C17" s="587">
        <v>5.53</v>
      </c>
      <c r="D17" s="587">
        <v>143.422</v>
      </c>
      <c r="E17" s="587">
        <v>16.84</v>
      </c>
      <c r="F17" s="587">
        <v>3.2000000000000001E-2</v>
      </c>
      <c r="G17" s="587">
        <v>160.29400000000001</v>
      </c>
      <c r="H17" s="587">
        <v>10.19</v>
      </c>
      <c r="I17" s="587">
        <v>101.636</v>
      </c>
      <c r="J17" s="587">
        <v>111.82599999999999</v>
      </c>
      <c r="K17" s="587">
        <v>19.867999999999999</v>
      </c>
      <c r="L17" s="587">
        <v>160.29400000000001</v>
      </c>
      <c r="M17" s="587">
        <v>28.6</v>
      </c>
      <c r="N17" s="332">
        <f t="shared" si="6"/>
        <v>0.21717010645891235</v>
      </c>
      <c r="O17" s="358"/>
      <c r="P17" s="334" t="str">
        <f t="shared" si="7"/>
        <v>1971/1972</v>
      </c>
      <c r="Q17" s="592">
        <v>0.57099999999999995</v>
      </c>
      <c r="R17" s="592">
        <v>5.16</v>
      </c>
      <c r="S17" s="592">
        <v>2.9460000000000002</v>
      </c>
      <c r="T17" s="592">
        <v>5.5E-2</v>
      </c>
      <c r="U17" s="592">
        <v>0.23400000000000001</v>
      </c>
      <c r="V17" s="592">
        <v>3.2349999999999999</v>
      </c>
      <c r="W17" s="592">
        <v>0.66300000000000003</v>
      </c>
      <c r="X17" s="592">
        <v>2.3860000000000001</v>
      </c>
      <c r="Y17" s="592">
        <v>3.0489999999999999</v>
      </c>
      <c r="Z17" s="592">
        <v>2.9000000000000001E-2</v>
      </c>
      <c r="AA17" s="592">
        <v>3.2349999999999999</v>
      </c>
      <c r="AB17" s="592">
        <v>0.157</v>
      </c>
      <c r="AC17" s="335">
        <f t="shared" si="0"/>
        <v>5.1007147498375573E-2</v>
      </c>
      <c r="AD17" s="358"/>
      <c r="AE17" s="611" t="str">
        <f t="shared" si="8"/>
        <v>1971/1972</v>
      </c>
      <c r="AF17" s="612">
        <v>8</v>
      </c>
      <c r="AG17" s="612">
        <v>1.1399999999999999</v>
      </c>
      <c r="AH17" s="612">
        <v>9.1</v>
      </c>
      <c r="AI17" s="612">
        <v>0.52400000000000002</v>
      </c>
      <c r="AJ17" s="612">
        <v>3.6999999999999998E-2</v>
      </c>
      <c r="AK17" s="612">
        <v>9.6609999999999996</v>
      </c>
      <c r="AL17" s="612">
        <v>8.7669999999999995</v>
      </c>
      <c r="AM17" s="612">
        <v>0.32500000000000001</v>
      </c>
      <c r="AN17" s="612">
        <v>9.0920000000000005</v>
      </c>
      <c r="AO17" s="612">
        <v>0.46899999999999997</v>
      </c>
      <c r="AP17" s="612">
        <v>9.6609999999999996</v>
      </c>
      <c r="AQ17" s="612">
        <v>0.1</v>
      </c>
      <c r="AR17" s="613">
        <f t="shared" si="1"/>
        <v>1.0459156991946449E-2</v>
      </c>
      <c r="AS17" s="358"/>
      <c r="AT17" s="955" t="str">
        <f t="shared" si="9"/>
        <v>1971/1972</v>
      </c>
      <c r="AU17" s="956">
        <v>1.595</v>
      </c>
      <c r="AV17" s="956">
        <v>1.1399999999999999</v>
      </c>
      <c r="AW17" s="956">
        <v>1.8109999999999999</v>
      </c>
      <c r="AX17" s="956">
        <v>0.122</v>
      </c>
      <c r="AY17" s="956">
        <v>6.7000000000000004E-2</v>
      </c>
      <c r="AZ17" s="956">
        <v>2</v>
      </c>
      <c r="BA17" s="956">
        <v>1.643</v>
      </c>
      <c r="BB17" s="956">
        <v>0.18</v>
      </c>
      <c r="BC17" s="956">
        <v>1.823</v>
      </c>
      <c r="BD17" s="956">
        <v>4.5999999999999999E-2</v>
      </c>
      <c r="BE17" s="956">
        <v>2</v>
      </c>
      <c r="BF17" s="956">
        <v>0.13100000000000001</v>
      </c>
      <c r="BG17" s="957">
        <f t="shared" si="2"/>
        <v>7.0090957731407166E-2</v>
      </c>
      <c r="BH17" s="358"/>
      <c r="BI17" s="338" t="str">
        <f t="shared" si="10"/>
        <v>1971/1972</v>
      </c>
      <c r="BJ17" s="597">
        <f t="shared" si="11"/>
        <v>36.116</v>
      </c>
      <c r="BK17" s="597">
        <f t="shared" si="12"/>
        <v>4.3548288847048395</v>
      </c>
      <c r="BL17" s="597">
        <f t="shared" si="13"/>
        <v>157.279</v>
      </c>
      <c r="BM17" s="597">
        <f t="shared" si="14"/>
        <v>17.541</v>
      </c>
      <c r="BN17" s="597">
        <f t="shared" si="15"/>
        <v>0.37</v>
      </c>
      <c r="BO17" s="597">
        <f t="shared" si="16"/>
        <v>175.19000000000003</v>
      </c>
      <c r="BP17" s="597">
        <f t="shared" si="17"/>
        <v>21.262999999999998</v>
      </c>
      <c r="BQ17" s="597">
        <f t="shared" si="18"/>
        <v>104.527</v>
      </c>
      <c r="BR17" s="597">
        <f t="shared" si="19"/>
        <v>125.78999999999999</v>
      </c>
      <c r="BS17" s="597">
        <f t="shared" si="20"/>
        <v>20.411999999999999</v>
      </c>
      <c r="BT17" s="597">
        <f t="shared" si="21"/>
        <v>175.19000000000003</v>
      </c>
      <c r="BU17" s="597">
        <f t="shared" si="22"/>
        <v>28.988000000000003</v>
      </c>
      <c r="BV17" s="339">
        <f t="shared" si="4"/>
        <v>0.19827362142788746</v>
      </c>
      <c r="BW17" s="359"/>
      <c r="BX17" s="341">
        <f t="shared" si="23"/>
        <v>0.91189542151209002</v>
      </c>
      <c r="BY17" s="342">
        <f t="shared" si="24"/>
        <v>1.8731044831159914E-2</v>
      </c>
      <c r="BZ17" s="342">
        <f t="shared" si="25"/>
        <v>5.7858964006637884E-2</v>
      </c>
      <c r="CA17" s="343">
        <f t="shared" si="26"/>
        <v>1.1514569650112222E-2</v>
      </c>
      <c r="CC17" s="416" t="str">
        <f t="shared" si="27"/>
        <v>1971/1972</v>
      </c>
      <c r="CD17" s="603">
        <v>116.226</v>
      </c>
      <c r="CE17" s="603">
        <v>2.65</v>
      </c>
      <c r="CF17" s="603">
        <v>308.5</v>
      </c>
      <c r="CG17" s="603">
        <v>36.148000000000003</v>
      </c>
      <c r="CH17" s="603">
        <v>32.902999999999999</v>
      </c>
      <c r="CI17" s="603">
        <v>377.55099999999999</v>
      </c>
      <c r="CJ17" s="603">
        <v>95.843000000000004</v>
      </c>
      <c r="CK17" s="603">
        <v>196.85</v>
      </c>
      <c r="CL17" s="603">
        <v>292.69299999999998</v>
      </c>
      <c r="CM17" s="603">
        <v>35.835999999999999</v>
      </c>
      <c r="CN17" s="603">
        <v>377.55099999999999</v>
      </c>
      <c r="CO17" s="603">
        <v>49.021999999999998</v>
      </c>
      <c r="CP17" s="417">
        <f t="shared" si="28"/>
        <v>0.14921665971649381</v>
      </c>
      <c r="CR17" s="409" t="str">
        <f t="shared" si="29"/>
        <v>1971/1972</v>
      </c>
      <c r="CS17" s="426">
        <f t="shared" si="30"/>
        <v>0.31073942147195982</v>
      </c>
      <c r="CT17" s="426">
        <f t="shared" si="31"/>
        <v>1.6433316546055998</v>
      </c>
      <c r="CU17" s="426">
        <f t="shared" si="32"/>
        <v>0.50981847649918965</v>
      </c>
      <c r="CV17" s="426">
        <f t="shared" si="33"/>
        <v>0.48525506252074802</v>
      </c>
      <c r="CW17" s="426">
        <f t="shared" si="34"/>
        <v>1.1245175211986749E-2</v>
      </c>
      <c r="CX17" s="426">
        <f t="shared" si="35"/>
        <v>0.46401678183874506</v>
      </c>
      <c r="CY17" s="426">
        <f t="shared" si="36"/>
        <v>0.22185240445311599</v>
      </c>
      <c r="CZ17" s="426">
        <f t="shared" si="37"/>
        <v>0.53099822199644398</v>
      </c>
      <c r="DA17" s="426">
        <f t="shared" si="38"/>
        <v>0.42976770882802118</v>
      </c>
      <c r="DB17" s="426">
        <f t="shared" si="39"/>
        <v>0.56959482085054136</v>
      </c>
      <c r="DC17" s="426">
        <f t="shared" si="40"/>
        <v>0.46401678183874506</v>
      </c>
      <c r="DD17" s="427">
        <f t="shared" si="41"/>
        <v>0.59132634327444833</v>
      </c>
    </row>
    <row r="18" spans="1:108" ht="14.4" x14ac:dyDescent="0.3">
      <c r="A18" s="331" t="s">
        <v>126</v>
      </c>
      <c r="B18" s="587">
        <v>23.274999999999999</v>
      </c>
      <c r="C18" s="587">
        <v>6.09</v>
      </c>
      <c r="D18" s="587">
        <v>141.73400000000001</v>
      </c>
      <c r="E18" s="587">
        <v>28.6</v>
      </c>
      <c r="F18" s="587">
        <v>2.4E-2</v>
      </c>
      <c r="G18" s="587">
        <v>170.358</v>
      </c>
      <c r="H18" s="587">
        <v>11.225</v>
      </c>
      <c r="I18" s="587">
        <v>109.61499999999999</v>
      </c>
      <c r="J18" s="587">
        <v>120.84</v>
      </c>
      <c r="K18" s="587">
        <v>31.536000000000001</v>
      </c>
      <c r="L18" s="587">
        <v>170.358</v>
      </c>
      <c r="M18" s="587">
        <v>17.981999999999999</v>
      </c>
      <c r="N18" s="332">
        <f t="shared" si="6"/>
        <v>0.1180107103480863</v>
      </c>
      <c r="O18" s="358"/>
      <c r="P18" s="334" t="str">
        <f t="shared" si="7"/>
        <v>1972/1973</v>
      </c>
      <c r="Q18" s="592">
        <v>0.53700000000000003</v>
      </c>
      <c r="R18" s="592">
        <v>4.71</v>
      </c>
      <c r="S18" s="592">
        <v>2.528</v>
      </c>
      <c r="T18" s="592">
        <v>0.157</v>
      </c>
      <c r="U18" s="592">
        <v>0.86799999999999999</v>
      </c>
      <c r="V18" s="592">
        <v>3.5529999999999999</v>
      </c>
      <c r="W18" s="592">
        <v>0.70599999999999996</v>
      </c>
      <c r="X18" s="592">
        <v>2.6459999999999999</v>
      </c>
      <c r="Y18" s="592">
        <v>3.3519999999999999</v>
      </c>
      <c r="Z18" s="592">
        <v>1.2E-2</v>
      </c>
      <c r="AA18" s="592">
        <v>3.5529999999999999</v>
      </c>
      <c r="AB18" s="592">
        <v>0.189</v>
      </c>
      <c r="AC18" s="335">
        <f t="shared" si="0"/>
        <v>5.6183115338882282E-2</v>
      </c>
      <c r="AD18" s="358"/>
      <c r="AE18" s="611" t="str">
        <f t="shared" si="8"/>
        <v>1972/1973</v>
      </c>
      <c r="AF18" s="612">
        <v>7.5</v>
      </c>
      <c r="AG18" s="612">
        <v>1.08</v>
      </c>
      <c r="AH18" s="612">
        <v>8.1</v>
      </c>
      <c r="AI18" s="612">
        <v>0.1</v>
      </c>
      <c r="AJ18" s="612">
        <v>1.3</v>
      </c>
      <c r="AK18" s="612">
        <v>9.5</v>
      </c>
      <c r="AL18" s="612">
        <v>8.7539999999999996</v>
      </c>
      <c r="AM18" s="612">
        <v>0.5</v>
      </c>
      <c r="AN18" s="612">
        <v>9.2539999999999996</v>
      </c>
      <c r="AO18" s="612">
        <v>9.6000000000000002E-2</v>
      </c>
      <c r="AP18" s="612">
        <v>9.5</v>
      </c>
      <c r="AQ18" s="612">
        <v>0.15</v>
      </c>
      <c r="AR18" s="613">
        <f t="shared" si="1"/>
        <v>1.6042780748663103E-2</v>
      </c>
      <c r="AS18" s="358"/>
      <c r="AT18" s="955" t="str">
        <f t="shared" si="9"/>
        <v>1972/1973</v>
      </c>
      <c r="AU18" s="956">
        <v>1.659</v>
      </c>
      <c r="AV18" s="956">
        <v>0.87</v>
      </c>
      <c r="AW18" s="956">
        <v>1.4490000000000001</v>
      </c>
      <c r="AX18" s="956">
        <v>0.13100000000000001</v>
      </c>
      <c r="AY18" s="956">
        <v>0.17799999999999999</v>
      </c>
      <c r="AZ18" s="956">
        <v>1.758</v>
      </c>
      <c r="BA18" s="956">
        <v>1.5640000000000001</v>
      </c>
      <c r="BB18" s="956">
        <v>0.14199999999999999</v>
      </c>
      <c r="BC18" s="956">
        <v>1.706</v>
      </c>
      <c r="BD18" s="956">
        <v>1.6E-2</v>
      </c>
      <c r="BE18" s="956">
        <v>1.758</v>
      </c>
      <c r="BF18" s="956">
        <v>3.5999999999999997E-2</v>
      </c>
      <c r="BG18" s="957">
        <f t="shared" si="2"/>
        <v>2.0905923344947733E-2</v>
      </c>
      <c r="BH18" s="358"/>
      <c r="BI18" s="338" t="str">
        <f t="shared" si="10"/>
        <v>1972/1973</v>
      </c>
      <c r="BJ18" s="597">
        <f t="shared" si="11"/>
        <v>32.970999999999997</v>
      </c>
      <c r="BK18" s="597">
        <f t="shared" si="12"/>
        <v>4.6650389736435054</v>
      </c>
      <c r="BL18" s="597">
        <f t="shared" si="13"/>
        <v>153.81100000000001</v>
      </c>
      <c r="BM18" s="597">
        <f t="shared" si="14"/>
        <v>28.988000000000003</v>
      </c>
      <c r="BN18" s="597">
        <f t="shared" si="15"/>
        <v>2.37</v>
      </c>
      <c r="BO18" s="597">
        <f t="shared" si="16"/>
        <v>185.16900000000001</v>
      </c>
      <c r="BP18" s="597">
        <f t="shared" si="17"/>
        <v>22.248999999999999</v>
      </c>
      <c r="BQ18" s="597">
        <f t="shared" si="18"/>
        <v>112.90299999999999</v>
      </c>
      <c r="BR18" s="597">
        <f t="shared" si="19"/>
        <v>135.15199999999999</v>
      </c>
      <c r="BS18" s="597">
        <f t="shared" si="20"/>
        <v>31.66</v>
      </c>
      <c r="BT18" s="597">
        <f t="shared" si="21"/>
        <v>185.16900000000001</v>
      </c>
      <c r="BU18" s="597">
        <f t="shared" si="22"/>
        <v>18.356999999999999</v>
      </c>
      <c r="BV18" s="339">
        <f t="shared" si="4"/>
        <v>0.11004603985324797</v>
      </c>
      <c r="BW18" s="359"/>
      <c r="BX18" s="341">
        <f t="shared" si="23"/>
        <v>0.92148155853612557</v>
      </c>
      <c r="BY18" s="342">
        <f t="shared" si="24"/>
        <v>1.6435755570147779E-2</v>
      </c>
      <c r="BZ18" s="342">
        <f t="shared" si="25"/>
        <v>5.266203327460324E-2</v>
      </c>
      <c r="CA18" s="343">
        <f t="shared" si="26"/>
        <v>9.4206526191234694E-3</v>
      </c>
      <c r="CC18" s="416" t="str">
        <f t="shared" si="27"/>
        <v>1972/1973</v>
      </c>
      <c r="CD18" s="603">
        <v>111.871</v>
      </c>
      <c r="CE18" s="603">
        <v>2.7</v>
      </c>
      <c r="CF18" s="603">
        <v>301.447</v>
      </c>
      <c r="CG18" s="603">
        <v>49.021999999999998</v>
      </c>
      <c r="CH18" s="603">
        <v>37.787999999999997</v>
      </c>
      <c r="CI18" s="603">
        <v>388.25700000000001</v>
      </c>
      <c r="CJ18" s="603">
        <v>97.756</v>
      </c>
      <c r="CK18" s="603">
        <v>211.99299999999999</v>
      </c>
      <c r="CL18" s="603">
        <v>309.74900000000002</v>
      </c>
      <c r="CM18" s="603">
        <v>40.491999999999997</v>
      </c>
      <c r="CN18" s="603">
        <v>388.25700000000001</v>
      </c>
      <c r="CO18" s="603">
        <v>38.015999999999998</v>
      </c>
      <c r="CP18" s="417">
        <f t="shared" si="28"/>
        <v>0.10854240365919465</v>
      </c>
      <c r="CR18" s="409" t="str">
        <f t="shared" si="29"/>
        <v>1972/1973</v>
      </c>
      <c r="CS18" s="426">
        <f t="shared" si="30"/>
        <v>0.29472338675796228</v>
      </c>
      <c r="CT18" s="426">
        <f t="shared" si="31"/>
        <v>1.7277922124605574</v>
      </c>
      <c r="CU18" s="426">
        <f t="shared" si="32"/>
        <v>0.51024226480940271</v>
      </c>
      <c r="CV18" s="426">
        <f t="shared" si="33"/>
        <v>0.59132634327444833</v>
      </c>
      <c r="CW18" s="426">
        <f t="shared" si="34"/>
        <v>6.271832327723087E-2</v>
      </c>
      <c r="CX18" s="426">
        <f t="shared" si="35"/>
        <v>0.47692379016991326</v>
      </c>
      <c r="CY18" s="426">
        <f t="shared" si="36"/>
        <v>0.22759728303122057</v>
      </c>
      <c r="CZ18" s="426">
        <f t="shared" si="37"/>
        <v>0.53257890590727053</v>
      </c>
      <c r="DA18" s="426">
        <f t="shared" si="38"/>
        <v>0.43632747805481203</v>
      </c>
      <c r="DB18" s="426">
        <f t="shared" si="39"/>
        <v>0.78188284105502326</v>
      </c>
      <c r="DC18" s="426">
        <f t="shared" si="40"/>
        <v>0.47692379016991326</v>
      </c>
      <c r="DD18" s="427">
        <f t="shared" si="41"/>
        <v>0.48287563131313133</v>
      </c>
    </row>
    <row r="19" spans="1:108" ht="14.4" x14ac:dyDescent="0.3">
      <c r="A19" s="331" t="s">
        <v>127</v>
      </c>
      <c r="B19" s="587">
        <v>25.149000000000001</v>
      </c>
      <c r="C19" s="587">
        <v>5.73</v>
      </c>
      <c r="D19" s="587">
        <v>144.04300000000001</v>
      </c>
      <c r="E19" s="587">
        <v>17.981999999999999</v>
      </c>
      <c r="F19" s="587">
        <v>2.5000000000000001E-2</v>
      </c>
      <c r="G19" s="587">
        <v>162.05000000000001</v>
      </c>
      <c r="H19" s="587">
        <v>11.708</v>
      </c>
      <c r="I19" s="587">
        <v>106.80800000000001</v>
      </c>
      <c r="J19" s="587">
        <v>118.51600000000001</v>
      </c>
      <c r="K19" s="587">
        <v>31.242000000000001</v>
      </c>
      <c r="L19" s="587">
        <v>162.05000000000001</v>
      </c>
      <c r="M19" s="587">
        <v>12.292</v>
      </c>
      <c r="N19" s="332">
        <f t="shared" si="6"/>
        <v>8.2079087594652697E-2</v>
      </c>
      <c r="O19" s="358"/>
      <c r="P19" s="334" t="str">
        <f t="shared" si="7"/>
        <v>1973/1974</v>
      </c>
      <c r="Q19" s="592">
        <v>0.54400000000000004</v>
      </c>
      <c r="R19" s="592">
        <v>5.29</v>
      </c>
      <c r="S19" s="592">
        <v>2.879</v>
      </c>
      <c r="T19" s="592">
        <v>0.189</v>
      </c>
      <c r="U19" s="592">
        <v>1.2729999999999999</v>
      </c>
      <c r="V19" s="592">
        <v>4.3410000000000002</v>
      </c>
      <c r="W19" s="592">
        <v>0.72</v>
      </c>
      <c r="X19" s="592">
        <v>3.3109999999999999</v>
      </c>
      <c r="Y19" s="592">
        <v>4.0309999999999997</v>
      </c>
      <c r="Z19" s="592">
        <v>5.0000000000000001E-3</v>
      </c>
      <c r="AA19" s="592">
        <v>4.3410000000000002</v>
      </c>
      <c r="AB19" s="592">
        <v>0.30499999999999999</v>
      </c>
      <c r="AC19" s="335">
        <f t="shared" si="0"/>
        <v>7.5569871159563928E-2</v>
      </c>
      <c r="AD19" s="358"/>
      <c r="AE19" s="611" t="str">
        <f t="shared" si="8"/>
        <v>1973/1974</v>
      </c>
      <c r="AF19" s="612">
        <v>7.9</v>
      </c>
      <c r="AG19" s="612">
        <v>1.1399999999999999</v>
      </c>
      <c r="AH19" s="612">
        <v>9</v>
      </c>
      <c r="AI19" s="612">
        <v>0.15</v>
      </c>
      <c r="AJ19" s="612">
        <v>1.2</v>
      </c>
      <c r="AK19" s="612">
        <v>10.35</v>
      </c>
      <c r="AL19" s="612">
        <v>9.35</v>
      </c>
      <c r="AM19" s="612">
        <v>0.45</v>
      </c>
      <c r="AN19" s="612">
        <v>9.8000000000000007</v>
      </c>
      <c r="AO19" s="612">
        <v>0</v>
      </c>
      <c r="AP19" s="612">
        <v>10.35</v>
      </c>
      <c r="AQ19" s="612">
        <v>0.55000000000000004</v>
      </c>
      <c r="AR19" s="613">
        <f t="shared" si="1"/>
        <v>5.6122448979591837E-2</v>
      </c>
      <c r="AS19" s="358"/>
      <c r="AT19" s="955" t="str">
        <f t="shared" si="9"/>
        <v>1973/1974</v>
      </c>
      <c r="AU19" s="956">
        <v>1.698</v>
      </c>
      <c r="AV19" s="956">
        <v>1.05</v>
      </c>
      <c r="AW19" s="956">
        <v>1.7849999999999999</v>
      </c>
      <c r="AX19" s="956">
        <v>3.5999999999999997E-2</v>
      </c>
      <c r="AY19" s="956">
        <v>0.22800000000000001</v>
      </c>
      <c r="AZ19" s="956">
        <v>2.0489999999999999</v>
      </c>
      <c r="BA19" s="956">
        <v>1.774</v>
      </c>
      <c r="BB19" s="956">
        <v>0.19800000000000001</v>
      </c>
      <c r="BC19" s="956">
        <v>1.972</v>
      </c>
      <c r="BD19" s="956">
        <v>2E-3</v>
      </c>
      <c r="BE19" s="956">
        <v>2.0489999999999999</v>
      </c>
      <c r="BF19" s="956">
        <v>7.4999999999999997E-2</v>
      </c>
      <c r="BG19" s="957">
        <f t="shared" si="2"/>
        <v>3.7993920972644375E-2</v>
      </c>
      <c r="BH19" s="358"/>
      <c r="BI19" s="338" t="str">
        <f t="shared" si="10"/>
        <v>1973/1974</v>
      </c>
      <c r="BJ19" s="597">
        <f t="shared" si="11"/>
        <v>35.291000000000004</v>
      </c>
      <c r="BK19" s="597">
        <f t="shared" si="12"/>
        <v>4.4687597404437387</v>
      </c>
      <c r="BL19" s="597">
        <f t="shared" si="13"/>
        <v>157.70699999999999</v>
      </c>
      <c r="BM19" s="597">
        <f t="shared" si="14"/>
        <v>18.356999999999999</v>
      </c>
      <c r="BN19" s="597">
        <f t="shared" si="15"/>
        <v>2.726</v>
      </c>
      <c r="BO19" s="597">
        <f t="shared" si="16"/>
        <v>178.79000000000002</v>
      </c>
      <c r="BP19" s="597">
        <f t="shared" si="17"/>
        <v>23.552</v>
      </c>
      <c r="BQ19" s="597">
        <f t="shared" si="18"/>
        <v>110.767</v>
      </c>
      <c r="BR19" s="597">
        <f t="shared" si="19"/>
        <v>134.31900000000002</v>
      </c>
      <c r="BS19" s="597">
        <f t="shared" si="20"/>
        <v>31.248999999999999</v>
      </c>
      <c r="BT19" s="597">
        <f t="shared" si="21"/>
        <v>178.79000000000002</v>
      </c>
      <c r="BU19" s="597">
        <f t="shared" si="22"/>
        <v>13.222</v>
      </c>
      <c r="BV19" s="339">
        <f t="shared" si="4"/>
        <v>7.9858426749130254E-2</v>
      </c>
      <c r="BW19" s="359"/>
      <c r="BX19" s="341">
        <f t="shared" si="23"/>
        <v>0.91335831637149911</v>
      </c>
      <c r="BY19" s="342">
        <f t="shared" si="24"/>
        <v>1.8255372304336524E-2</v>
      </c>
      <c r="BZ19" s="342">
        <f t="shared" si="25"/>
        <v>5.7067853678023174E-2</v>
      </c>
      <c r="CA19" s="343">
        <f t="shared" si="26"/>
        <v>1.1318457646141263E-2</v>
      </c>
      <c r="CC19" s="416" t="str">
        <f t="shared" si="27"/>
        <v>1973/1974</v>
      </c>
      <c r="CD19" s="603">
        <v>118.151</v>
      </c>
      <c r="CE19" s="603">
        <v>2.8</v>
      </c>
      <c r="CF19" s="603">
        <v>330.52300000000002</v>
      </c>
      <c r="CG19" s="603">
        <v>38.015999999999998</v>
      </c>
      <c r="CH19" s="603">
        <v>44.706000000000003</v>
      </c>
      <c r="CI19" s="603">
        <v>413.245</v>
      </c>
      <c r="CJ19" s="603">
        <v>106.738</v>
      </c>
      <c r="CK19" s="603">
        <v>220.21600000000001</v>
      </c>
      <c r="CL19" s="603">
        <v>326.95400000000001</v>
      </c>
      <c r="CM19" s="603">
        <v>47.570999999999998</v>
      </c>
      <c r="CN19" s="603">
        <v>413.245</v>
      </c>
      <c r="CO19" s="603">
        <v>38.72</v>
      </c>
      <c r="CP19" s="417">
        <f t="shared" si="28"/>
        <v>0.10338428676323343</v>
      </c>
      <c r="CR19" s="409" t="str">
        <f t="shared" si="29"/>
        <v>1973/1974</v>
      </c>
      <c r="CS19" s="426">
        <f t="shared" si="30"/>
        <v>0.29869404406225936</v>
      </c>
      <c r="CT19" s="426">
        <f t="shared" si="31"/>
        <v>1.5959856215870496</v>
      </c>
      <c r="CU19" s="426">
        <f t="shared" si="32"/>
        <v>0.47714379937250956</v>
      </c>
      <c r="CV19" s="426">
        <f t="shared" si="33"/>
        <v>0.48287563131313133</v>
      </c>
      <c r="CW19" s="426">
        <f t="shared" si="34"/>
        <v>6.0976155325907035E-2</v>
      </c>
      <c r="CX19" s="426">
        <f t="shared" si="35"/>
        <v>0.43264891287250906</v>
      </c>
      <c r="CY19" s="426">
        <f t="shared" si="36"/>
        <v>0.22065243868163165</v>
      </c>
      <c r="CZ19" s="426">
        <f t="shared" si="37"/>
        <v>0.50299251643840592</v>
      </c>
      <c r="DA19" s="426">
        <f t="shared" si="38"/>
        <v>0.41081925897832727</v>
      </c>
      <c r="DB19" s="426">
        <f t="shared" si="39"/>
        <v>0.65689180383006451</v>
      </c>
      <c r="DC19" s="426">
        <f t="shared" si="40"/>
        <v>0.43264891287250906</v>
      </c>
      <c r="DD19" s="427">
        <f t="shared" si="41"/>
        <v>0.34147727272727274</v>
      </c>
    </row>
    <row r="20" spans="1:108" ht="14.4" x14ac:dyDescent="0.3">
      <c r="A20" s="331" t="s">
        <v>128</v>
      </c>
      <c r="B20" s="587">
        <v>26.469000000000001</v>
      </c>
      <c r="C20" s="587">
        <v>4.51</v>
      </c>
      <c r="D20" s="587">
        <v>119.42100000000001</v>
      </c>
      <c r="E20" s="587">
        <v>12.292</v>
      </c>
      <c r="F20" s="587">
        <v>5.0999999999999997E-2</v>
      </c>
      <c r="G20" s="587">
        <v>131.76400000000001</v>
      </c>
      <c r="H20" s="587">
        <v>11.474</v>
      </c>
      <c r="I20" s="587">
        <v>76.930000000000007</v>
      </c>
      <c r="J20" s="587">
        <v>88.403999999999996</v>
      </c>
      <c r="K20" s="587">
        <v>29.186</v>
      </c>
      <c r="L20" s="587">
        <v>131.76400000000001</v>
      </c>
      <c r="M20" s="587">
        <v>14.173999999999999</v>
      </c>
      <c r="N20" s="332">
        <f t="shared" si="6"/>
        <v>0.12053746066842418</v>
      </c>
      <c r="O20" s="358"/>
      <c r="P20" s="334" t="str">
        <f t="shared" si="7"/>
        <v>1974/1975</v>
      </c>
      <c r="Q20" s="592">
        <v>0.59699999999999998</v>
      </c>
      <c r="R20" s="592">
        <v>4.3899999999999997</v>
      </c>
      <c r="S20" s="592">
        <v>2.62</v>
      </c>
      <c r="T20" s="592">
        <v>0.30499999999999999</v>
      </c>
      <c r="U20" s="592">
        <v>1.032</v>
      </c>
      <c r="V20" s="592">
        <v>3.9569999999999999</v>
      </c>
      <c r="W20" s="592">
        <v>0.71699999999999997</v>
      </c>
      <c r="X20" s="592">
        <v>3.0489999999999999</v>
      </c>
      <c r="Y20" s="592">
        <v>3.766</v>
      </c>
      <c r="Z20" s="592">
        <v>4.0000000000000001E-3</v>
      </c>
      <c r="AA20" s="592">
        <v>3.9569999999999999</v>
      </c>
      <c r="AB20" s="592">
        <v>0.187</v>
      </c>
      <c r="AC20" s="335">
        <f t="shared" si="0"/>
        <v>4.9602122015915122E-2</v>
      </c>
      <c r="AD20" s="358"/>
      <c r="AE20" s="611" t="str">
        <f t="shared" si="8"/>
        <v>1974/1975</v>
      </c>
      <c r="AF20" s="612">
        <v>7.7</v>
      </c>
      <c r="AG20" s="612">
        <v>1.01</v>
      </c>
      <c r="AH20" s="612">
        <v>7.78</v>
      </c>
      <c r="AI20" s="612">
        <v>0.55000000000000004</v>
      </c>
      <c r="AJ20" s="612">
        <v>2.1</v>
      </c>
      <c r="AK20" s="612">
        <v>10.43</v>
      </c>
      <c r="AL20" s="612">
        <v>9.5500000000000007</v>
      </c>
      <c r="AM20" s="612">
        <v>0.43</v>
      </c>
      <c r="AN20" s="612">
        <v>9.98</v>
      </c>
      <c r="AO20" s="612">
        <v>0</v>
      </c>
      <c r="AP20" s="612">
        <v>10.43</v>
      </c>
      <c r="AQ20" s="612">
        <v>0.45</v>
      </c>
      <c r="AR20" s="613">
        <f t="shared" si="1"/>
        <v>4.5090180360721439E-2</v>
      </c>
      <c r="AS20" s="358"/>
      <c r="AT20" s="955" t="str">
        <f t="shared" si="9"/>
        <v>1974/1975</v>
      </c>
      <c r="AU20" s="956">
        <v>1.7150000000000001</v>
      </c>
      <c r="AV20" s="956">
        <v>1.01</v>
      </c>
      <c r="AW20" s="956">
        <v>1.726</v>
      </c>
      <c r="AX20" s="956">
        <v>7.4999999999999997E-2</v>
      </c>
      <c r="AY20" s="956">
        <v>0.13100000000000001</v>
      </c>
      <c r="AZ20" s="956">
        <v>1.9319999999999999</v>
      </c>
      <c r="BA20" s="956">
        <v>1.714</v>
      </c>
      <c r="BB20" s="956">
        <v>0.17799999999999999</v>
      </c>
      <c r="BC20" s="956">
        <v>1.8919999999999999</v>
      </c>
      <c r="BD20" s="956">
        <v>0.01</v>
      </c>
      <c r="BE20" s="956">
        <v>1.9319999999999999</v>
      </c>
      <c r="BF20" s="956">
        <v>0.03</v>
      </c>
      <c r="BG20" s="957">
        <f t="shared" si="2"/>
        <v>1.5772870662460567E-2</v>
      </c>
      <c r="BH20" s="358"/>
      <c r="BI20" s="338" t="str">
        <f t="shared" si="10"/>
        <v>1974/1975</v>
      </c>
      <c r="BJ20" s="597">
        <f t="shared" si="11"/>
        <v>36.481000000000009</v>
      </c>
      <c r="BK20" s="597">
        <f t="shared" si="12"/>
        <v>3.6059044434088969</v>
      </c>
      <c r="BL20" s="597">
        <f t="shared" si="13"/>
        <v>131.547</v>
      </c>
      <c r="BM20" s="597">
        <f t="shared" si="14"/>
        <v>13.222</v>
      </c>
      <c r="BN20" s="597">
        <f t="shared" si="15"/>
        <v>3.3140000000000001</v>
      </c>
      <c r="BO20" s="597">
        <f t="shared" si="16"/>
        <v>148.083</v>
      </c>
      <c r="BP20" s="597">
        <f t="shared" si="17"/>
        <v>23.454999999999998</v>
      </c>
      <c r="BQ20" s="597">
        <f t="shared" si="18"/>
        <v>80.587000000000018</v>
      </c>
      <c r="BR20" s="597">
        <f t="shared" si="19"/>
        <v>104.042</v>
      </c>
      <c r="BS20" s="597">
        <f t="shared" si="20"/>
        <v>29.200000000000003</v>
      </c>
      <c r="BT20" s="597">
        <f t="shared" si="21"/>
        <v>148.083</v>
      </c>
      <c r="BU20" s="597">
        <f t="shared" si="22"/>
        <v>14.840999999999998</v>
      </c>
      <c r="BV20" s="339">
        <f t="shared" si="4"/>
        <v>0.11138379790156254</v>
      </c>
      <c r="BW20" s="359"/>
      <c r="BX20" s="341">
        <f t="shared" si="23"/>
        <v>0.90782001870054052</v>
      </c>
      <c r="BY20" s="342">
        <f t="shared" si="24"/>
        <v>1.991683580773412E-2</v>
      </c>
      <c r="BZ20" s="342">
        <f t="shared" si="25"/>
        <v>5.9142359764950934E-2</v>
      </c>
      <c r="CA20" s="343">
        <f t="shared" si="26"/>
        <v>1.3120785726774461E-2</v>
      </c>
      <c r="CC20" s="416" t="str">
        <f t="shared" si="27"/>
        <v>1974/1975</v>
      </c>
      <c r="CD20" s="603">
        <v>118.735</v>
      </c>
      <c r="CE20" s="603">
        <v>2.5299999999999998</v>
      </c>
      <c r="CF20" s="603">
        <v>299.78100000000001</v>
      </c>
      <c r="CG20" s="603">
        <v>38.72</v>
      </c>
      <c r="CH20" s="603">
        <v>40.204000000000001</v>
      </c>
      <c r="CI20" s="603">
        <v>378.70499999999998</v>
      </c>
      <c r="CJ20" s="603">
        <v>107.857</v>
      </c>
      <c r="CK20" s="603">
        <v>182.94200000000001</v>
      </c>
      <c r="CL20" s="603">
        <v>290.79899999999998</v>
      </c>
      <c r="CM20" s="603">
        <v>42.216999999999999</v>
      </c>
      <c r="CN20" s="603">
        <v>378.70499999999998</v>
      </c>
      <c r="CO20" s="603">
        <v>45.689</v>
      </c>
      <c r="CP20" s="417">
        <f t="shared" si="28"/>
        <v>0.13719761212674467</v>
      </c>
      <c r="CR20" s="409" t="str">
        <f t="shared" si="29"/>
        <v>1974/1975</v>
      </c>
      <c r="CS20" s="426">
        <f t="shared" si="30"/>
        <v>0.307247231229208</v>
      </c>
      <c r="CT20" s="426">
        <f t="shared" si="31"/>
        <v>1.425258673284149</v>
      </c>
      <c r="CU20" s="426">
        <f t="shared" si="32"/>
        <v>0.43881033154202564</v>
      </c>
      <c r="CV20" s="426">
        <f t="shared" si="33"/>
        <v>0.34147727272727274</v>
      </c>
      <c r="CW20" s="426">
        <f t="shared" si="34"/>
        <v>8.2429608994129933E-2</v>
      </c>
      <c r="CX20" s="426">
        <f t="shared" si="35"/>
        <v>0.39102467619915238</v>
      </c>
      <c r="CY20" s="426">
        <f t="shared" si="36"/>
        <v>0.21746386419054858</v>
      </c>
      <c r="CZ20" s="426">
        <f t="shared" si="37"/>
        <v>0.44050573405778887</v>
      </c>
      <c r="DA20" s="426">
        <f t="shared" si="38"/>
        <v>0.35777977228257324</v>
      </c>
      <c r="DB20" s="426">
        <f t="shared" si="39"/>
        <v>0.69166449534547703</v>
      </c>
      <c r="DC20" s="426">
        <f t="shared" si="40"/>
        <v>0.39102467619915238</v>
      </c>
      <c r="DD20" s="427">
        <f t="shared" si="41"/>
        <v>0.32482654468252747</v>
      </c>
    </row>
    <row r="21" spans="1:108" ht="14.4" x14ac:dyDescent="0.3">
      <c r="A21" s="331" t="s">
        <v>129</v>
      </c>
      <c r="B21" s="587">
        <v>27.367000000000001</v>
      </c>
      <c r="C21" s="587">
        <v>5.42</v>
      </c>
      <c r="D21" s="587">
        <v>148.36199999999999</v>
      </c>
      <c r="E21" s="587">
        <v>14.173999999999999</v>
      </c>
      <c r="F21" s="587">
        <v>3.7999999999999999E-2</v>
      </c>
      <c r="G21" s="587">
        <v>162.57400000000001</v>
      </c>
      <c r="H21" s="587">
        <v>13.228999999999999</v>
      </c>
      <c r="I21" s="587">
        <v>90.980999999999995</v>
      </c>
      <c r="J21" s="587">
        <v>104.21</v>
      </c>
      <c r="K21" s="587">
        <v>42.28</v>
      </c>
      <c r="L21" s="587">
        <v>162.57400000000001</v>
      </c>
      <c r="M21" s="587">
        <v>16.084</v>
      </c>
      <c r="N21" s="332">
        <f t="shared" si="6"/>
        <v>0.10979589050447129</v>
      </c>
      <c r="O21" s="358"/>
      <c r="P21" s="334" t="str">
        <f t="shared" si="7"/>
        <v>1975/1976</v>
      </c>
      <c r="Q21" s="592">
        <v>0.63500000000000001</v>
      </c>
      <c r="R21" s="592">
        <v>5.74</v>
      </c>
      <c r="S21" s="592">
        <v>3.645</v>
      </c>
      <c r="T21" s="592">
        <v>0.187</v>
      </c>
      <c r="U21" s="592">
        <v>0.69699999999999995</v>
      </c>
      <c r="V21" s="592">
        <v>4.5289999999999999</v>
      </c>
      <c r="W21" s="592">
        <v>0.433</v>
      </c>
      <c r="X21" s="592">
        <v>3.1760000000000002</v>
      </c>
      <c r="Y21" s="592">
        <v>3.609</v>
      </c>
      <c r="Z21" s="592">
        <v>0.23300000000000001</v>
      </c>
      <c r="AA21" s="592">
        <v>4.5289999999999999</v>
      </c>
      <c r="AB21" s="592">
        <v>0.68700000000000006</v>
      </c>
      <c r="AC21" s="335">
        <f t="shared" si="0"/>
        <v>0.17881311816762105</v>
      </c>
      <c r="AD21" s="358"/>
      <c r="AE21" s="611" t="str">
        <f t="shared" si="8"/>
        <v>1975/1976</v>
      </c>
      <c r="AF21" s="612">
        <v>7.9</v>
      </c>
      <c r="AG21" s="612">
        <v>1.18</v>
      </c>
      <c r="AH21" s="612">
        <v>9.3000000000000007</v>
      </c>
      <c r="AI21" s="612">
        <v>0.45</v>
      </c>
      <c r="AJ21" s="612">
        <v>1.45</v>
      </c>
      <c r="AK21" s="612">
        <v>11.2</v>
      </c>
      <c r="AL21" s="612">
        <v>10.16</v>
      </c>
      <c r="AM21" s="612">
        <v>0.41</v>
      </c>
      <c r="AN21" s="612">
        <v>10.57</v>
      </c>
      <c r="AO21" s="612">
        <v>4.0000000000000001E-3</v>
      </c>
      <c r="AP21" s="612">
        <v>11.2</v>
      </c>
      <c r="AQ21" s="612">
        <v>0.626</v>
      </c>
      <c r="AR21" s="613">
        <f t="shared" si="1"/>
        <v>5.9201815774541332E-2</v>
      </c>
      <c r="AS21" s="358"/>
      <c r="AT21" s="955" t="str">
        <f t="shared" si="9"/>
        <v>1975/1976</v>
      </c>
      <c r="AU21" s="956">
        <v>1.855</v>
      </c>
      <c r="AV21" s="956">
        <v>1.1100000000000001</v>
      </c>
      <c r="AW21" s="956">
        <v>2.0499999999999998</v>
      </c>
      <c r="AX21" s="956">
        <v>0.03</v>
      </c>
      <c r="AY21" s="956">
        <v>0.111</v>
      </c>
      <c r="AZ21" s="956">
        <v>2.1909999999999998</v>
      </c>
      <c r="BA21" s="956">
        <v>1.7789999999999999</v>
      </c>
      <c r="BB21" s="956">
        <v>0.22600000000000001</v>
      </c>
      <c r="BC21" s="956">
        <v>2.0049999999999999</v>
      </c>
      <c r="BD21" s="956">
        <v>4.0000000000000001E-3</v>
      </c>
      <c r="BE21" s="956">
        <v>2.1909999999999998</v>
      </c>
      <c r="BF21" s="956">
        <v>0.182</v>
      </c>
      <c r="BG21" s="957">
        <f t="shared" si="2"/>
        <v>9.0592334494773524E-2</v>
      </c>
      <c r="BH21" s="358"/>
      <c r="BI21" s="338" t="str">
        <f t="shared" si="10"/>
        <v>1975/1976</v>
      </c>
      <c r="BJ21" s="597">
        <f t="shared" si="11"/>
        <v>37.756999999999998</v>
      </c>
      <c r="BK21" s="597">
        <f t="shared" si="12"/>
        <v>4.3265354768652182</v>
      </c>
      <c r="BL21" s="597">
        <f t="shared" si="13"/>
        <v>163.35700000000003</v>
      </c>
      <c r="BM21" s="597">
        <f t="shared" si="14"/>
        <v>14.840999999999998</v>
      </c>
      <c r="BN21" s="597">
        <f t="shared" si="15"/>
        <v>2.2960000000000003</v>
      </c>
      <c r="BO21" s="597">
        <f t="shared" si="16"/>
        <v>180.494</v>
      </c>
      <c r="BP21" s="597">
        <f t="shared" si="17"/>
        <v>25.600999999999999</v>
      </c>
      <c r="BQ21" s="597">
        <f t="shared" si="18"/>
        <v>94.792999999999992</v>
      </c>
      <c r="BR21" s="597">
        <f t="shared" si="19"/>
        <v>120.39399999999998</v>
      </c>
      <c r="BS21" s="597">
        <f t="shared" si="20"/>
        <v>42.520999999999994</v>
      </c>
      <c r="BT21" s="597">
        <f t="shared" si="21"/>
        <v>180.494</v>
      </c>
      <c r="BU21" s="597">
        <f t="shared" si="22"/>
        <v>17.579000000000001</v>
      </c>
      <c r="BV21" s="339">
        <f t="shared" si="4"/>
        <v>0.10790289414725474</v>
      </c>
      <c r="BW21" s="359"/>
      <c r="BX21" s="341">
        <f t="shared" si="23"/>
        <v>0.90820717814357488</v>
      </c>
      <c r="BY21" s="342">
        <f t="shared" si="24"/>
        <v>2.2313093408914214E-2</v>
      </c>
      <c r="BZ21" s="342">
        <f t="shared" si="25"/>
        <v>5.693052639311446E-2</v>
      </c>
      <c r="CA21" s="343">
        <f t="shared" si="26"/>
        <v>1.2549202054396197E-2</v>
      </c>
      <c r="CC21" s="416" t="str">
        <f t="shared" si="27"/>
        <v>1975/1976</v>
      </c>
      <c r="CD21" s="603">
        <v>121.96899999999999</v>
      </c>
      <c r="CE21" s="603">
        <v>2.78</v>
      </c>
      <c r="CF21" s="603">
        <v>339.21499999999997</v>
      </c>
      <c r="CG21" s="603">
        <v>45.689</v>
      </c>
      <c r="CH21" s="603">
        <v>52.433999999999997</v>
      </c>
      <c r="CI21" s="603">
        <v>437.33800000000002</v>
      </c>
      <c r="CJ21" s="603">
        <v>116.27200000000001</v>
      </c>
      <c r="CK21" s="603">
        <v>213.21600000000001</v>
      </c>
      <c r="CL21" s="603">
        <v>329.488</v>
      </c>
      <c r="CM21" s="603">
        <v>55.354999999999997</v>
      </c>
      <c r="CN21" s="603">
        <v>437.33800000000002</v>
      </c>
      <c r="CO21" s="603">
        <v>52.494999999999997</v>
      </c>
      <c r="CP21" s="417">
        <f t="shared" si="28"/>
        <v>0.13640627476659312</v>
      </c>
      <c r="CR21" s="409" t="str">
        <f t="shared" si="29"/>
        <v>1975/1976</v>
      </c>
      <c r="CS21" s="426">
        <f t="shared" si="30"/>
        <v>0.3095622658216432</v>
      </c>
      <c r="CT21" s="426">
        <f t="shared" si="31"/>
        <v>1.5563077254910858</v>
      </c>
      <c r="CU21" s="426">
        <f t="shared" si="32"/>
        <v>0.48157363324145464</v>
      </c>
      <c r="CV21" s="426">
        <f t="shared" si="33"/>
        <v>0.32482654468252747</v>
      </c>
      <c r="CW21" s="426">
        <f t="shared" si="34"/>
        <v>4.37883815844681E-2</v>
      </c>
      <c r="CX21" s="426">
        <f t="shared" si="35"/>
        <v>0.41271053510099737</v>
      </c>
      <c r="CY21" s="426">
        <f t="shared" si="36"/>
        <v>0.22018198706481351</v>
      </c>
      <c r="CZ21" s="426">
        <f t="shared" si="37"/>
        <v>0.44458671019060481</v>
      </c>
      <c r="DA21" s="426">
        <f t="shared" si="38"/>
        <v>0.36539722235711158</v>
      </c>
      <c r="DB21" s="426">
        <f t="shared" si="39"/>
        <v>0.76815102520097545</v>
      </c>
      <c r="DC21" s="426">
        <f t="shared" si="40"/>
        <v>0.41271053510099737</v>
      </c>
      <c r="DD21" s="427">
        <f t="shared" si="41"/>
        <v>0.3348699876178684</v>
      </c>
    </row>
    <row r="22" spans="1:108" ht="14.4" x14ac:dyDescent="0.3">
      <c r="A22" s="331" t="s">
        <v>130</v>
      </c>
      <c r="B22" s="587">
        <v>28.937999999999999</v>
      </c>
      <c r="C22" s="587">
        <v>5.52</v>
      </c>
      <c r="D22" s="587">
        <v>159.75200000000001</v>
      </c>
      <c r="E22" s="587">
        <v>16.084</v>
      </c>
      <c r="F22" s="587">
        <v>6.2E-2</v>
      </c>
      <c r="G22" s="587">
        <v>175.898</v>
      </c>
      <c r="H22" s="587">
        <v>13.772</v>
      </c>
      <c r="I22" s="587">
        <v>91.492000000000004</v>
      </c>
      <c r="J22" s="587">
        <v>105.264</v>
      </c>
      <c r="K22" s="587">
        <v>41.787999999999997</v>
      </c>
      <c r="L22" s="587">
        <v>175.898</v>
      </c>
      <c r="M22" s="587">
        <v>28.846</v>
      </c>
      <c r="N22" s="332">
        <f t="shared" si="6"/>
        <v>0.19616190191224875</v>
      </c>
      <c r="O22" s="358"/>
      <c r="P22" s="334" t="str">
        <f t="shared" si="7"/>
        <v>1976/1977</v>
      </c>
      <c r="Q22" s="592">
        <v>0.70599999999999996</v>
      </c>
      <c r="R22" s="592">
        <v>5.32</v>
      </c>
      <c r="S22" s="592">
        <v>3.7589999999999999</v>
      </c>
      <c r="T22" s="592">
        <v>0.68700000000000006</v>
      </c>
      <c r="U22" s="592">
        <v>0.66</v>
      </c>
      <c r="V22" s="592">
        <v>5.1059999999999999</v>
      </c>
      <c r="W22" s="592">
        <v>0.75600000000000001</v>
      </c>
      <c r="X22" s="592">
        <v>3.18</v>
      </c>
      <c r="Y22" s="592">
        <v>3.9359999999999999</v>
      </c>
      <c r="Z22" s="592">
        <v>0.18</v>
      </c>
      <c r="AA22" s="592">
        <v>5.1059999999999999</v>
      </c>
      <c r="AB22" s="592">
        <v>0.99</v>
      </c>
      <c r="AC22" s="335">
        <f t="shared" si="0"/>
        <v>0.24052478134110788</v>
      </c>
      <c r="AD22" s="358"/>
      <c r="AE22" s="611" t="str">
        <f t="shared" si="8"/>
        <v>1976/1977</v>
      </c>
      <c r="AF22" s="612">
        <v>7.87</v>
      </c>
      <c r="AG22" s="612">
        <v>1.22</v>
      </c>
      <c r="AH22" s="612">
        <v>9.6</v>
      </c>
      <c r="AI22" s="612">
        <v>0.626</v>
      </c>
      <c r="AJ22" s="612">
        <v>1.5</v>
      </c>
      <c r="AK22" s="612">
        <v>11.726000000000001</v>
      </c>
      <c r="AL22" s="612">
        <v>10.48</v>
      </c>
      <c r="AM22" s="612">
        <v>0.5</v>
      </c>
      <c r="AN22" s="612">
        <v>10.98</v>
      </c>
      <c r="AO22" s="612">
        <v>0.04</v>
      </c>
      <c r="AP22" s="612">
        <v>11.726000000000001</v>
      </c>
      <c r="AQ22" s="612">
        <v>0.70599999999999996</v>
      </c>
      <c r="AR22" s="613">
        <f t="shared" si="1"/>
        <v>6.4065335753176036E-2</v>
      </c>
      <c r="AS22" s="358"/>
      <c r="AT22" s="955" t="str">
        <f t="shared" si="9"/>
        <v>1976/1977</v>
      </c>
      <c r="AU22" s="956">
        <v>1.5449999999999999</v>
      </c>
      <c r="AV22" s="956">
        <v>1.17</v>
      </c>
      <c r="AW22" s="956">
        <v>1.8089999999999999</v>
      </c>
      <c r="AX22" s="956">
        <v>0.182</v>
      </c>
      <c r="AY22" s="956">
        <v>9.6000000000000002E-2</v>
      </c>
      <c r="AZ22" s="956">
        <v>2.0870000000000002</v>
      </c>
      <c r="BA22" s="956">
        <v>1.696</v>
      </c>
      <c r="BB22" s="956">
        <v>0.312</v>
      </c>
      <c r="BC22" s="956">
        <v>2.008</v>
      </c>
      <c r="BD22" s="956">
        <v>0.01</v>
      </c>
      <c r="BE22" s="956">
        <v>2.0870000000000002</v>
      </c>
      <c r="BF22" s="956">
        <v>6.9000000000000006E-2</v>
      </c>
      <c r="BG22" s="957">
        <f t="shared" si="2"/>
        <v>3.419226957383549E-2</v>
      </c>
      <c r="BH22" s="358"/>
      <c r="BI22" s="338" t="str">
        <f t="shared" si="10"/>
        <v>1976/1977</v>
      </c>
      <c r="BJ22" s="597">
        <f t="shared" si="11"/>
        <v>39.058999999999997</v>
      </c>
      <c r="BK22" s="597">
        <f t="shared" si="12"/>
        <v>4.4783532604521366</v>
      </c>
      <c r="BL22" s="597">
        <f t="shared" si="13"/>
        <v>174.92</v>
      </c>
      <c r="BM22" s="597">
        <f t="shared" si="14"/>
        <v>17.579000000000001</v>
      </c>
      <c r="BN22" s="597">
        <f t="shared" si="15"/>
        <v>2.3180000000000001</v>
      </c>
      <c r="BO22" s="597">
        <f t="shared" si="16"/>
        <v>194.81699999999998</v>
      </c>
      <c r="BP22" s="597">
        <f t="shared" si="17"/>
        <v>26.704000000000004</v>
      </c>
      <c r="BQ22" s="597">
        <f t="shared" si="18"/>
        <v>95.484000000000009</v>
      </c>
      <c r="BR22" s="597">
        <f t="shared" si="19"/>
        <v>122.18799999999999</v>
      </c>
      <c r="BS22" s="597">
        <f t="shared" si="20"/>
        <v>42.017999999999994</v>
      </c>
      <c r="BT22" s="597">
        <f t="shared" si="21"/>
        <v>194.81699999999998</v>
      </c>
      <c r="BU22" s="597">
        <f t="shared" si="22"/>
        <v>30.610999999999997</v>
      </c>
      <c r="BV22" s="339">
        <f t="shared" si="4"/>
        <v>0.18641827947821638</v>
      </c>
      <c r="BW22" s="359"/>
      <c r="BX22" s="341">
        <f t="shared" si="23"/>
        <v>0.91328607363366121</v>
      </c>
      <c r="BY22" s="342">
        <f t="shared" si="24"/>
        <v>2.148982391950606E-2</v>
      </c>
      <c r="BZ22" s="342">
        <f t="shared" si="25"/>
        <v>5.4882231877429681E-2</v>
      </c>
      <c r="CA22" s="343">
        <f t="shared" si="26"/>
        <v>1.0341870569403156E-2</v>
      </c>
      <c r="CC22" s="416" t="str">
        <f t="shared" si="27"/>
        <v>1976/1977</v>
      </c>
      <c r="CD22" s="603">
        <v>124.27</v>
      </c>
      <c r="CE22" s="603">
        <v>2.87</v>
      </c>
      <c r="CF22" s="603">
        <v>356.14</v>
      </c>
      <c r="CG22" s="603">
        <v>52.494999999999997</v>
      </c>
      <c r="CH22" s="603">
        <v>53.063000000000002</v>
      </c>
      <c r="CI22" s="603">
        <v>461.69799999999998</v>
      </c>
      <c r="CJ22" s="603">
        <v>125.18</v>
      </c>
      <c r="CK22" s="603">
        <v>212.447</v>
      </c>
      <c r="CL22" s="603">
        <v>337.62700000000001</v>
      </c>
      <c r="CM22" s="603">
        <v>55.734000000000002</v>
      </c>
      <c r="CN22" s="603">
        <v>461.69799999999998</v>
      </c>
      <c r="CO22" s="603">
        <v>68.337000000000003</v>
      </c>
      <c r="CP22" s="417">
        <f t="shared" si="28"/>
        <v>0.17372591588896716</v>
      </c>
      <c r="CR22" s="409" t="str">
        <f t="shared" si="29"/>
        <v>1976/1977</v>
      </c>
      <c r="CS22" s="426">
        <f t="shared" si="30"/>
        <v>0.31430755612778627</v>
      </c>
      <c r="CT22" s="426">
        <f t="shared" si="31"/>
        <v>1.5604018329101521</v>
      </c>
      <c r="CU22" s="426">
        <f t="shared" si="32"/>
        <v>0.49115516369966866</v>
      </c>
      <c r="CV22" s="426">
        <f t="shared" si="33"/>
        <v>0.3348699876178684</v>
      </c>
      <c r="CW22" s="426">
        <f t="shared" si="34"/>
        <v>4.3683922884118875E-2</v>
      </c>
      <c r="CX22" s="426">
        <f t="shared" si="35"/>
        <v>0.4219576433079632</v>
      </c>
      <c r="CY22" s="426">
        <f t="shared" si="36"/>
        <v>0.21332481227033073</v>
      </c>
      <c r="CZ22" s="426">
        <f t="shared" si="37"/>
        <v>0.44944856834881175</v>
      </c>
      <c r="DA22" s="426">
        <f t="shared" si="38"/>
        <v>0.361902336009857</v>
      </c>
      <c r="DB22" s="426">
        <f t="shared" si="39"/>
        <v>0.75390246528151561</v>
      </c>
      <c r="DC22" s="426">
        <f t="shared" si="40"/>
        <v>0.4219576433079632</v>
      </c>
      <c r="DD22" s="427">
        <f t="shared" si="41"/>
        <v>0.44794181775612035</v>
      </c>
    </row>
    <row r="23" spans="1:108" ht="14.4" x14ac:dyDescent="0.3">
      <c r="A23" s="331" t="s">
        <v>131</v>
      </c>
      <c r="B23" s="587">
        <v>28.981000000000002</v>
      </c>
      <c r="C23" s="587">
        <v>5.7</v>
      </c>
      <c r="D23" s="587">
        <v>165.23599999999999</v>
      </c>
      <c r="E23" s="587">
        <v>28.846</v>
      </c>
      <c r="F23" s="587">
        <v>6.0999999999999999E-2</v>
      </c>
      <c r="G23" s="587">
        <v>194.143</v>
      </c>
      <c r="H23" s="587">
        <v>14.757999999999999</v>
      </c>
      <c r="I23" s="587">
        <v>94.74</v>
      </c>
      <c r="J23" s="587">
        <v>109.498</v>
      </c>
      <c r="K23" s="587">
        <v>48.170999999999999</v>
      </c>
      <c r="L23" s="587">
        <v>194.143</v>
      </c>
      <c r="M23" s="587">
        <v>36.473999999999997</v>
      </c>
      <c r="N23" s="332">
        <f t="shared" si="6"/>
        <v>0.23133272869111871</v>
      </c>
      <c r="O23" s="333"/>
      <c r="P23" s="334" t="str">
        <f t="shared" si="7"/>
        <v>1977/1978</v>
      </c>
      <c r="Q23" s="592">
        <v>0.72399999999999998</v>
      </c>
      <c r="R23" s="592">
        <v>5.87</v>
      </c>
      <c r="S23" s="592">
        <v>4.25</v>
      </c>
      <c r="T23" s="592">
        <v>0.99</v>
      </c>
      <c r="U23" s="592">
        <v>0.38600000000000001</v>
      </c>
      <c r="V23" s="592">
        <v>5.6260000000000003</v>
      </c>
      <c r="W23" s="592">
        <v>0.79900000000000004</v>
      </c>
      <c r="X23" s="592">
        <v>3.5419999999999998</v>
      </c>
      <c r="Y23" s="592">
        <v>4.3410000000000002</v>
      </c>
      <c r="Z23" s="592">
        <v>0.32300000000000001</v>
      </c>
      <c r="AA23" s="592">
        <v>5.6260000000000003</v>
      </c>
      <c r="AB23" s="592">
        <v>0.96199999999999997</v>
      </c>
      <c r="AC23" s="335">
        <f t="shared" si="0"/>
        <v>0.20626072041166377</v>
      </c>
      <c r="AD23" s="336"/>
      <c r="AE23" s="611" t="str">
        <f t="shared" si="8"/>
        <v>1977/1978</v>
      </c>
      <c r="AF23" s="612">
        <v>7.92</v>
      </c>
      <c r="AG23" s="612">
        <v>1.23</v>
      </c>
      <c r="AH23" s="612">
        <v>9.6999999999999993</v>
      </c>
      <c r="AI23" s="612">
        <v>0.70599999999999996</v>
      </c>
      <c r="AJ23" s="612">
        <v>1.69</v>
      </c>
      <c r="AK23" s="612">
        <v>12.096</v>
      </c>
      <c r="AL23" s="612">
        <v>10.8</v>
      </c>
      <c r="AM23" s="612">
        <v>0.5</v>
      </c>
      <c r="AN23" s="612">
        <v>11.3</v>
      </c>
      <c r="AO23" s="612">
        <v>0</v>
      </c>
      <c r="AP23" s="612">
        <v>12.096</v>
      </c>
      <c r="AQ23" s="612">
        <v>0.79600000000000004</v>
      </c>
      <c r="AR23" s="613">
        <f t="shared" si="1"/>
        <v>7.0442477876106191E-2</v>
      </c>
      <c r="AS23" s="336"/>
      <c r="AT23" s="955" t="str">
        <f t="shared" si="9"/>
        <v>1977/1978</v>
      </c>
      <c r="AU23" s="956">
        <v>1.6140000000000001</v>
      </c>
      <c r="AV23" s="956">
        <v>1.17</v>
      </c>
      <c r="AW23" s="956">
        <v>1.883</v>
      </c>
      <c r="AX23" s="956">
        <v>6.9000000000000006E-2</v>
      </c>
      <c r="AY23" s="956">
        <v>0.30599999999999999</v>
      </c>
      <c r="AZ23" s="956">
        <v>2.258</v>
      </c>
      <c r="BA23" s="956">
        <v>1.6970000000000001</v>
      </c>
      <c r="BB23" s="956">
        <v>0.35</v>
      </c>
      <c r="BC23" s="956">
        <v>2.0470000000000002</v>
      </c>
      <c r="BD23" s="956">
        <v>0</v>
      </c>
      <c r="BE23" s="956">
        <v>2.258</v>
      </c>
      <c r="BF23" s="956">
        <v>0.21099999999999999</v>
      </c>
      <c r="BG23" s="957">
        <f t="shared" si="2"/>
        <v>0.10307767464582314</v>
      </c>
      <c r="BH23" s="333"/>
      <c r="BI23" s="338" t="str">
        <f t="shared" si="10"/>
        <v>1977/1978</v>
      </c>
      <c r="BJ23" s="597">
        <f t="shared" si="11"/>
        <v>39.238999999999997</v>
      </c>
      <c r="BK23" s="597">
        <f t="shared" si="12"/>
        <v>4.614516170136854</v>
      </c>
      <c r="BL23" s="597">
        <f t="shared" si="13"/>
        <v>181.06899999999999</v>
      </c>
      <c r="BM23" s="597">
        <f t="shared" si="14"/>
        <v>30.610999999999997</v>
      </c>
      <c r="BN23" s="597">
        <f t="shared" si="15"/>
        <v>2.4430000000000001</v>
      </c>
      <c r="BO23" s="597">
        <f t="shared" si="16"/>
        <v>214.12300000000002</v>
      </c>
      <c r="BP23" s="597">
        <f t="shared" si="17"/>
        <v>28.053999999999998</v>
      </c>
      <c r="BQ23" s="597">
        <f t="shared" si="18"/>
        <v>99.131999999999991</v>
      </c>
      <c r="BR23" s="597">
        <f t="shared" si="19"/>
        <v>127.18599999999999</v>
      </c>
      <c r="BS23" s="597">
        <f t="shared" si="20"/>
        <v>48.494</v>
      </c>
      <c r="BT23" s="597">
        <f t="shared" si="21"/>
        <v>214.12300000000002</v>
      </c>
      <c r="BU23" s="597">
        <f t="shared" si="22"/>
        <v>38.442999999999998</v>
      </c>
      <c r="BV23" s="339">
        <f t="shared" si="4"/>
        <v>0.21882399817850637</v>
      </c>
      <c r="BW23" s="340"/>
      <c r="BX23" s="341">
        <f t="shared" si="23"/>
        <v>0.91255819604681088</v>
      </c>
      <c r="BY23" s="342">
        <f t="shared" si="24"/>
        <v>2.3471715202491868E-2</v>
      </c>
      <c r="BZ23" s="342">
        <f t="shared" si="25"/>
        <v>5.3570738226863791E-2</v>
      </c>
      <c r="CA23" s="343">
        <f t="shared" si="26"/>
        <v>1.0399350523833456E-2</v>
      </c>
      <c r="CC23" s="416" t="str">
        <f t="shared" si="27"/>
        <v>1977/1978</v>
      </c>
      <c r="CD23" s="603">
        <v>125.77200000000001</v>
      </c>
      <c r="CE23" s="603">
        <v>2.91</v>
      </c>
      <c r="CF23" s="603">
        <v>365.44099999999997</v>
      </c>
      <c r="CG23" s="603">
        <v>68.337000000000003</v>
      </c>
      <c r="CH23" s="603">
        <v>58.363999999999997</v>
      </c>
      <c r="CI23" s="603">
        <v>492.142</v>
      </c>
      <c r="CJ23" s="603">
        <v>127.114</v>
      </c>
      <c r="CK23" s="603">
        <v>226.73</v>
      </c>
      <c r="CL23" s="603">
        <v>353.84399999999999</v>
      </c>
      <c r="CM23" s="603">
        <v>60.991</v>
      </c>
      <c r="CN23" s="603">
        <v>492.142</v>
      </c>
      <c r="CO23" s="603">
        <v>77.307000000000002</v>
      </c>
      <c r="CP23" s="417">
        <f t="shared" si="28"/>
        <v>0.18635602106861765</v>
      </c>
      <c r="CR23" s="409" t="str">
        <f t="shared" si="29"/>
        <v>1977/1978</v>
      </c>
      <c r="CS23" s="426">
        <f t="shared" si="30"/>
        <v>0.31198517953121518</v>
      </c>
      <c r="CT23" s="426">
        <f t="shared" si="31"/>
        <v>1.5857443883631801</v>
      </c>
      <c r="CU23" s="426">
        <f t="shared" si="32"/>
        <v>0.49548080264666527</v>
      </c>
      <c r="CV23" s="426">
        <f t="shared" si="33"/>
        <v>0.44794181775612035</v>
      </c>
      <c r="CW23" s="426">
        <f t="shared" si="34"/>
        <v>4.1857994654238916E-2</v>
      </c>
      <c r="CX23" s="426">
        <f t="shared" si="35"/>
        <v>0.43508377663357328</v>
      </c>
      <c r="CY23" s="426">
        <f t="shared" si="36"/>
        <v>0.22069952955614644</v>
      </c>
      <c r="CZ23" s="426">
        <f t="shared" si="37"/>
        <v>0.43722489304459045</v>
      </c>
      <c r="DA23" s="426">
        <f t="shared" si="38"/>
        <v>0.35944088355320425</v>
      </c>
      <c r="DB23" s="426">
        <f t="shared" si="39"/>
        <v>0.79510091652866821</v>
      </c>
      <c r="DC23" s="426">
        <f t="shared" si="40"/>
        <v>0.43508377663357328</v>
      </c>
      <c r="DD23" s="427">
        <f t="shared" si="41"/>
        <v>0.49727709004359238</v>
      </c>
    </row>
    <row r="24" spans="1:108" ht="14.4" x14ac:dyDescent="0.3">
      <c r="A24" s="331" t="s">
        <v>132</v>
      </c>
      <c r="B24" s="587">
        <v>29.109000000000002</v>
      </c>
      <c r="C24" s="587">
        <v>6.34</v>
      </c>
      <c r="D24" s="587">
        <v>184.614</v>
      </c>
      <c r="E24" s="587">
        <v>36.473999999999997</v>
      </c>
      <c r="F24" s="587">
        <v>2.9000000000000001E-2</v>
      </c>
      <c r="G24" s="587">
        <v>221.11699999999999</v>
      </c>
      <c r="H24" s="587">
        <v>15.444000000000001</v>
      </c>
      <c r="I24" s="587">
        <v>108.574</v>
      </c>
      <c r="J24" s="587">
        <v>124.018</v>
      </c>
      <c r="K24" s="587">
        <v>53.676000000000002</v>
      </c>
      <c r="L24" s="587">
        <v>221.11699999999999</v>
      </c>
      <c r="M24" s="587">
        <v>43.423000000000002</v>
      </c>
      <c r="N24" s="332">
        <f t="shared" si="6"/>
        <v>0.24436953414296486</v>
      </c>
      <c r="O24" s="333"/>
      <c r="P24" s="334" t="str">
        <f t="shared" si="7"/>
        <v>1978/1979</v>
      </c>
      <c r="Q24" s="592">
        <v>0.78200000000000003</v>
      </c>
      <c r="R24" s="592">
        <v>5.16</v>
      </c>
      <c r="S24" s="592">
        <v>4.0330000000000004</v>
      </c>
      <c r="T24" s="592">
        <v>0.96199999999999997</v>
      </c>
      <c r="U24" s="592">
        <v>0.67700000000000005</v>
      </c>
      <c r="V24" s="592">
        <v>5.6719999999999997</v>
      </c>
      <c r="W24" s="592">
        <v>0.81499999999999995</v>
      </c>
      <c r="X24" s="592">
        <v>3.6440000000000001</v>
      </c>
      <c r="Y24" s="592">
        <v>4.4589999999999996</v>
      </c>
      <c r="Z24" s="592">
        <v>0.192</v>
      </c>
      <c r="AA24" s="592">
        <v>5.6719999999999997</v>
      </c>
      <c r="AB24" s="592">
        <v>1.0209999999999999</v>
      </c>
      <c r="AC24" s="335">
        <f t="shared" si="0"/>
        <v>0.21952268329391528</v>
      </c>
      <c r="AD24" s="336"/>
      <c r="AE24" s="611" t="str">
        <f t="shared" si="8"/>
        <v>1978/1979</v>
      </c>
      <c r="AF24" s="612">
        <v>8</v>
      </c>
      <c r="AG24" s="612">
        <v>1.28</v>
      </c>
      <c r="AH24" s="612">
        <v>10.199999999999999</v>
      </c>
      <c r="AI24" s="612">
        <v>0.79600000000000004</v>
      </c>
      <c r="AJ24" s="612">
        <v>0.63</v>
      </c>
      <c r="AK24" s="612">
        <v>11.625999999999999</v>
      </c>
      <c r="AL24" s="612">
        <v>11.1</v>
      </c>
      <c r="AM24" s="612">
        <v>0.3</v>
      </c>
      <c r="AN24" s="612">
        <v>11.4</v>
      </c>
      <c r="AO24" s="612">
        <v>0</v>
      </c>
      <c r="AP24" s="612">
        <v>11.625999999999999</v>
      </c>
      <c r="AQ24" s="612">
        <v>0.22600000000000001</v>
      </c>
      <c r="AR24" s="613">
        <f t="shared" si="1"/>
        <v>1.9824561403508772E-2</v>
      </c>
      <c r="AS24" s="336"/>
      <c r="AT24" s="955" t="str">
        <f t="shared" si="9"/>
        <v>1978/1979</v>
      </c>
      <c r="AU24" s="956">
        <v>1.5529999999999999</v>
      </c>
      <c r="AV24" s="956">
        <v>1.41</v>
      </c>
      <c r="AW24" s="956">
        <v>2.1829999999999998</v>
      </c>
      <c r="AX24" s="956">
        <v>0.21099999999999999</v>
      </c>
      <c r="AY24" s="956">
        <v>0.17499999999999999</v>
      </c>
      <c r="AZ24" s="956">
        <v>2.569</v>
      </c>
      <c r="BA24" s="956">
        <v>2.0070000000000001</v>
      </c>
      <c r="BB24" s="956">
        <v>0.376</v>
      </c>
      <c r="BC24" s="956">
        <v>2.383</v>
      </c>
      <c r="BD24" s="956">
        <v>1E-3</v>
      </c>
      <c r="BE24" s="956">
        <v>2.569</v>
      </c>
      <c r="BF24" s="956">
        <v>0.185</v>
      </c>
      <c r="BG24" s="957">
        <f t="shared" si="2"/>
        <v>7.7600671140939603E-2</v>
      </c>
      <c r="BH24" s="333"/>
      <c r="BI24" s="338" t="str">
        <f t="shared" si="10"/>
        <v>1978/1979</v>
      </c>
      <c r="BJ24" s="597">
        <f t="shared" si="11"/>
        <v>39.444000000000003</v>
      </c>
      <c r="BK24" s="597">
        <f t="shared" si="12"/>
        <v>5.0965926376635222</v>
      </c>
      <c r="BL24" s="597">
        <f t="shared" si="13"/>
        <v>201.02999999999997</v>
      </c>
      <c r="BM24" s="597">
        <f t="shared" si="14"/>
        <v>38.442999999999998</v>
      </c>
      <c r="BN24" s="597">
        <f t="shared" si="15"/>
        <v>1.5110000000000001</v>
      </c>
      <c r="BO24" s="597">
        <f t="shared" si="16"/>
        <v>240.98399999999998</v>
      </c>
      <c r="BP24" s="597">
        <f t="shared" si="17"/>
        <v>29.366000000000003</v>
      </c>
      <c r="BQ24" s="597">
        <f t="shared" si="18"/>
        <v>112.89400000000001</v>
      </c>
      <c r="BR24" s="597">
        <f t="shared" si="19"/>
        <v>142.26000000000002</v>
      </c>
      <c r="BS24" s="597">
        <f t="shared" si="20"/>
        <v>53.869</v>
      </c>
      <c r="BT24" s="597">
        <f t="shared" si="21"/>
        <v>240.98399999999998</v>
      </c>
      <c r="BU24" s="597">
        <f t="shared" si="22"/>
        <v>44.855000000000004</v>
      </c>
      <c r="BV24" s="339">
        <f t="shared" si="4"/>
        <v>0.22870151787853912</v>
      </c>
      <c r="BW24" s="340"/>
      <c r="BX24" s="341">
        <f t="shared" si="23"/>
        <v>0.91834054618713634</v>
      </c>
      <c r="BY24" s="342">
        <f t="shared" si="24"/>
        <v>2.006168233596976E-2</v>
      </c>
      <c r="BZ24" s="342">
        <f t="shared" si="25"/>
        <v>5.0738695717057157E-2</v>
      </c>
      <c r="CA24" s="343">
        <f t="shared" si="26"/>
        <v>1.085907575983684E-2</v>
      </c>
      <c r="CC24" s="416" t="str">
        <f t="shared" si="27"/>
        <v>1978/1979</v>
      </c>
      <c r="CD24" s="603">
        <v>126.04600000000001</v>
      </c>
      <c r="CE24" s="603">
        <v>3.11</v>
      </c>
      <c r="CF24" s="603">
        <v>392.12</v>
      </c>
      <c r="CG24" s="603">
        <v>77.307000000000002</v>
      </c>
      <c r="CH24" s="603">
        <v>65.143000000000001</v>
      </c>
      <c r="CI24" s="603">
        <v>534.57000000000005</v>
      </c>
      <c r="CJ24" s="603">
        <v>130.11600000000001</v>
      </c>
      <c r="CK24" s="603">
        <v>246.98599999999999</v>
      </c>
      <c r="CL24" s="603">
        <v>377.10199999999998</v>
      </c>
      <c r="CM24" s="603">
        <v>66.087999999999994</v>
      </c>
      <c r="CN24" s="603">
        <v>534.57000000000005</v>
      </c>
      <c r="CO24" s="603">
        <v>91.38</v>
      </c>
      <c r="CP24" s="417">
        <f t="shared" si="28"/>
        <v>0.20618696270222706</v>
      </c>
      <c r="CR24" s="409" t="str">
        <f t="shared" si="29"/>
        <v>1978/1979</v>
      </c>
      <c r="CS24" s="426">
        <f t="shared" si="30"/>
        <v>0.31293337353029849</v>
      </c>
      <c r="CT24" s="426">
        <f t="shared" si="31"/>
        <v>1.638775767737467</v>
      </c>
      <c r="CU24" s="426">
        <f t="shared" si="32"/>
        <v>0.51267469142099353</v>
      </c>
      <c r="CV24" s="426">
        <f t="shared" si="33"/>
        <v>0.49727709004359238</v>
      </c>
      <c r="CW24" s="426">
        <f t="shared" si="34"/>
        <v>2.3195124572095237E-2</v>
      </c>
      <c r="CX24" s="426">
        <f t="shared" si="35"/>
        <v>0.45079970817666526</v>
      </c>
      <c r="CY24" s="426">
        <f t="shared" si="36"/>
        <v>0.22569092194657076</v>
      </c>
      <c r="CZ24" s="426">
        <f t="shared" si="37"/>
        <v>0.45708663648951764</v>
      </c>
      <c r="DA24" s="426">
        <f t="shared" si="38"/>
        <v>0.37724541370769721</v>
      </c>
      <c r="DB24" s="426">
        <f t="shared" si="39"/>
        <v>0.81511015615542914</v>
      </c>
      <c r="DC24" s="426">
        <f t="shared" si="40"/>
        <v>0.45079970817666526</v>
      </c>
      <c r="DD24" s="427">
        <f t="shared" si="41"/>
        <v>0.49086233311446714</v>
      </c>
    </row>
    <row r="25" spans="1:108" ht="14.4" x14ac:dyDescent="0.3">
      <c r="A25" s="331" t="s">
        <v>133</v>
      </c>
      <c r="B25" s="587">
        <v>29.298999999999999</v>
      </c>
      <c r="C25" s="587">
        <v>6.87</v>
      </c>
      <c r="D25" s="587">
        <v>201.38399999999999</v>
      </c>
      <c r="E25" s="587">
        <v>43.423000000000002</v>
      </c>
      <c r="F25" s="587">
        <v>1.7999999999999999E-2</v>
      </c>
      <c r="G25" s="587">
        <v>244.82499999999999</v>
      </c>
      <c r="H25" s="587">
        <v>16.242999999999999</v>
      </c>
      <c r="I25" s="587">
        <v>115.907</v>
      </c>
      <c r="J25" s="587">
        <v>132.15</v>
      </c>
      <c r="K25" s="587">
        <v>61.000999999999998</v>
      </c>
      <c r="L25" s="587">
        <v>244.82499999999999</v>
      </c>
      <c r="M25" s="587">
        <v>51.673999999999999</v>
      </c>
      <c r="N25" s="332">
        <f t="shared" si="6"/>
        <v>0.26753162033849165</v>
      </c>
      <c r="O25" s="333"/>
      <c r="P25" s="334" t="str">
        <f t="shared" si="7"/>
        <v>1979/1980</v>
      </c>
      <c r="Q25" s="592">
        <v>0.89300000000000002</v>
      </c>
      <c r="R25" s="592">
        <v>5.91</v>
      </c>
      <c r="S25" s="592">
        <v>5.2759999999999998</v>
      </c>
      <c r="T25" s="592">
        <v>1.0209999999999999</v>
      </c>
      <c r="U25" s="592">
        <v>0.99399999999999999</v>
      </c>
      <c r="V25" s="592">
        <v>7.2910000000000004</v>
      </c>
      <c r="W25" s="592">
        <v>0.92</v>
      </c>
      <c r="X25" s="592">
        <v>4.641</v>
      </c>
      <c r="Y25" s="592">
        <v>5.5609999999999999</v>
      </c>
      <c r="Z25" s="592">
        <v>0.34399999999999997</v>
      </c>
      <c r="AA25" s="592">
        <v>7.2910000000000004</v>
      </c>
      <c r="AB25" s="592">
        <v>1.3859999999999999</v>
      </c>
      <c r="AC25" s="335">
        <f t="shared" si="0"/>
        <v>0.23471634208298051</v>
      </c>
      <c r="AD25" s="336"/>
      <c r="AE25" s="611" t="str">
        <f t="shared" si="8"/>
        <v>1979/1980</v>
      </c>
      <c r="AF25" s="612">
        <v>7.6</v>
      </c>
      <c r="AG25" s="612">
        <v>1.21</v>
      </c>
      <c r="AH25" s="612">
        <v>9.1999999999999993</v>
      </c>
      <c r="AI25" s="612">
        <v>0.22600000000000001</v>
      </c>
      <c r="AJ25" s="612">
        <v>3.87</v>
      </c>
      <c r="AK25" s="612">
        <v>13.295999999999999</v>
      </c>
      <c r="AL25" s="612">
        <v>11.5</v>
      </c>
      <c r="AM25" s="612">
        <v>1.2</v>
      </c>
      <c r="AN25" s="612">
        <v>12.7</v>
      </c>
      <c r="AO25" s="612">
        <v>0</v>
      </c>
      <c r="AP25" s="612">
        <v>13.295999999999999</v>
      </c>
      <c r="AQ25" s="612">
        <v>0.59599999999999997</v>
      </c>
      <c r="AR25" s="613">
        <f t="shared" si="1"/>
        <v>4.6929133858267719E-2</v>
      </c>
      <c r="AS25" s="336"/>
      <c r="AT25" s="955" t="str">
        <f t="shared" si="9"/>
        <v>1979/1980</v>
      </c>
      <c r="AU25" s="956">
        <v>1.5509999999999999</v>
      </c>
      <c r="AV25" s="956">
        <v>1.42</v>
      </c>
      <c r="AW25" s="956">
        <v>2.2040000000000002</v>
      </c>
      <c r="AX25" s="956">
        <v>0.185</v>
      </c>
      <c r="AY25" s="956">
        <v>0.193</v>
      </c>
      <c r="AZ25" s="956">
        <v>2.5819999999999999</v>
      </c>
      <c r="BA25" s="956">
        <v>1.8460000000000001</v>
      </c>
      <c r="BB25" s="956">
        <v>0.44600000000000001</v>
      </c>
      <c r="BC25" s="956">
        <v>2.2919999999999998</v>
      </c>
      <c r="BD25" s="956">
        <v>1.7999999999999999E-2</v>
      </c>
      <c r="BE25" s="956">
        <v>2.5819999999999999</v>
      </c>
      <c r="BF25" s="956">
        <v>0.27200000000000002</v>
      </c>
      <c r="BG25" s="957">
        <f t="shared" si="2"/>
        <v>0.11774891774891778</v>
      </c>
      <c r="BH25" s="333"/>
      <c r="BI25" s="338" t="str">
        <f t="shared" si="10"/>
        <v>1979/1980</v>
      </c>
      <c r="BJ25" s="597">
        <f t="shared" si="11"/>
        <v>39.343000000000004</v>
      </c>
      <c r="BK25" s="597">
        <f t="shared" si="12"/>
        <v>5.542637826296926</v>
      </c>
      <c r="BL25" s="597">
        <f t="shared" si="13"/>
        <v>218.06399999999999</v>
      </c>
      <c r="BM25" s="597">
        <f t="shared" si="14"/>
        <v>44.855000000000004</v>
      </c>
      <c r="BN25" s="597">
        <f t="shared" si="15"/>
        <v>5.0749999999999993</v>
      </c>
      <c r="BO25" s="597">
        <f t="shared" si="16"/>
        <v>267.99399999999997</v>
      </c>
      <c r="BP25" s="597">
        <f t="shared" si="17"/>
        <v>30.509</v>
      </c>
      <c r="BQ25" s="597">
        <f t="shared" si="18"/>
        <v>122.194</v>
      </c>
      <c r="BR25" s="597">
        <f t="shared" si="19"/>
        <v>152.703</v>
      </c>
      <c r="BS25" s="597">
        <f t="shared" si="20"/>
        <v>61.363</v>
      </c>
      <c r="BT25" s="597">
        <f t="shared" si="21"/>
        <v>267.99399999999997</v>
      </c>
      <c r="BU25" s="597">
        <f t="shared" si="22"/>
        <v>53.927999999999997</v>
      </c>
      <c r="BV25" s="339">
        <f t="shared" si="4"/>
        <v>0.2519223043360459</v>
      </c>
      <c r="BW25" s="340"/>
      <c r="BX25" s="341">
        <f t="shared" si="23"/>
        <v>0.9235086946951353</v>
      </c>
      <c r="BY25" s="342">
        <f t="shared" si="24"/>
        <v>2.4194731821850467E-2</v>
      </c>
      <c r="BZ25" s="342">
        <f t="shared" si="25"/>
        <v>4.2189448969109984E-2</v>
      </c>
      <c r="CA25" s="343">
        <f t="shared" si="26"/>
        <v>1.0107124513904176E-2</v>
      </c>
      <c r="CC25" s="416" t="str">
        <f t="shared" si="27"/>
        <v>1979/1980</v>
      </c>
      <c r="CD25" s="603">
        <v>127.255</v>
      </c>
      <c r="CE25" s="603">
        <v>3.34</v>
      </c>
      <c r="CF25" s="603">
        <v>425.56599999999997</v>
      </c>
      <c r="CG25" s="603">
        <v>91.38</v>
      </c>
      <c r="CH25" s="603">
        <v>75.433000000000007</v>
      </c>
      <c r="CI25" s="603">
        <v>592.37900000000002</v>
      </c>
      <c r="CJ25" s="603">
        <v>131.73699999999999</v>
      </c>
      <c r="CK25" s="603">
        <v>277.09399999999999</v>
      </c>
      <c r="CL25" s="603">
        <v>408.83100000000002</v>
      </c>
      <c r="CM25" s="603">
        <v>72.393000000000001</v>
      </c>
      <c r="CN25" s="603">
        <v>592.37900000000002</v>
      </c>
      <c r="CO25" s="603">
        <v>111.155</v>
      </c>
      <c r="CP25" s="417">
        <f t="shared" si="28"/>
        <v>0.23098390770202648</v>
      </c>
      <c r="CR25" s="409" t="str">
        <f t="shared" si="29"/>
        <v>1979/1980</v>
      </c>
      <c r="CS25" s="426">
        <f t="shared" si="30"/>
        <v>0.30916663392401089</v>
      </c>
      <c r="CT25" s="426">
        <f t="shared" si="31"/>
        <v>1.659472403082912</v>
      </c>
      <c r="CU25" s="426">
        <f t="shared" si="32"/>
        <v>0.51240935601058357</v>
      </c>
      <c r="CV25" s="426">
        <f t="shared" si="33"/>
        <v>0.49086233311446714</v>
      </c>
      <c r="CW25" s="426">
        <f t="shared" si="34"/>
        <v>6.7278246921108786E-2</v>
      </c>
      <c r="CX25" s="426">
        <f t="shared" si="35"/>
        <v>0.45240293798395953</v>
      </c>
      <c r="CY25" s="426">
        <f t="shared" si="36"/>
        <v>0.23159021383514125</v>
      </c>
      <c r="CZ25" s="426">
        <f t="shared" si="37"/>
        <v>0.44098392603232117</v>
      </c>
      <c r="DA25" s="426">
        <f t="shared" si="38"/>
        <v>0.37351130418192358</v>
      </c>
      <c r="DB25" s="426">
        <f t="shared" si="39"/>
        <v>0.84763720249195362</v>
      </c>
      <c r="DC25" s="426">
        <f t="shared" si="40"/>
        <v>0.45240293798395953</v>
      </c>
      <c r="DD25" s="427">
        <f t="shared" si="41"/>
        <v>0.48516036165714538</v>
      </c>
    </row>
    <row r="26" spans="1:108" ht="14.4" x14ac:dyDescent="0.3">
      <c r="A26" s="331" t="s">
        <v>134</v>
      </c>
      <c r="B26" s="587">
        <v>29.526</v>
      </c>
      <c r="C26" s="587">
        <v>5.71</v>
      </c>
      <c r="D26" s="587">
        <v>168.648</v>
      </c>
      <c r="E26" s="587">
        <v>51.673999999999999</v>
      </c>
      <c r="F26" s="587">
        <v>2.1999999999999999E-2</v>
      </c>
      <c r="G26" s="587">
        <v>220.34399999999999</v>
      </c>
      <c r="H26" s="587">
        <v>16.745000000000001</v>
      </c>
      <c r="I26" s="587">
        <v>107.501</v>
      </c>
      <c r="J26" s="587">
        <v>124.246</v>
      </c>
      <c r="K26" s="587">
        <v>60.737000000000002</v>
      </c>
      <c r="L26" s="587">
        <v>220.34399999999999</v>
      </c>
      <c r="M26" s="587">
        <v>35.360999999999997</v>
      </c>
      <c r="N26" s="332">
        <f t="shared" si="6"/>
        <v>0.19115810642058997</v>
      </c>
      <c r="O26" s="333"/>
      <c r="P26" s="334" t="str">
        <f t="shared" si="7"/>
        <v>1980/1981</v>
      </c>
      <c r="Q26" s="592">
        <v>0.95799999999999996</v>
      </c>
      <c r="R26" s="592">
        <v>6.01</v>
      </c>
      <c r="S26" s="592">
        <v>5.7530000000000001</v>
      </c>
      <c r="T26" s="592">
        <v>1.3859999999999999</v>
      </c>
      <c r="U26" s="592">
        <v>1.363</v>
      </c>
      <c r="V26" s="592">
        <v>8.5020000000000007</v>
      </c>
      <c r="W26" s="592">
        <v>1.0589999999999999</v>
      </c>
      <c r="X26" s="592">
        <v>5.1130000000000004</v>
      </c>
      <c r="Y26" s="592">
        <v>6.1719999999999997</v>
      </c>
      <c r="Z26" s="592">
        <v>1.056</v>
      </c>
      <c r="AA26" s="592">
        <v>8.5020000000000007</v>
      </c>
      <c r="AB26" s="592">
        <v>1.274</v>
      </c>
      <c r="AC26" s="335">
        <f t="shared" si="0"/>
        <v>0.17625899280575541</v>
      </c>
      <c r="AD26" s="336"/>
      <c r="AE26" s="611" t="str">
        <f t="shared" si="8"/>
        <v>1980/1981</v>
      </c>
      <c r="AF26" s="612">
        <v>8.1</v>
      </c>
      <c r="AG26" s="612">
        <v>1.28</v>
      </c>
      <c r="AH26" s="612">
        <v>10.4</v>
      </c>
      <c r="AI26" s="612">
        <v>0.59599999999999997</v>
      </c>
      <c r="AJ26" s="612">
        <v>3.8330000000000002</v>
      </c>
      <c r="AK26" s="612">
        <v>14.829000000000001</v>
      </c>
      <c r="AL26" s="612">
        <v>11.9</v>
      </c>
      <c r="AM26" s="612">
        <v>0.9</v>
      </c>
      <c r="AN26" s="612">
        <v>12.8</v>
      </c>
      <c r="AO26" s="612">
        <v>0</v>
      </c>
      <c r="AP26" s="612">
        <v>14.829000000000001</v>
      </c>
      <c r="AQ26" s="612">
        <v>2.0289999999999999</v>
      </c>
      <c r="AR26" s="613">
        <f t="shared" si="1"/>
        <v>0.15851562499999999</v>
      </c>
      <c r="AS26" s="336"/>
      <c r="AT26" s="955" t="str">
        <f t="shared" si="9"/>
        <v>1980/1981</v>
      </c>
      <c r="AU26" s="956">
        <v>1.6180000000000001</v>
      </c>
      <c r="AV26" s="956">
        <v>1.33</v>
      </c>
      <c r="AW26" s="956">
        <v>2.1459999999999999</v>
      </c>
      <c r="AX26" s="956">
        <v>0.27200000000000002</v>
      </c>
      <c r="AY26" s="956">
        <v>0.27400000000000002</v>
      </c>
      <c r="AZ26" s="956">
        <v>2.6920000000000002</v>
      </c>
      <c r="BA26" s="956">
        <v>1.9610000000000001</v>
      </c>
      <c r="BB26" s="956">
        <v>0.45</v>
      </c>
      <c r="BC26" s="956">
        <v>2.411</v>
      </c>
      <c r="BD26" s="956">
        <v>0.01</v>
      </c>
      <c r="BE26" s="956">
        <v>2.6920000000000002</v>
      </c>
      <c r="BF26" s="956">
        <v>0.27100000000000002</v>
      </c>
      <c r="BG26" s="957">
        <f t="shared" si="2"/>
        <v>0.11193721602643537</v>
      </c>
      <c r="BH26" s="333"/>
      <c r="BI26" s="338" t="str">
        <f t="shared" si="10"/>
        <v>1980/1981</v>
      </c>
      <c r="BJ26" s="597">
        <f t="shared" si="11"/>
        <v>40.201999999999998</v>
      </c>
      <c r="BK26" s="597">
        <f t="shared" si="12"/>
        <v>4.6501915327595649</v>
      </c>
      <c r="BL26" s="597">
        <f t="shared" si="13"/>
        <v>186.947</v>
      </c>
      <c r="BM26" s="597">
        <f t="shared" si="14"/>
        <v>53.927999999999997</v>
      </c>
      <c r="BN26" s="597">
        <f t="shared" si="15"/>
        <v>5.492</v>
      </c>
      <c r="BO26" s="597">
        <f t="shared" si="16"/>
        <v>246.36700000000002</v>
      </c>
      <c r="BP26" s="597">
        <f t="shared" si="17"/>
        <v>31.664999999999999</v>
      </c>
      <c r="BQ26" s="597">
        <f t="shared" si="18"/>
        <v>113.96400000000001</v>
      </c>
      <c r="BR26" s="597">
        <f t="shared" si="19"/>
        <v>145.62900000000002</v>
      </c>
      <c r="BS26" s="597">
        <f t="shared" si="20"/>
        <v>61.802999999999997</v>
      </c>
      <c r="BT26" s="597">
        <f t="shared" si="21"/>
        <v>246.36700000000002</v>
      </c>
      <c r="BU26" s="597">
        <f t="shared" si="22"/>
        <v>38.935000000000002</v>
      </c>
      <c r="BV26" s="339">
        <f t="shared" si="4"/>
        <v>0.18770006556365459</v>
      </c>
      <c r="BW26" s="340"/>
      <c r="BX26" s="341">
        <f t="shared" si="23"/>
        <v>0.90211664268482505</v>
      </c>
      <c r="BY26" s="342">
        <f t="shared" si="24"/>
        <v>3.0773427762948856E-2</v>
      </c>
      <c r="BZ26" s="342">
        <f t="shared" si="25"/>
        <v>5.5630740263283178E-2</v>
      </c>
      <c r="CA26" s="343">
        <f t="shared" si="26"/>
        <v>1.1479189288942855E-2</v>
      </c>
      <c r="CC26" s="416" t="str">
        <f t="shared" si="27"/>
        <v>1980/1981</v>
      </c>
      <c r="CD26" s="603">
        <v>131.18899999999999</v>
      </c>
      <c r="CE26" s="603">
        <v>3.12</v>
      </c>
      <c r="CF26" s="603">
        <v>408.73399999999998</v>
      </c>
      <c r="CG26" s="603">
        <v>111.155</v>
      </c>
      <c r="CH26" s="603">
        <v>74.263000000000005</v>
      </c>
      <c r="CI26" s="603">
        <v>594.67499999999995</v>
      </c>
      <c r="CJ26" s="603">
        <v>132.613</v>
      </c>
      <c r="CK26" s="603">
        <v>278.69</v>
      </c>
      <c r="CL26" s="603">
        <v>411.82600000000002</v>
      </c>
      <c r="CM26" s="603">
        <v>80.308000000000007</v>
      </c>
      <c r="CN26" s="603">
        <v>594.67499999999995</v>
      </c>
      <c r="CO26" s="603">
        <v>102.541</v>
      </c>
      <c r="CP26" s="417">
        <f t="shared" si="28"/>
        <v>0.2083599182336518</v>
      </c>
      <c r="CR26" s="409" t="str">
        <f t="shared" si="29"/>
        <v>1980/1981</v>
      </c>
      <c r="CS26" s="426">
        <f t="shared" si="30"/>
        <v>0.30644337558789225</v>
      </c>
      <c r="CT26" s="426">
        <f t="shared" si="31"/>
        <v>1.4904460040896041</v>
      </c>
      <c r="CU26" s="426">
        <f t="shared" si="32"/>
        <v>0.45738059471441089</v>
      </c>
      <c r="CV26" s="426">
        <f t="shared" si="33"/>
        <v>0.48516036165714538</v>
      </c>
      <c r="CW26" s="426">
        <f t="shared" si="34"/>
        <v>7.3953381899465404E-2</v>
      </c>
      <c r="CX26" s="426">
        <f t="shared" si="35"/>
        <v>0.41428847689914666</v>
      </c>
      <c r="CY26" s="426">
        <f t="shared" si="36"/>
        <v>0.23877749541900115</v>
      </c>
      <c r="CZ26" s="426">
        <f t="shared" si="37"/>
        <v>0.40892748214862396</v>
      </c>
      <c r="DA26" s="426">
        <f t="shared" si="38"/>
        <v>0.35361779003754018</v>
      </c>
      <c r="DB26" s="426">
        <f t="shared" si="39"/>
        <v>0.7695746376450664</v>
      </c>
      <c r="DC26" s="426">
        <f t="shared" si="40"/>
        <v>0.41428847689914666</v>
      </c>
      <c r="DD26" s="427">
        <f t="shared" si="41"/>
        <v>0.37970177782545522</v>
      </c>
    </row>
    <row r="27" spans="1:108" ht="14.4" x14ac:dyDescent="0.3">
      <c r="A27" s="331" t="s">
        <v>135</v>
      </c>
      <c r="B27" s="587">
        <v>30.158999999999999</v>
      </c>
      <c r="C27" s="587">
        <v>6.84</v>
      </c>
      <c r="D27" s="587">
        <v>206.22300000000001</v>
      </c>
      <c r="E27" s="587">
        <v>35.360999999999997</v>
      </c>
      <c r="F27" s="587">
        <v>1.4E-2</v>
      </c>
      <c r="G27" s="587">
        <v>241.59800000000001</v>
      </c>
      <c r="H27" s="587">
        <v>18.629000000000001</v>
      </c>
      <c r="I27" s="587">
        <v>107.816</v>
      </c>
      <c r="J27" s="587">
        <v>126.44499999999999</v>
      </c>
      <c r="K27" s="587">
        <v>50.72</v>
      </c>
      <c r="L27" s="587">
        <v>241.59800000000001</v>
      </c>
      <c r="M27" s="587">
        <v>64.433000000000007</v>
      </c>
      <c r="N27" s="332">
        <f t="shared" si="6"/>
        <v>0.36368921626732148</v>
      </c>
      <c r="O27" s="333"/>
      <c r="P27" s="334" t="str">
        <f t="shared" si="7"/>
        <v>1981/1982</v>
      </c>
      <c r="Q27" s="592">
        <v>1.139</v>
      </c>
      <c r="R27" s="592">
        <v>5.86</v>
      </c>
      <c r="S27" s="592">
        <v>6.673</v>
      </c>
      <c r="T27" s="592">
        <v>1.274</v>
      </c>
      <c r="U27" s="592">
        <v>0.82199999999999995</v>
      </c>
      <c r="V27" s="592">
        <v>8.7690000000000001</v>
      </c>
      <c r="W27" s="592">
        <v>1.147</v>
      </c>
      <c r="X27" s="592">
        <v>5.3019999999999996</v>
      </c>
      <c r="Y27" s="592">
        <v>6.4489999999999998</v>
      </c>
      <c r="Z27" s="592">
        <v>1.135</v>
      </c>
      <c r="AA27" s="592">
        <v>8.7690000000000001</v>
      </c>
      <c r="AB27" s="592">
        <v>1.1850000000000001</v>
      </c>
      <c r="AC27" s="335">
        <f t="shared" si="0"/>
        <v>0.15625000000000003</v>
      </c>
      <c r="AD27" s="336"/>
      <c r="AE27" s="611" t="str">
        <f t="shared" si="8"/>
        <v>1981/1982</v>
      </c>
      <c r="AF27" s="612">
        <v>8.15</v>
      </c>
      <c r="AG27" s="612">
        <v>1.53</v>
      </c>
      <c r="AH27" s="612">
        <v>12.5</v>
      </c>
      <c r="AI27" s="612">
        <v>2.0289999999999999</v>
      </c>
      <c r="AJ27" s="612">
        <v>0.57099999999999995</v>
      </c>
      <c r="AK27" s="612">
        <v>15.1</v>
      </c>
      <c r="AL27" s="612">
        <v>12.518000000000001</v>
      </c>
      <c r="AM27" s="612">
        <v>1</v>
      </c>
      <c r="AN27" s="612">
        <v>13.518000000000001</v>
      </c>
      <c r="AO27" s="612">
        <v>0</v>
      </c>
      <c r="AP27" s="612">
        <v>15.1</v>
      </c>
      <c r="AQ27" s="612">
        <v>1.5820000000000001</v>
      </c>
      <c r="AR27" s="613">
        <f t="shared" si="1"/>
        <v>0.11702914632342062</v>
      </c>
      <c r="AS27" s="336"/>
      <c r="AT27" s="955" t="str">
        <f t="shared" si="9"/>
        <v>1981/1982</v>
      </c>
      <c r="AU27" s="956">
        <v>1.669</v>
      </c>
      <c r="AV27" s="956">
        <v>1.38</v>
      </c>
      <c r="AW27" s="956">
        <v>2.31</v>
      </c>
      <c r="AX27" s="956">
        <v>0.27100000000000002</v>
      </c>
      <c r="AY27" s="956">
        <v>0.12</v>
      </c>
      <c r="AZ27" s="956">
        <v>2.7010000000000001</v>
      </c>
      <c r="BA27" s="956">
        <v>1.9630000000000001</v>
      </c>
      <c r="BB27" s="956">
        <v>0.502</v>
      </c>
      <c r="BC27" s="956">
        <v>2.4649999999999999</v>
      </c>
      <c r="BD27" s="956">
        <v>1.2999999999999999E-2</v>
      </c>
      <c r="BE27" s="956">
        <v>2.7010000000000001</v>
      </c>
      <c r="BF27" s="956">
        <v>0.223</v>
      </c>
      <c r="BG27" s="957">
        <f t="shared" si="2"/>
        <v>8.9991928974979832E-2</v>
      </c>
      <c r="BH27" s="333"/>
      <c r="BI27" s="338" t="str">
        <f t="shared" si="10"/>
        <v>1981/1982</v>
      </c>
      <c r="BJ27" s="597">
        <f t="shared" si="11"/>
        <v>41.116999999999997</v>
      </c>
      <c r="BK27" s="597">
        <f t="shared" si="12"/>
        <v>5.5380013133253891</v>
      </c>
      <c r="BL27" s="597">
        <f t="shared" si="13"/>
        <v>227.70600000000002</v>
      </c>
      <c r="BM27" s="597">
        <f t="shared" si="14"/>
        <v>38.935000000000002</v>
      </c>
      <c r="BN27" s="597">
        <f t="shared" si="15"/>
        <v>1.5270000000000001</v>
      </c>
      <c r="BO27" s="597">
        <f t="shared" si="16"/>
        <v>268.16800000000006</v>
      </c>
      <c r="BP27" s="597">
        <f t="shared" si="17"/>
        <v>34.256999999999998</v>
      </c>
      <c r="BQ27" s="597">
        <f t="shared" si="18"/>
        <v>114.61999999999999</v>
      </c>
      <c r="BR27" s="597">
        <f t="shared" si="19"/>
        <v>148.87700000000001</v>
      </c>
      <c r="BS27" s="597">
        <f t="shared" si="20"/>
        <v>51.867999999999995</v>
      </c>
      <c r="BT27" s="597">
        <f t="shared" si="21"/>
        <v>268.16800000000006</v>
      </c>
      <c r="BU27" s="597">
        <f t="shared" si="22"/>
        <v>67.423000000000002</v>
      </c>
      <c r="BV27" s="339">
        <f t="shared" si="4"/>
        <v>0.33586390694662382</v>
      </c>
      <c r="BW27" s="340"/>
      <c r="BX27" s="341">
        <f t="shared" si="23"/>
        <v>0.90565465995625938</v>
      </c>
      <c r="BY27" s="342">
        <f t="shared" si="24"/>
        <v>2.9305332314475682E-2</v>
      </c>
      <c r="BZ27" s="342">
        <f t="shared" si="25"/>
        <v>5.4895347509507871E-2</v>
      </c>
      <c r="CA27" s="343">
        <f t="shared" si="26"/>
        <v>1.0144660219757054E-2</v>
      </c>
      <c r="CC27" s="416" t="str">
        <f t="shared" si="27"/>
        <v>1981/1982</v>
      </c>
      <c r="CD27" s="603">
        <v>133.04499999999999</v>
      </c>
      <c r="CE27" s="603">
        <v>3.32</v>
      </c>
      <c r="CF27" s="603">
        <v>441.74799999999999</v>
      </c>
      <c r="CG27" s="603">
        <v>102.541</v>
      </c>
      <c r="CH27" s="603">
        <v>72.177000000000007</v>
      </c>
      <c r="CI27" s="603">
        <v>616.46600000000001</v>
      </c>
      <c r="CJ27" s="603">
        <v>135.15600000000001</v>
      </c>
      <c r="CK27" s="603">
        <v>286.06900000000002</v>
      </c>
      <c r="CL27" s="603">
        <v>421.22500000000002</v>
      </c>
      <c r="CM27" s="603">
        <v>68.082999999999998</v>
      </c>
      <c r="CN27" s="603">
        <v>616.46600000000001</v>
      </c>
      <c r="CO27" s="603">
        <v>127.158</v>
      </c>
      <c r="CP27" s="417">
        <f t="shared" si="28"/>
        <v>0.25987312694662668</v>
      </c>
      <c r="CR27" s="409" t="str">
        <f t="shared" si="29"/>
        <v>1981/1982</v>
      </c>
      <c r="CS27" s="426">
        <f t="shared" si="30"/>
        <v>0.30904581156751476</v>
      </c>
      <c r="CT27" s="426">
        <f t="shared" si="31"/>
        <v>1.668072684736563</v>
      </c>
      <c r="CU27" s="426">
        <f t="shared" si="32"/>
        <v>0.51546583119787759</v>
      </c>
      <c r="CV27" s="426">
        <f t="shared" si="33"/>
        <v>0.37970177782545522</v>
      </c>
      <c r="CW27" s="426">
        <f t="shared" si="34"/>
        <v>2.1156324036743005E-2</v>
      </c>
      <c r="CX27" s="426">
        <f t="shared" si="35"/>
        <v>0.43500858117073782</v>
      </c>
      <c r="CY27" s="426">
        <f t="shared" si="36"/>
        <v>0.25346266536446771</v>
      </c>
      <c r="CZ27" s="426">
        <f t="shared" si="37"/>
        <v>0.40067256501053938</v>
      </c>
      <c r="DA27" s="426">
        <f t="shared" si="38"/>
        <v>0.353438186242507</v>
      </c>
      <c r="DB27" s="426">
        <f t="shared" si="39"/>
        <v>0.76183481926472096</v>
      </c>
      <c r="DC27" s="426">
        <f t="shared" si="40"/>
        <v>0.43500858117073782</v>
      </c>
      <c r="DD27" s="427">
        <f t="shared" si="41"/>
        <v>0.53023010742540777</v>
      </c>
    </row>
    <row r="28" spans="1:108" ht="14.4" x14ac:dyDescent="0.3">
      <c r="A28" s="331" t="s">
        <v>136</v>
      </c>
      <c r="B28" s="587">
        <v>29.428000000000001</v>
      </c>
      <c r="C28" s="587">
        <v>7.11</v>
      </c>
      <c r="D28" s="587">
        <v>209.18100000000001</v>
      </c>
      <c r="E28" s="587">
        <v>64.433000000000007</v>
      </c>
      <c r="F28" s="587">
        <v>1.2E-2</v>
      </c>
      <c r="G28" s="587">
        <v>273.62599999999998</v>
      </c>
      <c r="H28" s="587">
        <v>21.704999999999998</v>
      </c>
      <c r="I28" s="587">
        <v>116.166</v>
      </c>
      <c r="J28" s="587">
        <v>137.87100000000001</v>
      </c>
      <c r="K28" s="587">
        <v>46.264000000000003</v>
      </c>
      <c r="L28" s="587">
        <v>273.62599999999998</v>
      </c>
      <c r="M28" s="587">
        <v>89.491</v>
      </c>
      <c r="N28" s="332">
        <f t="shared" si="6"/>
        <v>0.48600754880929747</v>
      </c>
      <c r="O28" s="333"/>
      <c r="P28" s="334" t="str">
        <f t="shared" si="7"/>
        <v>1982/1983</v>
      </c>
      <c r="Q28" s="592">
        <v>1.107</v>
      </c>
      <c r="R28" s="592">
        <v>5.88</v>
      </c>
      <c r="S28" s="592">
        <v>6.5129999999999999</v>
      </c>
      <c r="T28" s="592">
        <v>1.1850000000000001</v>
      </c>
      <c r="U28" s="592">
        <v>0.75900000000000001</v>
      </c>
      <c r="V28" s="592">
        <v>8.4570000000000007</v>
      </c>
      <c r="W28" s="592">
        <v>1.143</v>
      </c>
      <c r="X28" s="592">
        <v>5.2080000000000002</v>
      </c>
      <c r="Y28" s="592">
        <v>6.351</v>
      </c>
      <c r="Z28" s="592">
        <v>0.48899999999999999</v>
      </c>
      <c r="AA28" s="592">
        <v>8.4570000000000007</v>
      </c>
      <c r="AB28" s="592">
        <v>1.617</v>
      </c>
      <c r="AC28" s="335">
        <f t="shared" si="0"/>
        <v>0.23640350877192984</v>
      </c>
      <c r="AD28" s="336"/>
      <c r="AE28" s="611" t="str">
        <f t="shared" si="8"/>
        <v>1982/1983</v>
      </c>
      <c r="AF28" s="612">
        <v>6</v>
      </c>
      <c r="AG28" s="612">
        <v>1.17</v>
      </c>
      <c r="AH28" s="612">
        <v>7</v>
      </c>
      <c r="AI28" s="612">
        <v>1.5820000000000001</v>
      </c>
      <c r="AJ28" s="612">
        <v>4.0030000000000001</v>
      </c>
      <c r="AK28" s="612">
        <v>12.585000000000001</v>
      </c>
      <c r="AL28" s="612">
        <v>11.3</v>
      </c>
      <c r="AM28" s="612">
        <v>1</v>
      </c>
      <c r="AN28" s="612">
        <v>12.3</v>
      </c>
      <c r="AO28" s="612">
        <v>0</v>
      </c>
      <c r="AP28" s="612">
        <v>12.585000000000001</v>
      </c>
      <c r="AQ28" s="612">
        <v>0.28499999999999998</v>
      </c>
      <c r="AR28" s="613">
        <f t="shared" si="1"/>
        <v>2.3170731707317069E-2</v>
      </c>
      <c r="AS28" s="336"/>
      <c r="AT28" s="955" t="str">
        <f t="shared" si="9"/>
        <v>1982/1983</v>
      </c>
      <c r="AU28" s="956">
        <v>1.681</v>
      </c>
      <c r="AV28" s="956">
        <v>1.32</v>
      </c>
      <c r="AW28" s="956">
        <v>2.2170000000000001</v>
      </c>
      <c r="AX28" s="956">
        <v>0.223</v>
      </c>
      <c r="AY28" s="956">
        <v>0.222</v>
      </c>
      <c r="AZ28" s="956">
        <v>2.6619999999999999</v>
      </c>
      <c r="BA28" s="956">
        <v>1.9259999999999999</v>
      </c>
      <c r="BB28" s="956">
        <v>0.51</v>
      </c>
      <c r="BC28" s="956">
        <v>2.4359999999999999</v>
      </c>
      <c r="BD28" s="956">
        <v>0.02</v>
      </c>
      <c r="BE28" s="956">
        <v>2.6619999999999999</v>
      </c>
      <c r="BF28" s="956">
        <v>0.20599999999999999</v>
      </c>
      <c r="BG28" s="957">
        <f t="shared" si="2"/>
        <v>8.3876221498371331E-2</v>
      </c>
      <c r="BH28" s="333"/>
      <c r="BI28" s="338" t="str">
        <f t="shared" si="10"/>
        <v>1982/1983</v>
      </c>
      <c r="BJ28" s="597">
        <f t="shared" si="11"/>
        <v>38.215999999999994</v>
      </c>
      <c r="BK28" s="597">
        <f t="shared" si="12"/>
        <v>5.8852574837764307</v>
      </c>
      <c r="BL28" s="597">
        <f t="shared" si="13"/>
        <v>224.91100000000003</v>
      </c>
      <c r="BM28" s="597">
        <f t="shared" si="14"/>
        <v>67.423000000000002</v>
      </c>
      <c r="BN28" s="597">
        <f t="shared" si="15"/>
        <v>4.9960000000000004</v>
      </c>
      <c r="BO28" s="597">
        <f t="shared" si="16"/>
        <v>297.32999999999993</v>
      </c>
      <c r="BP28" s="597">
        <f t="shared" si="17"/>
        <v>36.073999999999998</v>
      </c>
      <c r="BQ28" s="597">
        <f t="shared" si="18"/>
        <v>122.884</v>
      </c>
      <c r="BR28" s="597">
        <f t="shared" si="19"/>
        <v>158.95800000000003</v>
      </c>
      <c r="BS28" s="597">
        <f t="shared" si="20"/>
        <v>46.773000000000003</v>
      </c>
      <c r="BT28" s="597">
        <f t="shared" si="21"/>
        <v>297.32999999999993</v>
      </c>
      <c r="BU28" s="597">
        <f t="shared" si="22"/>
        <v>91.599000000000004</v>
      </c>
      <c r="BV28" s="339">
        <f t="shared" si="4"/>
        <v>0.44523674118144563</v>
      </c>
      <c r="BW28" s="340"/>
      <c r="BX28" s="341">
        <f t="shared" si="23"/>
        <v>0.93006122421757931</v>
      </c>
      <c r="BY28" s="342">
        <f t="shared" si="24"/>
        <v>2.8958121212390674E-2</v>
      </c>
      <c r="BZ28" s="342">
        <f t="shared" si="25"/>
        <v>3.1123422153651884E-2</v>
      </c>
      <c r="CA28" s="343">
        <f t="shared" si="26"/>
        <v>9.8572324163780332E-3</v>
      </c>
      <c r="CC28" s="416" t="str">
        <f t="shared" si="27"/>
        <v>1982/1983</v>
      </c>
      <c r="CD28" s="603">
        <v>125.24</v>
      </c>
      <c r="CE28" s="603">
        <v>3.51</v>
      </c>
      <c r="CF28" s="603">
        <v>439.85399999999998</v>
      </c>
      <c r="CG28" s="603">
        <v>127.158</v>
      </c>
      <c r="CH28" s="603">
        <v>66.623000000000005</v>
      </c>
      <c r="CI28" s="603">
        <v>633.63499999999999</v>
      </c>
      <c r="CJ28" s="603">
        <v>130.87</v>
      </c>
      <c r="CK28" s="603">
        <v>293.46600000000001</v>
      </c>
      <c r="CL28" s="603">
        <v>424.33600000000001</v>
      </c>
      <c r="CM28" s="603">
        <v>59.534999999999997</v>
      </c>
      <c r="CN28" s="603">
        <v>633.63499999999999</v>
      </c>
      <c r="CO28" s="603">
        <v>149.76400000000001</v>
      </c>
      <c r="CP28" s="417">
        <f t="shared" si="28"/>
        <v>0.30951224603251698</v>
      </c>
      <c r="CR28" s="409" t="str">
        <f t="shared" si="29"/>
        <v>1982/1983</v>
      </c>
      <c r="CS28" s="426">
        <f t="shared" si="30"/>
        <v>0.30514212711593736</v>
      </c>
      <c r="CT28" s="426">
        <f t="shared" si="31"/>
        <v>1.6767115338394389</v>
      </c>
      <c r="CU28" s="426">
        <f t="shared" si="32"/>
        <v>0.51133103256989831</v>
      </c>
      <c r="CV28" s="426">
        <f t="shared" si="33"/>
        <v>0.53023010742540777</v>
      </c>
      <c r="CW28" s="426">
        <f t="shared" si="34"/>
        <v>7.4989117872206301E-2</v>
      </c>
      <c r="CX28" s="426">
        <f t="shared" si="35"/>
        <v>0.46924491229177673</v>
      </c>
      <c r="CY28" s="426">
        <f t="shared" si="36"/>
        <v>0.27564758921066707</v>
      </c>
      <c r="CZ28" s="426">
        <f t="shared" si="37"/>
        <v>0.41873334560051251</v>
      </c>
      <c r="DA28" s="426">
        <f t="shared" si="38"/>
        <v>0.37460408732702394</v>
      </c>
      <c r="DB28" s="426">
        <f t="shared" si="39"/>
        <v>0.78563869992441426</v>
      </c>
      <c r="DC28" s="426">
        <f t="shared" si="40"/>
        <v>0.46924491229177673</v>
      </c>
      <c r="DD28" s="427">
        <f t="shared" si="41"/>
        <v>0.6116222857295478</v>
      </c>
    </row>
    <row r="29" spans="1:108" ht="14.4" x14ac:dyDescent="0.3">
      <c r="A29" s="331" t="s">
        <v>137</v>
      </c>
      <c r="B29" s="587">
        <v>20.832999999999998</v>
      </c>
      <c r="C29" s="587">
        <v>5.09</v>
      </c>
      <c r="D29" s="587">
        <v>106.03100000000001</v>
      </c>
      <c r="E29" s="587">
        <v>89.491</v>
      </c>
      <c r="F29" s="587">
        <v>4.2999999999999997E-2</v>
      </c>
      <c r="G29" s="587">
        <v>195.565</v>
      </c>
      <c r="H29" s="587">
        <v>23.625</v>
      </c>
      <c r="I29" s="587">
        <v>98.462000000000003</v>
      </c>
      <c r="J29" s="587">
        <v>122.087</v>
      </c>
      <c r="K29" s="587">
        <v>47.917000000000002</v>
      </c>
      <c r="L29" s="587">
        <v>195.565</v>
      </c>
      <c r="M29" s="587">
        <v>25.561</v>
      </c>
      <c r="N29" s="332">
        <f t="shared" si="6"/>
        <v>0.15035528575798215</v>
      </c>
      <c r="O29" s="333"/>
      <c r="P29" s="334" t="str">
        <f t="shared" si="7"/>
        <v>1983/1984</v>
      </c>
      <c r="Q29" s="592">
        <v>1.107</v>
      </c>
      <c r="R29" s="592">
        <v>5.36</v>
      </c>
      <c r="S29" s="592">
        <v>5.931</v>
      </c>
      <c r="T29" s="592">
        <v>1.617</v>
      </c>
      <c r="U29" s="592">
        <v>0.22600000000000001</v>
      </c>
      <c r="V29" s="592">
        <v>7.774</v>
      </c>
      <c r="W29" s="592">
        <v>1.268</v>
      </c>
      <c r="X29" s="592">
        <v>5.0720000000000001</v>
      </c>
      <c r="Y29" s="592">
        <v>6.34</v>
      </c>
      <c r="Z29" s="592">
        <v>0.42899999999999999</v>
      </c>
      <c r="AA29" s="592">
        <v>7.774</v>
      </c>
      <c r="AB29" s="592">
        <v>1.0049999999999999</v>
      </c>
      <c r="AC29" s="335">
        <f t="shared" si="0"/>
        <v>0.14847097060127049</v>
      </c>
      <c r="AD29" s="336"/>
      <c r="AE29" s="611" t="str">
        <f t="shared" si="8"/>
        <v>1983/1984</v>
      </c>
      <c r="AF29" s="612">
        <v>6.5</v>
      </c>
      <c r="AG29" s="612">
        <v>1.43</v>
      </c>
      <c r="AH29" s="612">
        <v>9.3000000000000007</v>
      </c>
      <c r="AI29" s="612">
        <v>0.28499999999999998</v>
      </c>
      <c r="AJ29" s="612">
        <v>2.4590000000000001</v>
      </c>
      <c r="AK29" s="612">
        <v>12.044</v>
      </c>
      <c r="AL29" s="612">
        <v>11.4</v>
      </c>
      <c r="AM29" s="612">
        <v>0.2</v>
      </c>
      <c r="AN29" s="612">
        <v>11.6</v>
      </c>
      <c r="AO29" s="612">
        <v>0</v>
      </c>
      <c r="AP29" s="612">
        <v>12.044</v>
      </c>
      <c r="AQ29" s="612">
        <v>0.44400000000000001</v>
      </c>
      <c r="AR29" s="613">
        <f t="shared" si="1"/>
        <v>3.8275862068965522E-2</v>
      </c>
      <c r="AS29" s="336"/>
      <c r="AT29" s="955" t="str">
        <f t="shared" si="9"/>
        <v>1983/1984</v>
      </c>
      <c r="AU29" s="956">
        <v>1.532</v>
      </c>
      <c r="AV29" s="956">
        <v>1.49</v>
      </c>
      <c r="AW29" s="956">
        <v>2.2749999999999999</v>
      </c>
      <c r="AX29" s="956">
        <v>0.20599999999999999</v>
      </c>
      <c r="AY29" s="956">
        <v>0.215</v>
      </c>
      <c r="AZ29" s="956">
        <v>2.6960000000000002</v>
      </c>
      <c r="BA29" s="956">
        <v>1.8979999999999999</v>
      </c>
      <c r="BB29" s="956">
        <v>0.54300000000000004</v>
      </c>
      <c r="BC29" s="956">
        <v>2.4409999999999998</v>
      </c>
      <c r="BD29" s="956">
        <v>0</v>
      </c>
      <c r="BE29" s="956">
        <v>2.6960000000000002</v>
      </c>
      <c r="BF29" s="956">
        <v>0.255</v>
      </c>
      <c r="BG29" s="957">
        <f t="shared" si="2"/>
        <v>0.10446538303973782</v>
      </c>
      <c r="BH29" s="333"/>
      <c r="BI29" s="338" t="str">
        <f t="shared" si="10"/>
        <v>1983/1984</v>
      </c>
      <c r="BJ29" s="597">
        <f t="shared" si="11"/>
        <v>29.971999999999998</v>
      </c>
      <c r="BK29" s="597">
        <f t="shared" si="12"/>
        <v>4.1217469638329112</v>
      </c>
      <c r="BL29" s="597">
        <f t="shared" si="13"/>
        <v>123.53700000000001</v>
      </c>
      <c r="BM29" s="597">
        <f t="shared" si="14"/>
        <v>91.599000000000004</v>
      </c>
      <c r="BN29" s="597">
        <f t="shared" si="15"/>
        <v>2.9430000000000001</v>
      </c>
      <c r="BO29" s="597">
        <f t="shared" si="16"/>
        <v>218.07900000000001</v>
      </c>
      <c r="BP29" s="597">
        <f t="shared" si="17"/>
        <v>38.191000000000003</v>
      </c>
      <c r="BQ29" s="597">
        <f t="shared" si="18"/>
        <v>104.27700000000002</v>
      </c>
      <c r="BR29" s="597">
        <f t="shared" si="19"/>
        <v>142.46799999999999</v>
      </c>
      <c r="BS29" s="597">
        <f t="shared" si="20"/>
        <v>48.346000000000004</v>
      </c>
      <c r="BT29" s="597">
        <f t="shared" si="21"/>
        <v>218.07900000000001</v>
      </c>
      <c r="BU29" s="597">
        <f t="shared" si="22"/>
        <v>27.264999999999997</v>
      </c>
      <c r="BV29" s="339">
        <f t="shared" si="4"/>
        <v>0.14288783841856467</v>
      </c>
      <c r="BW29" s="340"/>
      <c r="BX29" s="341">
        <f t="shared" si="23"/>
        <v>0.85829346673466245</v>
      </c>
      <c r="BY29" s="342">
        <f t="shared" si="24"/>
        <v>4.8009907962796569E-2</v>
      </c>
      <c r="BZ29" s="342">
        <f t="shared" si="25"/>
        <v>7.528108987590762E-2</v>
      </c>
      <c r="CA29" s="343">
        <f t="shared" si="26"/>
        <v>1.8415535426633316E-2</v>
      </c>
      <c r="CC29" s="416" t="str">
        <f t="shared" si="27"/>
        <v>1983/1984</v>
      </c>
      <c r="CD29" s="603">
        <v>119.69799999999999</v>
      </c>
      <c r="CE29" s="603">
        <v>2.91</v>
      </c>
      <c r="CF29" s="603">
        <v>348.33100000000002</v>
      </c>
      <c r="CG29" s="603">
        <v>149.76400000000001</v>
      </c>
      <c r="CH29" s="603">
        <v>58.542000000000002</v>
      </c>
      <c r="CI29" s="603">
        <v>556.63699999999994</v>
      </c>
      <c r="CJ29" s="603">
        <v>135.58799999999999</v>
      </c>
      <c r="CK29" s="603">
        <v>271.11399999999998</v>
      </c>
      <c r="CL29" s="603">
        <v>406.702</v>
      </c>
      <c r="CM29" s="603">
        <v>60.954999999999998</v>
      </c>
      <c r="CN29" s="603">
        <v>556.63699999999994</v>
      </c>
      <c r="CO29" s="603">
        <v>88.98</v>
      </c>
      <c r="CP29" s="417">
        <f t="shared" si="28"/>
        <v>0.19026765342975729</v>
      </c>
      <c r="CR29" s="409" t="str">
        <f t="shared" si="29"/>
        <v>1983/1984</v>
      </c>
      <c r="CS29" s="426">
        <f t="shared" si="30"/>
        <v>0.25039683202726865</v>
      </c>
      <c r="CT29" s="426">
        <f t="shared" si="31"/>
        <v>1.4164078913515159</v>
      </c>
      <c r="CU29" s="426">
        <f t="shared" si="32"/>
        <v>0.35465405031421265</v>
      </c>
      <c r="CV29" s="426">
        <f t="shared" si="33"/>
        <v>0.6116222857295478</v>
      </c>
      <c r="CW29" s="426">
        <f t="shared" si="34"/>
        <v>5.0271599877011373E-2</v>
      </c>
      <c r="CX29" s="426">
        <f t="shared" si="35"/>
        <v>0.39177956190479618</v>
      </c>
      <c r="CY29" s="426">
        <f t="shared" si="36"/>
        <v>0.2816694692745671</v>
      </c>
      <c r="CZ29" s="426">
        <f t="shared" si="37"/>
        <v>0.38462418023414513</v>
      </c>
      <c r="DA29" s="426">
        <f t="shared" si="38"/>
        <v>0.35030071157751863</v>
      </c>
      <c r="DB29" s="426">
        <f t="shared" si="39"/>
        <v>0.79314248215896976</v>
      </c>
      <c r="DC29" s="426">
        <f t="shared" si="40"/>
        <v>0.39177956190479618</v>
      </c>
      <c r="DD29" s="427">
        <f t="shared" si="41"/>
        <v>0.30641717239829169</v>
      </c>
    </row>
    <row r="30" spans="1:108" ht="14.4" x14ac:dyDescent="0.3">
      <c r="A30" s="331" t="s">
        <v>138</v>
      </c>
      <c r="B30" s="587">
        <v>29.096</v>
      </c>
      <c r="C30" s="587">
        <v>6.7</v>
      </c>
      <c r="D30" s="587">
        <v>194.881</v>
      </c>
      <c r="E30" s="587">
        <v>25.561</v>
      </c>
      <c r="F30" s="587">
        <v>4.3999999999999997E-2</v>
      </c>
      <c r="G30" s="587">
        <v>220.48599999999999</v>
      </c>
      <c r="H30" s="587">
        <v>27.108000000000001</v>
      </c>
      <c r="I30" s="587">
        <v>104.51300000000001</v>
      </c>
      <c r="J30" s="587">
        <v>131.62100000000001</v>
      </c>
      <c r="K30" s="587">
        <v>46.999000000000002</v>
      </c>
      <c r="L30" s="587">
        <v>220.48599999999999</v>
      </c>
      <c r="M30" s="587">
        <v>41.866</v>
      </c>
      <c r="N30" s="332">
        <f t="shared" si="6"/>
        <v>0.2343858470496025</v>
      </c>
      <c r="O30" s="333"/>
      <c r="P30" s="334" t="str">
        <f t="shared" si="7"/>
        <v>1984/1985</v>
      </c>
      <c r="Q30" s="592">
        <v>1.1919999999999999</v>
      </c>
      <c r="R30" s="592">
        <v>5.69</v>
      </c>
      <c r="S30" s="592">
        <v>6.7779999999999996</v>
      </c>
      <c r="T30" s="592">
        <v>1.0049999999999999</v>
      </c>
      <c r="U30" s="592">
        <v>0.61199999999999999</v>
      </c>
      <c r="V30" s="592">
        <v>8.3949999999999996</v>
      </c>
      <c r="W30" s="592">
        <v>1.1719999999999999</v>
      </c>
      <c r="X30" s="592">
        <v>5.2720000000000002</v>
      </c>
      <c r="Y30" s="592">
        <v>6.444</v>
      </c>
      <c r="Z30" s="592">
        <v>0.56999999999999995</v>
      </c>
      <c r="AA30" s="592">
        <v>8.3949999999999996</v>
      </c>
      <c r="AB30" s="592">
        <v>1.381</v>
      </c>
      <c r="AC30" s="335">
        <f t="shared" si="0"/>
        <v>0.19689193042486455</v>
      </c>
      <c r="AD30" s="336"/>
      <c r="AE30" s="611" t="str">
        <f t="shared" si="8"/>
        <v>1984/1985</v>
      </c>
      <c r="AF30" s="612">
        <v>6.3</v>
      </c>
      <c r="AG30" s="612">
        <v>1.57</v>
      </c>
      <c r="AH30" s="612">
        <v>9.9</v>
      </c>
      <c r="AI30" s="612">
        <v>0.44400000000000001</v>
      </c>
      <c r="AJ30" s="612">
        <v>1.6839999999999999</v>
      </c>
      <c r="AK30" s="612">
        <v>12.028</v>
      </c>
      <c r="AL30" s="612">
        <v>11.6</v>
      </c>
      <c r="AM30" s="612">
        <v>0.2</v>
      </c>
      <c r="AN30" s="612">
        <v>11.8</v>
      </c>
      <c r="AO30" s="612">
        <v>0</v>
      </c>
      <c r="AP30" s="612">
        <v>12.028</v>
      </c>
      <c r="AQ30" s="612">
        <v>0.22800000000000001</v>
      </c>
      <c r="AR30" s="613">
        <f t="shared" si="1"/>
        <v>1.9322033898305085E-2</v>
      </c>
      <c r="AS30" s="336"/>
      <c r="AT30" s="955" t="str">
        <f t="shared" si="9"/>
        <v>1984/1985</v>
      </c>
      <c r="AU30" s="956">
        <v>1.6180000000000001</v>
      </c>
      <c r="AV30" s="956">
        <v>1.52</v>
      </c>
      <c r="AW30" s="956">
        <v>2.464</v>
      </c>
      <c r="AX30" s="956">
        <v>0.255</v>
      </c>
      <c r="AY30" s="956">
        <v>0.14699999999999999</v>
      </c>
      <c r="AZ30" s="956">
        <v>2.8660000000000001</v>
      </c>
      <c r="BA30" s="956">
        <v>1.9510000000000001</v>
      </c>
      <c r="BB30" s="956">
        <v>0.57399999999999995</v>
      </c>
      <c r="BC30" s="956">
        <v>2.5249999999999999</v>
      </c>
      <c r="BD30" s="956">
        <v>0.04</v>
      </c>
      <c r="BE30" s="956">
        <v>2.8660000000000001</v>
      </c>
      <c r="BF30" s="956">
        <v>0.30099999999999999</v>
      </c>
      <c r="BG30" s="957">
        <f t="shared" si="2"/>
        <v>0.11734892787524366</v>
      </c>
      <c r="BH30" s="333"/>
      <c r="BI30" s="338" t="str">
        <f t="shared" si="10"/>
        <v>1984/1985</v>
      </c>
      <c r="BJ30" s="597">
        <f t="shared" si="11"/>
        <v>38.206000000000003</v>
      </c>
      <c r="BK30" s="597">
        <f t="shared" si="12"/>
        <v>5.6018164686174945</v>
      </c>
      <c r="BL30" s="597">
        <f t="shared" si="13"/>
        <v>214.023</v>
      </c>
      <c r="BM30" s="597">
        <f t="shared" si="14"/>
        <v>27.264999999999997</v>
      </c>
      <c r="BN30" s="597">
        <f t="shared" si="15"/>
        <v>2.4869999999999997</v>
      </c>
      <c r="BO30" s="597">
        <f t="shared" si="16"/>
        <v>243.77500000000001</v>
      </c>
      <c r="BP30" s="597">
        <f t="shared" si="17"/>
        <v>41.831000000000003</v>
      </c>
      <c r="BQ30" s="597">
        <f t="shared" si="18"/>
        <v>110.55900000000001</v>
      </c>
      <c r="BR30" s="597">
        <f t="shared" si="19"/>
        <v>152.39000000000001</v>
      </c>
      <c r="BS30" s="597">
        <f t="shared" si="20"/>
        <v>47.609000000000002</v>
      </c>
      <c r="BT30" s="597">
        <f t="shared" si="21"/>
        <v>243.77500000000001</v>
      </c>
      <c r="BU30" s="597">
        <f t="shared" si="22"/>
        <v>43.776000000000003</v>
      </c>
      <c r="BV30" s="339">
        <f t="shared" si="4"/>
        <v>0.21888109440547202</v>
      </c>
      <c r="BW30" s="340"/>
      <c r="BX30" s="341">
        <f t="shared" si="23"/>
        <v>0.91056101447040738</v>
      </c>
      <c r="BY30" s="342">
        <f t="shared" si="24"/>
        <v>3.1669493465655556E-2</v>
      </c>
      <c r="BZ30" s="342">
        <f t="shared" si="25"/>
        <v>4.6256710727351734E-2</v>
      </c>
      <c r="CA30" s="343">
        <f t="shared" si="26"/>
        <v>1.151278133658532E-2</v>
      </c>
      <c r="CC30" s="416" t="str">
        <f t="shared" si="27"/>
        <v>1984/1985</v>
      </c>
      <c r="CD30" s="603">
        <v>128.97</v>
      </c>
      <c r="CE30" s="603">
        <v>3.56</v>
      </c>
      <c r="CF30" s="603">
        <v>458.43599999999998</v>
      </c>
      <c r="CG30" s="603">
        <v>88.98</v>
      </c>
      <c r="CH30" s="603">
        <v>66.256</v>
      </c>
      <c r="CI30" s="603">
        <v>613.67200000000003</v>
      </c>
      <c r="CJ30" s="603">
        <v>138.947</v>
      </c>
      <c r="CK30" s="603">
        <v>289.57100000000003</v>
      </c>
      <c r="CL30" s="603">
        <v>428.51799999999997</v>
      </c>
      <c r="CM30" s="603">
        <v>67.007999999999996</v>
      </c>
      <c r="CN30" s="603">
        <v>613.67200000000003</v>
      </c>
      <c r="CO30" s="603">
        <v>118.146</v>
      </c>
      <c r="CP30" s="417">
        <f t="shared" si="28"/>
        <v>0.23842543075439032</v>
      </c>
      <c r="CR30" s="409" t="str">
        <f t="shared" si="29"/>
        <v>1984/1985</v>
      </c>
      <c r="CS30" s="426">
        <f t="shared" si="30"/>
        <v>0.29623943552764209</v>
      </c>
      <c r="CT30" s="426">
        <f t="shared" si="31"/>
        <v>1.5735439518588468</v>
      </c>
      <c r="CU30" s="426">
        <f t="shared" si="32"/>
        <v>0.46685469727508311</v>
      </c>
      <c r="CV30" s="426">
        <f t="shared" si="33"/>
        <v>0.30641717239829169</v>
      </c>
      <c r="CW30" s="426">
        <f t="shared" si="34"/>
        <v>3.7536223134508565E-2</v>
      </c>
      <c r="CX30" s="426">
        <f t="shared" si="35"/>
        <v>0.39723989362395545</v>
      </c>
      <c r="CY30" s="426">
        <f t="shared" si="36"/>
        <v>0.30105723765176651</v>
      </c>
      <c r="CZ30" s="426">
        <f t="shared" si="37"/>
        <v>0.38180273577119256</v>
      </c>
      <c r="DA30" s="426">
        <f t="shared" si="38"/>
        <v>0.35562100075142705</v>
      </c>
      <c r="DB30" s="426">
        <f t="shared" si="39"/>
        <v>0.71049725405921693</v>
      </c>
      <c r="DC30" s="426">
        <f t="shared" si="40"/>
        <v>0.39723989362395545</v>
      </c>
      <c r="DD30" s="427">
        <f t="shared" si="41"/>
        <v>0.37052460514956076</v>
      </c>
    </row>
    <row r="31" spans="1:108" ht="14.4" x14ac:dyDescent="0.3">
      <c r="A31" s="331" t="s">
        <v>139</v>
      </c>
      <c r="B31" s="587">
        <v>30.436</v>
      </c>
      <c r="C31" s="587">
        <v>7.41</v>
      </c>
      <c r="D31" s="587">
        <v>225.447</v>
      </c>
      <c r="E31" s="587">
        <v>41.866</v>
      </c>
      <c r="F31" s="587">
        <v>0.251</v>
      </c>
      <c r="G31" s="587">
        <v>267.56400000000002</v>
      </c>
      <c r="H31" s="587">
        <v>29.274000000000001</v>
      </c>
      <c r="I31" s="587">
        <v>104.505</v>
      </c>
      <c r="J31" s="587">
        <v>133.779</v>
      </c>
      <c r="K31" s="587">
        <v>31.175999999999998</v>
      </c>
      <c r="L31" s="587">
        <v>267.56400000000002</v>
      </c>
      <c r="M31" s="587">
        <v>102.60899999999999</v>
      </c>
      <c r="N31" s="332">
        <f t="shared" si="6"/>
        <v>0.62204237519323458</v>
      </c>
      <c r="O31" s="333"/>
      <c r="P31" s="334" t="str">
        <f t="shared" si="7"/>
        <v>1985/1986</v>
      </c>
      <c r="Q31" s="592">
        <v>1.123</v>
      </c>
      <c r="R31" s="592">
        <v>6.21</v>
      </c>
      <c r="S31" s="592">
        <v>6.97</v>
      </c>
      <c r="T31" s="592">
        <v>1.381</v>
      </c>
      <c r="U31" s="592">
        <v>0.41499999999999998</v>
      </c>
      <c r="V31" s="592">
        <v>8.766</v>
      </c>
      <c r="W31" s="592">
        <v>1.2649999999999999</v>
      </c>
      <c r="X31" s="592">
        <v>5.423</v>
      </c>
      <c r="Y31" s="592">
        <v>6.6879999999999997</v>
      </c>
      <c r="Z31" s="592">
        <v>0.65300000000000002</v>
      </c>
      <c r="AA31" s="592">
        <v>8.766</v>
      </c>
      <c r="AB31" s="592">
        <v>1.425</v>
      </c>
      <c r="AC31" s="335">
        <f t="shared" si="0"/>
        <v>0.19411524315488354</v>
      </c>
      <c r="AD31" s="336"/>
      <c r="AE31" s="611" t="str">
        <f t="shared" si="8"/>
        <v>1985/1986</v>
      </c>
      <c r="AF31" s="612">
        <v>6.2</v>
      </c>
      <c r="AG31" s="612">
        <v>1.69</v>
      </c>
      <c r="AH31" s="612">
        <v>10.5</v>
      </c>
      <c r="AI31" s="612">
        <v>0.22800000000000001</v>
      </c>
      <c r="AJ31" s="612">
        <v>1.736</v>
      </c>
      <c r="AK31" s="612">
        <v>12.464</v>
      </c>
      <c r="AL31" s="612">
        <v>11.8</v>
      </c>
      <c r="AM31" s="612">
        <v>0.186</v>
      </c>
      <c r="AN31" s="612">
        <v>11.986000000000001</v>
      </c>
      <c r="AO31" s="612">
        <v>0</v>
      </c>
      <c r="AP31" s="612">
        <v>12.464</v>
      </c>
      <c r="AQ31" s="612">
        <v>0.47799999999999998</v>
      </c>
      <c r="AR31" s="613">
        <f t="shared" si="1"/>
        <v>3.9879859836475885E-2</v>
      </c>
      <c r="AS31" s="336"/>
      <c r="AT31" s="955" t="str">
        <f t="shared" si="9"/>
        <v>1985/1986</v>
      </c>
      <c r="AU31" s="956">
        <v>1.524</v>
      </c>
      <c r="AV31" s="956">
        <v>1.61</v>
      </c>
      <c r="AW31" s="956">
        <v>2.448</v>
      </c>
      <c r="AX31" s="956">
        <v>0.30099999999999999</v>
      </c>
      <c r="AY31" s="956">
        <v>0.16600000000000001</v>
      </c>
      <c r="AZ31" s="956">
        <v>2.915</v>
      </c>
      <c r="BA31" s="956">
        <v>1.9990000000000001</v>
      </c>
      <c r="BB31" s="956">
        <v>0.59099999999999997</v>
      </c>
      <c r="BC31" s="956">
        <v>2.59</v>
      </c>
      <c r="BD31" s="956">
        <v>0.02</v>
      </c>
      <c r="BE31" s="956">
        <v>2.915</v>
      </c>
      <c r="BF31" s="956">
        <v>0.30499999999999999</v>
      </c>
      <c r="BG31" s="957">
        <f t="shared" si="2"/>
        <v>0.11685823754789272</v>
      </c>
      <c r="BH31" s="333"/>
      <c r="BI31" s="338" t="str">
        <f t="shared" si="10"/>
        <v>1985/1986</v>
      </c>
      <c r="BJ31" s="597">
        <f t="shared" si="11"/>
        <v>39.283000000000001</v>
      </c>
      <c r="BK31" s="597">
        <f t="shared" si="12"/>
        <v>6.2460860932209865</v>
      </c>
      <c r="BL31" s="597">
        <f t="shared" si="13"/>
        <v>245.36500000000001</v>
      </c>
      <c r="BM31" s="597">
        <f t="shared" si="14"/>
        <v>43.776000000000003</v>
      </c>
      <c r="BN31" s="597">
        <f t="shared" si="15"/>
        <v>2.5680000000000001</v>
      </c>
      <c r="BO31" s="597">
        <f t="shared" si="16"/>
        <v>291.70900000000006</v>
      </c>
      <c r="BP31" s="597">
        <f t="shared" si="17"/>
        <v>44.338000000000001</v>
      </c>
      <c r="BQ31" s="597">
        <f t="shared" si="18"/>
        <v>110.705</v>
      </c>
      <c r="BR31" s="597">
        <f t="shared" si="19"/>
        <v>155.04299999999998</v>
      </c>
      <c r="BS31" s="597">
        <f t="shared" si="20"/>
        <v>31.848999999999997</v>
      </c>
      <c r="BT31" s="597">
        <f t="shared" si="21"/>
        <v>291.70900000000006</v>
      </c>
      <c r="BU31" s="597">
        <f t="shared" si="22"/>
        <v>104.81699999999999</v>
      </c>
      <c r="BV31" s="339">
        <f t="shared" si="4"/>
        <v>0.56084262568756293</v>
      </c>
      <c r="BW31" s="340"/>
      <c r="BX31" s="341">
        <f t="shared" si="23"/>
        <v>0.91882297801234891</v>
      </c>
      <c r="BY31" s="342">
        <f t="shared" si="24"/>
        <v>2.8406659466509075E-2</v>
      </c>
      <c r="BZ31" s="342">
        <f t="shared" si="25"/>
        <v>4.2793389440221707E-2</v>
      </c>
      <c r="CA31" s="343">
        <f t="shared" si="26"/>
        <v>9.9769730809202619E-3</v>
      </c>
      <c r="CC31" s="416" t="str">
        <f t="shared" si="27"/>
        <v>1985/1986</v>
      </c>
      <c r="CD31" s="603">
        <v>130.99700000000001</v>
      </c>
      <c r="CE31" s="603">
        <v>3.66</v>
      </c>
      <c r="CF31" s="603">
        <v>479.08600000000001</v>
      </c>
      <c r="CG31" s="603">
        <v>118.146</v>
      </c>
      <c r="CH31" s="603">
        <v>53.47</v>
      </c>
      <c r="CI31" s="603">
        <v>650.702</v>
      </c>
      <c r="CJ31" s="603">
        <v>133.36699999999999</v>
      </c>
      <c r="CK31" s="603">
        <v>284.36099999999999</v>
      </c>
      <c r="CL31" s="603">
        <v>417.72800000000001</v>
      </c>
      <c r="CM31" s="603">
        <v>55.302</v>
      </c>
      <c r="CN31" s="603">
        <v>650.702</v>
      </c>
      <c r="CO31" s="603">
        <v>177.672</v>
      </c>
      <c r="CP31" s="417">
        <f t="shared" si="28"/>
        <v>0.37560408430754916</v>
      </c>
      <c r="CR31" s="409" t="str">
        <f t="shared" si="29"/>
        <v>1985/1986</v>
      </c>
      <c r="CS31" s="426">
        <f t="shared" si="30"/>
        <v>0.29987709642205546</v>
      </c>
      <c r="CT31" s="426">
        <f t="shared" si="31"/>
        <v>1.7065808997871548</v>
      </c>
      <c r="CU31" s="426">
        <f t="shared" si="32"/>
        <v>0.51215230668397738</v>
      </c>
      <c r="CV31" s="426">
        <f t="shared" si="33"/>
        <v>0.37052460514956076</v>
      </c>
      <c r="CW31" s="426">
        <f t="shared" si="34"/>
        <v>4.8026930989339821E-2</v>
      </c>
      <c r="CX31" s="426">
        <f t="shared" si="35"/>
        <v>0.44829891409585348</v>
      </c>
      <c r="CY31" s="426">
        <f t="shared" si="36"/>
        <v>0.3324510561083327</v>
      </c>
      <c r="CZ31" s="426">
        <f t="shared" si="37"/>
        <v>0.38931147379563302</v>
      </c>
      <c r="DA31" s="426">
        <f t="shared" si="38"/>
        <v>0.37115778688524587</v>
      </c>
      <c r="DB31" s="426">
        <f t="shared" si="39"/>
        <v>0.57591045531807161</v>
      </c>
      <c r="DC31" s="426">
        <f t="shared" si="40"/>
        <v>0.44829891409585348</v>
      </c>
      <c r="DD31" s="427">
        <f t="shared" si="41"/>
        <v>0.58994664325273538</v>
      </c>
    </row>
    <row r="32" spans="1:108" ht="14.4" x14ac:dyDescent="0.3">
      <c r="A32" s="331" t="s">
        <v>140</v>
      </c>
      <c r="B32" s="587">
        <v>27.885999999999999</v>
      </c>
      <c r="C32" s="587">
        <v>7.49</v>
      </c>
      <c r="D32" s="587">
        <v>208.94399999999999</v>
      </c>
      <c r="E32" s="587">
        <v>102.60899999999999</v>
      </c>
      <c r="F32" s="587">
        <v>4.4999999999999998E-2</v>
      </c>
      <c r="G32" s="587">
        <v>311.59800000000001</v>
      </c>
      <c r="H32" s="587">
        <v>31.33</v>
      </c>
      <c r="I32" s="587">
        <v>118.35599999999999</v>
      </c>
      <c r="J32" s="587">
        <v>149.68600000000001</v>
      </c>
      <c r="K32" s="587">
        <v>37.911000000000001</v>
      </c>
      <c r="L32" s="587">
        <v>311.59800000000001</v>
      </c>
      <c r="M32" s="587">
        <v>124.001</v>
      </c>
      <c r="N32" s="332">
        <f t="shared" si="6"/>
        <v>0.6609967110348246</v>
      </c>
      <c r="O32" s="344"/>
      <c r="P32" s="334" t="str">
        <f t="shared" si="7"/>
        <v>1986/1987</v>
      </c>
      <c r="Q32" s="592">
        <v>0.99399999999999999</v>
      </c>
      <c r="R32" s="592">
        <v>5.95</v>
      </c>
      <c r="S32" s="592">
        <v>5.9119999999999999</v>
      </c>
      <c r="T32" s="592">
        <v>1.425</v>
      </c>
      <c r="U32" s="592">
        <v>0.64200000000000002</v>
      </c>
      <c r="V32" s="592">
        <v>7.9790000000000001</v>
      </c>
      <c r="W32" s="592">
        <v>1.204</v>
      </c>
      <c r="X32" s="592">
        <v>5.4379999999999997</v>
      </c>
      <c r="Y32" s="592">
        <v>6.6420000000000003</v>
      </c>
      <c r="Z32" s="592">
        <v>0.14299999999999999</v>
      </c>
      <c r="AA32" s="592">
        <v>7.9790000000000001</v>
      </c>
      <c r="AB32" s="592">
        <v>1.194</v>
      </c>
      <c r="AC32" s="335">
        <f t="shared" si="0"/>
        <v>0.17597641857037583</v>
      </c>
      <c r="AD32" s="345"/>
      <c r="AE32" s="611" t="str">
        <f t="shared" si="8"/>
        <v>1986/1987</v>
      </c>
      <c r="AF32" s="612">
        <v>6</v>
      </c>
      <c r="AG32" s="612">
        <v>1.67</v>
      </c>
      <c r="AH32" s="612">
        <v>10</v>
      </c>
      <c r="AI32" s="612">
        <v>0.47799999999999998</v>
      </c>
      <c r="AJ32" s="612">
        <v>3.2559999999999998</v>
      </c>
      <c r="AK32" s="612">
        <v>13.734</v>
      </c>
      <c r="AL32" s="612">
        <v>12.606</v>
      </c>
      <c r="AM32" s="612">
        <v>0.5</v>
      </c>
      <c r="AN32" s="612">
        <v>13.106</v>
      </c>
      <c r="AO32" s="612">
        <v>0</v>
      </c>
      <c r="AP32" s="612">
        <v>13.734</v>
      </c>
      <c r="AQ32" s="612">
        <v>0.628</v>
      </c>
      <c r="AR32" s="613">
        <f t="shared" si="1"/>
        <v>4.7916984587211962E-2</v>
      </c>
      <c r="AS32" s="345"/>
      <c r="AT32" s="955" t="str">
        <f t="shared" si="9"/>
        <v>1986/1987</v>
      </c>
      <c r="AU32" s="956">
        <v>1.5389999999999999</v>
      </c>
      <c r="AV32" s="956">
        <v>1.52</v>
      </c>
      <c r="AW32" s="956">
        <v>2.3319999999999999</v>
      </c>
      <c r="AX32" s="956">
        <v>0.30499999999999999</v>
      </c>
      <c r="AY32" s="956">
        <v>0.20300000000000001</v>
      </c>
      <c r="AZ32" s="956">
        <v>2.84</v>
      </c>
      <c r="BA32" s="956">
        <v>1.968</v>
      </c>
      <c r="BB32" s="956">
        <v>0.67100000000000004</v>
      </c>
      <c r="BC32" s="956">
        <v>2.6389999999999998</v>
      </c>
      <c r="BD32" s="956">
        <v>0</v>
      </c>
      <c r="BE32" s="956">
        <v>2.84</v>
      </c>
      <c r="BF32" s="956">
        <v>0.20100000000000001</v>
      </c>
      <c r="BG32" s="957">
        <f t="shared" si="2"/>
        <v>7.6165214096248587E-2</v>
      </c>
      <c r="BH32" s="344"/>
      <c r="BI32" s="338" t="str">
        <f t="shared" si="10"/>
        <v>1986/1987</v>
      </c>
      <c r="BJ32" s="597">
        <f t="shared" si="11"/>
        <v>36.418999999999997</v>
      </c>
      <c r="BK32" s="597">
        <f t="shared" si="12"/>
        <v>6.2381723825475719</v>
      </c>
      <c r="BL32" s="597">
        <f t="shared" si="13"/>
        <v>227.18799999999999</v>
      </c>
      <c r="BM32" s="597">
        <f t="shared" si="14"/>
        <v>104.81699999999999</v>
      </c>
      <c r="BN32" s="597">
        <f t="shared" si="15"/>
        <v>4.1459999999999999</v>
      </c>
      <c r="BO32" s="597">
        <f t="shared" si="16"/>
        <v>336.15099999999995</v>
      </c>
      <c r="BP32" s="597">
        <f t="shared" si="17"/>
        <v>47.108000000000004</v>
      </c>
      <c r="BQ32" s="597">
        <f t="shared" si="18"/>
        <v>124.965</v>
      </c>
      <c r="BR32" s="597">
        <f t="shared" si="19"/>
        <v>172.07300000000001</v>
      </c>
      <c r="BS32" s="597">
        <f t="shared" si="20"/>
        <v>38.054000000000002</v>
      </c>
      <c r="BT32" s="597">
        <f t="shared" si="21"/>
        <v>336.15099999999995</v>
      </c>
      <c r="BU32" s="597">
        <f t="shared" si="22"/>
        <v>126.024</v>
      </c>
      <c r="BV32" s="339">
        <f t="shared" si="4"/>
        <v>0.59975157880710239</v>
      </c>
      <c r="BW32" s="346"/>
      <c r="BX32" s="341">
        <f t="shared" si="23"/>
        <v>0.91969646284134721</v>
      </c>
      <c r="BY32" s="342">
        <f t="shared" si="24"/>
        <v>2.6022501188443053E-2</v>
      </c>
      <c r="BZ32" s="342">
        <f t="shared" si="25"/>
        <v>4.4016409317393528E-2</v>
      </c>
      <c r="CA32" s="343">
        <f t="shared" si="26"/>
        <v>1.026462665281617E-2</v>
      </c>
      <c r="CC32" s="416" t="str">
        <f t="shared" si="27"/>
        <v>1986/1987</v>
      </c>
      <c r="CD32" s="603">
        <v>131.86099999999999</v>
      </c>
      <c r="CE32" s="603">
        <v>3.61</v>
      </c>
      <c r="CF32" s="603">
        <v>475.45100000000002</v>
      </c>
      <c r="CG32" s="603">
        <v>177.672</v>
      </c>
      <c r="CH32" s="603">
        <v>52.484000000000002</v>
      </c>
      <c r="CI32" s="603">
        <v>705.60699999999997</v>
      </c>
      <c r="CJ32" s="603">
        <v>141.07599999999999</v>
      </c>
      <c r="CK32" s="603">
        <v>304.59199999999998</v>
      </c>
      <c r="CL32" s="603">
        <v>445.66800000000001</v>
      </c>
      <c r="CM32" s="603">
        <v>55.076999999999998</v>
      </c>
      <c r="CN32" s="603">
        <v>705.60699999999997</v>
      </c>
      <c r="CO32" s="603">
        <v>204.86199999999999</v>
      </c>
      <c r="CP32" s="417">
        <f t="shared" si="28"/>
        <v>0.40911441951492278</v>
      </c>
      <c r="CR32" s="409" t="str">
        <f t="shared" si="29"/>
        <v>1986/1987</v>
      </c>
      <c r="CS32" s="426">
        <f t="shared" si="30"/>
        <v>0.27619235406981596</v>
      </c>
      <c r="CT32" s="426">
        <f t="shared" si="31"/>
        <v>1.7280255907333995</v>
      </c>
      <c r="CU32" s="426">
        <f t="shared" si="32"/>
        <v>0.47783683281768252</v>
      </c>
      <c r="CV32" s="426">
        <f t="shared" si="33"/>
        <v>0.58994664325273538</v>
      </c>
      <c r="CW32" s="426">
        <f t="shared" si="34"/>
        <v>7.8995503391509792E-2</v>
      </c>
      <c r="CX32" s="426">
        <f t="shared" si="35"/>
        <v>0.47639975227003128</v>
      </c>
      <c r="CY32" s="426">
        <f t="shared" si="36"/>
        <v>0.33391930590603652</v>
      </c>
      <c r="CZ32" s="426">
        <f t="shared" si="37"/>
        <v>0.41027013184850558</v>
      </c>
      <c r="DA32" s="426">
        <f t="shared" si="38"/>
        <v>0.38610131308507678</v>
      </c>
      <c r="DB32" s="426">
        <f t="shared" si="39"/>
        <v>0.6909236160284693</v>
      </c>
      <c r="DC32" s="426">
        <f t="shared" si="40"/>
        <v>0.47639975227003128</v>
      </c>
      <c r="DD32" s="427">
        <f t="shared" si="41"/>
        <v>0.61516533080805613</v>
      </c>
    </row>
    <row r="33" spans="1:108" ht="14.4" x14ac:dyDescent="0.3">
      <c r="A33" s="331" t="s">
        <v>141</v>
      </c>
      <c r="B33" s="587">
        <v>24.081</v>
      </c>
      <c r="C33" s="587">
        <v>7.52</v>
      </c>
      <c r="D33" s="587">
        <v>181.143</v>
      </c>
      <c r="E33" s="587">
        <v>124.001</v>
      </c>
      <c r="F33" s="587">
        <v>8.6999999999999994E-2</v>
      </c>
      <c r="G33" s="587">
        <v>305.23099999999999</v>
      </c>
      <c r="H33" s="587">
        <v>31.794</v>
      </c>
      <c r="I33" s="587">
        <v>121.652</v>
      </c>
      <c r="J33" s="587">
        <v>153.446</v>
      </c>
      <c r="K33" s="587">
        <v>43.598999999999997</v>
      </c>
      <c r="L33" s="587">
        <v>305.23099999999999</v>
      </c>
      <c r="M33" s="587">
        <v>108.18600000000001</v>
      </c>
      <c r="N33" s="332">
        <f t="shared" si="6"/>
        <v>0.54904209698292272</v>
      </c>
      <c r="O33" s="344"/>
      <c r="P33" s="334" t="str">
        <f t="shared" si="7"/>
        <v>1987/1988</v>
      </c>
      <c r="Q33" s="592">
        <v>1.006</v>
      </c>
      <c r="R33" s="592">
        <v>7.02</v>
      </c>
      <c r="S33" s="592">
        <v>7.0650000000000004</v>
      </c>
      <c r="T33" s="592">
        <v>1.194</v>
      </c>
      <c r="U33" s="592">
        <v>0.23499999999999999</v>
      </c>
      <c r="V33" s="592">
        <v>8.4939999999999998</v>
      </c>
      <c r="W33" s="592">
        <v>1.1830000000000001</v>
      </c>
      <c r="X33" s="592">
        <v>5.7</v>
      </c>
      <c r="Y33" s="592">
        <v>6.883</v>
      </c>
      <c r="Z33" s="592">
        <v>0.36899999999999999</v>
      </c>
      <c r="AA33" s="592">
        <v>8.4939999999999998</v>
      </c>
      <c r="AB33" s="592">
        <v>1.242</v>
      </c>
      <c r="AC33" s="335">
        <f t="shared" si="0"/>
        <v>0.17126309983452842</v>
      </c>
      <c r="AD33" s="345"/>
      <c r="AE33" s="611" t="str">
        <f t="shared" si="8"/>
        <v>1987/1988</v>
      </c>
      <c r="AF33" s="612">
        <v>6</v>
      </c>
      <c r="AG33" s="612">
        <v>1.65</v>
      </c>
      <c r="AH33" s="612">
        <v>9.9</v>
      </c>
      <c r="AI33" s="612">
        <v>0.628</v>
      </c>
      <c r="AJ33" s="612">
        <v>2.899</v>
      </c>
      <c r="AK33" s="612">
        <v>13.427</v>
      </c>
      <c r="AL33" s="612">
        <v>12.673999999999999</v>
      </c>
      <c r="AM33" s="612">
        <v>0.35</v>
      </c>
      <c r="AN33" s="612">
        <v>13.023999999999999</v>
      </c>
      <c r="AO33" s="612">
        <v>0</v>
      </c>
      <c r="AP33" s="612">
        <v>13.427</v>
      </c>
      <c r="AQ33" s="612">
        <v>0.40300000000000002</v>
      </c>
      <c r="AR33" s="613">
        <f t="shared" si="1"/>
        <v>3.0942874692874697E-2</v>
      </c>
      <c r="AS33" s="345"/>
      <c r="AT33" s="955" t="str">
        <f t="shared" si="9"/>
        <v>1987/1988</v>
      </c>
      <c r="AU33" s="956">
        <v>1.7030000000000001</v>
      </c>
      <c r="AV33" s="956">
        <v>1.57</v>
      </c>
      <c r="AW33" s="956">
        <v>2.6720000000000002</v>
      </c>
      <c r="AX33" s="956">
        <v>0.20100000000000001</v>
      </c>
      <c r="AY33" s="956">
        <v>0.22900000000000001</v>
      </c>
      <c r="AZ33" s="956">
        <v>3.1019999999999999</v>
      </c>
      <c r="BA33" s="956">
        <v>2.0990000000000002</v>
      </c>
      <c r="BB33" s="956">
        <v>0.84</v>
      </c>
      <c r="BC33" s="956">
        <v>2.9390000000000001</v>
      </c>
      <c r="BD33" s="956">
        <v>0</v>
      </c>
      <c r="BE33" s="956">
        <v>3.1019999999999999</v>
      </c>
      <c r="BF33" s="956">
        <v>0.16300000000000001</v>
      </c>
      <c r="BG33" s="957">
        <f t="shared" si="2"/>
        <v>5.5461041170466144E-2</v>
      </c>
      <c r="BH33" s="344"/>
      <c r="BI33" s="338" t="str">
        <f t="shared" si="10"/>
        <v>1987/1988</v>
      </c>
      <c r="BJ33" s="597">
        <f t="shared" si="11"/>
        <v>32.79</v>
      </c>
      <c r="BK33" s="597">
        <f t="shared" si="12"/>
        <v>6.1232082952119553</v>
      </c>
      <c r="BL33" s="597">
        <f t="shared" si="13"/>
        <v>200.78</v>
      </c>
      <c r="BM33" s="597">
        <f t="shared" si="14"/>
        <v>126.024</v>
      </c>
      <c r="BN33" s="597">
        <f t="shared" si="15"/>
        <v>3.45</v>
      </c>
      <c r="BO33" s="597">
        <f t="shared" si="16"/>
        <v>330.25400000000002</v>
      </c>
      <c r="BP33" s="597">
        <f t="shared" si="17"/>
        <v>47.75</v>
      </c>
      <c r="BQ33" s="597">
        <f t="shared" si="18"/>
        <v>128.542</v>
      </c>
      <c r="BR33" s="597">
        <f t="shared" si="19"/>
        <v>176.292</v>
      </c>
      <c r="BS33" s="597">
        <f t="shared" si="20"/>
        <v>43.967999999999996</v>
      </c>
      <c r="BT33" s="597">
        <f t="shared" si="21"/>
        <v>330.25400000000002</v>
      </c>
      <c r="BU33" s="597">
        <f t="shared" si="22"/>
        <v>109.99400000000001</v>
      </c>
      <c r="BV33" s="339">
        <f t="shared" si="4"/>
        <v>0.4993825478979389</v>
      </c>
      <c r="BW33" s="346"/>
      <c r="BX33" s="341">
        <f t="shared" si="23"/>
        <v>0.90219643390775972</v>
      </c>
      <c r="BY33" s="342">
        <f t="shared" si="24"/>
        <v>3.518776770594681E-2</v>
      </c>
      <c r="BZ33" s="342">
        <f t="shared" si="25"/>
        <v>4.9307699970116546E-2</v>
      </c>
      <c r="CA33" s="343">
        <f t="shared" si="26"/>
        <v>1.3308098416176911E-2</v>
      </c>
      <c r="CC33" s="416" t="str">
        <f t="shared" si="27"/>
        <v>1987/1988</v>
      </c>
      <c r="CD33" s="603">
        <v>126.86199999999999</v>
      </c>
      <c r="CE33" s="603">
        <v>3.56</v>
      </c>
      <c r="CF33" s="603">
        <v>450.99700000000001</v>
      </c>
      <c r="CG33" s="603">
        <v>204.83699999999999</v>
      </c>
      <c r="CH33" s="603">
        <v>57.323</v>
      </c>
      <c r="CI33" s="603">
        <v>713.15700000000004</v>
      </c>
      <c r="CJ33" s="603">
        <v>139.83699999999999</v>
      </c>
      <c r="CK33" s="603">
        <v>316.517</v>
      </c>
      <c r="CL33" s="603">
        <v>456.35399999999998</v>
      </c>
      <c r="CM33" s="603">
        <v>59.128</v>
      </c>
      <c r="CN33" s="603">
        <v>713.15700000000004</v>
      </c>
      <c r="CO33" s="603">
        <v>197.67500000000001</v>
      </c>
      <c r="CP33" s="417">
        <f t="shared" si="28"/>
        <v>0.38347604766024812</v>
      </c>
      <c r="CR33" s="409" t="str">
        <f t="shared" si="29"/>
        <v>1987/1988</v>
      </c>
      <c r="CS33" s="426">
        <f t="shared" si="30"/>
        <v>0.25846983336223611</v>
      </c>
      <c r="CT33" s="426">
        <f t="shared" si="31"/>
        <v>1.7200023301157177</v>
      </c>
      <c r="CU33" s="426">
        <f t="shared" si="32"/>
        <v>0.44519143142859041</v>
      </c>
      <c r="CV33" s="426">
        <f t="shared" si="33"/>
        <v>0.61524041066799462</v>
      </c>
      <c r="CW33" s="426">
        <f t="shared" si="34"/>
        <v>6.0185265949095478E-2</v>
      </c>
      <c r="CX33" s="426">
        <f t="shared" si="35"/>
        <v>0.46308737066312189</v>
      </c>
      <c r="CY33" s="426">
        <f t="shared" si="36"/>
        <v>0.34146899604539571</v>
      </c>
      <c r="CZ33" s="426">
        <f t="shared" si="37"/>
        <v>0.4061140475867015</v>
      </c>
      <c r="DA33" s="426">
        <f t="shared" si="38"/>
        <v>0.38630536820100186</v>
      </c>
      <c r="DB33" s="426">
        <f t="shared" si="39"/>
        <v>0.7436070897036936</v>
      </c>
      <c r="DC33" s="426">
        <f t="shared" si="40"/>
        <v>0.46308737066312189</v>
      </c>
      <c r="DD33" s="427">
        <f t="shared" si="41"/>
        <v>0.55643859871000378</v>
      </c>
    </row>
    <row r="34" spans="1:108" ht="14.4" x14ac:dyDescent="0.3">
      <c r="A34" s="331" t="s">
        <v>142</v>
      </c>
      <c r="B34" s="587">
        <v>23.573</v>
      </c>
      <c r="C34" s="587">
        <v>5.31</v>
      </c>
      <c r="D34" s="587">
        <v>125.194</v>
      </c>
      <c r="E34" s="587">
        <v>108.18600000000001</v>
      </c>
      <c r="F34" s="587">
        <v>7.0999999999999994E-2</v>
      </c>
      <c r="G34" s="587">
        <v>233.45099999999999</v>
      </c>
      <c r="H34" s="587">
        <v>32.965000000000003</v>
      </c>
      <c r="I34" s="587">
        <v>99.926000000000002</v>
      </c>
      <c r="J34" s="587">
        <v>132.89099999999999</v>
      </c>
      <c r="K34" s="587">
        <v>51.524999999999999</v>
      </c>
      <c r="L34" s="587">
        <v>233.45099999999999</v>
      </c>
      <c r="M34" s="587">
        <v>49.034999999999997</v>
      </c>
      <c r="N34" s="332">
        <f t="shared" si="6"/>
        <v>0.2658934148880791</v>
      </c>
      <c r="O34" s="344"/>
      <c r="P34" s="334" t="str">
        <f t="shared" si="7"/>
        <v>1988/1989</v>
      </c>
      <c r="Q34" s="592">
        <v>0.995</v>
      </c>
      <c r="R34" s="592">
        <v>5.48</v>
      </c>
      <c r="S34" s="592">
        <v>5.45</v>
      </c>
      <c r="T34" s="592">
        <v>1.242</v>
      </c>
      <c r="U34" s="592">
        <v>0.97499999999999998</v>
      </c>
      <c r="V34" s="592">
        <v>7.6669999999999998</v>
      </c>
      <c r="W34" s="592">
        <v>1.4059999999999999</v>
      </c>
      <c r="X34" s="592">
        <v>5.2480000000000002</v>
      </c>
      <c r="Y34" s="592">
        <v>6.6539999999999999</v>
      </c>
      <c r="Z34" s="592">
        <v>1.0999999999999999E-2</v>
      </c>
      <c r="AA34" s="592">
        <v>7.6669999999999998</v>
      </c>
      <c r="AB34" s="592">
        <v>1.002</v>
      </c>
      <c r="AC34" s="335">
        <f t="shared" si="0"/>
        <v>0.15033758439609901</v>
      </c>
      <c r="AD34" s="345"/>
      <c r="AE34" s="611" t="str">
        <f t="shared" si="8"/>
        <v>1988/1989</v>
      </c>
      <c r="AF34" s="612">
        <v>6</v>
      </c>
      <c r="AG34" s="612">
        <v>1.68</v>
      </c>
      <c r="AH34" s="612">
        <v>10.1</v>
      </c>
      <c r="AI34" s="612">
        <v>0.40300000000000002</v>
      </c>
      <c r="AJ34" s="612">
        <v>3.1379999999999999</v>
      </c>
      <c r="AK34" s="612">
        <v>13.641</v>
      </c>
      <c r="AL34" s="612">
        <v>13.097</v>
      </c>
      <c r="AM34" s="612">
        <v>0.35</v>
      </c>
      <c r="AN34" s="612">
        <v>13.446999999999999</v>
      </c>
      <c r="AO34" s="612">
        <v>0</v>
      </c>
      <c r="AP34" s="612">
        <v>13.641</v>
      </c>
      <c r="AQ34" s="612">
        <v>0.19400000000000001</v>
      </c>
      <c r="AR34" s="613">
        <f t="shared" si="1"/>
        <v>1.4427009741949879E-2</v>
      </c>
      <c r="AS34" s="345"/>
      <c r="AT34" s="955" t="str">
        <f t="shared" si="9"/>
        <v>1988/1989</v>
      </c>
      <c r="AU34" s="956">
        <v>1.7490000000000001</v>
      </c>
      <c r="AV34" s="956">
        <v>1.57</v>
      </c>
      <c r="AW34" s="956">
        <v>2.7480000000000002</v>
      </c>
      <c r="AX34" s="956">
        <v>0.16300000000000001</v>
      </c>
      <c r="AY34" s="956">
        <v>0.36</v>
      </c>
      <c r="AZ34" s="956">
        <v>3.2709999999999999</v>
      </c>
      <c r="BA34" s="956">
        <v>2.1680000000000001</v>
      </c>
      <c r="BB34" s="956">
        <v>0.95199999999999996</v>
      </c>
      <c r="BC34" s="956">
        <v>3.12</v>
      </c>
      <c r="BD34" s="956">
        <v>0</v>
      </c>
      <c r="BE34" s="956">
        <v>3.2709999999999999</v>
      </c>
      <c r="BF34" s="956">
        <v>0.151</v>
      </c>
      <c r="BG34" s="957">
        <f t="shared" si="2"/>
        <v>4.8397435897435892E-2</v>
      </c>
      <c r="BH34" s="344"/>
      <c r="BI34" s="338" t="str">
        <f t="shared" si="10"/>
        <v>1988/1989</v>
      </c>
      <c r="BJ34" s="597">
        <f t="shared" si="11"/>
        <v>32.317</v>
      </c>
      <c r="BK34" s="597">
        <f t="shared" si="12"/>
        <v>4.4401398644676178</v>
      </c>
      <c r="BL34" s="597">
        <f t="shared" si="13"/>
        <v>143.49199999999999</v>
      </c>
      <c r="BM34" s="597">
        <f t="shared" si="14"/>
        <v>109.99400000000001</v>
      </c>
      <c r="BN34" s="597">
        <f t="shared" si="15"/>
        <v>4.5440000000000005</v>
      </c>
      <c r="BO34" s="597">
        <f t="shared" si="16"/>
        <v>258.02999999999997</v>
      </c>
      <c r="BP34" s="597">
        <f t="shared" si="17"/>
        <v>49.636000000000003</v>
      </c>
      <c r="BQ34" s="597">
        <f t="shared" si="18"/>
        <v>106.476</v>
      </c>
      <c r="BR34" s="597">
        <f t="shared" si="19"/>
        <v>156.11199999999999</v>
      </c>
      <c r="BS34" s="597">
        <f t="shared" si="20"/>
        <v>51.536000000000001</v>
      </c>
      <c r="BT34" s="597">
        <f t="shared" si="21"/>
        <v>258.02999999999997</v>
      </c>
      <c r="BU34" s="597">
        <f t="shared" si="22"/>
        <v>50.382000000000005</v>
      </c>
      <c r="BV34" s="339">
        <f t="shared" si="4"/>
        <v>0.24263176144244109</v>
      </c>
      <c r="BW34" s="340"/>
      <c r="BX34" s="341">
        <f t="shared" si="23"/>
        <v>0.87248069578791854</v>
      </c>
      <c r="BY34" s="342">
        <f t="shared" si="24"/>
        <v>3.7981211496111285E-2</v>
      </c>
      <c r="BZ34" s="342">
        <f t="shared" si="25"/>
        <v>7.0387199286371369E-2</v>
      </c>
      <c r="CA34" s="343">
        <f t="shared" si="26"/>
        <v>1.9150893429598866E-2</v>
      </c>
      <c r="CC34" s="416" t="str">
        <f t="shared" si="27"/>
        <v>1988/1989</v>
      </c>
      <c r="CD34" s="603">
        <v>126.10899999999999</v>
      </c>
      <c r="CE34" s="603">
        <v>3.18</v>
      </c>
      <c r="CF34" s="603">
        <v>400.43900000000002</v>
      </c>
      <c r="CG34" s="603">
        <v>197.67500000000001</v>
      </c>
      <c r="CH34" s="603">
        <v>66.465000000000003</v>
      </c>
      <c r="CI34" s="603">
        <v>664.57899999999995</v>
      </c>
      <c r="CJ34" s="603">
        <v>144.035</v>
      </c>
      <c r="CK34" s="603">
        <v>306.827</v>
      </c>
      <c r="CL34" s="603">
        <v>450.86200000000002</v>
      </c>
      <c r="CM34" s="603">
        <v>68.460999999999999</v>
      </c>
      <c r="CN34" s="603">
        <v>664.57899999999995</v>
      </c>
      <c r="CO34" s="603">
        <v>145.256</v>
      </c>
      <c r="CP34" s="417">
        <f t="shared" si="28"/>
        <v>0.27970261282477382</v>
      </c>
      <c r="CR34" s="409" t="str">
        <f t="shared" si="29"/>
        <v>1988/1989</v>
      </c>
      <c r="CS34" s="426">
        <f t="shared" si="30"/>
        <v>0.2562624396355534</v>
      </c>
      <c r="CT34" s="426">
        <f t="shared" si="31"/>
        <v>1.3962703976313262</v>
      </c>
      <c r="CU34" s="426">
        <f t="shared" si="32"/>
        <v>0.35833672544382533</v>
      </c>
      <c r="CV34" s="426">
        <f t="shared" si="33"/>
        <v>0.55643859871000378</v>
      </c>
      <c r="CW34" s="426">
        <f t="shared" si="34"/>
        <v>6.8366809599037084E-2</v>
      </c>
      <c r="CX34" s="426">
        <f t="shared" si="35"/>
        <v>0.38826083881675466</v>
      </c>
      <c r="CY34" s="426">
        <f t="shared" si="36"/>
        <v>0.34461068490297497</v>
      </c>
      <c r="CZ34" s="426">
        <f t="shared" si="37"/>
        <v>0.34702291519325223</v>
      </c>
      <c r="DA34" s="426">
        <f t="shared" si="38"/>
        <v>0.34625229005771163</v>
      </c>
      <c r="DB34" s="426">
        <f t="shared" si="39"/>
        <v>0.75277895444121479</v>
      </c>
      <c r="DC34" s="426">
        <f t="shared" si="40"/>
        <v>0.38826083881675466</v>
      </c>
      <c r="DD34" s="427">
        <f t="shared" si="41"/>
        <v>0.34684969984028202</v>
      </c>
    </row>
    <row r="35" spans="1:108" ht="14.4" x14ac:dyDescent="0.3">
      <c r="A35" s="331" t="s">
        <v>143</v>
      </c>
      <c r="B35" s="587">
        <v>26.216999999999999</v>
      </c>
      <c r="C35" s="587">
        <v>7.3</v>
      </c>
      <c r="D35" s="587">
        <v>191.32</v>
      </c>
      <c r="E35" s="587">
        <v>49.034999999999997</v>
      </c>
      <c r="F35" s="587">
        <v>4.8000000000000001E-2</v>
      </c>
      <c r="G35" s="587">
        <v>240.40299999999999</v>
      </c>
      <c r="H35" s="587">
        <v>34.799999999999997</v>
      </c>
      <c r="I35" s="587">
        <v>111.32</v>
      </c>
      <c r="J35" s="587">
        <v>146.12</v>
      </c>
      <c r="K35" s="587">
        <v>60.131999999999998</v>
      </c>
      <c r="L35" s="587">
        <v>240.40299999999999</v>
      </c>
      <c r="M35" s="587">
        <v>34.151000000000003</v>
      </c>
      <c r="N35" s="332">
        <f t="shared" si="6"/>
        <v>0.16557900044605628</v>
      </c>
      <c r="O35" s="344"/>
      <c r="P35" s="334" t="str">
        <f t="shared" si="7"/>
        <v>1989/1990</v>
      </c>
      <c r="Q35" s="592">
        <v>1.0349999999999999</v>
      </c>
      <c r="R35" s="592">
        <v>6.35</v>
      </c>
      <c r="S35" s="592">
        <v>6.5709999999999997</v>
      </c>
      <c r="T35" s="592">
        <v>1.002</v>
      </c>
      <c r="U35" s="592">
        <v>0.56799999999999995</v>
      </c>
      <c r="V35" s="592">
        <v>8.141</v>
      </c>
      <c r="W35" s="592">
        <v>1.06</v>
      </c>
      <c r="X35" s="592">
        <v>5.9119999999999999</v>
      </c>
      <c r="Y35" s="592">
        <v>6.9720000000000004</v>
      </c>
      <c r="Z35" s="592">
        <v>2.5000000000000001E-2</v>
      </c>
      <c r="AA35" s="592">
        <v>8.141</v>
      </c>
      <c r="AB35" s="592">
        <v>1.1439999999999999</v>
      </c>
      <c r="AC35" s="335">
        <f t="shared" si="0"/>
        <v>0.16349864227526079</v>
      </c>
      <c r="AD35" s="345"/>
      <c r="AE35" s="611" t="str">
        <f t="shared" si="8"/>
        <v>1989/1990</v>
      </c>
      <c r="AF35" s="612">
        <v>5.8</v>
      </c>
      <c r="AG35" s="612">
        <v>1.68</v>
      </c>
      <c r="AH35" s="612">
        <v>9.75</v>
      </c>
      <c r="AI35" s="612">
        <v>0.19400000000000001</v>
      </c>
      <c r="AJ35" s="612">
        <v>4.9950000000000001</v>
      </c>
      <c r="AK35" s="612">
        <v>14.939</v>
      </c>
      <c r="AL35" s="612">
        <v>13.138999999999999</v>
      </c>
      <c r="AM35" s="612">
        <v>0.85</v>
      </c>
      <c r="AN35" s="612">
        <v>13.989000000000001</v>
      </c>
      <c r="AO35" s="612">
        <v>0</v>
      </c>
      <c r="AP35" s="612">
        <v>14.939</v>
      </c>
      <c r="AQ35" s="612">
        <v>0.95</v>
      </c>
      <c r="AR35" s="613">
        <f t="shared" si="1"/>
        <v>6.791050110801343E-2</v>
      </c>
      <c r="AS35" s="345"/>
      <c r="AT35" s="955" t="str">
        <f t="shared" si="9"/>
        <v>1989/1990</v>
      </c>
      <c r="AU35" s="956">
        <v>1.732</v>
      </c>
      <c r="AV35" s="956">
        <v>1.58</v>
      </c>
      <c r="AW35" s="956">
        <v>2.742</v>
      </c>
      <c r="AX35" s="956">
        <v>0.151</v>
      </c>
      <c r="AY35" s="956">
        <v>0.54700000000000004</v>
      </c>
      <c r="AZ35" s="956">
        <v>3.44</v>
      </c>
      <c r="BA35" s="956">
        <v>2.1669999999999998</v>
      </c>
      <c r="BB35" s="956">
        <v>1.032</v>
      </c>
      <c r="BC35" s="956">
        <v>3.1989999999999998</v>
      </c>
      <c r="BD35" s="956">
        <v>0</v>
      </c>
      <c r="BE35" s="956">
        <v>3.44</v>
      </c>
      <c r="BF35" s="956">
        <v>0.24099999999999999</v>
      </c>
      <c r="BG35" s="957">
        <f t="shared" si="2"/>
        <v>7.5336042513285406E-2</v>
      </c>
      <c r="BH35" s="344"/>
      <c r="BI35" s="338" t="str">
        <f t="shared" si="10"/>
        <v>1989/1990</v>
      </c>
      <c r="BJ35" s="597">
        <f t="shared" si="11"/>
        <v>34.783999999999999</v>
      </c>
      <c r="BK35" s="597">
        <f t="shared" si="12"/>
        <v>6.0482693192272308</v>
      </c>
      <c r="BL35" s="597">
        <f t="shared" si="13"/>
        <v>210.38299999999998</v>
      </c>
      <c r="BM35" s="597">
        <f t="shared" si="14"/>
        <v>50.382000000000005</v>
      </c>
      <c r="BN35" s="597">
        <f t="shared" si="15"/>
        <v>6.1579999999999995</v>
      </c>
      <c r="BO35" s="597">
        <f t="shared" si="16"/>
        <v>266.923</v>
      </c>
      <c r="BP35" s="597">
        <f t="shared" si="17"/>
        <v>51.165999999999997</v>
      </c>
      <c r="BQ35" s="597">
        <f t="shared" si="18"/>
        <v>119.11399999999999</v>
      </c>
      <c r="BR35" s="597">
        <f t="shared" si="19"/>
        <v>170.28000000000003</v>
      </c>
      <c r="BS35" s="597">
        <f t="shared" si="20"/>
        <v>60.156999999999996</v>
      </c>
      <c r="BT35" s="597">
        <f t="shared" si="21"/>
        <v>266.923</v>
      </c>
      <c r="BU35" s="597">
        <f t="shared" si="22"/>
        <v>36.486000000000004</v>
      </c>
      <c r="BV35" s="339">
        <f t="shared" si="4"/>
        <v>0.15833394810729182</v>
      </c>
      <c r="BW35" s="346"/>
      <c r="BX35" s="341">
        <f t="shared" si="23"/>
        <v>0.90938906660709284</v>
      </c>
      <c r="BY35" s="342">
        <f t="shared" si="24"/>
        <v>3.1233512213439299E-2</v>
      </c>
      <c r="BZ35" s="342">
        <f t="shared" si="25"/>
        <v>4.634404871116013E-2</v>
      </c>
      <c r="CA35" s="343">
        <f t="shared" si="26"/>
        <v>1.3033372468307802E-2</v>
      </c>
      <c r="CC35" s="416" t="str">
        <f t="shared" si="27"/>
        <v>1989/1990</v>
      </c>
      <c r="CD35" s="603">
        <v>127.346</v>
      </c>
      <c r="CE35" s="603">
        <v>3.63</v>
      </c>
      <c r="CF35" s="603">
        <v>461.71699999999998</v>
      </c>
      <c r="CG35" s="603">
        <v>145.256</v>
      </c>
      <c r="CH35" s="603">
        <v>73.602999999999994</v>
      </c>
      <c r="CI35" s="603">
        <v>680.57600000000002</v>
      </c>
      <c r="CJ35" s="603">
        <v>150.65100000000001</v>
      </c>
      <c r="CK35" s="603">
        <v>324.88400000000001</v>
      </c>
      <c r="CL35" s="603">
        <v>475.53500000000003</v>
      </c>
      <c r="CM35" s="603">
        <v>72.176000000000002</v>
      </c>
      <c r="CN35" s="603">
        <v>680.57600000000002</v>
      </c>
      <c r="CO35" s="603">
        <v>132.86500000000001</v>
      </c>
      <c r="CP35" s="417">
        <f t="shared" si="28"/>
        <v>0.24258231074416983</v>
      </c>
      <c r="CR35" s="409" t="str">
        <f t="shared" si="29"/>
        <v>1989/1990</v>
      </c>
      <c r="CS35" s="426">
        <f t="shared" si="30"/>
        <v>0.27314560331694754</v>
      </c>
      <c r="CT35" s="426">
        <f t="shared" si="31"/>
        <v>1.6661898951039205</v>
      </c>
      <c r="CU35" s="426">
        <f t="shared" si="32"/>
        <v>0.45565357134348528</v>
      </c>
      <c r="CV35" s="426">
        <f t="shared" si="33"/>
        <v>0.34684969984028202</v>
      </c>
      <c r="CW35" s="426">
        <f t="shared" si="34"/>
        <v>8.366506799994565E-2</v>
      </c>
      <c r="CX35" s="426">
        <f t="shared" si="35"/>
        <v>0.39220160569870227</v>
      </c>
      <c r="CY35" s="426">
        <f t="shared" si="36"/>
        <v>0.33963266091828126</v>
      </c>
      <c r="CZ35" s="426">
        <f t="shared" si="37"/>
        <v>0.36663547604683511</v>
      </c>
      <c r="DA35" s="426">
        <f t="shared" si="38"/>
        <v>0.35808089835658791</v>
      </c>
      <c r="DB35" s="426">
        <f t="shared" si="39"/>
        <v>0.83347650188428279</v>
      </c>
      <c r="DC35" s="426">
        <f t="shared" si="40"/>
        <v>0.39220160569870227</v>
      </c>
      <c r="DD35" s="427">
        <f t="shared" si="41"/>
        <v>0.27460956610092951</v>
      </c>
    </row>
    <row r="36" spans="1:108" ht="14.4" x14ac:dyDescent="0.3">
      <c r="A36" s="331" t="s">
        <v>144</v>
      </c>
      <c r="B36" s="587">
        <v>27.094999999999999</v>
      </c>
      <c r="C36" s="587">
        <v>7.44</v>
      </c>
      <c r="D36" s="587">
        <v>201.53399999999999</v>
      </c>
      <c r="E36" s="587">
        <v>34.151000000000003</v>
      </c>
      <c r="F36" s="587">
        <v>8.6999999999999994E-2</v>
      </c>
      <c r="G36" s="587">
        <v>235.77199999999999</v>
      </c>
      <c r="H36" s="587">
        <v>36.201000000000001</v>
      </c>
      <c r="I36" s="587">
        <v>117.072</v>
      </c>
      <c r="J36" s="587">
        <v>153.273</v>
      </c>
      <c r="K36" s="587">
        <v>43.857999999999997</v>
      </c>
      <c r="L36" s="587">
        <v>235.77199999999999</v>
      </c>
      <c r="M36" s="587">
        <v>38.640999999999998</v>
      </c>
      <c r="N36" s="332">
        <f t="shared" si="6"/>
        <v>0.19601686188372197</v>
      </c>
      <c r="O36" s="344"/>
      <c r="P36" s="334" t="str">
        <f t="shared" si="7"/>
        <v>1990/1991</v>
      </c>
      <c r="Q36" s="592">
        <v>1.0620000000000001</v>
      </c>
      <c r="R36" s="592">
        <v>6.65</v>
      </c>
      <c r="S36" s="592">
        <v>7.0670000000000002</v>
      </c>
      <c r="T36" s="592">
        <v>1.1439999999999999</v>
      </c>
      <c r="U36" s="592">
        <v>0.52200000000000002</v>
      </c>
      <c r="V36" s="592">
        <v>8.7330000000000005</v>
      </c>
      <c r="W36" s="592">
        <v>1.2729999999999999</v>
      </c>
      <c r="X36" s="592">
        <v>5.7839999999999998</v>
      </c>
      <c r="Y36" s="592">
        <v>7.0570000000000004</v>
      </c>
      <c r="Z36" s="592">
        <v>0.14199999999999999</v>
      </c>
      <c r="AA36" s="592">
        <v>8.7330000000000005</v>
      </c>
      <c r="AB36" s="592">
        <v>1.534</v>
      </c>
      <c r="AC36" s="335">
        <f t="shared" si="0"/>
        <v>0.21308515071537712</v>
      </c>
      <c r="AD36" s="345"/>
      <c r="AE36" s="611" t="str">
        <f t="shared" si="8"/>
        <v>1990/1991</v>
      </c>
      <c r="AF36" s="612">
        <v>6.6</v>
      </c>
      <c r="AG36" s="612">
        <v>2.14</v>
      </c>
      <c r="AH36" s="612">
        <v>14.1</v>
      </c>
      <c r="AI36" s="612">
        <v>0.95</v>
      </c>
      <c r="AJ36" s="612">
        <v>1.9390000000000001</v>
      </c>
      <c r="AK36" s="612">
        <v>16.989000000000001</v>
      </c>
      <c r="AL36" s="612">
        <v>13.539</v>
      </c>
      <c r="AM36" s="612">
        <v>1.7</v>
      </c>
      <c r="AN36" s="612">
        <v>15.239000000000001</v>
      </c>
      <c r="AO36" s="612">
        <v>0</v>
      </c>
      <c r="AP36" s="612">
        <v>16.989000000000001</v>
      </c>
      <c r="AQ36" s="612">
        <v>1.75</v>
      </c>
      <c r="AR36" s="613">
        <f t="shared" si="1"/>
        <v>0.11483693155718878</v>
      </c>
      <c r="AS36" s="345"/>
      <c r="AT36" s="955" t="str">
        <f t="shared" si="9"/>
        <v>1990/1991</v>
      </c>
      <c r="AU36" s="956">
        <v>1.7290000000000001</v>
      </c>
      <c r="AV36" s="956">
        <v>1.61</v>
      </c>
      <c r="AW36" s="956">
        <v>2.7869999999999999</v>
      </c>
      <c r="AX36" s="956">
        <v>0.24099999999999999</v>
      </c>
      <c r="AY36" s="956">
        <v>0.55700000000000005</v>
      </c>
      <c r="AZ36" s="956">
        <v>3.585</v>
      </c>
      <c r="BA36" s="956">
        <v>2.1669999999999998</v>
      </c>
      <c r="BB36" s="956">
        <v>1.123</v>
      </c>
      <c r="BC36" s="956">
        <v>3.29</v>
      </c>
      <c r="BD36" s="956">
        <v>3.0000000000000001E-3</v>
      </c>
      <c r="BE36" s="956">
        <v>3.585</v>
      </c>
      <c r="BF36" s="956">
        <v>0.29199999999999998</v>
      </c>
      <c r="BG36" s="957">
        <f t="shared" si="2"/>
        <v>8.8672942605526869E-2</v>
      </c>
      <c r="BH36" s="344"/>
      <c r="BI36" s="338" t="str">
        <f t="shared" si="10"/>
        <v>1990/1991</v>
      </c>
      <c r="BJ36" s="597">
        <f t="shared" si="11"/>
        <v>36.485999999999997</v>
      </c>
      <c r="BK36" s="597">
        <f t="shared" si="12"/>
        <v>6.1801238831332572</v>
      </c>
      <c r="BL36" s="597">
        <f t="shared" si="13"/>
        <v>225.488</v>
      </c>
      <c r="BM36" s="597">
        <f t="shared" si="14"/>
        <v>36.486000000000004</v>
      </c>
      <c r="BN36" s="597">
        <f t="shared" si="15"/>
        <v>3.105</v>
      </c>
      <c r="BO36" s="597">
        <f t="shared" si="16"/>
        <v>265.07899999999995</v>
      </c>
      <c r="BP36" s="597">
        <f t="shared" si="17"/>
        <v>53.180000000000007</v>
      </c>
      <c r="BQ36" s="597">
        <f t="shared" si="18"/>
        <v>125.67900000000002</v>
      </c>
      <c r="BR36" s="597">
        <f t="shared" si="19"/>
        <v>178.85899999999998</v>
      </c>
      <c r="BS36" s="597">
        <f t="shared" si="20"/>
        <v>44.003</v>
      </c>
      <c r="BT36" s="597">
        <f t="shared" si="21"/>
        <v>265.07899999999995</v>
      </c>
      <c r="BU36" s="597">
        <f t="shared" si="22"/>
        <v>42.216999999999999</v>
      </c>
      <c r="BV36" s="339">
        <f t="shared" si="4"/>
        <v>0.18943112778311244</v>
      </c>
      <c r="BW36" s="346"/>
      <c r="BX36" s="341">
        <f t="shared" si="23"/>
        <v>0.89376818278578019</v>
      </c>
      <c r="BY36" s="342">
        <f t="shared" si="24"/>
        <v>3.1340913928900871E-2</v>
      </c>
      <c r="BZ36" s="342">
        <f t="shared" si="25"/>
        <v>6.2531043780600301E-2</v>
      </c>
      <c r="CA36" s="343">
        <f t="shared" si="26"/>
        <v>1.2359859504718655E-2</v>
      </c>
      <c r="CC36" s="416" t="str">
        <f t="shared" si="27"/>
        <v>1990/1991</v>
      </c>
      <c r="CD36" s="604">
        <v>129.066</v>
      </c>
      <c r="CE36" s="604">
        <v>3.73</v>
      </c>
      <c r="CF36" s="604">
        <v>481.85399999999998</v>
      </c>
      <c r="CG36" s="604">
        <v>132.86500000000001</v>
      </c>
      <c r="CH36" s="604">
        <v>58.546999999999997</v>
      </c>
      <c r="CI36" s="604">
        <v>673.26599999999996</v>
      </c>
      <c r="CJ36" s="604">
        <v>154.917</v>
      </c>
      <c r="CK36" s="604">
        <v>318.55799999999999</v>
      </c>
      <c r="CL36" s="604">
        <v>473.47500000000002</v>
      </c>
      <c r="CM36" s="604">
        <v>58.389000000000003</v>
      </c>
      <c r="CN36" s="603">
        <v>673.26599999999996</v>
      </c>
      <c r="CO36" s="604">
        <v>141.40199999999999</v>
      </c>
      <c r="CP36" s="417">
        <f t="shared" si="28"/>
        <v>0.26586119759938626</v>
      </c>
      <c r="CR36" s="409" t="str">
        <f t="shared" si="29"/>
        <v>1990/1991</v>
      </c>
      <c r="CS36" s="426">
        <f t="shared" si="30"/>
        <v>0.2826925758914044</v>
      </c>
      <c r="CT36" s="426">
        <f t="shared" si="31"/>
        <v>1.6568696737622675</v>
      </c>
      <c r="CU36" s="426">
        <f t="shared" si="32"/>
        <v>0.46795917435571771</v>
      </c>
      <c r="CV36" s="426">
        <f t="shared" si="33"/>
        <v>0.27460956610092951</v>
      </c>
      <c r="CW36" s="426">
        <f t="shared" si="34"/>
        <v>5.3034314311578734E-2</v>
      </c>
      <c r="CX36" s="426">
        <f t="shared" si="35"/>
        <v>0.39372105527384416</v>
      </c>
      <c r="CY36" s="426">
        <f t="shared" si="36"/>
        <v>0.34328059541560968</v>
      </c>
      <c r="CZ36" s="426">
        <f t="shared" si="37"/>
        <v>0.39452470193810868</v>
      </c>
      <c r="DA36" s="426">
        <f t="shared" si="38"/>
        <v>0.37775806536775958</v>
      </c>
      <c r="DB36" s="426">
        <f t="shared" si="39"/>
        <v>0.75361797598862801</v>
      </c>
      <c r="DC36" s="426">
        <f t="shared" si="40"/>
        <v>0.39372105527384416</v>
      </c>
      <c r="DD36" s="427">
        <f t="shared" si="41"/>
        <v>0.29856013352003508</v>
      </c>
    </row>
    <row r="37" spans="1:108" ht="14.4" x14ac:dyDescent="0.3">
      <c r="A37" s="331" t="s">
        <v>145</v>
      </c>
      <c r="B37" s="587">
        <v>27.850999999999999</v>
      </c>
      <c r="C37" s="587">
        <v>6.82</v>
      </c>
      <c r="D37" s="587">
        <v>189.86799999999999</v>
      </c>
      <c r="E37" s="587">
        <v>38.640999999999998</v>
      </c>
      <c r="F37" s="587">
        <v>0.499</v>
      </c>
      <c r="G37" s="587">
        <v>229.00800000000001</v>
      </c>
      <c r="H37" s="587">
        <v>38.953000000000003</v>
      </c>
      <c r="I37" s="587">
        <v>121.873</v>
      </c>
      <c r="J37" s="587">
        <v>160.82599999999999</v>
      </c>
      <c r="K37" s="587">
        <v>40.232999999999997</v>
      </c>
      <c r="L37" s="587">
        <v>229.00800000000001</v>
      </c>
      <c r="M37" s="587">
        <v>27.949000000000002</v>
      </c>
      <c r="N37" s="332">
        <f t="shared" si="6"/>
        <v>0.13900894762233973</v>
      </c>
      <c r="O37" s="344"/>
      <c r="P37" s="334" t="str">
        <f t="shared" si="7"/>
        <v>1991/1992</v>
      </c>
      <c r="Q37" s="592">
        <v>1.105</v>
      </c>
      <c r="R37" s="592">
        <v>6.71</v>
      </c>
      <c r="S37" s="592">
        <v>7.4130000000000003</v>
      </c>
      <c r="T37" s="592">
        <v>1.534</v>
      </c>
      <c r="U37" s="592">
        <v>0.21299999999999999</v>
      </c>
      <c r="V37" s="592">
        <v>9.16</v>
      </c>
      <c r="W37" s="592">
        <v>1.2729999999999999</v>
      </c>
      <c r="X37" s="592">
        <v>5.4020000000000001</v>
      </c>
      <c r="Y37" s="592">
        <v>6.6749999999999998</v>
      </c>
      <c r="Z37" s="592">
        <v>0.96399999999999997</v>
      </c>
      <c r="AA37" s="592">
        <v>9.16</v>
      </c>
      <c r="AB37" s="592">
        <v>1.5209999999999999</v>
      </c>
      <c r="AC37" s="335">
        <f t="shared" si="0"/>
        <v>0.19910983112972902</v>
      </c>
      <c r="AD37" s="345"/>
      <c r="AE37" s="611" t="str">
        <f t="shared" si="8"/>
        <v>1991/1992</v>
      </c>
      <c r="AF37" s="612">
        <v>6.9950000000000001</v>
      </c>
      <c r="AG37" s="612">
        <v>2.1</v>
      </c>
      <c r="AH37" s="612">
        <v>14.689</v>
      </c>
      <c r="AI37" s="612">
        <v>1.75</v>
      </c>
      <c r="AJ37" s="612">
        <v>1.024</v>
      </c>
      <c r="AK37" s="612">
        <v>17.463000000000001</v>
      </c>
      <c r="AL37" s="612">
        <v>13.901</v>
      </c>
      <c r="AM37" s="612">
        <v>2.5499999999999998</v>
      </c>
      <c r="AN37" s="612">
        <v>16.451000000000001</v>
      </c>
      <c r="AO37" s="612">
        <v>1.2E-2</v>
      </c>
      <c r="AP37" s="612">
        <v>17.463000000000001</v>
      </c>
      <c r="AQ37" s="612">
        <v>1</v>
      </c>
      <c r="AR37" s="613">
        <f t="shared" si="1"/>
        <v>6.0742270546073007E-2</v>
      </c>
      <c r="AS37" s="345"/>
      <c r="AT37" s="955" t="str">
        <f t="shared" si="9"/>
        <v>1991/1992</v>
      </c>
      <c r="AU37" s="956">
        <v>1.831</v>
      </c>
      <c r="AV37" s="956">
        <v>1.43</v>
      </c>
      <c r="AW37" s="956">
        <v>2.61</v>
      </c>
      <c r="AX37" s="956">
        <v>0.29199999999999998</v>
      </c>
      <c r="AY37" s="956">
        <v>0.63300000000000001</v>
      </c>
      <c r="AZ37" s="956">
        <v>3.5350000000000001</v>
      </c>
      <c r="BA37" s="956">
        <v>2.1680000000000001</v>
      </c>
      <c r="BB37" s="956">
        <v>1.1779999999999999</v>
      </c>
      <c r="BC37" s="956">
        <v>3.3460000000000001</v>
      </c>
      <c r="BD37" s="956">
        <v>1E-3</v>
      </c>
      <c r="BE37" s="956">
        <v>3.5350000000000001</v>
      </c>
      <c r="BF37" s="956">
        <v>0.188</v>
      </c>
      <c r="BG37" s="957">
        <f t="shared" si="2"/>
        <v>5.6169704212727815E-2</v>
      </c>
      <c r="BH37" s="344"/>
      <c r="BI37" s="338" t="str">
        <f t="shared" si="10"/>
        <v>1991/1992</v>
      </c>
      <c r="BJ37" s="597">
        <f t="shared" si="11"/>
        <v>37.782000000000004</v>
      </c>
      <c r="BK37" s="597">
        <f t="shared" si="12"/>
        <v>5.6794240643692762</v>
      </c>
      <c r="BL37" s="597">
        <f t="shared" si="13"/>
        <v>214.58</v>
      </c>
      <c r="BM37" s="597">
        <f t="shared" si="14"/>
        <v>42.216999999999999</v>
      </c>
      <c r="BN37" s="597">
        <f t="shared" si="15"/>
        <v>2.3689999999999998</v>
      </c>
      <c r="BO37" s="597">
        <f t="shared" si="16"/>
        <v>259.166</v>
      </c>
      <c r="BP37" s="597">
        <f t="shared" si="17"/>
        <v>56.295000000000009</v>
      </c>
      <c r="BQ37" s="597">
        <f t="shared" si="18"/>
        <v>131.00300000000001</v>
      </c>
      <c r="BR37" s="597">
        <f t="shared" si="19"/>
        <v>187.298</v>
      </c>
      <c r="BS37" s="597">
        <f t="shared" si="20"/>
        <v>41.209999999999994</v>
      </c>
      <c r="BT37" s="597">
        <f t="shared" si="21"/>
        <v>259.166</v>
      </c>
      <c r="BU37" s="597">
        <f t="shared" si="22"/>
        <v>30.658000000000001</v>
      </c>
      <c r="BV37" s="339">
        <f t="shared" si="4"/>
        <v>0.13416598105974409</v>
      </c>
      <c r="BW37" s="346"/>
      <c r="BX37" s="341">
        <f t="shared" si="23"/>
        <v>0.88483549259017613</v>
      </c>
      <c r="BY37" s="342">
        <f t="shared" si="24"/>
        <v>3.45465560630068E-2</v>
      </c>
      <c r="BZ37" s="342">
        <f t="shared" si="25"/>
        <v>6.8454655606300679E-2</v>
      </c>
      <c r="CA37" s="343">
        <f t="shared" si="26"/>
        <v>1.2163295740516356E-2</v>
      </c>
      <c r="CC37" s="416" t="str">
        <f t="shared" si="27"/>
        <v>1991/1992</v>
      </c>
      <c r="CD37" s="604">
        <v>132.51900000000001</v>
      </c>
      <c r="CE37" s="604">
        <v>3.72</v>
      </c>
      <c r="CF37" s="604">
        <v>492.834</v>
      </c>
      <c r="CG37" s="604">
        <v>141.40199999999999</v>
      </c>
      <c r="CH37" s="604">
        <v>63.106999999999999</v>
      </c>
      <c r="CI37" s="604">
        <v>697.34299999999996</v>
      </c>
      <c r="CJ37" s="604">
        <v>159.86600000000001</v>
      </c>
      <c r="CK37" s="604">
        <v>334.37099999999998</v>
      </c>
      <c r="CL37" s="604">
        <v>494.23700000000002</v>
      </c>
      <c r="CM37" s="604">
        <v>62.052999999999997</v>
      </c>
      <c r="CN37" s="603">
        <v>697.34299999999996</v>
      </c>
      <c r="CO37" s="604">
        <v>141.053</v>
      </c>
      <c r="CP37" s="417">
        <f t="shared" si="28"/>
        <v>0.25356019342429309</v>
      </c>
      <c r="CR37" s="409" t="str">
        <f t="shared" si="29"/>
        <v>1991/1992</v>
      </c>
      <c r="CS37" s="426">
        <f t="shared" si="30"/>
        <v>0.28510628664568854</v>
      </c>
      <c r="CT37" s="426">
        <f t="shared" si="31"/>
        <v>1.5267268990239988</v>
      </c>
      <c r="CU37" s="426">
        <f t="shared" si="32"/>
        <v>0.43540015502177204</v>
      </c>
      <c r="CV37" s="426">
        <f t="shared" si="33"/>
        <v>0.29856013352003508</v>
      </c>
      <c r="CW37" s="426">
        <f t="shared" si="34"/>
        <v>3.7539417180344488E-2</v>
      </c>
      <c r="CX37" s="426">
        <f t="shared" si="35"/>
        <v>0.3716478117655157</v>
      </c>
      <c r="CY37" s="426">
        <f t="shared" si="36"/>
        <v>0.3521386661328863</v>
      </c>
      <c r="CZ37" s="426">
        <f t="shared" si="37"/>
        <v>0.3917893597231818</v>
      </c>
      <c r="DA37" s="426">
        <f t="shared" si="38"/>
        <v>0.37896393835346198</v>
      </c>
      <c r="DB37" s="426">
        <f t="shared" si="39"/>
        <v>0.66410971266497987</v>
      </c>
      <c r="DC37" s="426">
        <f t="shared" si="40"/>
        <v>0.3716478117655157</v>
      </c>
      <c r="DD37" s="427">
        <f t="shared" si="41"/>
        <v>0.21735092482967397</v>
      </c>
    </row>
    <row r="38" spans="1:108" ht="14.4" x14ac:dyDescent="0.3">
      <c r="A38" s="331" t="s">
        <v>146</v>
      </c>
      <c r="B38" s="587">
        <v>29.169</v>
      </c>
      <c r="C38" s="587">
        <v>8.25</v>
      </c>
      <c r="D38" s="587">
        <v>240.71899999999999</v>
      </c>
      <c r="E38" s="587">
        <v>27.949000000000002</v>
      </c>
      <c r="F38" s="587">
        <v>0.18</v>
      </c>
      <c r="G38" s="587">
        <v>268.84800000000001</v>
      </c>
      <c r="H38" s="587">
        <v>39.518000000000001</v>
      </c>
      <c r="I38" s="587">
        <v>133.40899999999999</v>
      </c>
      <c r="J38" s="587">
        <v>172.92699999999999</v>
      </c>
      <c r="K38" s="587">
        <v>42.249000000000002</v>
      </c>
      <c r="L38" s="587">
        <v>268.84800000000001</v>
      </c>
      <c r="M38" s="587">
        <v>53.671999999999997</v>
      </c>
      <c r="N38" s="332">
        <f t="shared" si="6"/>
        <v>0.24943302227014166</v>
      </c>
      <c r="O38" s="344"/>
      <c r="P38" s="334" t="str">
        <f t="shared" si="7"/>
        <v>1992/1993</v>
      </c>
      <c r="Q38" s="592">
        <v>0.85699999999999998</v>
      </c>
      <c r="R38" s="592">
        <v>5.7</v>
      </c>
      <c r="S38" s="592">
        <v>4.883</v>
      </c>
      <c r="T38" s="592">
        <v>1.5209999999999999</v>
      </c>
      <c r="U38" s="592">
        <v>1.2549999999999999</v>
      </c>
      <c r="V38" s="592">
        <v>7.6589999999999998</v>
      </c>
      <c r="W38" s="592">
        <v>1.3740000000000001</v>
      </c>
      <c r="X38" s="592">
        <v>4.835</v>
      </c>
      <c r="Y38" s="592">
        <v>6.2089999999999996</v>
      </c>
      <c r="Z38" s="592">
        <v>0.2</v>
      </c>
      <c r="AA38" s="592">
        <v>7.6589999999999998</v>
      </c>
      <c r="AB38" s="592">
        <v>1.25</v>
      </c>
      <c r="AC38" s="335">
        <f t="shared" si="0"/>
        <v>0.19503822749258856</v>
      </c>
      <c r="AD38" s="345"/>
      <c r="AE38" s="611" t="str">
        <f t="shared" si="8"/>
        <v>1992/1993</v>
      </c>
      <c r="AF38" s="612">
        <v>7.5359999999999996</v>
      </c>
      <c r="AG38" s="612">
        <v>2.4700000000000002</v>
      </c>
      <c r="AH38" s="612">
        <v>18.631</v>
      </c>
      <c r="AI38" s="612">
        <v>1</v>
      </c>
      <c r="AJ38" s="612">
        <v>0.39600000000000002</v>
      </c>
      <c r="AK38" s="612">
        <v>20.027000000000001</v>
      </c>
      <c r="AL38" s="612">
        <v>14.885999999999999</v>
      </c>
      <c r="AM38" s="612">
        <v>3.5750000000000002</v>
      </c>
      <c r="AN38" s="612">
        <v>18.460999999999999</v>
      </c>
      <c r="AO38" s="612">
        <v>8.0000000000000002E-3</v>
      </c>
      <c r="AP38" s="612">
        <v>20.027000000000001</v>
      </c>
      <c r="AQ38" s="612">
        <v>1.5580000000000001</v>
      </c>
      <c r="AR38" s="613">
        <f t="shared" si="1"/>
        <v>8.4357572147923568E-2</v>
      </c>
      <c r="AS38" s="345"/>
      <c r="AT38" s="955" t="str">
        <f t="shared" si="9"/>
        <v>1992/1993</v>
      </c>
      <c r="AU38" s="956">
        <v>1.837</v>
      </c>
      <c r="AV38" s="956">
        <v>1.61</v>
      </c>
      <c r="AW38" s="956">
        <v>2.952</v>
      </c>
      <c r="AX38" s="956">
        <v>0.188</v>
      </c>
      <c r="AY38" s="956">
        <v>0.64700000000000002</v>
      </c>
      <c r="AZ38" s="956">
        <v>3.7869999999999999</v>
      </c>
      <c r="BA38" s="956">
        <v>2.1989999999999998</v>
      </c>
      <c r="BB38" s="956">
        <v>1.395</v>
      </c>
      <c r="BC38" s="956">
        <v>3.5939999999999999</v>
      </c>
      <c r="BD38" s="956">
        <v>3.0000000000000001E-3</v>
      </c>
      <c r="BE38" s="956">
        <v>3.7869999999999999</v>
      </c>
      <c r="BF38" s="956">
        <v>0.19</v>
      </c>
      <c r="BG38" s="957">
        <f t="shared" si="2"/>
        <v>5.2821795941061997E-2</v>
      </c>
      <c r="BH38" s="344"/>
      <c r="BI38" s="338" t="str">
        <f t="shared" si="10"/>
        <v>1992/1993</v>
      </c>
      <c r="BJ38" s="597">
        <f t="shared" si="11"/>
        <v>39.399000000000001</v>
      </c>
      <c r="BK38" s="597">
        <f t="shared" si="12"/>
        <v>6.7815172973933349</v>
      </c>
      <c r="BL38" s="597">
        <f t="shared" si="13"/>
        <v>267.185</v>
      </c>
      <c r="BM38" s="597">
        <f t="shared" si="14"/>
        <v>30.658000000000001</v>
      </c>
      <c r="BN38" s="597">
        <f t="shared" si="15"/>
        <v>2.4779999999999998</v>
      </c>
      <c r="BO38" s="597">
        <f t="shared" si="16"/>
        <v>300.32099999999997</v>
      </c>
      <c r="BP38" s="597">
        <f t="shared" si="17"/>
        <v>57.977000000000004</v>
      </c>
      <c r="BQ38" s="597">
        <f t="shared" si="18"/>
        <v>143.214</v>
      </c>
      <c r="BR38" s="597">
        <f t="shared" si="19"/>
        <v>201.19099999999997</v>
      </c>
      <c r="BS38" s="597">
        <f t="shared" si="20"/>
        <v>42.460000000000008</v>
      </c>
      <c r="BT38" s="597">
        <f t="shared" si="21"/>
        <v>300.32099999999997</v>
      </c>
      <c r="BU38" s="597">
        <f t="shared" si="22"/>
        <v>56.669999999999995</v>
      </c>
      <c r="BV38" s="339">
        <f t="shared" si="4"/>
        <v>0.23258677370501249</v>
      </c>
      <c r="BW38" s="346"/>
      <c r="BX38" s="341">
        <f t="shared" si="23"/>
        <v>0.90094503808222759</v>
      </c>
      <c r="BY38" s="342">
        <f t="shared" si="24"/>
        <v>1.8275726556505792E-2</v>
      </c>
      <c r="BZ38" s="342">
        <f t="shared" si="25"/>
        <v>6.9730710930628589E-2</v>
      </c>
      <c r="CA38" s="343">
        <f t="shared" si="26"/>
        <v>1.1048524430637948E-2</v>
      </c>
      <c r="CC38" s="416" t="str">
        <f t="shared" si="27"/>
        <v>1992/1993</v>
      </c>
      <c r="CD38" s="604">
        <v>133.15600000000001</v>
      </c>
      <c r="CE38" s="604">
        <v>4.0199999999999996</v>
      </c>
      <c r="CF38" s="604">
        <v>535.69500000000005</v>
      </c>
      <c r="CG38" s="604">
        <v>139.191</v>
      </c>
      <c r="CH38" s="604">
        <v>60.289000000000001</v>
      </c>
      <c r="CI38" s="604">
        <v>735.17499999999995</v>
      </c>
      <c r="CJ38" s="604">
        <v>160.506</v>
      </c>
      <c r="CK38" s="604">
        <v>348.666</v>
      </c>
      <c r="CL38" s="604">
        <v>509.17200000000003</v>
      </c>
      <c r="CM38" s="604">
        <v>63.262999999999998</v>
      </c>
      <c r="CN38" s="603">
        <v>735.17499999999995</v>
      </c>
      <c r="CO38" s="604">
        <v>162.74</v>
      </c>
      <c r="CP38" s="417">
        <f t="shared" si="28"/>
        <v>0.28429428668757151</v>
      </c>
      <c r="CR38" s="409" t="str">
        <f t="shared" si="29"/>
        <v>1992/1993</v>
      </c>
      <c r="CS38" s="426">
        <f t="shared" si="30"/>
        <v>0.29588602841779565</v>
      </c>
      <c r="CT38" s="426">
        <f t="shared" si="31"/>
        <v>1.6869446013416258</v>
      </c>
      <c r="CU38" s="426">
        <f t="shared" si="32"/>
        <v>0.49876328881173049</v>
      </c>
      <c r="CV38" s="426">
        <f t="shared" si="33"/>
        <v>0.22025849372445058</v>
      </c>
      <c r="CW38" s="426">
        <f t="shared" si="34"/>
        <v>4.1102025245069576E-2</v>
      </c>
      <c r="CX38" s="426">
        <f t="shared" si="35"/>
        <v>0.40850273744346582</v>
      </c>
      <c r="CY38" s="426">
        <f t="shared" si="36"/>
        <v>0.36121391100644212</v>
      </c>
      <c r="CZ38" s="426">
        <f t="shared" si="37"/>
        <v>0.41074839531241936</v>
      </c>
      <c r="DA38" s="426">
        <f t="shared" si="38"/>
        <v>0.39513366799431227</v>
      </c>
      <c r="DB38" s="426">
        <f t="shared" si="39"/>
        <v>0.67116640058169874</v>
      </c>
      <c r="DC38" s="426">
        <f t="shared" si="40"/>
        <v>0.40850273744346582</v>
      </c>
      <c r="DD38" s="427">
        <f t="shared" si="41"/>
        <v>0.34822416123878575</v>
      </c>
    </row>
    <row r="39" spans="1:108" ht="14.4" x14ac:dyDescent="0.3">
      <c r="A39" s="331" t="s">
        <v>147</v>
      </c>
      <c r="B39" s="587">
        <v>25.468</v>
      </c>
      <c r="C39" s="587">
        <v>6.32</v>
      </c>
      <c r="D39" s="587">
        <v>160.98599999999999</v>
      </c>
      <c r="E39" s="587">
        <v>53.671999999999997</v>
      </c>
      <c r="F39" s="587">
        <v>0.52900000000000003</v>
      </c>
      <c r="G39" s="587">
        <v>215.18700000000001</v>
      </c>
      <c r="H39" s="587">
        <v>40.976999999999997</v>
      </c>
      <c r="I39" s="587">
        <v>118.874</v>
      </c>
      <c r="J39" s="587">
        <v>159.851</v>
      </c>
      <c r="K39" s="587">
        <v>33.741</v>
      </c>
      <c r="L39" s="587">
        <v>215.18700000000001</v>
      </c>
      <c r="M39" s="587">
        <v>21.594999999999999</v>
      </c>
      <c r="N39" s="332">
        <f t="shared" si="6"/>
        <v>0.11154903095169222</v>
      </c>
      <c r="O39" s="344"/>
      <c r="P39" s="334" t="str">
        <f t="shared" si="7"/>
        <v>1993/1994</v>
      </c>
      <c r="Q39" s="592">
        <v>1.012</v>
      </c>
      <c r="R39" s="592">
        <v>6.68</v>
      </c>
      <c r="S39" s="592">
        <v>6.7549999999999999</v>
      </c>
      <c r="T39" s="592">
        <v>1.25</v>
      </c>
      <c r="U39" s="592">
        <v>0.55200000000000005</v>
      </c>
      <c r="V39" s="592">
        <v>8.5570000000000004</v>
      </c>
      <c r="W39" s="592">
        <v>1.5</v>
      </c>
      <c r="X39" s="592">
        <v>5.9539999999999997</v>
      </c>
      <c r="Y39" s="592">
        <v>7.4539999999999997</v>
      </c>
      <c r="Z39" s="592">
        <v>0.52300000000000002</v>
      </c>
      <c r="AA39" s="592">
        <v>8.5570000000000004</v>
      </c>
      <c r="AB39" s="592">
        <v>0.57999999999999996</v>
      </c>
      <c r="AC39" s="335">
        <f t="shared" si="0"/>
        <v>7.2709038485646235E-2</v>
      </c>
      <c r="AD39" s="345"/>
      <c r="AE39" s="611" t="str">
        <f t="shared" si="8"/>
        <v>1993/1994</v>
      </c>
      <c r="AF39" s="612">
        <v>7.75</v>
      </c>
      <c r="AG39" s="612">
        <v>2.4900000000000002</v>
      </c>
      <c r="AH39" s="612">
        <v>19.276</v>
      </c>
      <c r="AI39" s="612">
        <v>1.5580000000000001</v>
      </c>
      <c r="AJ39" s="612">
        <v>1.6910000000000001</v>
      </c>
      <c r="AK39" s="612">
        <v>22.524999999999999</v>
      </c>
      <c r="AL39" s="612">
        <v>15</v>
      </c>
      <c r="AM39" s="612">
        <v>5.5</v>
      </c>
      <c r="AN39" s="612">
        <v>20.5</v>
      </c>
      <c r="AO39" s="612">
        <v>0.113</v>
      </c>
      <c r="AP39" s="612">
        <v>22.524999999999999</v>
      </c>
      <c r="AQ39" s="612">
        <v>1.9119999999999999</v>
      </c>
      <c r="AR39" s="613">
        <f t="shared" si="1"/>
        <v>9.2756998010963959E-2</v>
      </c>
      <c r="AS39" s="345"/>
      <c r="AT39" s="955" t="str">
        <f t="shared" si="9"/>
        <v>1993/1994</v>
      </c>
      <c r="AU39" s="956">
        <v>1.8460000000000001</v>
      </c>
      <c r="AV39" s="956">
        <v>1.58</v>
      </c>
      <c r="AW39" s="956">
        <v>2.9079999999999999</v>
      </c>
      <c r="AX39" s="956">
        <v>0.19</v>
      </c>
      <c r="AY39" s="956">
        <v>0.88900000000000001</v>
      </c>
      <c r="AZ39" s="956">
        <v>3.9870000000000001</v>
      </c>
      <c r="BA39" s="956">
        <v>2.2839999999999998</v>
      </c>
      <c r="BB39" s="956">
        <v>1.5109999999999999</v>
      </c>
      <c r="BC39" s="956">
        <v>3.7949999999999999</v>
      </c>
      <c r="BD39" s="956">
        <v>8.9999999999999993E-3</v>
      </c>
      <c r="BE39" s="956">
        <v>3.9870000000000001</v>
      </c>
      <c r="BF39" s="956">
        <v>0.183</v>
      </c>
      <c r="BG39" s="957">
        <f t="shared" si="2"/>
        <v>4.8107255520504731E-2</v>
      </c>
      <c r="BH39" s="344"/>
      <c r="BI39" s="338" t="str">
        <f t="shared" si="10"/>
        <v>1993/1994</v>
      </c>
      <c r="BJ39" s="597">
        <f t="shared" si="11"/>
        <v>36.076000000000008</v>
      </c>
      <c r="BK39" s="597">
        <f t="shared" si="12"/>
        <v>5.2645803304135699</v>
      </c>
      <c r="BL39" s="597">
        <f t="shared" si="13"/>
        <v>189.92499999999998</v>
      </c>
      <c r="BM39" s="597">
        <f t="shared" si="14"/>
        <v>56.669999999999995</v>
      </c>
      <c r="BN39" s="597">
        <f t="shared" si="15"/>
        <v>3.6610000000000005</v>
      </c>
      <c r="BO39" s="597">
        <f t="shared" si="16"/>
        <v>250.256</v>
      </c>
      <c r="BP39" s="597">
        <f t="shared" si="17"/>
        <v>59.760999999999996</v>
      </c>
      <c r="BQ39" s="597">
        <f t="shared" si="18"/>
        <v>131.83899999999997</v>
      </c>
      <c r="BR39" s="597">
        <f t="shared" si="19"/>
        <v>191.6</v>
      </c>
      <c r="BS39" s="597">
        <f t="shared" si="20"/>
        <v>34.386000000000003</v>
      </c>
      <c r="BT39" s="597">
        <f t="shared" si="21"/>
        <v>250.256</v>
      </c>
      <c r="BU39" s="597">
        <f t="shared" si="22"/>
        <v>24.269999999999996</v>
      </c>
      <c r="BV39" s="339">
        <f t="shared" si="4"/>
        <v>0.10739603338259891</v>
      </c>
      <c r="BW39" s="347"/>
      <c r="BX39" s="341">
        <f t="shared" si="23"/>
        <v>0.84762932736606555</v>
      </c>
      <c r="BY39" s="342">
        <f t="shared" si="24"/>
        <v>3.556667105436357E-2</v>
      </c>
      <c r="BZ39" s="342">
        <f t="shared" si="25"/>
        <v>0.10149269448466501</v>
      </c>
      <c r="CA39" s="343">
        <f t="shared" si="26"/>
        <v>1.5311307094905885E-2</v>
      </c>
      <c r="CC39" s="416" t="str">
        <f t="shared" si="27"/>
        <v>1993/1994</v>
      </c>
      <c r="CD39" s="604">
        <v>130.744</v>
      </c>
      <c r="CE39" s="604">
        <v>3.64</v>
      </c>
      <c r="CF39" s="604">
        <v>475.923</v>
      </c>
      <c r="CG39" s="604">
        <v>162.74</v>
      </c>
      <c r="CH39" s="604">
        <v>56.972999999999999</v>
      </c>
      <c r="CI39" s="604">
        <v>695.63599999999997</v>
      </c>
      <c r="CJ39" s="604">
        <v>165.285</v>
      </c>
      <c r="CK39" s="604">
        <v>342.05200000000002</v>
      </c>
      <c r="CL39" s="604">
        <v>507.33699999999999</v>
      </c>
      <c r="CM39" s="604">
        <v>58.860999999999997</v>
      </c>
      <c r="CN39" s="603">
        <v>695.63599999999997</v>
      </c>
      <c r="CO39" s="604">
        <v>129.43799999999999</v>
      </c>
      <c r="CP39" s="417">
        <f t="shared" si="28"/>
        <v>0.22860907315108847</v>
      </c>
      <c r="CR39" s="409" t="str">
        <f t="shared" si="29"/>
        <v>1993/1994</v>
      </c>
      <c r="CS39" s="426">
        <f t="shared" si="30"/>
        <v>0.27592853209325097</v>
      </c>
      <c r="CT39" s="426">
        <f t="shared" si="31"/>
        <v>1.4463132775861456</v>
      </c>
      <c r="CU39" s="426">
        <f t="shared" si="32"/>
        <v>0.39906665574052941</v>
      </c>
      <c r="CV39" s="426">
        <f t="shared" si="33"/>
        <v>0.34822416123878575</v>
      </c>
      <c r="CW39" s="426">
        <f t="shared" si="34"/>
        <v>6.425850841626736E-2</v>
      </c>
      <c r="CX39" s="426">
        <f t="shared" si="35"/>
        <v>0.35975136421921811</v>
      </c>
      <c r="CY39" s="426">
        <f t="shared" si="36"/>
        <v>0.36156336025652658</v>
      </c>
      <c r="CZ39" s="426">
        <f t="shared" si="37"/>
        <v>0.38543554781144379</v>
      </c>
      <c r="DA39" s="426">
        <f t="shared" si="38"/>
        <v>0.37765824294305361</v>
      </c>
      <c r="DB39" s="426">
        <f t="shared" si="39"/>
        <v>0.58418987105213982</v>
      </c>
      <c r="DC39" s="426">
        <f t="shared" si="40"/>
        <v>0.35975136421921811</v>
      </c>
      <c r="DD39" s="427">
        <f t="shared" si="41"/>
        <v>0.18750289713994345</v>
      </c>
    </row>
    <row r="40" spans="1:108" ht="14.4" x14ac:dyDescent="0.3">
      <c r="A40" s="331" t="s">
        <v>148</v>
      </c>
      <c r="B40" s="587">
        <v>29.344999999999999</v>
      </c>
      <c r="C40" s="587">
        <v>8.6999999999999993</v>
      </c>
      <c r="D40" s="587">
        <v>255.29499999999999</v>
      </c>
      <c r="E40" s="587">
        <v>21.594999999999999</v>
      </c>
      <c r="F40" s="587">
        <v>0.24299999999999999</v>
      </c>
      <c r="G40" s="587">
        <v>277.13299999999998</v>
      </c>
      <c r="H40" s="587">
        <v>43.569000000000003</v>
      </c>
      <c r="I40" s="587">
        <v>138.68199999999999</v>
      </c>
      <c r="J40" s="587">
        <v>182.251</v>
      </c>
      <c r="K40" s="587">
        <v>55.311</v>
      </c>
      <c r="L40" s="587">
        <v>277.13299999999998</v>
      </c>
      <c r="M40" s="587">
        <v>39.570999999999998</v>
      </c>
      <c r="N40" s="332">
        <f t="shared" si="6"/>
        <v>0.16657125297816988</v>
      </c>
      <c r="O40" s="344"/>
      <c r="P40" s="334" t="str">
        <f t="shared" si="7"/>
        <v>1994/1995</v>
      </c>
      <c r="Q40" s="592">
        <v>0.97299999999999998</v>
      </c>
      <c r="R40" s="592">
        <v>7.39</v>
      </c>
      <c r="S40" s="592">
        <v>7.19</v>
      </c>
      <c r="T40" s="592">
        <v>0.57999999999999996</v>
      </c>
      <c r="U40" s="592">
        <v>1.0780000000000001</v>
      </c>
      <c r="V40" s="592">
        <v>8.8480000000000008</v>
      </c>
      <c r="W40" s="592">
        <v>1.5</v>
      </c>
      <c r="X40" s="592">
        <v>6.2850000000000001</v>
      </c>
      <c r="Y40" s="592">
        <v>7.7850000000000001</v>
      </c>
      <c r="Z40" s="592">
        <v>0.36</v>
      </c>
      <c r="AA40" s="592">
        <v>8.8480000000000008</v>
      </c>
      <c r="AB40" s="592">
        <v>0.70299999999999996</v>
      </c>
      <c r="AC40" s="335">
        <f t="shared" si="0"/>
        <v>8.6310620012277475E-2</v>
      </c>
      <c r="AD40" s="345"/>
      <c r="AE40" s="611" t="str">
        <f t="shared" si="8"/>
        <v>1994/1995</v>
      </c>
      <c r="AF40" s="612">
        <v>8.0190000000000001</v>
      </c>
      <c r="AG40" s="612">
        <v>2.12</v>
      </c>
      <c r="AH40" s="612">
        <v>16.994</v>
      </c>
      <c r="AI40" s="612">
        <v>1.9119999999999999</v>
      </c>
      <c r="AJ40" s="612">
        <v>3.1659999999999999</v>
      </c>
      <c r="AK40" s="612">
        <v>22.071999999999999</v>
      </c>
      <c r="AL40" s="612">
        <v>14.85</v>
      </c>
      <c r="AM40" s="612">
        <v>5.4</v>
      </c>
      <c r="AN40" s="612">
        <v>20.25</v>
      </c>
      <c r="AO40" s="612">
        <v>7.3999999999999996E-2</v>
      </c>
      <c r="AP40" s="612">
        <v>22.071999999999999</v>
      </c>
      <c r="AQ40" s="612">
        <v>1.748</v>
      </c>
      <c r="AR40" s="613">
        <f t="shared" si="1"/>
        <v>8.6006691596142479E-2</v>
      </c>
      <c r="AS40" s="345"/>
      <c r="AT40" s="955" t="str">
        <f t="shared" si="9"/>
        <v>1994/1995</v>
      </c>
      <c r="AU40" s="956">
        <v>1.8140000000000001</v>
      </c>
      <c r="AV40" s="956">
        <v>1.45</v>
      </c>
      <c r="AW40" s="956">
        <v>2.6360000000000001</v>
      </c>
      <c r="AX40" s="956">
        <v>0.183</v>
      </c>
      <c r="AY40" s="956">
        <v>1.0920000000000001</v>
      </c>
      <c r="AZ40" s="956">
        <v>3.911</v>
      </c>
      <c r="BA40" s="956">
        <v>2.2850000000000001</v>
      </c>
      <c r="BB40" s="956">
        <v>1.42</v>
      </c>
      <c r="BC40" s="956">
        <v>3.7050000000000001</v>
      </c>
      <c r="BD40" s="956">
        <v>6.9000000000000006E-2</v>
      </c>
      <c r="BE40" s="956">
        <v>3.911</v>
      </c>
      <c r="BF40" s="956">
        <v>0.13700000000000001</v>
      </c>
      <c r="BG40" s="957">
        <f t="shared" si="2"/>
        <v>3.6301006889242184E-2</v>
      </c>
      <c r="BH40" s="344"/>
      <c r="BI40" s="338" t="str">
        <f t="shared" si="10"/>
        <v>1994/1995</v>
      </c>
      <c r="BJ40" s="597">
        <f t="shared" si="11"/>
        <v>40.150999999999996</v>
      </c>
      <c r="BK40" s="597">
        <f t="shared" si="12"/>
        <v>7.0263505267614779</v>
      </c>
      <c r="BL40" s="597">
        <f t="shared" si="13"/>
        <v>282.11500000000007</v>
      </c>
      <c r="BM40" s="597">
        <f t="shared" si="14"/>
        <v>24.269999999999996</v>
      </c>
      <c r="BN40" s="597">
        <f t="shared" si="15"/>
        <v>5.5790000000000006</v>
      </c>
      <c r="BO40" s="597">
        <f t="shared" si="16"/>
        <v>311.964</v>
      </c>
      <c r="BP40" s="597">
        <f t="shared" si="17"/>
        <v>62.204000000000008</v>
      </c>
      <c r="BQ40" s="597">
        <f t="shared" si="18"/>
        <v>151.78699999999998</v>
      </c>
      <c r="BR40" s="597">
        <f t="shared" si="19"/>
        <v>213.99100000000001</v>
      </c>
      <c r="BS40" s="597">
        <f t="shared" si="20"/>
        <v>55.814</v>
      </c>
      <c r="BT40" s="597">
        <f t="shared" si="21"/>
        <v>311.964</v>
      </c>
      <c r="BU40" s="597">
        <f t="shared" si="22"/>
        <v>42.158999999999999</v>
      </c>
      <c r="BV40" s="339">
        <f t="shared" si="4"/>
        <v>0.15625729693667648</v>
      </c>
      <c r="BW40" s="340"/>
      <c r="BX40" s="341">
        <f t="shared" si="23"/>
        <v>0.90493238572922363</v>
      </c>
      <c r="BY40" s="342">
        <f t="shared" si="24"/>
        <v>2.5486060649026102E-2</v>
      </c>
      <c r="BZ40" s="342">
        <f t="shared" si="25"/>
        <v>6.0237846268365723E-2</v>
      </c>
      <c r="CA40" s="343">
        <f t="shared" si="26"/>
        <v>9.3437073533842556E-3</v>
      </c>
      <c r="CC40" s="416" t="str">
        <f t="shared" si="27"/>
        <v>1994/1995</v>
      </c>
      <c r="CD40" s="604">
        <v>135.19900000000001</v>
      </c>
      <c r="CE40" s="604">
        <v>4.1399999999999997</v>
      </c>
      <c r="CF40" s="604">
        <v>559.61500000000001</v>
      </c>
      <c r="CG40" s="604">
        <v>129.43799999999999</v>
      </c>
      <c r="CH40" s="604">
        <v>68.911000000000001</v>
      </c>
      <c r="CI40" s="604">
        <v>757.96400000000006</v>
      </c>
      <c r="CJ40" s="604">
        <v>166.86600000000001</v>
      </c>
      <c r="CK40" s="604">
        <v>371.62400000000002</v>
      </c>
      <c r="CL40" s="604">
        <v>538.49</v>
      </c>
      <c r="CM40" s="604">
        <v>66.126000000000005</v>
      </c>
      <c r="CN40" s="603">
        <v>757.96400000000006</v>
      </c>
      <c r="CO40" s="604">
        <v>153.34800000000001</v>
      </c>
      <c r="CP40" s="417">
        <f t="shared" si="28"/>
        <v>0.25362874948727793</v>
      </c>
      <c r="CR40" s="409" t="str">
        <f t="shared" si="29"/>
        <v>1994/1995</v>
      </c>
      <c r="CS40" s="426">
        <f t="shared" si="30"/>
        <v>0.29697704864680946</v>
      </c>
      <c r="CT40" s="426">
        <f t="shared" si="31"/>
        <v>1.6971861175752363</v>
      </c>
      <c r="CU40" s="426">
        <f t="shared" si="32"/>
        <v>0.50412337053152623</v>
      </c>
      <c r="CV40" s="426">
        <f t="shared" si="33"/>
        <v>0.18750289713994345</v>
      </c>
      <c r="CW40" s="426">
        <f t="shared" si="34"/>
        <v>8.0959498483551259E-2</v>
      </c>
      <c r="CX40" s="426">
        <f t="shared" si="35"/>
        <v>0.41158155268587948</v>
      </c>
      <c r="CY40" s="426">
        <f t="shared" si="36"/>
        <v>0.37277815732384068</v>
      </c>
      <c r="CZ40" s="426">
        <f t="shared" si="37"/>
        <v>0.40844240415043154</v>
      </c>
      <c r="DA40" s="426">
        <f t="shared" si="38"/>
        <v>0.39739085219781239</v>
      </c>
      <c r="DB40" s="426">
        <f t="shared" si="39"/>
        <v>0.84405528838883337</v>
      </c>
      <c r="DC40" s="426">
        <f t="shared" si="40"/>
        <v>0.41158155268587948</v>
      </c>
      <c r="DD40" s="427">
        <f t="shared" si="41"/>
        <v>0.27492370295015256</v>
      </c>
    </row>
    <row r="41" spans="1:108" ht="14.4" x14ac:dyDescent="0.3">
      <c r="A41" s="331" t="s">
        <v>149</v>
      </c>
      <c r="B41" s="587">
        <v>26.39</v>
      </c>
      <c r="C41" s="587">
        <v>7.12</v>
      </c>
      <c r="D41" s="587">
        <v>187.97</v>
      </c>
      <c r="E41" s="587">
        <v>39.570999999999998</v>
      </c>
      <c r="F41" s="587">
        <v>0.41899999999999998</v>
      </c>
      <c r="G41" s="587">
        <v>227.96</v>
      </c>
      <c r="H41" s="587">
        <v>41.402000000000001</v>
      </c>
      <c r="I41" s="587">
        <v>119.15</v>
      </c>
      <c r="J41" s="587">
        <v>160.55199999999999</v>
      </c>
      <c r="K41" s="587">
        <v>56.588999999999999</v>
      </c>
      <c r="L41" s="587">
        <v>227.96</v>
      </c>
      <c r="M41" s="587">
        <v>10.819000000000001</v>
      </c>
      <c r="N41" s="332">
        <f t="shared" si="6"/>
        <v>4.9824768238149408E-2</v>
      </c>
      <c r="O41" s="344"/>
      <c r="P41" s="334" t="str">
        <f t="shared" si="7"/>
        <v>1995/1996</v>
      </c>
      <c r="Q41" s="592">
        <v>1.004</v>
      </c>
      <c r="R41" s="592">
        <v>7.25</v>
      </c>
      <c r="S41" s="592">
        <v>7.2809999999999997</v>
      </c>
      <c r="T41" s="592">
        <v>0.70299999999999996</v>
      </c>
      <c r="U41" s="592">
        <v>0.82299999999999995</v>
      </c>
      <c r="V41" s="592">
        <v>8.8070000000000004</v>
      </c>
      <c r="W41" s="592">
        <v>1.55</v>
      </c>
      <c r="X41" s="592">
        <v>5.9320000000000004</v>
      </c>
      <c r="Y41" s="592">
        <v>7.4820000000000002</v>
      </c>
      <c r="Z41" s="592">
        <v>0.60399999999999998</v>
      </c>
      <c r="AA41" s="592">
        <v>8.8070000000000004</v>
      </c>
      <c r="AB41" s="592">
        <v>0.72099999999999997</v>
      </c>
      <c r="AC41" s="335">
        <f t="shared" si="0"/>
        <v>8.9166460549097201E-2</v>
      </c>
      <c r="AD41" s="345"/>
      <c r="AE41" s="611" t="str">
        <f t="shared" si="8"/>
        <v>1995/1996</v>
      </c>
      <c r="AF41" s="612">
        <v>7.7770000000000001</v>
      </c>
      <c r="AG41" s="612">
        <v>2.29</v>
      </c>
      <c r="AH41" s="612">
        <v>17.78</v>
      </c>
      <c r="AI41" s="612">
        <v>1.748</v>
      </c>
      <c r="AJ41" s="612">
        <v>6.4329999999999998</v>
      </c>
      <c r="AK41" s="612">
        <v>25.960999999999999</v>
      </c>
      <c r="AL41" s="612">
        <v>15.1</v>
      </c>
      <c r="AM41" s="612">
        <v>8.1</v>
      </c>
      <c r="AN41" s="612">
        <v>23.2</v>
      </c>
      <c r="AO41" s="612">
        <v>7.1999999999999995E-2</v>
      </c>
      <c r="AP41" s="612">
        <v>25.960999999999999</v>
      </c>
      <c r="AQ41" s="612">
        <v>2.6890000000000001</v>
      </c>
      <c r="AR41" s="613">
        <f t="shared" si="1"/>
        <v>0.1155465795806119</v>
      </c>
      <c r="AS41" s="345"/>
      <c r="AT41" s="955" t="str">
        <f t="shared" si="9"/>
        <v>1995/1996</v>
      </c>
      <c r="AU41" s="956">
        <v>1.9</v>
      </c>
      <c r="AV41" s="956">
        <v>1.62</v>
      </c>
      <c r="AW41" s="956">
        <v>3.0840000000000001</v>
      </c>
      <c r="AX41" s="956">
        <v>0.13700000000000001</v>
      </c>
      <c r="AY41" s="956">
        <v>0.93899999999999995</v>
      </c>
      <c r="AZ41" s="956">
        <v>4.16</v>
      </c>
      <c r="BA41" s="956">
        <v>2.323</v>
      </c>
      <c r="BB41" s="956">
        <v>1.6160000000000001</v>
      </c>
      <c r="BC41" s="956">
        <v>3.9390000000000001</v>
      </c>
      <c r="BD41" s="956">
        <v>2.9000000000000001E-2</v>
      </c>
      <c r="BE41" s="956">
        <v>4.16</v>
      </c>
      <c r="BF41" s="956">
        <v>0.192</v>
      </c>
      <c r="BG41" s="957">
        <f t="shared" si="2"/>
        <v>4.8387096774193547E-2</v>
      </c>
      <c r="BH41" s="344"/>
      <c r="BI41" s="338" t="str">
        <f t="shared" si="10"/>
        <v>1995/1996</v>
      </c>
      <c r="BJ41" s="597">
        <f t="shared" si="11"/>
        <v>37.070999999999998</v>
      </c>
      <c r="BK41" s="597">
        <f t="shared" si="12"/>
        <v>5.82975911089531</v>
      </c>
      <c r="BL41" s="597">
        <f t="shared" si="13"/>
        <v>216.11500000000001</v>
      </c>
      <c r="BM41" s="597">
        <f t="shared" si="14"/>
        <v>42.158999999999999</v>
      </c>
      <c r="BN41" s="597">
        <f t="shared" si="15"/>
        <v>8.613999999999999</v>
      </c>
      <c r="BO41" s="597">
        <f t="shared" si="16"/>
        <v>266.88800000000003</v>
      </c>
      <c r="BP41" s="597">
        <f t="shared" si="17"/>
        <v>60.375</v>
      </c>
      <c r="BQ41" s="597">
        <f t="shared" si="18"/>
        <v>134.79800000000003</v>
      </c>
      <c r="BR41" s="597">
        <f t="shared" si="19"/>
        <v>195.17299999999997</v>
      </c>
      <c r="BS41" s="597">
        <f t="shared" si="20"/>
        <v>57.294000000000004</v>
      </c>
      <c r="BT41" s="597">
        <f t="shared" si="21"/>
        <v>266.88800000000003</v>
      </c>
      <c r="BU41" s="597">
        <f t="shared" si="22"/>
        <v>14.421000000000001</v>
      </c>
      <c r="BV41" s="339">
        <f t="shared" si="4"/>
        <v>5.7120336519228265E-2</v>
      </c>
      <c r="BW41" s="340"/>
      <c r="BX41" s="341">
        <f t="shared" si="23"/>
        <v>0.86976841033708896</v>
      </c>
      <c r="BY41" s="342">
        <f t="shared" si="24"/>
        <v>3.3690396316775791E-2</v>
      </c>
      <c r="BZ41" s="342">
        <f t="shared" si="25"/>
        <v>8.2271013118015879E-2</v>
      </c>
      <c r="CA41" s="343">
        <f t="shared" si="26"/>
        <v>1.4270180228119288E-2</v>
      </c>
      <c r="CC41" s="416" t="str">
        <f t="shared" si="27"/>
        <v>1995/1996</v>
      </c>
      <c r="CD41" s="604">
        <v>135.05699999999999</v>
      </c>
      <c r="CE41" s="604">
        <v>3.83</v>
      </c>
      <c r="CF41" s="604">
        <v>516.71400000000006</v>
      </c>
      <c r="CG41" s="604">
        <v>153.34800000000001</v>
      </c>
      <c r="CH41" s="604">
        <v>65.701999999999998</v>
      </c>
      <c r="CI41" s="604">
        <v>735.76400000000001</v>
      </c>
      <c r="CJ41" s="604">
        <v>166.80799999999999</v>
      </c>
      <c r="CK41" s="604">
        <v>365.25099999999998</v>
      </c>
      <c r="CL41" s="604">
        <v>532.05899999999997</v>
      </c>
      <c r="CM41" s="604">
        <v>70.421999999999997</v>
      </c>
      <c r="CN41" s="603">
        <v>735.76400000000001</v>
      </c>
      <c r="CO41" s="604">
        <v>133.28299999999999</v>
      </c>
      <c r="CP41" s="417">
        <f t="shared" si="28"/>
        <v>0.22122357385544106</v>
      </c>
      <c r="CR41" s="409" t="str">
        <f t="shared" si="29"/>
        <v>1995/1996</v>
      </c>
      <c r="CS41" s="426">
        <f t="shared" si="30"/>
        <v>0.2744841067105</v>
      </c>
      <c r="CT41" s="426">
        <f t="shared" si="31"/>
        <v>1.5221303161606554</v>
      </c>
      <c r="CU41" s="426">
        <f t="shared" si="32"/>
        <v>0.41824877978920638</v>
      </c>
      <c r="CV41" s="426">
        <f t="shared" si="33"/>
        <v>0.27492370295015256</v>
      </c>
      <c r="CW41" s="426">
        <f t="shared" si="34"/>
        <v>0.13110712002678759</v>
      </c>
      <c r="CX41" s="426">
        <f t="shared" si="35"/>
        <v>0.36273587726499262</v>
      </c>
      <c r="CY41" s="426">
        <f t="shared" si="36"/>
        <v>0.36194307227471106</v>
      </c>
      <c r="CZ41" s="426">
        <f t="shared" si="37"/>
        <v>0.36905579998412064</v>
      </c>
      <c r="DA41" s="426">
        <f t="shared" si="38"/>
        <v>0.3668258595381339</v>
      </c>
      <c r="DB41" s="426">
        <f t="shared" si="39"/>
        <v>0.81358098321547256</v>
      </c>
      <c r="DC41" s="426">
        <f t="shared" si="40"/>
        <v>0.36273587726499262</v>
      </c>
      <c r="DD41" s="427">
        <f t="shared" si="41"/>
        <v>0.10819834487519041</v>
      </c>
    </row>
    <row r="42" spans="1:108" ht="14.4" x14ac:dyDescent="0.3">
      <c r="A42" s="331" t="s">
        <v>150</v>
      </c>
      <c r="B42" s="587">
        <v>29.398</v>
      </c>
      <c r="C42" s="587">
        <v>7.98</v>
      </c>
      <c r="D42" s="587">
        <v>234.518</v>
      </c>
      <c r="E42" s="587">
        <v>10.819000000000001</v>
      </c>
      <c r="F42" s="587">
        <v>0.33700000000000002</v>
      </c>
      <c r="G42" s="587">
        <v>245.67400000000001</v>
      </c>
      <c r="H42" s="587">
        <v>43.594000000000001</v>
      </c>
      <c r="I42" s="587">
        <v>133.99199999999999</v>
      </c>
      <c r="J42" s="587">
        <v>177.58600000000001</v>
      </c>
      <c r="K42" s="587">
        <v>45.655000000000001</v>
      </c>
      <c r="L42" s="587">
        <v>245.67400000000001</v>
      </c>
      <c r="M42" s="587">
        <v>22.433</v>
      </c>
      <c r="N42" s="332">
        <f t="shared" si="6"/>
        <v>0.10048781361846613</v>
      </c>
      <c r="O42" s="344"/>
      <c r="P42" s="334" t="str">
        <f t="shared" si="7"/>
        <v>1996/1997</v>
      </c>
      <c r="Q42" s="592">
        <v>1.0900000000000001</v>
      </c>
      <c r="R42" s="592">
        <v>6.92</v>
      </c>
      <c r="S42" s="592">
        <v>7.5419999999999998</v>
      </c>
      <c r="T42" s="592">
        <v>0.72099999999999997</v>
      </c>
      <c r="U42" s="592">
        <v>0.85699999999999998</v>
      </c>
      <c r="V42" s="592">
        <v>9.1199999999999992</v>
      </c>
      <c r="W42" s="592">
        <v>1.405</v>
      </c>
      <c r="X42" s="592">
        <v>6.4050000000000002</v>
      </c>
      <c r="Y42" s="592">
        <v>7.81</v>
      </c>
      <c r="Z42" s="592">
        <v>0.34</v>
      </c>
      <c r="AA42" s="592">
        <v>9.1199999999999992</v>
      </c>
      <c r="AB42" s="592">
        <v>0.97</v>
      </c>
      <c r="AC42" s="335">
        <f t="shared" si="0"/>
        <v>0.11901840490797545</v>
      </c>
      <c r="AD42" s="345"/>
      <c r="AE42" s="611" t="str">
        <f t="shared" si="8"/>
        <v>1996/1997</v>
      </c>
      <c r="AF42" s="612">
        <v>8.234</v>
      </c>
      <c r="AG42" s="612">
        <v>2.2999999999999998</v>
      </c>
      <c r="AH42" s="612">
        <v>18.922000000000001</v>
      </c>
      <c r="AI42" s="612">
        <v>2.6890000000000001</v>
      </c>
      <c r="AJ42" s="612">
        <v>3.141</v>
      </c>
      <c r="AK42" s="612">
        <v>24.751999999999999</v>
      </c>
      <c r="AL42" s="612">
        <v>15</v>
      </c>
      <c r="AM42" s="612">
        <v>7.09</v>
      </c>
      <c r="AN42" s="612">
        <v>22.09</v>
      </c>
      <c r="AO42" s="612">
        <v>0.123</v>
      </c>
      <c r="AP42" s="612">
        <v>24.751999999999999</v>
      </c>
      <c r="AQ42" s="612">
        <v>2.5390000000000001</v>
      </c>
      <c r="AR42" s="613">
        <f t="shared" si="1"/>
        <v>0.11430243551073696</v>
      </c>
      <c r="AS42" s="345"/>
      <c r="AT42" s="955" t="str">
        <f t="shared" si="9"/>
        <v>1996/1997</v>
      </c>
      <c r="AU42" s="956">
        <v>1.89</v>
      </c>
      <c r="AV42" s="956">
        <v>1.57</v>
      </c>
      <c r="AW42" s="956">
        <v>2.97</v>
      </c>
      <c r="AX42" s="956">
        <v>0.192</v>
      </c>
      <c r="AY42" s="956">
        <v>1.5209999999999999</v>
      </c>
      <c r="AZ42" s="956">
        <v>4.6829999999999998</v>
      </c>
      <c r="BA42" s="956">
        <v>2.3130000000000002</v>
      </c>
      <c r="BB42" s="956">
        <v>1.954</v>
      </c>
      <c r="BC42" s="956">
        <v>4.2670000000000003</v>
      </c>
      <c r="BD42" s="956">
        <v>0.104</v>
      </c>
      <c r="BE42" s="956">
        <v>4.6829999999999998</v>
      </c>
      <c r="BF42" s="956">
        <v>0.312</v>
      </c>
      <c r="BG42" s="957">
        <f t="shared" si="2"/>
        <v>7.1379547014413167E-2</v>
      </c>
      <c r="BH42" s="344"/>
      <c r="BI42" s="338" t="str">
        <f t="shared" si="10"/>
        <v>1996/1997</v>
      </c>
      <c r="BJ42" s="597">
        <f t="shared" si="11"/>
        <v>40.612000000000002</v>
      </c>
      <c r="BK42" s="597">
        <f t="shared" si="12"/>
        <v>6.4993597951344437</v>
      </c>
      <c r="BL42" s="597">
        <f t="shared" si="13"/>
        <v>263.95200000000006</v>
      </c>
      <c r="BM42" s="597">
        <f t="shared" si="14"/>
        <v>14.421000000000001</v>
      </c>
      <c r="BN42" s="597">
        <f t="shared" si="15"/>
        <v>5.8559999999999999</v>
      </c>
      <c r="BO42" s="597">
        <f t="shared" si="16"/>
        <v>284.22899999999998</v>
      </c>
      <c r="BP42" s="597">
        <f t="shared" si="17"/>
        <v>62.312000000000005</v>
      </c>
      <c r="BQ42" s="597">
        <f t="shared" si="18"/>
        <v>149.441</v>
      </c>
      <c r="BR42" s="597">
        <f t="shared" si="19"/>
        <v>211.75300000000001</v>
      </c>
      <c r="BS42" s="597">
        <f t="shared" si="20"/>
        <v>46.222000000000001</v>
      </c>
      <c r="BT42" s="597">
        <f t="shared" si="21"/>
        <v>284.22899999999998</v>
      </c>
      <c r="BU42" s="597">
        <f t="shared" si="22"/>
        <v>26.254000000000001</v>
      </c>
      <c r="BV42" s="339">
        <f t="shared" si="4"/>
        <v>0.10176955131311173</v>
      </c>
      <c r="BW42" s="340"/>
      <c r="BX42" s="341">
        <f t="shared" si="23"/>
        <v>0.88848730072134308</v>
      </c>
      <c r="BY42" s="342">
        <f t="shared" si="24"/>
        <v>2.8573376977632289E-2</v>
      </c>
      <c r="BZ42" s="342">
        <f t="shared" si="25"/>
        <v>7.1687276474510508E-2</v>
      </c>
      <c r="CA42" s="343">
        <f t="shared" si="26"/>
        <v>1.125204582651391E-2</v>
      </c>
      <c r="CC42" s="416" t="str">
        <f t="shared" si="27"/>
        <v>1996/1997</v>
      </c>
      <c r="CD42" s="604">
        <v>141.49</v>
      </c>
      <c r="CE42" s="604">
        <v>4.1900000000000004</v>
      </c>
      <c r="CF42" s="604">
        <v>592.88699999999994</v>
      </c>
      <c r="CG42" s="604">
        <v>133.28299999999999</v>
      </c>
      <c r="CH42" s="604">
        <v>64.846000000000004</v>
      </c>
      <c r="CI42" s="604">
        <v>791.01599999999996</v>
      </c>
      <c r="CJ42" s="604">
        <v>171.31299999999999</v>
      </c>
      <c r="CK42" s="604">
        <v>387.81599999999997</v>
      </c>
      <c r="CL42" s="604">
        <v>559.12900000000002</v>
      </c>
      <c r="CM42" s="604">
        <v>65.572000000000003</v>
      </c>
      <c r="CN42" s="603">
        <v>791.01599999999996</v>
      </c>
      <c r="CO42" s="604">
        <v>166.315</v>
      </c>
      <c r="CP42" s="417">
        <f t="shared" si="28"/>
        <v>0.26623136508505668</v>
      </c>
      <c r="CR42" s="409" t="str">
        <f t="shared" si="29"/>
        <v>1996/1997</v>
      </c>
      <c r="CS42" s="426">
        <f t="shared" si="30"/>
        <v>0.28703088557495227</v>
      </c>
      <c r="CT42" s="426">
        <f t="shared" si="31"/>
        <v>1.5511598556406785</v>
      </c>
      <c r="CU42" s="426">
        <f t="shared" si="32"/>
        <v>0.44519782015797288</v>
      </c>
      <c r="CV42" s="426">
        <f t="shared" si="33"/>
        <v>0.10819834487519041</v>
      </c>
      <c r="CW42" s="426">
        <f t="shared" si="34"/>
        <v>9.0306264071800882E-2</v>
      </c>
      <c r="CX42" s="426">
        <f t="shared" si="35"/>
        <v>0.35932142965502595</v>
      </c>
      <c r="CY42" s="426">
        <f t="shared" si="36"/>
        <v>0.36373188257750438</v>
      </c>
      <c r="CZ42" s="426">
        <f t="shared" si="37"/>
        <v>0.38533995503022056</v>
      </c>
      <c r="DA42" s="426">
        <f t="shared" si="38"/>
        <v>0.37871940106844754</v>
      </c>
      <c r="DB42" s="426">
        <f t="shared" si="39"/>
        <v>0.70490453242237539</v>
      </c>
      <c r="DC42" s="426">
        <f t="shared" si="40"/>
        <v>0.35932142965502595</v>
      </c>
      <c r="DD42" s="427">
        <f t="shared" si="41"/>
        <v>0.15785707843549893</v>
      </c>
    </row>
    <row r="43" spans="1:108" ht="14.4" x14ac:dyDescent="0.3">
      <c r="A43" s="331" t="s">
        <v>151</v>
      </c>
      <c r="B43" s="587">
        <v>29.408999999999999</v>
      </c>
      <c r="C43" s="587">
        <v>7.95</v>
      </c>
      <c r="D43" s="587">
        <v>233.864</v>
      </c>
      <c r="E43" s="587">
        <v>22.433</v>
      </c>
      <c r="F43" s="587">
        <v>0.224</v>
      </c>
      <c r="G43" s="587">
        <v>256.52100000000002</v>
      </c>
      <c r="H43" s="587">
        <v>46.704999999999998</v>
      </c>
      <c r="I43" s="587">
        <v>138.38200000000001</v>
      </c>
      <c r="J43" s="587">
        <v>185.08699999999999</v>
      </c>
      <c r="K43" s="587">
        <v>38.213999999999999</v>
      </c>
      <c r="L43" s="587">
        <v>256.52100000000002</v>
      </c>
      <c r="M43" s="587">
        <v>33.22</v>
      </c>
      <c r="N43" s="332">
        <f t="shared" si="6"/>
        <v>0.14876780668246001</v>
      </c>
      <c r="O43" s="344"/>
      <c r="P43" s="334" t="str">
        <f t="shared" si="7"/>
        <v>1997/1998</v>
      </c>
      <c r="Q43" s="592">
        <v>1.0449999999999999</v>
      </c>
      <c r="R43" s="592">
        <v>6.87</v>
      </c>
      <c r="S43" s="592">
        <v>7.18</v>
      </c>
      <c r="T43" s="592">
        <v>0.97</v>
      </c>
      <c r="U43" s="592">
        <v>1.4750000000000001</v>
      </c>
      <c r="V43" s="592">
        <v>9.625</v>
      </c>
      <c r="W43" s="592">
        <v>1.415</v>
      </c>
      <c r="X43" s="592">
        <v>7.1840000000000002</v>
      </c>
      <c r="Y43" s="592">
        <v>8.5990000000000002</v>
      </c>
      <c r="Z43" s="592">
        <v>0.13400000000000001</v>
      </c>
      <c r="AA43" s="592">
        <v>9.625</v>
      </c>
      <c r="AB43" s="592">
        <v>0.89200000000000002</v>
      </c>
      <c r="AC43" s="335">
        <f t="shared" si="0"/>
        <v>0.10214130310317188</v>
      </c>
      <c r="AD43" s="345"/>
      <c r="AE43" s="611" t="str">
        <f t="shared" si="8"/>
        <v>1997/1998</v>
      </c>
      <c r="AF43" s="612">
        <v>7.2080000000000002</v>
      </c>
      <c r="AG43" s="612">
        <v>2.41</v>
      </c>
      <c r="AH43" s="612">
        <v>17.367999999999999</v>
      </c>
      <c r="AI43" s="612">
        <v>2.5390000000000001</v>
      </c>
      <c r="AJ43" s="612">
        <v>4.3760000000000003</v>
      </c>
      <c r="AK43" s="612">
        <v>24.283000000000001</v>
      </c>
      <c r="AL43" s="612">
        <v>14.85</v>
      </c>
      <c r="AM43" s="612">
        <v>7.15</v>
      </c>
      <c r="AN43" s="612">
        <v>22</v>
      </c>
      <c r="AO43" s="612">
        <v>0.25800000000000001</v>
      </c>
      <c r="AP43" s="612">
        <v>24.283000000000001</v>
      </c>
      <c r="AQ43" s="612">
        <v>2.0249999999999999</v>
      </c>
      <c r="AR43" s="613">
        <f t="shared" si="1"/>
        <v>9.0978524575433553E-2</v>
      </c>
      <c r="AS43" s="345"/>
      <c r="AT43" s="955" t="str">
        <f t="shared" si="9"/>
        <v>1997/1998</v>
      </c>
      <c r="AU43" s="956">
        <v>1.8169999999999999</v>
      </c>
      <c r="AV43" s="956">
        <v>1.51</v>
      </c>
      <c r="AW43" s="956">
        <v>2.7389999999999999</v>
      </c>
      <c r="AX43" s="956">
        <v>0.312</v>
      </c>
      <c r="AY43" s="956">
        <v>1.2250000000000001</v>
      </c>
      <c r="AZ43" s="956">
        <v>4.2759999999999998</v>
      </c>
      <c r="BA43" s="956">
        <v>2.351</v>
      </c>
      <c r="BB43" s="956">
        <v>1.7410000000000001</v>
      </c>
      <c r="BC43" s="956">
        <v>4.0919999999999996</v>
      </c>
      <c r="BD43" s="956">
        <v>2.1999999999999999E-2</v>
      </c>
      <c r="BE43" s="956">
        <v>4.2759999999999998</v>
      </c>
      <c r="BF43" s="956">
        <v>0.16200000000000001</v>
      </c>
      <c r="BG43" s="957">
        <f t="shared" si="2"/>
        <v>3.9377734564900339E-2</v>
      </c>
      <c r="BH43" s="344"/>
      <c r="BI43" s="338" t="str">
        <f t="shared" si="10"/>
        <v>1997/1998</v>
      </c>
      <c r="BJ43" s="597">
        <f t="shared" si="11"/>
        <v>39.478999999999999</v>
      </c>
      <c r="BK43" s="597">
        <f t="shared" si="12"/>
        <v>6.6149345221510174</v>
      </c>
      <c r="BL43" s="597">
        <f t="shared" si="13"/>
        <v>261.15100000000001</v>
      </c>
      <c r="BM43" s="597">
        <f t="shared" si="14"/>
        <v>26.254000000000001</v>
      </c>
      <c r="BN43" s="597">
        <f t="shared" si="15"/>
        <v>7.3000000000000007</v>
      </c>
      <c r="BO43" s="597">
        <f t="shared" si="16"/>
        <v>294.70500000000004</v>
      </c>
      <c r="BP43" s="597">
        <f t="shared" si="17"/>
        <v>65.320999999999998</v>
      </c>
      <c r="BQ43" s="597">
        <f t="shared" si="18"/>
        <v>154.45700000000002</v>
      </c>
      <c r="BR43" s="597">
        <f t="shared" si="19"/>
        <v>219.77799999999999</v>
      </c>
      <c r="BS43" s="597">
        <f t="shared" si="20"/>
        <v>38.628</v>
      </c>
      <c r="BT43" s="597">
        <f t="shared" si="21"/>
        <v>294.70500000000004</v>
      </c>
      <c r="BU43" s="597">
        <f t="shared" si="22"/>
        <v>36.298999999999999</v>
      </c>
      <c r="BV43" s="339">
        <f t="shared" si="4"/>
        <v>0.14047274444091856</v>
      </c>
      <c r="BW43" s="340"/>
      <c r="BX43" s="341">
        <f t="shared" si="23"/>
        <v>0.89551255786881911</v>
      </c>
      <c r="BY43" s="342">
        <f t="shared" si="24"/>
        <v>2.749367224326156E-2</v>
      </c>
      <c r="BZ43" s="342">
        <f t="shared" si="25"/>
        <v>6.6505584891499547E-2</v>
      </c>
      <c r="CA43" s="343">
        <f t="shared" si="26"/>
        <v>1.0488184996419694E-2</v>
      </c>
      <c r="CC43" s="416" t="str">
        <f t="shared" si="27"/>
        <v>1997/1998</v>
      </c>
      <c r="CD43" s="604">
        <v>136.25200000000001</v>
      </c>
      <c r="CE43" s="604">
        <v>4.21</v>
      </c>
      <c r="CF43" s="604">
        <v>574.14700000000005</v>
      </c>
      <c r="CG43" s="604">
        <v>166.315</v>
      </c>
      <c r="CH43" s="604">
        <v>63.206000000000003</v>
      </c>
      <c r="CI43" s="604">
        <v>803.66800000000001</v>
      </c>
      <c r="CJ43" s="604">
        <v>172.572</v>
      </c>
      <c r="CK43" s="604">
        <v>400.55399999999997</v>
      </c>
      <c r="CL43" s="604">
        <v>573.12599999999998</v>
      </c>
      <c r="CM43" s="604">
        <v>63.347000000000001</v>
      </c>
      <c r="CN43" s="603">
        <v>803.66800000000001</v>
      </c>
      <c r="CO43" s="604">
        <v>167.19499999999999</v>
      </c>
      <c r="CP43" s="417">
        <f t="shared" si="28"/>
        <v>0.26268985487208413</v>
      </c>
      <c r="CR43" s="409" t="str">
        <f t="shared" si="29"/>
        <v>1997/1998</v>
      </c>
      <c r="CS43" s="426">
        <f t="shared" si="30"/>
        <v>0.28974987523118922</v>
      </c>
      <c r="CT43" s="426">
        <f t="shared" si="31"/>
        <v>1.5712433544301705</v>
      </c>
      <c r="CU43" s="426">
        <f t="shared" si="32"/>
        <v>0.4548504128733582</v>
      </c>
      <c r="CV43" s="426">
        <f t="shared" si="33"/>
        <v>0.15785707843549893</v>
      </c>
      <c r="CW43" s="426">
        <f t="shared" si="34"/>
        <v>0.11549536436414265</v>
      </c>
      <c r="CX43" s="426">
        <f t="shared" si="35"/>
        <v>0.36669993081720315</v>
      </c>
      <c r="CY43" s="426">
        <f t="shared" si="36"/>
        <v>0.37851447511763203</v>
      </c>
      <c r="CZ43" s="426">
        <f t="shared" si="37"/>
        <v>0.38560843232123515</v>
      </c>
      <c r="DA43" s="426">
        <f t="shared" si="38"/>
        <v>0.38347239524991017</v>
      </c>
      <c r="DB43" s="426">
        <f t="shared" si="39"/>
        <v>0.60978420446114256</v>
      </c>
      <c r="DC43" s="426">
        <f t="shared" si="40"/>
        <v>0.36669993081720315</v>
      </c>
      <c r="DD43" s="427">
        <f t="shared" si="41"/>
        <v>0.21710577469421932</v>
      </c>
    </row>
    <row r="44" spans="1:108" ht="14.4" x14ac:dyDescent="0.3">
      <c r="A44" s="331" t="s">
        <v>152</v>
      </c>
      <c r="B44" s="587">
        <v>29.376000000000001</v>
      </c>
      <c r="C44" s="587">
        <v>8.44</v>
      </c>
      <c r="D44" s="587">
        <v>247.88200000000001</v>
      </c>
      <c r="E44" s="587">
        <v>33.22</v>
      </c>
      <c r="F44" s="587">
        <v>0.47799999999999998</v>
      </c>
      <c r="G44" s="587">
        <v>281.58</v>
      </c>
      <c r="H44" s="587">
        <v>47.356000000000002</v>
      </c>
      <c r="I44" s="587">
        <v>138.43199999999999</v>
      </c>
      <c r="J44" s="587">
        <v>185.78800000000001</v>
      </c>
      <c r="K44" s="587">
        <v>50.401000000000003</v>
      </c>
      <c r="L44" s="587">
        <v>281.58</v>
      </c>
      <c r="M44" s="587">
        <v>45.390999999999998</v>
      </c>
      <c r="N44" s="332">
        <f t="shared" si="6"/>
        <v>0.1921808382270131</v>
      </c>
      <c r="O44" s="344"/>
      <c r="P44" s="334" t="str">
        <f t="shared" si="7"/>
        <v>1998/1999</v>
      </c>
      <c r="Q44" s="592">
        <v>1.1180000000000001</v>
      </c>
      <c r="R44" s="592">
        <v>8.01</v>
      </c>
      <c r="S44" s="592">
        <v>8.952</v>
      </c>
      <c r="T44" s="592">
        <v>0.89200000000000002</v>
      </c>
      <c r="U44" s="592">
        <v>0.89900000000000002</v>
      </c>
      <c r="V44" s="592">
        <v>10.743</v>
      </c>
      <c r="W44" s="592">
        <v>1.48</v>
      </c>
      <c r="X44" s="592">
        <v>7.5490000000000004</v>
      </c>
      <c r="Y44" s="592">
        <v>9.0289999999999999</v>
      </c>
      <c r="Z44" s="592">
        <v>0.82899999999999996</v>
      </c>
      <c r="AA44" s="592">
        <v>10.743</v>
      </c>
      <c r="AB44" s="592">
        <v>0.88500000000000001</v>
      </c>
      <c r="AC44" s="335">
        <f t="shared" si="0"/>
        <v>8.9774802191113806E-2</v>
      </c>
      <c r="AD44" s="345"/>
      <c r="AE44" s="611" t="str">
        <f t="shared" si="8"/>
        <v>1998/1999</v>
      </c>
      <c r="AF44" s="612">
        <v>7.8579999999999997</v>
      </c>
      <c r="AG44" s="612">
        <v>2.2599999999999998</v>
      </c>
      <c r="AH44" s="612">
        <v>17.789000000000001</v>
      </c>
      <c r="AI44" s="612">
        <v>2.0249999999999999</v>
      </c>
      <c r="AJ44" s="612">
        <v>5.6150000000000002</v>
      </c>
      <c r="AK44" s="612">
        <v>25.428999999999998</v>
      </c>
      <c r="AL44" s="612">
        <v>15.53</v>
      </c>
      <c r="AM44" s="612">
        <v>7.51</v>
      </c>
      <c r="AN44" s="612">
        <v>23.04</v>
      </c>
      <c r="AO44" s="612">
        <v>1.6E-2</v>
      </c>
      <c r="AP44" s="612">
        <v>25.428999999999998</v>
      </c>
      <c r="AQ44" s="612">
        <v>2.3730000000000002</v>
      </c>
      <c r="AR44" s="613">
        <f t="shared" si="1"/>
        <v>0.10292331714087441</v>
      </c>
      <c r="AS44" s="345"/>
      <c r="AT44" s="955" t="str">
        <f t="shared" si="9"/>
        <v>1998/1999</v>
      </c>
      <c r="AU44" s="956">
        <v>1.853</v>
      </c>
      <c r="AV44" s="956">
        <v>1.41</v>
      </c>
      <c r="AW44" s="956">
        <v>2.6139999999999999</v>
      </c>
      <c r="AX44" s="956">
        <v>0.16200000000000001</v>
      </c>
      <c r="AY44" s="956">
        <v>1.65</v>
      </c>
      <c r="AZ44" s="956">
        <v>4.4260000000000002</v>
      </c>
      <c r="BA44" s="956">
        <v>2.2669999999999999</v>
      </c>
      <c r="BB44" s="956">
        <v>2.0190000000000001</v>
      </c>
      <c r="BC44" s="956">
        <v>4.2859999999999996</v>
      </c>
      <c r="BD44" s="956">
        <v>1.4999999999999999E-2</v>
      </c>
      <c r="BE44" s="956">
        <v>4.4260000000000002</v>
      </c>
      <c r="BF44" s="956">
        <v>0.125</v>
      </c>
      <c r="BG44" s="957">
        <f t="shared" si="2"/>
        <v>2.9063008602650552E-2</v>
      </c>
      <c r="BH44" s="344"/>
      <c r="BI44" s="338" t="str">
        <f t="shared" si="10"/>
        <v>1998/1999</v>
      </c>
      <c r="BJ44" s="597">
        <f t="shared" si="11"/>
        <v>40.204999999999998</v>
      </c>
      <c r="BK44" s="597">
        <f t="shared" si="12"/>
        <v>6.895585126228081</v>
      </c>
      <c r="BL44" s="597">
        <f t="shared" si="13"/>
        <v>277.23699999999997</v>
      </c>
      <c r="BM44" s="597">
        <f t="shared" si="14"/>
        <v>36.298999999999999</v>
      </c>
      <c r="BN44" s="597">
        <f t="shared" si="15"/>
        <v>8.6419999999999995</v>
      </c>
      <c r="BO44" s="597">
        <f t="shared" si="16"/>
        <v>322.17799999999994</v>
      </c>
      <c r="BP44" s="597">
        <f t="shared" si="17"/>
        <v>66.632999999999996</v>
      </c>
      <c r="BQ44" s="597">
        <f t="shared" si="18"/>
        <v>155.51</v>
      </c>
      <c r="BR44" s="597">
        <f t="shared" si="19"/>
        <v>222.143</v>
      </c>
      <c r="BS44" s="597">
        <f t="shared" si="20"/>
        <v>51.261000000000003</v>
      </c>
      <c r="BT44" s="597">
        <f t="shared" si="21"/>
        <v>322.17799999999994</v>
      </c>
      <c r="BU44" s="597">
        <f t="shared" si="22"/>
        <v>48.773999999999994</v>
      </c>
      <c r="BV44" s="339">
        <f t="shared" si="4"/>
        <v>0.17839534169214785</v>
      </c>
      <c r="BW44" s="340"/>
      <c r="BX44" s="341">
        <f t="shared" si="23"/>
        <v>0.89411586476552563</v>
      </c>
      <c r="BY44" s="342">
        <f t="shared" si="24"/>
        <v>3.2290062293272546E-2</v>
      </c>
      <c r="BZ44" s="342">
        <f t="shared" si="25"/>
        <v>6.4165317039211953E-2</v>
      </c>
      <c r="CA44" s="343">
        <f t="shared" si="26"/>
        <v>9.4287559019899953E-3</v>
      </c>
      <c r="CC44" s="416" t="str">
        <f t="shared" si="27"/>
        <v>1998/1999</v>
      </c>
      <c r="CD44" s="604">
        <v>138.95099999999999</v>
      </c>
      <c r="CE44" s="604">
        <v>4.3600000000000003</v>
      </c>
      <c r="CF44" s="604">
        <v>605.81100000000004</v>
      </c>
      <c r="CG44" s="604">
        <v>167.19499999999999</v>
      </c>
      <c r="CH44" s="604">
        <v>66.555999999999997</v>
      </c>
      <c r="CI44" s="604">
        <v>839.56200000000001</v>
      </c>
      <c r="CJ44" s="604">
        <v>176.93</v>
      </c>
      <c r="CK44" s="604">
        <v>404.32299999999998</v>
      </c>
      <c r="CL44" s="604">
        <v>581.25300000000004</v>
      </c>
      <c r="CM44" s="604">
        <v>66.938000000000002</v>
      </c>
      <c r="CN44" s="603">
        <v>839.56200000000001</v>
      </c>
      <c r="CO44" s="604">
        <v>191.37100000000001</v>
      </c>
      <c r="CP44" s="417">
        <f t="shared" si="28"/>
        <v>0.29523859479690401</v>
      </c>
      <c r="CR44" s="409" t="str">
        <f t="shared" si="29"/>
        <v>1998/1999</v>
      </c>
      <c r="CS44" s="426">
        <f t="shared" si="30"/>
        <v>0.28934660419860236</v>
      </c>
      <c r="CT44" s="426">
        <f t="shared" si="31"/>
        <v>1.581556221611945</v>
      </c>
      <c r="CU44" s="426">
        <f t="shared" si="32"/>
        <v>0.45762952471975576</v>
      </c>
      <c r="CV44" s="426">
        <f t="shared" si="33"/>
        <v>0.21710577469421932</v>
      </c>
      <c r="CW44" s="426">
        <f t="shared" si="34"/>
        <v>0.12984554360237996</v>
      </c>
      <c r="CX44" s="426">
        <f t="shared" si="35"/>
        <v>0.38374533387647358</v>
      </c>
      <c r="CY44" s="426">
        <f t="shared" si="36"/>
        <v>0.37660656756909511</v>
      </c>
      <c r="CZ44" s="426">
        <f t="shared" si="37"/>
        <v>0.38461823838861503</v>
      </c>
      <c r="DA44" s="426">
        <f t="shared" si="38"/>
        <v>0.38217953283681971</v>
      </c>
      <c r="DB44" s="426">
        <f t="shared" si="39"/>
        <v>0.76579820132062504</v>
      </c>
      <c r="DC44" s="426">
        <f t="shared" si="40"/>
        <v>0.38374533387647358</v>
      </c>
      <c r="DD44" s="427">
        <f t="shared" si="41"/>
        <v>0.25486620229815382</v>
      </c>
    </row>
    <row r="45" spans="1:108" ht="14.4" x14ac:dyDescent="0.3">
      <c r="A45" s="331" t="s">
        <v>153</v>
      </c>
      <c r="B45" s="587">
        <v>28.524999999999999</v>
      </c>
      <c r="C45" s="587">
        <v>8.4</v>
      </c>
      <c r="D45" s="587">
        <v>239.54900000000001</v>
      </c>
      <c r="E45" s="587">
        <v>45.390999999999998</v>
      </c>
      <c r="F45" s="587">
        <v>0.375</v>
      </c>
      <c r="G45" s="587">
        <v>285.315</v>
      </c>
      <c r="H45" s="587">
        <v>49.237000000000002</v>
      </c>
      <c r="I45" s="587">
        <v>143.25899999999999</v>
      </c>
      <c r="J45" s="587">
        <v>192.49600000000001</v>
      </c>
      <c r="K45" s="587">
        <v>49.191000000000003</v>
      </c>
      <c r="L45" s="587">
        <v>285.315</v>
      </c>
      <c r="M45" s="587">
        <v>43.628</v>
      </c>
      <c r="N45" s="332">
        <f t="shared" si="6"/>
        <v>0.18051446705863367</v>
      </c>
      <c r="O45" s="344"/>
      <c r="P45" s="334" t="str">
        <f t="shared" si="7"/>
        <v>1999/2000</v>
      </c>
      <c r="Q45" s="592">
        <v>1.141</v>
      </c>
      <c r="R45" s="592">
        <v>8.0299999999999994</v>
      </c>
      <c r="S45" s="592">
        <v>9.1609999999999996</v>
      </c>
      <c r="T45" s="592">
        <v>0.88500000000000001</v>
      </c>
      <c r="U45" s="592">
        <v>1.0169999999999999</v>
      </c>
      <c r="V45" s="592">
        <v>11.063000000000001</v>
      </c>
      <c r="W45" s="592">
        <v>1.55</v>
      </c>
      <c r="X45" s="592">
        <v>7.5049999999999999</v>
      </c>
      <c r="Y45" s="592">
        <v>9.0549999999999997</v>
      </c>
      <c r="Z45" s="592">
        <v>0.45600000000000002</v>
      </c>
      <c r="AA45" s="592">
        <v>11.063000000000001</v>
      </c>
      <c r="AB45" s="592">
        <v>1.552</v>
      </c>
      <c r="AC45" s="335">
        <f t="shared" si="0"/>
        <v>0.16317947639575231</v>
      </c>
      <c r="AD45" s="345"/>
      <c r="AE45" s="611" t="str">
        <f t="shared" si="8"/>
        <v>1999/2000</v>
      </c>
      <c r="AF45" s="612">
        <v>7.2249999999999996</v>
      </c>
      <c r="AG45" s="612">
        <v>2.66</v>
      </c>
      <c r="AH45" s="612">
        <v>19.239999999999998</v>
      </c>
      <c r="AI45" s="612">
        <v>2.3730000000000002</v>
      </c>
      <c r="AJ45" s="612">
        <v>4.9109999999999996</v>
      </c>
      <c r="AK45" s="612">
        <v>26.524000000000001</v>
      </c>
      <c r="AL45" s="612">
        <v>15.4</v>
      </c>
      <c r="AM45" s="612">
        <v>8.26</v>
      </c>
      <c r="AN45" s="612">
        <v>23.66</v>
      </c>
      <c r="AO45" s="612">
        <v>8.0000000000000002E-3</v>
      </c>
      <c r="AP45" s="612">
        <v>26.524000000000001</v>
      </c>
      <c r="AQ45" s="612">
        <v>2.8559999999999999</v>
      </c>
      <c r="AR45" s="613">
        <f t="shared" si="1"/>
        <v>0.12066925806996789</v>
      </c>
      <c r="AS45" s="345"/>
      <c r="AT45" s="955" t="str">
        <f t="shared" si="9"/>
        <v>1999/2000</v>
      </c>
      <c r="AU45" s="956">
        <v>1.6180000000000001</v>
      </c>
      <c r="AV45" s="956">
        <v>1.61</v>
      </c>
      <c r="AW45" s="956">
        <v>2.6059999999999999</v>
      </c>
      <c r="AX45" s="956">
        <v>0.125</v>
      </c>
      <c r="AY45" s="956">
        <v>2.0499999999999998</v>
      </c>
      <c r="AZ45" s="956">
        <v>4.7809999999999997</v>
      </c>
      <c r="BA45" s="956">
        <v>2.2599999999999998</v>
      </c>
      <c r="BB45" s="956">
        <v>2.3180000000000001</v>
      </c>
      <c r="BC45" s="956">
        <v>4.5780000000000003</v>
      </c>
      <c r="BD45" s="956">
        <v>1.4999999999999999E-2</v>
      </c>
      <c r="BE45" s="956">
        <v>4.7809999999999997</v>
      </c>
      <c r="BF45" s="956">
        <v>0.188</v>
      </c>
      <c r="BG45" s="957">
        <f t="shared" si="2"/>
        <v>4.0931852819507945E-2</v>
      </c>
      <c r="BH45" s="344"/>
      <c r="BI45" s="338" t="str">
        <f t="shared" si="10"/>
        <v>1999/2000</v>
      </c>
      <c r="BJ45" s="597">
        <f t="shared" si="11"/>
        <v>38.509</v>
      </c>
      <c r="BK45" s="597">
        <f t="shared" si="12"/>
        <v>7.0257861798540597</v>
      </c>
      <c r="BL45" s="597">
        <f t="shared" si="13"/>
        <v>270.55599999999998</v>
      </c>
      <c r="BM45" s="597">
        <f t="shared" si="14"/>
        <v>48.773999999999994</v>
      </c>
      <c r="BN45" s="597">
        <f t="shared" si="15"/>
        <v>8.352999999999998</v>
      </c>
      <c r="BO45" s="597">
        <f t="shared" si="16"/>
        <v>327.68299999999999</v>
      </c>
      <c r="BP45" s="597">
        <f t="shared" si="17"/>
        <v>68.447000000000003</v>
      </c>
      <c r="BQ45" s="597">
        <f t="shared" si="18"/>
        <v>161.34199999999998</v>
      </c>
      <c r="BR45" s="597">
        <f t="shared" si="19"/>
        <v>229.78900000000002</v>
      </c>
      <c r="BS45" s="597">
        <f t="shared" si="20"/>
        <v>49.670000000000009</v>
      </c>
      <c r="BT45" s="597">
        <f t="shared" si="21"/>
        <v>327.68299999999999</v>
      </c>
      <c r="BU45" s="597">
        <f t="shared" si="22"/>
        <v>48.224000000000004</v>
      </c>
      <c r="BV45" s="339">
        <f t="shared" si="4"/>
        <v>0.17256198583692064</v>
      </c>
      <c r="BW45" s="340"/>
      <c r="BX45" s="341">
        <f t="shared" si="23"/>
        <v>0.88539526013098957</v>
      </c>
      <c r="BY45" s="342">
        <f t="shared" si="24"/>
        <v>3.3859903310220436E-2</v>
      </c>
      <c r="BZ45" s="342">
        <f t="shared" si="25"/>
        <v>7.111281952719585E-2</v>
      </c>
      <c r="CA45" s="343">
        <f t="shared" si="26"/>
        <v>9.6320170315941991E-3</v>
      </c>
      <c r="CC45" s="416" t="str">
        <f t="shared" si="27"/>
        <v>1999/2000</v>
      </c>
      <c r="CD45" s="604">
        <v>138.83600000000001</v>
      </c>
      <c r="CE45" s="604">
        <v>4.38</v>
      </c>
      <c r="CF45" s="604">
        <v>608.08900000000006</v>
      </c>
      <c r="CG45" s="604">
        <v>191.37100000000001</v>
      </c>
      <c r="CH45" s="604">
        <v>70.858999999999995</v>
      </c>
      <c r="CI45" s="604">
        <v>870.31899999999996</v>
      </c>
      <c r="CJ45" s="604">
        <v>177.941</v>
      </c>
      <c r="CK45" s="604">
        <v>422.43299999999999</v>
      </c>
      <c r="CL45" s="604">
        <v>600.37400000000002</v>
      </c>
      <c r="CM45" s="604">
        <v>75.540999999999997</v>
      </c>
      <c r="CN45" s="603">
        <v>870.31899999999996</v>
      </c>
      <c r="CO45" s="604">
        <v>194.404</v>
      </c>
      <c r="CP45" s="417">
        <f t="shared" si="28"/>
        <v>0.2876160463963664</v>
      </c>
      <c r="CR45" s="409" t="str">
        <f t="shared" si="29"/>
        <v>1999/2000</v>
      </c>
      <c r="CS45" s="426">
        <f t="shared" si="30"/>
        <v>0.27737042265694772</v>
      </c>
      <c r="CT45" s="426">
        <f t="shared" si="31"/>
        <v>1.6040607716561781</v>
      </c>
      <c r="CU45" s="426">
        <f t="shared" si="32"/>
        <v>0.44492829174676729</v>
      </c>
      <c r="CV45" s="426">
        <f t="shared" si="33"/>
        <v>0.25486620229815382</v>
      </c>
      <c r="CW45" s="426">
        <f t="shared" si="34"/>
        <v>0.11788199099620371</v>
      </c>
      <c r="CX45" s="426">
        <f t="shared" si="35"/>
        <v>0.37650907310997461</v>
      </c>
      <c r="CY45" s="426">
        <f t="shared" si="36"/>
        <v>0.38466120792847069</v>
      </c>
      <c r="CZ45" s="426">
        <f t="shared" si="37"/>
        <v>0.38193512343969338</v>
      </c>
      <c r="DA45" s="426">
        <f t="shared" si="38"/>
        <v>0.38274309014047914</v>
      </c>
      <c r="DB45" s="426">
        <f t="shared" si="39"/>
        <v>0.65752372883599652</v>
      </c>
      <c r="DC45" s="426">
        <f t="shared" si="40"/>
        <v>0.37650907310997461</v>
      </c>
      <c r="DD45" s="427">
        <f t="shared" si="41"/>
        <v>0.248060739490957</v>
      </c>
    </row>
    <row r="46" spans="1:108" ht="14.4" x14ac:dyDescent="0.3">
      <c r="A46" s="331" t="s">
        <v>154</v>
      </c>
      <c r="B46" s="588">
        <v>29.315999999999999</v>
      </c>
      <c r="C46" s="588">
        <v>8.59</v>
      </c>
      <c r="D46" s="588">
        <v>251.85400000000001</v>
      </c>
      <c r="E46" s="588">
        <v>43.628</v>
      </c>
      <c r="F46" s="588">
        <v>0.17299999999999999</v>
      </c>
      <c r="G46" s="588">
        <v>295.65499999999997</v>
      </c>
      <c r="H46" s="588">
        <v>50.295000000000002</v>
      </c>
      <c r="I46" s="588">
        <v>147.80699999999999</v>
      </c>
      <c r="J46" s="588">
        <v>198.102</v>
      </c>
      <c r="K46" s="588">
        <v>49.313000000000002</v>
      </c>
      <c r="L46" s="588">
        <v>295.65499999999997</v>
      </c>
      <c r="M46" s="588">
        <v>48.24</v>
      </c>
      <c r="N46" s="332">
        <f t="shared" si="6"/>
        <v>0.19497605238162599</v>
      </c>
      <c r="O46" s="344"/>
      <c r="P46" s="334" t="str">
        <f t="shared" si="7"/>
        <v>2000/2001</v>
      </c>
      <c r="Q46" s="592">
        <v>1.107</v>
      </c>
      <c r="R46" s="592">
        <v>6.28</v>
      </c>
      <c r="S46" s="592">
        <v>6.9539999999999997</v>
      </c>
      <c r="T46" s="592">
        <v>1.552</v>
      </c>
      <c r="U46" s="592">
        <v>2.746</v>
      </c>
      <c r="V46" s="592">
        <v>11.252000000000001</v>
      </c>
      <c r="W46" s="592">
        <v>2.1800000000000002</v>
      </c>
      <c r="X46" s="592">
        <v>8.07</v>
      </c>
      <c r="Y46" s="592">
        <v>10.25</v>
      </c>
      <c r="Z46" s="592">
        <v>0.122</v>
      </c>
      <c r="AA46" s="592">
        <v>11.252000000000001</v>
      </c>
      <c r="AB46" s="592">
        <v>0.88</v>
      </c>
      <c r="AC46" s="335">
        <f t="shared" si="0"/>
        <v>8.4843810258387969E-2</v>
      </c>
      <c r="AD46" s="345"/>
      <c r="AE46" s="611" t="str">
        <f t="shared" si="8"/>
        <v>2000/2001</v>
      </c>
      <c r="AF46" s="612">
        <v>7.1440000000000001</v>
      </c>
      <c r="AG46" s="612">
        <v>2.5099999999999998</v>
      </c>
      <c r="AH46" s="612">
        <v>17.917000000000002</v>
      </c>
      <c r="AI46" s="612">
        <v>2.8559999999999999</v>
      </c>
      <c r="AJ46" s="612">
        <v>6.0170000000000003</v>
      </c>
      <c r="AK46" s="612">
        <v>26.79</v>
      </c>
      <c r="AL46" s="612">
        <v>15.2</v>
      </c>
      <c r="AM46" s="612">
        <v>8.8000000000000007</v>
      </c>
      <c r="AN46" s="612">
        <v>24</v>
      </c>
      <c r="AO46" s="612">
        <v>1.7000000000000001E-2</v>
      </c>
      <c r="AP46" s="612">
        <v>26.79</v>
      </c>
      <c r="AQ46" s="612">
        <v>2.7730000000000001</v>
      </c>
      <c r="AR46" s="613">
        <f t="shared" si="1"/>
        <v>0.11545988258317026</v>
      </c>
      <c r="AS46" s="345"/>
      <c r="AT46" s="955" t="str">
        <f t="shared" si="9"/>
        <v>2000/2001</v>
      </c>
      <c r="AU46" s="956">
        <v>1.587</v>
      </c>
      <c r="AV46" s="956">
        <v>1.66</v>
      </c>
      <c r="AW46" s="956">
        <v>2.6360000000000001</v>
      </c>
      <c r="AX46" s="956">
        <v>0.188</v>
      </c>
      <c r="AY46" s="956">
        <v>2.1110000000000002</v>
      </c>
      <c r="AZ46" s="956">
        <v>4.9349999999999996</v>
      </c>
      <c r="BA46" s="956">
        <v>2.33</v>
      </c>
      <c r="BB46" s="956">
        <v>2.3460000000000001</v>
      </c>
      <c r="BC46" s="956">
        <v>4.6760000000000002</v>
      </c>
      <c r="BD46" s="956">
        <v>0.01</v>
      </c>
      <c r="BE46" s="956">
        <v>4.9349999999999996</v>
      </c>
      <c r="BF46" s="956">
        <v>0.249</v>
      </c>
      <c r="BG46" s="957">
        <f t="shared" si="2"/>
        <v>5.3137003841229193E-2</v>
      </c>
      <c r="BH46" s="344"/>
      <c r="BI46" s="338" t="str">
        <f t="shared" si="10"/>
        <v>2000/2001</v>
      </c>
      <c r="BJ46" s="597">
        <f t="shared" si="11"/>
        <v>39.154000000000003</v>
      </c>
      <c r="BK46" s="597">
        <f t="shared" si="12"/>
        <v>7.134928742912602</v>
      </c>
      <c r="BL46" s="597">
        <f t="shared" si="13"/>
        <v>279.36100000000005</v>
      </c>
      <c r="BM46" s="597">
        <f t="shared" si="14"/>
        <v>48.224000000000004</v>
      </c>
      <c r="BN46" s="597">
        <f t="shared" si="15"/>
        <v>11.047000000000001</v>
      </c>
      <c r="BO46" s="597">
        <f t="shared" si="16"/>
        <v>338.63200000000001</v>
      </c>
      <c r="BP46" s="597">
        <f t="shared" si="17"/>
        <v>70.004999999999995</v>
      </c>
      <c r="BQ46" s="597">
        <f t="shared" si="18"/>
        <v>167.023</v>
      </c>
      <c r="BR46" s="597">
        <f t="shared" si="19"/>
        <v>237.02799999999999</v>
      </c>
      <c r="BS46" s="597">
        <f t="shared" si="20"/>
        <v>49.462000000000003</v>
      </c>
      <c r="BT46" s="597">
        <f t="shared" si="21"/>
        <v>338.63200000000001</v>
      </c>
      <c r="BU46" s="597">
        <f t="shared" si="22"/>
        <v>52.14200000000001</v>
      </c>
      <c r="BV46" s="339">
        <f t="shared" si="4"/>
        <v>0.18200286222904816</v>
      </c>
      <c r="BW46" s="340"/>
      <c r="BX46" s="341">
        <f t="shared" si="23"/>
        <v>0.90153600538371492</v>
      </c>
      <c r="BY46" s="342">
        <f t="shared" si="24"/>
        <v>2.4892522578312645E-2</v>
      </c>
      <c r="BZ46" s="342">
        <f t="shared" si="25"/>
        <v>6.4135652435379303E-2</v>
      </c>
      <c r="CA46" s="343">
        <f t="shared" si="26"/>
        <v>9.4358196025930586E-3</v>
      </c>
      <c r="CC46" s="416" t="str">
        <f t="shared" si="27"/>
        <v>2000/2001</v>
      </c>
      <c r="CD46" s="604">
        <v>137.11600000000001</v>
      </c>
      <c r="CE46" s="604">
        <v>4.32</v>
      </c>
      <c r="CF46" s="604">
        <v>591.65800000000002</v>
      </c>
      <c r="CG46" s="604">
        <v>194.404</v>
      </c>
      <c r="CH46" s="604">
        <v>74.861999999999995</v>
      </c>
      <c r="CI46" s="604">
        <v>860.92399999999998</v>
      </c>
      <c r="CJ46" s="604">
        <v>181.673</v>
      </c>
      <c r="CK46" s="604">
        <v>427.29</v>
      </c>
      <c r="CL46" s="604">
        <v>608.96299999999997</v>
      </c>
      <c r="CM46" s="604">
        <v>76.721999999999994</v>
      </c>
      <c r="CN46" s="603">
        <v>860.92399999999998</v>
      </c>
      <c r="CO46" s="604">
        <v>175.239</v>
      </c>
      <c r="CP46" s="417">
        <f t="shared" si="28"/>
        <v>0.25556778987435924</v>
      </c>
      <c r="CR46" s="409" t="str">
        <f t="shared" si="29"/>
        <v>2000/2001</v>
      </c>
      <c r="CS46" s="426">
        <f t="shared" si="30"/>
        <v>0.28555383762653519</v>
      </c>
      <c r="CT46" s="426">
        <f t="shared" si="31"/>
        <v>1.6516038756742133</v>
      </c>
      <c r="CU46" s="426">
        <f t="shared" si="32"/>
        <v>0.47216635285925324</v>
      </c>
      <c r="CV46" s="426">
        <f t="shared" si="33"/>
        <v>0.248060739490957</v>
      </c>
      <c r="CW46" s="426">
        <f t="shared" si="34"/>
        <v>0.14756485266223185</v>
      </c>
      <c r="CX46" s="426">
        <f t="shared" si="35"/>
        <v>0.39333553252087294</v>
      </c>
      <c r="CY46" s="426">
        <f t="shared" si="36"/>
        <v>0.38533519014933421</v>
      </c>
      <c r="CZ46" s="426">
        <f t="shared" si="37"/>
        <v>0.39088909171756886</v>
      </c>
      <c r="DA46" s="426">
        <f t="shared" si="38"/>
        <v>0.38923218652036329</v>
      </c>
      <c r="DB46" s="426">
        <f t="shared" si="39"/>
        <v>0.64469122285654712</v>
      </c>
      <c r="DC46" s="426">
        <f t="shared" si="40"/>
        <v>0.39333553252087294</v>
      </c>
      <c r="DD46" s="427">
        <f t="shared" si="41"/>
        <v>0.29754792026888999</v>
      </c>
    </row>
    <row r="47" spans="1:108" ht="14.4" x14ac:dyDescent="0.3">
      <c r="A47" s="331" t="s">
        <v>155</v>
      </c>
      <c r="B47" s="588">
        <v>27.83</v>
      </c>
      <c r="C47" s="588">
        <v>8.67</v>
      </c>
      <c r="D47" s="588">
        <v>241.37700000000001</v>
      </c>
      <c r="E47" s="588">
        <v>48.24</v>
      </c>
      <c r="F47" s="588">
        <v>0.25800000000000001</v>
      </c>
      <c r="G47" s="588">
        <v>289.875</v>
      </c>
      <c r="H47" s="588">
        <v>52.466000000000001</v>
      </c>
      <c r="I47" s="588">
        <v>148.47499999999999</v>
      </c>
      <c r="J47" s="588">
        <v>200.941</v>
      </c>
      <c r="K47" s="588">
        <v>48.383000000000003</v>
      </c>
      <c r="L47" s="588">
        <v>289.875</v>
      </c>
      <c r="M47" s="588">
        <v>40.551000000000002</v>
      </c>
      <c r="N47" s="332">
        <f t="shared" si="6"/>
        <v>0.16264378880492852</v>
      </c>
      <c r="O47" s="344"/>
      <c r="P47" s="334" t="str">
        <f t="shared" si="7"/>
        <v>2001/2002</v>
      </c>
      <c r="Q47" s="592">
        <v>1.268</v>
      </c>
      <c r="R47" s="592">
        <v>6.62</v>
      </c>
      <c r="S47" s="592">
        <v>8.3889999999999993</v>
      </c>
      <c r="T47" s="592">
        <v>0.88</v>
      </c>
      <c r="U47" s="592">
        <v>3.9510000000000001</v>
      </c>
      <c r="V47" s="592">
        <v>13.22</v>
      </c>
      <c r="W47" s="592">
        <v>2.3199999999999998</v>
      </c>
      <c r="X47" s="592">
        <v>9.6449999999999996</v>
      </c>
      <c r="Y47" s="592">
        <v>11.965</v>
      </c>
      <c r="Z47" s="592">
        <v>0.19900000000000001</v>
      </c>
      <c r="AA47" s="592">
        <v>13.22</v>
      </c>
      <c r="AB47" s="592">
        <v>1.056</v>
      </c>
      <c r="AC47" s="335">
        <f t="shared" si="0"/>
        <v>8.6813548174942454E-2</v>
      </c>
      <c r="AD47" s="345"/>
      <c r="AE47" s="611" t="str">
        <f t="shared" si="8"/>
        <v>2001/2002</v>
      </c>
      <c r="AF47" s="612">
        <v>7.78</v>
      </c>
      <c r="AG47" s="612">
        <v>2.62</v>
      </c>
      <c r="AH47" s="612">
        <v>20.399999999999999</v>
      </c>
      <c r="AI47" s="612">
        <v>2.7730000000000001</v>
      </c>
      <c r="AJ47" s="612">
        <v>4.0759999999999996</v>
      </c>
      <c r="AK47" s="612">
        <v>27.248999999999999</v>
      </c>
      <c r="AL47" s="612">
        <v>15.2</v>
      </c>
      <c r="AM47" s="612">
        <v>8.4</v>
      </c>
      <c r="AN47" s="612">
        <v>23.6</v>
      </c>
      <c r="AO47" s="612">
        <v>0.16400000000000001</v>
      </c>
      <c r="AP47" s="612">
        <v>27.248999999999999</v>
      </c>
      <c r="AQ47" s="612">
        <v>3.4849999999999999</v>
      </c>
      <c r="AR47" s="613">
        <f t="shared" si="1"/>
        <v>0.14665039555630363</v>
      </c>
      <c r="AS47" s="345"/>
      <c r="AT47" s="955" t="str">
        <f t="shared" si="9"/>
        <v>2001/2002</v>
      </c>
      <c r="AU47" s="956">
        <v>1.5840000000000001</v>
      </c>
      <c r="AV47" s="956">
        <v>1.56</v>
      </c>
      <c r="AW47" s="956">
        <v>2.4740000000000002</v>
      </c>
      <c r="AX47" s="956">
        <v>0.249</v>
      </c>
      <c r="AY47" s="956">
        <v>1.8879999999999999</v>
      </c>
      <c r="AZ47" s="956">
        <v>4.6109999999999998</v>
      </c>
      <c r="BA47" s="956">
        <v>2.2839999999999998</v>
      </c>
      <c r="BB47" s="956">
        <v>2.0579999999999998</v>
      </c>
      <c r="BC47" s="956">
        <v>4.3419999999999996</v>
      </c>
      <c r="BD47" s="956">
        <v>1E-3</v>
      </c>
      <c r="BE47" s="956">
        <v>4.6109999999999998</v>
      </c>
      <c r="BF47" s="956">
        <v>0.26800000000000002</v>
      </c>
      <c r="BG47" s="957">
        <f t="shared" si="2"/>
        <v>6.1708496431038456E-2</v>
      </c>
      <c r="BH47" s="344"/>
      <c r="BI47" s="338" t="str">
        <f t="shared" si="10"/>
        <v>2001/2002</v>
      </c>
      <c r="BJ47" s="597">
        <f t="shared" si="11"/>
        <v>38.462000000000003</v>
      </c>
      <c r="BK47" s="597">
        <f t="shared" si="12"/>
        <v>7.088554937340751</v>
      </c>
      <c r="BL47" s="597">
        <f t="shared" si="13"/>
        <v>272.64</v>
      </c>
      <c r="BM47" s="597">
        <f t="shared" si="14"/>
        <v>52.14200000000001</v>
      </c>
      <c r="BN47" s="597">
        <f t="shared" si="15"/>
        <v>10.173</v>
      </c>
      <c r="BO47" s="597">
        <f t="shared" si="16"/>
        <v>334.95500000000004</v>
      </c>
      <c r="BP47" s="597">
        <f t="shared" si="17"/>
        <v>72.27000000000001</v>
      </c>
      <c r="BQ47" s="597">
        <f t="shared" si="18"/>
        <v>168.578</v>
      </c>
      <c r="BR47" s="597">
        <f t="shared" si="19"/>
        <v>240.84800000000001</v>
      </c>
      <c r="BS47" s="597">
        <f t="shared" si="20"/>
        <v>48.747</v>
      </c>
      <c r="BT47" s="597">
        <f t="shared" si="21"/>
        <v>334.95500000000004</v>
      </c>
      <c r="BU47" s="597">
        <f t="shared" si="22"/>
        <v>45.36</v>
      </c>
      <c r="BV47" s="339">
        <f t="shared" si="4"/>
        <v>0.15663253854520967</v>
      </c>
      <c r="BW47" s="340"/>
      <c r="BX47" s="341">
        <f t="shared" si="23"/>
        <v>0.88533230633802829</v>
      </c>
      <c r="BY47" s="342">
        <f t="shared" si="24"/>
        <v>3.076951291079812E-2</v>
      </c>
      <c r="BZ47" s="342">
        <f t="shared" si="25"/>
        <v>7.4823943661971828E-2</v>
      </c>
      <c r="CA47" s="343">
        <f t="shared" si="26"/>
        <v>9.0742370892018791E-3</v>
      </c>
      <c r="CC47" s="416" t="str">
        <f t="shared" si="27"/>
        <v>2001/2002</v>
      </c>
      <c r="CD47" s="604">
        <v>137.09399999999999</v>
      </c>
      <c r="CE47" s="604">
        <v>4.3899999999999997</v>
      </c>
      <c r="CF47" s="604">
        <v>601.83299999999997</v>
      </c>
      <c r="CG47" s="604">
        <v>175.239</v>
      </c>
      <c r="CH47" s="604">
        <v>71.441000000000003</v>
      </c>
      <c r="CI47" s="604">
        <v>848.51300000000003</v>
      </c>
      <c r="CJ47" s="604">
        <v>186.04300000000001</v>
      </c>
      <c r="CK47" s="604">
        <v>436.40899999999999</v>
      </c>
      <c r="CL47" s="604">
        <v>622.452</v>
      </c>
      <c r="CM47" s="604">
        <v>74.578999999999994</v>
      </c>
      <c r="CN47" s="603">
        <v>848.51300000000003</v>
      </c>
      <c r="CO47" s="604">
        <v>151.482</v>
      </c>
      <c r="CP47" s="417">
        <f t="shared" si="28"/>
        <v>0.21732462401241839</v>
      </c>
      <c r="CR47" s="409" t="str">
        <f t="shared" si="29"/>
        <v>2001/2002</v>
      </c>
      <c r="CS47" s="426">
        <f t="shared" si="30"/>
        <v>0.28055202999401874</v>
      </c>
      <c r="CT47" s="426">
        <f t="shared" si="31"/>
        <v>1.6147049971163443</v>
      </c>
      <c r="CU47" s="426">
        <f t="shared" si="32"/>
        <v>0.45301603600998946</v>
      </c>
      <c r="CV47" s="426">
        <f t="shared" si="33"/>
        <v>0.29754792026888999</v>
      </c>
      <c r="CW47" s="426">
        <f t="shared" si="34"/>
        <v>0.14239722288321832</v>
      </c>
      <c r="CX47" s="426">
        <f t="shared" si="35"/>
        <v>0.3947552954403763</v>
      </c>
      <c r="CY47" s="426">
        <f t="shared" si="36"/>
        <v>0.38845858215573825</v>
      </c>
      <c r="CZ47" s="426">
        <f t="shared" si="37"/>
        <v>0.38628442584822953</v>
      </c>
      <c r="DA47" s="426">
        <f t="shared" si="38"/>
        <v>0.38693425356493355</v>
      </c>
      <c r="DB47" s="426">
        <f t="shared" si="39"/>
        <v>0.65362903766475822</v>
      </c>
      <c r="DC47" s="426">
        <f t="shared" si="40"/>
        <v>0.3947552954403763</v>
      </c>
      <c r="DD47" s="427">
        <f t="shared" si="41"/>
        <v>0.29944151780409556</v>
      </c>
    </row>
    <row r="48" spans="1:108" ht="14.4" x14ac:dyDescent="0.3">
      <c r="A48" s="331" t="s">
        <v>156</v>
      </c>
      <c r="B48" s="588">
        <v>28.056999999999999</v>
      </c>
      <c r="C48" s="588">
        <v>8.1199999999999992</v>
      </c>
      <c r="D48" s="588">
        <v>227.767</v>
      </c>
      <c r="E48" s="588">
        <v>40.551000000000002</v>
      </c>
      <c r="F48" s="588">
        <v>0.36699999999999999</v>
      </c>
      <c r="G48" s="588">
        <v>268.685</v>
      </c>
      <c r="H48" s="588">
        <v>59.91</v>
      </c>
      <c r="I48" s="588">
        <v>140.83799999999999</v>
      </c>
      <c r="J48" s="588">
        <v>200.74799999999999</v>
      </c>
      <c r="K48" s="588">
        <v>40.334000000000003</v>
      </c>
      <c r="L48" s="588">
        <v>268.685</v>
      </c>
      <c r="M48" s="588">
        <v>27.603000000000002</v>
      </c>
      <c r="N48" s="332">
        <f t="shared" si="6"/>
        <v>0.11449631245800185</v>
      </c>
      <c r="O48" s="344"/>
      <c r="P48" s="334" t="str">
        <f t="shared" si="7"/>
        <v>2002/2003</v>
      </c>
      <c r="Q48" s="592">
        <v>1.2829999999999999</v>
      </c>
      <c r="R48" s="592">
        <v>7.01</v>
      </c>
      <c r="S48" s="592">
        <v>8.9990000000000006</v>
      </c>
      <c r="T48" s="592">
        <v>1.056</v>
      </c>
      <c r="U48" s="592">
        <v>3.9460000000000002</v>
      </c>
      <c r="V48" s="592">
        <v>14.000999999999999</v>
      </c>
      <c r="W48" s="592">
        <v>2.42</v>
      </c>
      <c r="X48" s="592">
        <v>10.156000000000001</v>
      </c>
      <c r="Y48" s="592">
        <v>12.576000000000001</v>
      </c>
      <c r="Z48" s="592">
        <v>0.314</v>
      </c>
      <c r="AA48" s="592">
        <v>14.000999999999999</v>
      </c>
      <c r="AB48" s="592">
        <v>1.111</v>
      </c>
      <c r="AC48" s="335">
        <f t="shared" si="0"/>
        <v>8.6190845616757175E-2</v>
      </c>
      <c r="AD48" s="345"/>
      <c r="AE48" s="611" t="str">
        <f t="shared" si="8"/>
        <v>2002/2003</v>
      </c>
      <c r="AF48" s="612">
        <v>7.03</v>
      </c>
      <c r="AG48" s="612">
        <v>2.74</v>
      </c>
      <c r="AH48" s="612">
        <v>19.28</v>
      </c>
      <c r="AI48" s="612">
        <v>3.4849999999999999</v>
      </c>
      <c r="AJ48" s="612">
        <v>5.2690000000000001</v>
      </c>
      <c r="AK48" s="612">
        <v>28.033999999999999</v>
      </c>
      <c r="AL48" s="612">
        <v>15.2</v>
      </c>
      <c r="AM48" s="612">
        <v>9.5</v>
      </c>
      <c r="AN48" s="612">
        <v>24.7</v>
      </c>
      <c r="AO48" s="612">
        <v>7.0000000000000001E-3</v>
      </c>
      <c r="AP48" s="612">
        <v>28.033999999999999</v>
      </c>
      <c r="AQ48" s="612">
        <v>3.327</v>
      </c>
      <c r="AR48" s="613">
        <f t="shared" si="1"/>
        <v>0.13465819403407941</v>
      </c>
      <c r="AS48" s="345"/>
      <c r="AT48" s="955" t="str">
        <f t="shared" si="9"/>
        <v>2002/2003</v>
      </c>
      <c r="AU48" s="956">
        <v>1.7470000000000001</v>
      </c>
      <c r="AV48" s="956">
        <v>1.6</v>
      </c>
      <c r="AW48" s="956">
        <v>2.7919999999999998</v>
      </c>
      <c r="AX48" s="956">
        <v>0.26800000000000002</v>
      </c>
      <c r="AY48" s="956">
        <v>1.9550000000000001</v>
      </c>
      <c r="AZ48" s="956">
        <v>5.0149999999999997</v>
      </c>
      <c r="BA48" s="956">
        <v>2.375</v>
      </c>
      <c r="BB48" s="956">
        <v>2.2250000000000001</v>
      </c>
      <c r="BC48" s="956">
        <v>4.5999999999999996</v>
      </c>
      <c r="BD48" s="956">
        <v>5.0000000000000001E-3</v>
      </c>
      <c r="BE48" s="956">
        <v>5.0149999999999997</v>
      </c>
      <c r="BF48" s="956">
        <v>0.41</v>
      </c>
      <c r="BG48" s="957">
        <f t="shared" si="2"/>
        <v>8.9033659066232354E-2</v>
      </c>
      <c r="BH48" s="344"/>
      <c r="BI48" s="338" t="str">
        <f t="shared" si="10"/>
        <v>2002/2003</v>
      </c>
      <c r="BJ48" s="597">
        <f t="shared" si="11"/>
        <v>38.116999999999997</v>
      </c>
      <c r="BK48" s="597">
        <f t="shared" si="12"/>
        <v>6.7906183592622709</v>
      </c>
      <c r="BL48" s="597">
        <f t="shared" si="13"/>
        <v>258.83799999999997</v>
      </c>
      <c r="BM48" s="597">
        <f t="shared" si="14"/>
        <v>45.36</v>
      </c>
      <c r="BN48" s="597">
        <f t="shared" si="15"/>
        <v>11.537000000000001</v>
      </c>
      <c r="BO48" s="597">
        <f t="shared" si="16"/>
        <v>315.73499999999996</v>
      </c>
      <c r="BP48" s="597">
        <f t="shared" si="17"/>
        <v>79.905000000000001</v>
      </c>
      <c r="BQ48" s="597">
        <f t="shared" si="18"/>
        <v>162.71899999999999</v>
      </c>
      <c r="BR48" s="597">
        <f t="shared" si="19"/>
        <v>242.62399999999997</v>
      </c>
      <c r="BS48" s="597">
        <f t="shared" si="20"/>
        <v>40.660000000000004</v>
      </c>
      <c r="BT48" s="597">
        <f t="shared" si="21"/>
        <v>315.73499999999996</v>
      </c>
      <c r="BU48" s="597">
        <f t="shared" si="22"/>
        <v>32.451000000000001</v>
      </c>
      <c r="BV48" s="339">
        <f t="shared" si="4"/>
        <v>0.11455288685559369</v>
      </c>
      <c r="BW48" s="340"/>
      <c r="BX48" s="341">
        <f t="shared" si="23"/>
        <v>0.87995966589140706</v>
      </c>
      <c r="BY48" s="342">
        <f t="shared" si="24"/>
        <v>3.4766919849481152E-2</v>
      </c>
      <c r="BZ48" s="342">
        <f t="shared" si="25"/>
        <v>7.4486744604733479E-2</v>
      </c>
      <c r="CA48" s="343">
        <f t="shared" si="26"/>
        <v>1.0786669654378415E-2</v>
      </c>
      <c r="CC48" s="416" t="str">
        <f t="shared" si="27"/>
        <v>2002/2003</v>
      </c>
      <c r="CD48" s="604">
        <v>137.73500000000001</v>
      </c>
      <c r="CE48" s="604">
        <v>4.3899999999999997</v>
      </c>
      <c r="CF48" s="604">
        <v>604.08000000000004</v>
      </c>
      <c r="CG48" s="604">
        <v>151.482</v>
      </c>
      <c r="CH48" s="604">
        <v>75.650000000000006</v>
      </c>
      <c r="CI48" s="604">
        <v>831.21199999999999</v>
      </c>
      <c r="CJ48" s="604">
        <v>194.131</v>
      </c>
      <c r="CK48" s="604">
        <v>433.48200000000003</v>
      </c>
      <c r="CL48" s="604">
        <v>627.61300000000006</v>
      </c>
      <c r="CM48" s="604">
        <v>76.745999999999995</v>
      </c>
      <c r="CN48" s="603">
        <v>831.21199999999999</v>
      </c>
      <c r="CO48" s="604">
        <v>126.85299999999999</v>
      </c>
      <c r="CP48" s="417">
        <f t="shared" si="28"/>
        <v>0.18009708117593443</v>
      </c>
      <c r="CR48" s="409" t="str">
        <f t="shared" si="29"/>
        <v>2002/2003</v>
      </c>
      <c r="CS48" s="426">
        <f t="shared" si="30"/>
        <v>0.27674156895487706</v>
      </c>
      <c r="CT48" s="426">
        <f t="shared" si="31"/>
        <v>1.5468378950483535</v>
      </c>
      <c r="CU48" s="426">
        <f t="shared" si="32"/>
        <v>0.42848298238643878</v>
      </c>
      <c r="CV48" s="426">
        <f t="shared" si="33"/>
        <v>0.29944151780409556</v>
      </c>
      <c r="CW48" s="426">
        <f t="shared" si="34"/>
        <v>0.15250495703899536</v>
      </c>
      <c r="CX48" s="426">
        <f t="shared" si="35"/>
        <v>0.37984894347049847</v>
      </c>
      <c r="CY48" s="426">
        <f t="shared" si="36"/>
        <v>0.41160350484981789</v>
      </c>
      <c r="CZ48" s="426">
        <f t="shared" si="37"/>
        <v>0.37537660156592428</v>
      </c>
      <c r="DA48" s="426">
        <f t="shared" si="38"/>
        <v>0.38658217723342242</v>
      </c>
      <c r="DB48" s="426">
        <f t="shared" si="39"/>
        <v>0.52979959867615256</v>
      </c>
      <c r="DC48" s="426">
        <f t="shared" si="40"/>
        <v>0.37984894347049847</v>
      </c>
      <c r="DD48" s="427">
        <f t="shared" si="41"/>
        <v>0.25581578677682043</v>
      </c>
    </row>
    <row r="49" spans="1:108" ht="14.4" x14ac:dyDescent="0.3">
      <c r="A49" s="331" t="s">
        <v>157</v>
      </c>
      <c r="B49" s="588">
        <v>28.71</v>
      </c>
      <c r="C49" s="588">
        <v>8.93</v>
      </c>
      <c r="D49" s="588">
        <v>256.22899999999998</v>
      </c>
      <c r="E49" s="588">
        <v>27.603000000000002</v>
      </c>
      <c r="F49" s="588">
        <v>0.35799999999999998</v>
      </c>
      <c r="G49" s="588">
        <v>284.19</v>
      </c>
      <c r="H49" s="588">
        <v>64.835999999999999</v>
      </c>
      <c r="I49" s="588">
        <v>146.75899999999999</v>
      </c>
      <c r="J49" s="588">
        <v>211.595</v>
      </c>
      <c r="K49" s="588">
        <v>48.258000000000003</v>
      </c>
      <c r="L49" s="588">
        <v>284.19</v>
      </c>
      <c r="M49" s="588">
        <v>24.337</v>
      </c>
      <c r="N49" s="332">
        <f t="shared" si="6"/>
        <v>9.3656798266712332E-2</v>
      </c>
      <c r="O49" s="344"/>
      <c r="P49" s="334" t="str">
        <f t="shared" si="7"/>
        <v>2003/2004</v>
      </c>
      <c r="Q49" s="592">
        <v>1.226</v>
      </c>
      <c r="R49" s="592">
        <v>7.82</v>
      </c>
      <c r="S49" s="592">
        <v>9.5869999999999997</v>
      </c>
      <c r="T49" s="592">
        <v>1.111</v>
      </c>
      <c r="U49" s="592">
        <v>2.0289999999999999</v>
      </c>
      <c r="V49" s="592">
        <v>12.727</v>
      </c>
      <c r="W49" s="592">
        <v>2.4300000000000002</v>
      </c>
      <c r="X49" s="592">
        <v>8.782</v>
      </c>
      <c r="Y49" s="592">
        <v>11.212</v>
      </c>
      <c r="Z49" s="592">
        <v>0.372</v>
      </c>
      <c r="AA49" s="592">
        <v>12.727</v>
      </c>
      <c r="AB49" s="592">
        <v>1.143</v>
      </c>
      <c r="AC49" s="335">
        <f t="shared" si="0"/>
        <v>9.8670580110497244E-2</v>
      </c>
      <c r="AD49" s="345"/>
      <c r="AE49" s="611" t="str">
        <f t="shared" si="8"/>
        <v>2003/2004</v>
      </c>
      <c r="AF49" s="612">
        <v>7.69</v>
      </c>
      <c r="AG49" s="612">
        <v>2.84</v>
      </c>
      <c r="AH49" s="612">
        <v>21.8</v>
      </c>
      <c r="AI49" s="612">
        <v>3.327</v>
      </c>
      <c r="AJ49" s="612">
        <v>5.7389999999999999</v>
      </c>
      <c r="AK49" s="612">
        <v>30.866</v>
      </c>
      <c r="AL49" s="612">
        <v>15.2</v>
      </c>
      <c r="AM49" s="612">
        <v>11.2</v>
      </c>
      <c r="AN49" s="612">
        <v>26.4</v>
      </c>
      <c r="AO49" s="612">
        <v>5.0000000000000001E-3</v>
      </c>
      <c r="AP49" s="612">
        <v>30.866</v>
      </c>
      <c r="AQ49" s="612">
        <v>4.4610000000000003</v>
      </c>
      <c r="AR49" s="613">
        <f t="shared" si="1"/>
        <v>0.16894527551600078</v>
      </c>
      <c r="AS49" s="345"/>
      <c r="AT49" s="955" t="str">
        <f t="shared" si="9"/>
        <v>2003/2004</v>
      </c>
      <c r="AU49" s="956">
        <v>1.74</v>
      </c>
      <c r="AV49" s="956">
        <v>1.68</v>
      </c>
      <c r="AW49" s="956">
        <v>2.92</v>
      </c>
      <c r="AX49" s="956">
        <v>0.41</v>
      </c>
      <c r="AY49" s="956">
        <v>2.1909999999999998</v>
      </c>
      <c r="AZ49" s="956">
        <v>5.5209999999999999</v>
      </c>
      <c r="BA49" s="956">
        <v>2.355</v>
      </c>
      <c r="BB49" s="956">
        <v>2.4449999999999998</v>
      </c>
      <c r="BC49" s="956">
        <v>4.8</v>
      </c>
      <c r="BD49" s="956">
        <v>5.0000000000000001E-3</v>
      </c>
      <c r="BE49" s="956">
        <v>5.5209999999999999</v>
      </c>
      <c r="BF49" s="956">
        <v>0.71599999999999997</v>
      </c>
      <c r="BG49" s="957">
        <f t="shared" si="2"/>
        <v>0.14901144640998959</v>
      </c>
      <c r="BH49" s="344"/>
      <c r="BI49" s="338" t="str">
        <f t="shared" si="10"/>
        <v>2003/2004</v>
      </c>
      <c r="BJ49" s="597">
        <f t="shared" si="11"/>
        <v>39.366</v>
      </c>
      <c r="BK49" s="597">
        <f t="shared" si="12"/>
        <v>7.3803790072651525</v>
      </c>
      <c r="BL49" s="597">
        <f t="shared" si="13"/>
        <v>290.536</v>
      </c>
      <c r="BM49" s="597">
        <f t="shared" si="14"/>
        <v>32.451000000000001</v>
      </c>
      <c r="BN49" s="597">
        <f t="shared" si="15"/>
        <v>10.317</v>
      </c>
      <c r="BO49" s="597">
        <f t="shared" si="16"/>
        <v>333.30399999999997</v>
      </c>
      <c r="BP49" s="597">
        <f t="shared" si="17"/>
        <v>84.821000000000012</v>
      </c>
      <c r="BQ49" s="597">
        <f t="shared" si="18"/>
        <v>169.18599999999998</v>
      </c>
      <c r="BR49" s="597">
        <f t="shared" si="19"/>
        <v>254.00700000000001</v>
      </c>
      <c r="BS49" s="597">
        <f t="shared" si="20"/>
        <v>48.640000000000008</v>
      </c>
      <c r="BT49" s="597">
        <f t="shared" si="21"/>
        <v>333.30399999999997</v>
      </c>
      <c r="BU49" s="597">
        <f t="shared" si="22"/>
        <v>30.657000000000004</v>
      </c>
      <c r="BV49" s="339">
        <f t="shared" si="4"/>
        <v>0.10129622960082209</v>
      </c>
      <c r="BW49" s="340"/>
      <c r="BX49" s="341">
        <f t="shared" si="23"/>
        <v>0.8819182476526144</v>
      </c>
      <c r="BY49" s="342">
        <f t="shared" si="24"/>
        <v>3.2997631962992539E-2</v>
      </c>
      <c r="BZ49" s="342">
        <f t="shared" si="25"/>
        <v>7.503373075969931E-2</v>
      </c>
      <c r="CA49" s="343">
        <f t="shared" si="26"/>
        <v>1.005038962469367E-2</v>
      </c>
      <c r="CC49" s="416" t="str">
        <f t="shared" si="27"/>
        <v>2003/2004</v>
      </c>
      <c r="CD49" s="603">
        <v>141.64099999999999</v>
      </c>
      <c r="CE49" s="603">
        <v>4.43</v>
      </c>
      <c r="CF49" s="603">
        <v>627.98800000000006</v>
      </c>
      <c r="CG49" s="603">
        <v>126.85299999999999</v>
      </c>
      <c r="CH49" s="603">
        <v>76.808999999999997</v>
      </c>
      <c r="CI49" s="603">
        <v>831.65</v>
      </c>
      <c r="CJ49" s="603">
        <v>203.90899999999999</v>
      </c>
      <c r="CK49" s="603">
        <v>445.95299999999997</v>
      </c>
      <c r="CL49" s="603">
        <v>649.86199999999997</v>
      </c>
      <c r="CM49" s="603">
        <v>77.135000000000005</v>
      </c>
      <c r="CN49" s="603">
        <v>831.65</v>
      </c>
      <c r="CO49" s="603">
        <v>104.65300000000001</v>
      </c>
      <c r="CP49" s="417">
        <f t="shared" si="28"/>
        <v>0.14395245097297515</v>
      </c>
      <c r="CR49" s="409" t="str">
        <f t="shared" si="29"/>
        <v>2003/2004</v>
      </c>
      <c r="CS49" s="426">
        <f t="shared" si="30"/>
        <v>0.27792800107313564</v>
      </c>
      <c r="CT49" s="426">
        <f t="shared" si="31"/>
        <v>1.6659997759063552</v>
      </c>
      <c r="CU49" s="426">
        <f t="shared" si="32"/>
        <v>0.46264578304044024</v>
      </c>
      <c r="CV49" s="426">
        <f t="shared" si="33"/>
        <v>0.25581578677682043</v>
      </c>
      <c r="CW49" s="426">
        <f t="shared" si="34"/>
        <v>0.13432019685193142</v>
      </c>
      <c r="CX49" s="426">
        <f t="shared" si="35"/>
        <v>0.40077436421571572</v>
      </c>
      <c r="CY49" s="426">
        <f t="shared" si="36"/>
        <v>0.41597477306053199</v>
      </c>
      <c r="CZ49" s="426">
        <f t="shared" si="37"/>
        <v>0.37938078676452447</v>
      </c>
      <c r="DA49" s="426">
        <f t="shared" si="38"/>
        <v>0.39086298321797552</v>
      </c>
      <c r="DB49" s="426">
        <f t="shared" si="39"/>
        <v>0.6305827445387957</v>
      </c>
      <c r="DC49" s="426">
        <f t="shared" si="40"/>
        <v>0.40077436421571572</v>
      </c>
      <c r="DD49" s="427">
        <f t="shared" si="41"/>
        <v>0.29293952395057954</v>
      </c>
    </row>
    <row r="50" spans="1:108" ht="14.4" x14ac:dyDescent="0.3">
      <c r="A50" s="331" t="s">
        <v>158</v>
      </c>
      <c r="B50" s="588">
        <v>29.797999999999998</v>
      </c>
      <c r="C50" s="588">
        <v>10.06</v>
      </c>
      <c r="D50" s="588">
        <v>299.87599999999998</v>
      </c>
      <c r="E50" s="588">
        <v>24.337</v>
      </c>
      <c r="F50" s="588">
        <v>0.27500000000000002</v>
      </c>
      <c r="G50" s="588">
        <v>324.488</v>
      </c>
      <c r="H50" s="588">
        <v>68.858999999999995</v>
      </c>
      <c r="I50" s="588">
        <v>155.751</v>
      </c>
      <c r="J50" s="588">
        <v>224.61</v>
      </c>
      <c r="K50" s="588">
        <v>46.180999999999997</v>
      </c>
      <c r="L50" s="588">
        <v>324.488</v>
      </c>
      <c r="M50" s="588">
        <v>53.697000000000003</v>
      </c>
      <c r="N50" s="332">
        <f t="shared" si="6"/>
        <v>0.19829684147552912</v>
      </c>
      <c r="O50" s="344"/>
      <c r="P50" s="334" t="str">
        <f t="shared" si="7"/>
        <v>2004/2005</v>
      </c>
      <c r="Q50" s="592">
        <v>1.0720000000000001</v>
      </c>
      <c r="R50" s="592">
        <v>8.24</v>
      </c>
      <c r="S50" s="592">
        <v>8.8369999999999997</v>
      </c>
      <c r="T50" s="592">
        <v>1.143</v>
      </c>
      <c r="U50" s="592">
        <v>2.371</v>
      </c>
      <c r="V50" s="592">
        <v>12.351000000000001</v>
      </c>
      <c r="W50" s="592">
        <v>2.4049999999999998</v>
      </c>
      <c r="X50" s="592">
        <v>7.9029999999999996</v>
      </c>
      <c r="Y50" s="592">
        <v>10.308</v>
      </c>
      <c r="Z50" s="592">
        <v>0.24099999999999999</v>
      </c>
      <c r="AA50" s="592">
        <v>12.351000000000001</v>
      </c>
      <c r="AB50" s="592">
        <v>1.802</v>
      </c>
      <c r="AC50" s="335">
        <f t="shared" si="0"/>
        <v>0.17082187885107594</v>
      </c>
      <c r="AD50" s="345"/>
      <c r="AE50" s="611" t="str">
        <f t="shared" si="8"/>
        <v>2004/2005</v>
      </c>
      <c r="AF50" s="612">
        <v>7.69</v>
      </c>
      <c r="AG50" s="612">
        <v>2.87</v>
      </c>
      <c r="AH50" s="612">
        <v>22.05</v>
      </c>
      <c r="AI50" s="612">
        <v>4.4610000000000003</v>
      </c>
      <c r="AJ50" s="612">
        <v>5.9450000000000003</v>
      </c>
      <c r="AK50" s="612">
        <v>32.456000000000003</v>
      </c>
      <c r="AL50" s="612">
        <v>15.3</v>
      </c>
      <c r="AM50" s="612">
        <v>12.6</v>
      </c>
      <c r="AN50" s="612">
        <v>27.9</v>
      </c>
      <c r="AO50" s="612">
        <v>2.7E-2</v>
      </c>
      <c r="AP50" s="612">
        <v>32.456000000000003</v>
      </c>
      <c r="AQ50" s="612">
        <v>4.5289999999999999</v>
      </c>
      <c r="AR50" s="613">
        <f t="shared" si="1"/>
        <v>0.1621728076771583</v>
      </c>
      <c r="AS50" s="345"/>
      <c r="AT50" s="955" t="str">
        <f t="shared" si="9"/>
        <v>2004/2005</v>
      </c>
      <c r="AU50" s="956">
        <v>1.534</v>
      </c>
      <c r="AV50" s="956">
        <v>1.73</v>
      </c>
      <c r="AW50" s="956">
        <v>2.657</v>
      </c>
      <c r="AX50" s="956">
        <v>0.71599999999999997</v>
      </c>
      <c r="AY50" s="956">
        <v>2.4300000000000002</v>
      </c>
      <c r="AZ50" s="956">
        <v>5.8029999999999999</v>
      </c>
      <c r="BA50" s="956">
        <v>2.46</v>
      </c>
      <c r="BB50" s="956">
        <v>2.7149999999999999</v>
      </c>
      <c r="BC50" s="956">
        <v>5.1749999999999998</v>
      </c>
      <c r="BD50" s="956">
        <v>8.9999999999999993E-3</v>
      </c>
      <c r="BE50" s="956">
        <v>5.8029999999999999</v>
      </c>
      <c r="BF50" s="956">
        <v>0.61899999999999999</v>
      </c>
      <c r="BG50" s="957">
        <f t="shared" si="2"/>
        <v>0.11940586419753085</v>
      </c>
      <c r="BH50" s="344"/>
      <c r="BI50" s="338" t="str">
        <f t="shared" si="10"/>
        <v>2004/2005</v>
      </c>
      <c r="BJ50" s="597">
        <f t="shared" si="11"/>
        <v>40.093999999999994</v>
      </c>
      <c r="BK50" s="597">
        <f t="shared" si="12"/>
        <v>8.3159574998752941</v>
      </c>
      <c r="BL50" s="597">
        <f t="shared" si="13"/>
        <v>333.41999999999996</v>
      </c>
      <c r="BM50" s="597">
        <f t="shared" si="14"/>
        <v>30.657000000000004</v>
      </c>
      <c r="BN50" s="597">
        <f t="shared" si="15"/>
        <v>11.021000000000001</v>
      </c>
      <c r="BO50" s="597">
        <f t="shared" si="16"/>
        <v>375.09800000000001</v>
      </c>
      <c r="BP50" s="597">
        <f t="shared" si="17"/>
        <v>89.023999999999987</v>
      </c>
      <c r="BQ50" s="597">
        <f t="shared" si="18"/>
        <v>178.96899999999999</v>
      </c>
      <c r="BR50" s="597">
        <f t="shared" si="19"/>
        <v>267.99299999999999</v>
      </c>
      <c r="BS50" s="597">
        <f t="shared" si="20"/>
        <v>46.457999999999998</v>
      </c>
      <c r="BT50" s="597">
        <f t="shared" si="21"/>
        <v>375.09800000000001</v>
      </c>
      <c r="BU50" s="597">
        <f t="shared" si="22"/>
        <v>60.647000000000006</v>
      </c>
      <c r="BV50" s="339">
        <f t="shared" si="4"/>
        <v>0.19286629713373468</v>
      </c>
      <c r="BW50" s="340"/>
      <c r="BX50" s="341">
        <f t="shared" si="23"/>
        <v>0.89939415751904506</v>
      </c>
      <c r="BY50" s="342">
        <f t="shared" si="24"/>
        <v>2.6504108931677765E-2</v>
      </c>
      <c r="BZ50" s="342">
        <f t="shared" si="25"/>
        <v>6.6132805470577663E-2</v>
      </c>
      <c r="CA50" s="343">
        <f t="shared" si="26"/>
        <v>7.9689280786995383E-3</v>
      </c>
      <c r="CC50" s="416" t="str">
        <f t="shared" si="27"/>
        <v>2004/2005</v>
      </c>
      <c r="CD50" s="603">
        <v>145.33600000000001</v>
      </c>
      <c r="CE50" s="603">
        <v>4.93</v>
      </c>
      <c r="CF50" s="603">
        <v>716.81500000000005</v>
      </c>
      <c r="CG50" s="603">
        <v>104.65300000000001</v>
      </c>
      <c r="CH50" s="603">
        <v>75.927000000000007</v>
      </c>
      <c r="CI50" s="603">
        <v>897.39499999999998</v>
      </c>
      <c r="CJ50" s="603">
        <v>212.761</v>
      </c>
      <c r="CK50" s="603">
        <v>475.95699999999999</v>
      </c>
      <c r="CL50" s="603">
        <v>688.71799999999996</v>
      </c>
      <c r="CM50" s="603">
        <v>77.659000000000006</v>
      </c>
      <c r="CN50" s="603">
        <v>897.39499999999998</v>
      </c>
      <c r="CO50" s="603">
        <v>131.018</v>
      </c>
      <c r="CP50" s="417">
        <f t="shared" si="28"/>
        <v>0.17095763573280515</v>
      </c>
      <c r="CR50" s="409" t="str">
        <f t="shared" si="29"/>
        <v>2004/2005</v>
      </c>
      <c r="CS50" s="426">
        <f t="shared" si="30"/>
        <v>0.2758710849342213</v>
      </c>
      <c r="CT50" s="426">
        <f t="shared" si="31"/>
        <v>1.6868067951065506</v>
      </c>
      <c r="CU50" s="426">
        <f t="shared" si="32"/>
        <v>0.46514093594581579</v>
      </c>
      <c r="CV50" s="426">
        <f t="shared" si="33"/>
        <v>0.29293952395057954</v>
      </c>
      <c r="CW50" s="426">
        <f t="shared" si="34"/>
        <v>0.14515258076836962</v>
      </c>
      <c r="CX50" s="426">
        <f t="shared" si="35"/>
        <v>0.41798539104853494</v>
      </c>
      <c r="CY50" s="426">
        <f t="shared" si="36"/>
        <v>0.41842254924539735</v>
      </c>
      <c r="CZ50" s="426">
        <f t="shared" si="37"/>
        <v>0.37601926224427834</v>
      </c>
      <c r="DA50" s="426">
        <f t="shared" si="38"/>
        <v>0.3891186232971986</v>
      </c>
      <c r="DB50" s="426">
        <f t="shared" si="39"/>
        <v>0.59823072663825183</v>
      </c>
      <c r="DC50" s="426">
        <f t="shared" si="40"/>
        <v>0.41798539104853494</v>
      </c>
      <c r="DD50" s="427">
        <f t="shared" si="41"/>
        <v>0.46289059518539444</v>
      </c>
    </row>
    <row r="51" spans="1:108" ht="14.4" x14ac:dyDescent="0.3">
      <c r="A51" s="331" t="s">
        <v>159</v>
      </c>
      <c r="B51" s="588">
        <v>30.399000000000001</v>
      </c>
      <c r="C51" s="588">
        <v>9.2899999999999991</v>
      </c>
      <c r="D51" s="588">
        <v>282.26299999999998</v>
      </c>
      <c r="E51" s="588">
        <v>53.697000000000003</v>
      </c>
      <c r="F51" s="588">
        <v>0.224</v>
      </c>
      <c r="G51" s="588">
        <v>336.18400000000003</v>
      </c>
      <c r="H51" s="588">
        <v>76.781000000000006</v>
      </c>
      <c r="I51" s="588">
        <v>155.23400000000001</v>
      </c>
      <c r="J51" s="588">
        <v>232.01499999999999</v>
      </c>
      <c r="K51" s="588">
        <v>54.201000000000001</v>
      </c>
      <c r="L51" s="588">
        <v>336.18400000000003</v>
      </c>
      <c r="M51" s="588">
        <v>49.968000000000004</v>
      </c>
      <c r="N51" s="332">
        <f t="shared" si="6"/>
        <v>0.17458143500013976</v>
      </c>
      <c r="O51" s="344"/>
      <c r="P51" s="334" t="str">
        <f t="shared" si="7"/>
        <v>2005/2006</v>
      </c>
      <c r="Q51" s="592">
        <v>1.085</v>
      </c>
      <c r="R51" s="592">
        <v>8.6</v>
      </c>
      <c r="S51" s="592">
        <v>9.3320000000000007</v>
      </c>
      <c r="T51" s="592">
        <v>1.802</v>
      </c>
      <c r="U51" s="592">
        <v>1.9279999999999999</v>
      </c>
      <c r="V51" s="592">
        <v>13.061999999999999</v>
      </c>
      <c r="W51" s="592">
        <v>2.29</v>
      </c>
      <c r="X51" s="592">
        <v>8.5139999999999993</v>
      </c>
      <c r="Y51" s="592">
        <v>10.804</v>
      </c>
      <c r="Z51" s="592">
        <v>0.25700000000000001</v>
      </c>
      <c r="AA51" s="592">
        <v>13.061999999999999</v>
      </c>
      <c r="AB51" s="592">
        <v>2.0009999999999999</v>
      </c>
      <c r="AC51" s="335">
        <f t="shared" si="0"/>
        <v>0.18090588554380255</v>
      </c>
      <c r="AD51" s="345"/>
      <c r="AE51" s="611" t="str">
        <f t="shared" si="8"/>
        <v>2005/2006</v>
      </c>
      <c r="AF51" s="612">
        <v>6.64</v>
      </c>
      <c r="AG51" s="612">
        <v>2.94</v>
      </c>
      <c r="AH51" s="612">
        <v>19.5</v>
      </c>
      <c r="AI51" s="612">
        <v>4.5289999999999999</v>
      </c>
      <c r="AJ51" s="612">
        <v>6.7869999999999999</v>
      </c>
      <c r="AK51" s="612">
        <v>30.815999999999999</v>
      </c>
      <c r="AL51" s="612">
        <v>15.5</v>
      </c>
      <c r="AM51" s="612">
        <v>12.4</v>
      </c>
      <c r="AN51" s="612">
        <v>27.9</v>
      </c>
      <c r="AO51" s="612">
        <v>0.20899999999999999</v>
      </c>
      <c r="AP51" s="612">
        <v>30.815999999999999</v>
      </c>
      <c r="AQ51" s="612">
        <v>2.7069999999999999</v>
      </c>
      <c r="AR51" s="613">
        <f t="shared" si="1"/>
        <v>9.6303674979543924E-2</v>
      </c>
      <c r="AS51" s="345"/>
      <c r="AT51" s="955" t="str">
        <f t="shared" si="9"/>
        <v>2005/2006</v>
      </c>
      <c r="AU51" s="956">
        <v>1.6830000000000001</v>
      </c>
      <c r="AV51" s="956">
        <v>1.7</v>
      </c>
      <c r="AW51" s="956">
        <v>2.863</v>
      </c>
      <c r="AX51" s="956">
        <v>0.61899999999999999</v>
      </c>
      <c r="AY51" s="956">
        <v>2.7250000000000001</v>
      </c>
      <c r="AZ51" s="956">
        <v>6.2069999999999999</v>
      </c>
      <c r="BA51" s="956">
        <v>2.4249999999999998</v>
      </c>
      <c r="BB51" s="956">
        <v>2.9249999999999998</v>
      </c>
      <c r="BC51" s="956">
        <v>5.35</v>
      </c>
      <c r="BD51" s="956">
        <v>1.4999999999999999E-2</v>
      </c>
      <c r="BE51" s="956">
        <v>6.2069999999999999</v>
      </c>
      <c r="BF51" s="956">
        <v>0.84199999999999997</v>
      </c>
      <c r="BG51" s="957">
        <f t="shared" si="2"/>
        <v>0.15694315004659834</v>
      </c>
      <c r="BH51" s="344"/>
      <c r="BI51" s="338" t="str">
        <f t="shared" si="10"/>
        <v>2005/2006</v>
      </c>
      <c r="BJ51" s="597">
        <f t="shared" si="11"/>
        <v>39.807000000000002</v>
      </c>
      <c r="BK51" s="597">
        <f t="shared" si="12"/>
        <v>7.8870047981510778</v>
      </c>
      <c r="BL51" s="597">
        <f t="shared" si="13"/>
        <v>313.95799999999997</v>
      </c>
      <c r="BM51" s="597">
        <f t="shared" si="14"/>
        <v>60.647000000000006</v>
      </c>
      <c r="BN51" s="597">
        <f t="shared" si="15"/>
        <v>11.664</v>
      </c>
      <c r="BO51" s="597">
        <f t="shared" si="16"/>
        <v>386.26900000000001</v>
      </c>
      <c r="BP51" s="597">
        <f t="shared" si="17"/>
        <v>96.996000000000009</v>
      </c>
      <c r="BQ51" s="597">
        <f t="shared" si="18"/>
        <v>179.07300000000004</v>
      </c>
      <c r="BR51" s="597">
        <f t="shared" si="19"/>
        <v>276.06900000000002</v>
      </c>
      <c r="BS51" s="597">
        <f t="shared" si="20"/>
        <v>54.682000000000002</v>
      </c>
      <c r="BT51" s="597">
        <f t="shared" si="21"/>
        <v>386.26900000000001</v>
      </c>
      <c r="BU51" s="597">
        <f t="shared" si="22"/>
        <v>55.518000000000001</v>
      </c>
      <c r="BV51" s="339">
        <f t="shared" si="4"/>
        <v>0.1678543677872478</v>
      </c>
      <c r="BW51" s="340"/>
      <c r="BX51" s="341">
        <f t="shared" si="23"/>
        <v>0.89904700628746526</v>
      </c>
      <c r="BY51" s="342">
        <f t="shared" si="24"/>
        <v>2.9723721007268493E-2</v>
      </c>
      <c r="BZ51" s="342">
        <f t="shared" si="25"/>
        <v>6.2110218564266566E-2</v>
      </c>
      <c r="CA51" s="343">
        <f t="shared" si="26"/>
        <v>9.1190541409997532E-3</v>
      </c>
      <c r="CC51" s="416" t="str">
        <f t="shared" si="27"/>
        <v>2005/2006</v>
      </c>
      <c r="CD51" s="603">
        <v>145.46700000000001</v>
      </c>
      <c r="CE51" s="603">
        <v>4.82</v>
      </c>
      <c r="CF51" s="603">
        <v>700.98400000000004</v>
      </c>
      <c r="CG51" s="603">
        <v>131.018</v>
      </c>
      <c r="CH51" s="603">
        <v>80.114999999999995</v>
      </c>
      <c r="CI51" s="603">
        <v>912.11699999999996</v>
      </c>
      <c r="CJ51" s="603">
        <v>228.18299999999999</v>
      </c>
      <c r="CK51" s="603">
        <v>479.50799999999998</v>
      </c>
      <c r="CL51" s="603">
        <v>707.69100000000003</v>
      </c>
      <c r="CM51" s="603">
        <v>80.971000000000004</v>
      </c>
      <c r="CN51" s="603">
        <v>912.11699999999996</v>
      </c>
      <c r="CO51" s="603">
        <v>123.455</v>
      </c>
      <c r="CP51" s="417">
        <f t="shared" si="28"/>
        <v>0.15653727452317975</v>
      </c>
      <c r="CR51" s="409" t="str">
        <f t="shared" si="29"/>
        <v>2005/2006</v>
      </c>
      <c r="CS51" s="426">
        <f t="shared" si="30"/>
        <v>0.27364969374497305</v>
      </c>
      <c r="CT51" s="426">
        <f t="shared" si="31"/>
        <v>1.6363080494089373</v>
      </c>
      <c r="CU51" s="426">
        <f t="shared" si="32"/>
        <v>0.44788183467810955</v>
      </c>
      <c r="CV51" s="426">
        <f t="shared" si="33"/>
        <v>0.46289059518539444</v>
      </c>
      <c r="CW51" s="426">
        <f t="shared" si="34"/>
        <v>0.14559071334956</v>
      </c>
      <c r="CX51" s="426">
        <f t="shared" si="35"/>
        <v>0.42348624134842355</v>
      </c>
      <c r="CY51" s="426">
        <f t="shared" si="36"/>
        <v>0.42507987010425846</v>
      </c>
      <c r="CZ51" s="426">
        <f t="shared" si="37"/>
        <v>0.373451537826272</v>
      </c>
      <c r="DA51" s="426">
        <f t="shared" si="38"/>
        <v>0.39009822083366896</v>
      </c>
      <c r="DB51" s="426">
        <f t="shared" si="39"/>
        <v>0.67532820392486204</v>
      </c>
      <c r="DC51" s="426">
        <f t="shared" si="40"/>
        <v>0.42348624134842355</v>
      </c>
      <c r="DD51" s="427">
        <f t="shared" si="41"/>
        <v>0.4497023206836499</v>
      </c>
    </row>
    <row r="52" spans="1:108" ht="14.4" x14ac:dyDescent="0.3">
      <c r="A52" s="331" t="s">
        <v>160</v>
      </c>
      <c r="B52" s="588">
        <v>28.585999999999999</v>
      </c>
      <c r="C52" s="588">
        <v>9.36</v>
      </c>
      <c r="D52" s="588">
        <v>267.50299999999999</v>
      </c>
      <c r="E52" s="588">
        <v>49.968000000000004</v>
      </c>
      <c r="F52" s="588">
        <v>0.30399999999999999</v>
      </c>
      <c r="G52" s="588">
        <v>317.77499999999998</v>
      </c>
      <c r="H52" s="588">
        <v>90.07</v>
      </c>
      <c r="I52" s="588">
        <v>140.60400000000001</v>
      </c>
      <c r="J52" s="588">
        <v>230.67400000000001</v>
      </c>
      <c r="K52" s="588">
        <v>53.987000000000002</v>
      </c>
      <c r="L52" s="588">
        <v>317.77499999999998</v>
      </c>
      <c r="M52" s="588">
        <v>33.113999999999997</v>
      </c>
      <c r="N52" s="332">
        <f t="shared" si="6"/>
        <v>0.11632784259171434</v>
      </c>
      <c r="O52" s="344"/>
      <c r="P52" s="334" t="str">
        <f t="shared" si="7"/>
        <v>2006/2007</v>
      </c>
      <c r="Q52" s="592">
        <v>1.0609999999999999</v>
      </c>
      <c r="R52" s="592">
        <v>8.4700000000000006</v>
      </c>
      <c r="S52" s="592">
        <v>8.99</v>
      </c>
      <c r="T52" s="592">
        <v>2.0009999999999999</v>
      </c>
      <c r="U52" s="592">
        <v>2.1019999999999999</v>
      </c>
      <c r="V52" s="592">
        <v>13.093</v>
      </c>
      <c r="W52" s="592">
        <v>2.9950000000000001</v>
      </c>
      <c r="X52" s="592">
        <v>8.4469999999999992</v>
      </c>
      <c r="Y52" s="592">
        <v>11.442</v>
      </c>
      <c r="Z52" s="592">
        <v>0.314</v>
      </c>
      <c r="AA52" s="592">
        <v>13.093</v>
      </c>
      <c r="AB52" s="592">
        <v>1.337</v>
      </c>
      <c r="AC52" s="335">
        <f t="shared" si="0"/>
        <v>0.11372915957808778</v>
      </c>
      <c r="AD52" s="345"/>
      <c r="AE52" s="611" t="str">
        <f t="shared" si="8"/>
        <v>2006/2007</v>
      </c>
      <c r="AF52" s="612">
        <v>7.375</v>
      </c>
      <c r="AG52" s="612">
        <v>3.03</v>
      </c>
      <c r="AH52" s="612">
        <v>22.35</v>
      </c>
      <c r="AI52" s="612">
        <v>2.7069999999999999</v>
      </c>
      <c r="AJ52" s="612">
        <v>8.9440000000000008</v>
      </c>
      <c r="AK52" s="612">
        <v>34.000999999999998</v>
      </c>
      <c r="AL52" s="612">
        <v>15.6</v>
      </c>
      <c r="AM52" s="612">
        <v>15.1</v>
      </c>
      <c r="AN52" s="612">
        <v>30.7</v>
      </c>
      <c r="AO52" s="612">
        <v>0.217</v>
      </c>
      <c r="AP52" s="612">
        <v>34.000999999999998</v>
      </c>
      <c r="AQ52" s="612">
        <v>3.0840000000000001</v>
      </c>
      <c r="AR52" s="613">
        <f t="shared" si="1"/>
        <v>9.9750946081443873E-2</v>
      </c>
      <c r="AS52" s="345"/>
      <c r="AT52" s="955" t="str">
        <f t="shared" si="9"/>
        <v>2006/2007</v>
      </c>
      <c r="AU52" s="956">
        <v>1.6879999999999999</v>
      </c>
      <c r="AV52" s="956">
        <v>1.9</v>
      </c>
      <c r="AW52" s="956">
        <v>3.2130000000000001</v>
      </c>
      <c r="AX52" s="956">
        <v>0.84199999999999997</v>
      </c>
      <c r="AY52" s="956">
        <v>2.9119999999999999</v>
      </c>
      <c r="AZ52" s="956">
        <v>6.9669999999999996</v>
      </c>
      <c r="BA52" s="956">
        <v>2.625</v>
      </c>
      <c r="BB52" s="956">
        <v>3.4750000000000001</v>
      </c>
      <c r="BC52" s="956">
        <v>6.1</v>
      </c>
      <c r="BD52" s="956">
        <v>8.0000000000000002E-3</v>
      </c>
      <c r="BE52" s="956">
        <v>6.9669999999999996</v>
      </c>
      <c r="BF52" s="956">
        <v>0.85899999999999999</v>
      </c>
      <c r="BG52" s="957">
        <f t="shared" si="2"/>
        <v>0.14063523248199084</v>
      </c>
      <c r="BH52" s="344"/>
      <c r="BI52" s="338" t="str">
        <f t="shared" si="10"/>
        <v>2006/2007</v>
      </c>
      <c r="BJ52" s="597">
        <f t="shared" si="11"/>
        <v>38.71</v>
      </c>
      <c r="BK52" s="597">
        <f t="shared" si="12"/>
        <v>7.8030483079307684</v>
      </c>
      <c r="BL52" s="597">
        <f t="shared" si="13"/>
        <v>302.05600000000004</v>
      </c>
      <c r="BM52" s="597">
        <f t="shared" si="14"/>
        <v>55.518000000000001</v>
      </c>
      <c r="BN52" s="597">
        <f t="shared" si="15"/>
        <v>14.262</v>
      </c>
      <c r="BO52" s="597">
        <f t="shared" si="16"/>
        <v>371.83599999999996</v>
      </c>
      <c r="BP52" s="597">
        <f t="shared" si="17"/>
        <v>111.28999999999999</v>
      </c>
      <c r="BQ52" s="597">
        <f t="shared" si="18"/>
        <v>167.626</v>
      </c>
      <c r="BR52" s="597">
        <f t="shared" si="19"/>
        <v>278.91600000000005</v>
      </c>
      <c r="BS52" s="597">
        <f t="shared" si="20"/>
        <v>54.526000000000003</v>
      </c>
      <c r="BT52" s="597">
        <f t="shared" si="21"/>
        <v>371.83599999999996</v>
      </c>
      <c r="BU52" s="597">
        <f t="shared" si="22"/>
        <v>38.394000000000005</v>
      </c>
      <c r="BV52" s="339">
        <f t="shared" si="4"/>
        <v>0.11514446290509293</v>
      </c>
      <c r="BW52" s="340"/>
      <c r="BX52" s="341">
        <f t="shared" si="23"/>
        <v>0.88560730460576831</v>
      </c>
      <c r="BY52" s="342">
        <f t="shared" si="24"/>
        <v>2.9762693010567574E-2</v>
      </c>
      <c r="BZ52" s="342">
        <f t="shared" si="25"/>
        <v>7.3992901978441078E-2</v>
      </c>
      <c r="CA52" s="343">
        <f t="shared" si="26"/>
        <v>1.0637100405222871E-2</v>
      </c>
      <c r="CC52" s="416" t="str">
        <f t="shared" si="27"/>
        <v>2006/2007</v>
      </c>
      <c r="CD52" s="603">
        <v>150.464</v>
      </c>
      <c r="CE52" s="603">
        <v>4.76</v>
      </c>
      <c r="CF52" s="603">
        <v>716.06600000000003</v>
      </c>
      <c r="CG52" s="603">
        <v>123.455</v>
      </c>
      <c r="CH52" s="603">
        <v>90.173000000000002</v>
      </c>
      <c r="CI52" s="603">
        <v>929.69399999999996</v>
      </c>
      <c r="CJ52" s="603">
        <v>247.06</v>
      </c>
      <c r="CK52" s="603">
        <v>479.99799999999999</v>
      </c>
      <c r="CL52" s="603">
        <v>727.05799999999999</v>
      </c>
      <c r="CM52" s="603">
        <v>93.933000000000007</v>
      </c>
      <c r="CN52" s="603">
        <v>929.69399999999996</v>
      </c>
      <c r="CO52" s="603">
        <v>108.703</v>
      </c>
      <c r="CP52" s="417">
        <f t="shared" si="28"/>
        <v>0.13240461832102909</v>
      </c>
      <c r="CR52" s="409" t="str">
        <f t="shared" si="29"/>
        <v>2006/2007</v>
      </c>
      <c r="CS52" s="426">
        <f t="shared" si="30"/>
        <v>0.25727084219481072</v>
      </c>
      <c r="CT52" s="426">
        <f t="shared" si="31"/>
        <v>1.6392958630106658</v>
      </c>
      <c r="CU52" s="426">
        <f t="shared" si="32"/>
        <v>0.42182703828976664</v>
      </c>
      <c r="CV52" s="426">
        <f t="shared" si="33"/>
        <v>0.4497023206836499</v>
      </c>
      <c r="CW52" s="426">
        <f t="shared" si="34"/>
        <v>0.15816264291972099</v>
      </c>
      <c r="CX52" s="426">
        <f t="shared" si="35"/>
        <v>0.39995525409435789</v>
      </c>
      <c r="CY52" s="426">
        <f t="shared" si="36"/>
        <v>0.45045737877438674</v>
      </c>
      <c r="CZ52" s="426">
        <f t="shared" si="37"/>
        <v>0.34922228842620179</v>
      </c>
      <c r="DA52" s="426">
        <f t="shared" si="38"/>
        <v>0.3836227646212545</v>
      </c>
      <c r="DB52" s="426">
        <f t="shared" si="39"/>
        <v>0.58047757444135717</v>
      </c>
      <c r="DC52" s="426">
        <f t="shared" si="40"/>
        <v>0.39995525409435789</v>
      </c>
      <c r="DD52" s="427">
        <f t="shared" si="41"/>
        <v>0.3532009236175635</v>
      </c>
    </row>
    <row r="53" spans="1:108" ht="14.4" x14ac:dyDescent="0.3">
      <c r="A53" s="331" t="s">
        <v>161</v>
      </c>
      <c r="B53" s="588">
        <v>35.014000000000003</v>
      </c>
      <c r="C53" s="588">
        <v>9.4600000000000009</v>
      </c>
      <c r="D53" s="588">
        <v>331.17700000000002</v>
      </c>
      <c r="E53" s="588">
        <v>33.113999999999997</v>
      </c>
      <c r="F53" s="588">
        <v>0.50900000000000001</v>
      </c>
      <c r="G53" s="588">
        <v>364.8</v>
      </c>
      <c r="H53" s="588">
        <v>112.958</v>
      </c>
      <c r="I53" s="588">
        <v>148.67400000000001</v>
      </c>
      <c r="J53" s="588">
        <v>261.63200000000001</v>
      </c>
      <c r="K53" s="588">
        <v>61.912999999999997</v>
      </c>
      <c r="L53" s="588">
        <v>364.8</v>
      </c>
      <c r="M53" s="588">
        <v>41.255000000000003</v>
      </c>
      <c r="N53" s="332">
        <f t="shared" si="6"/>
        <v>0.12750931091501955</v>
      </c>
      <c r="O53" s="344"/>
      <c r="P53" s="334" t="str">
        <f t="shared" si="7"/>
        <v>2007/2008</v>
      </c>
      <c r="Q53" s="592">
        <v>1.369</v>
      </c>
      <c r="R53" s="592">
        <v>8.51</v>
      </c>
      <c r="S53" s="592">
        <v>11.648999999999999</v>
      </c>
      <c r="T53" s="592">
        <v>1.337</v>
      </c>
      <c r="U53" s="592">
        <v>3.1819999999999999</v>
      </c>
      <c r="V53" s="592">
        <v>16.167999999999999</v>
      </c>
      <c r="W53" s="592">
        <v>3.585</v>
      </c>
      <c r="X53" s="592">
        <v>10.183999999999999</v>
      </c>
      <c r="Y53" s="592">
        <v>13.769</v>
      </c>
      <c r="Z53" s="592">
        <v>0.94199999999999995</v>
      </c>
      <c r="AA53" s="592">
        <v>16.167999999999999</v>
      </c>
      <c r="AB53" s="592">
        <v>1.4570000000000001</v>
      </c>
      <c r="AC53" s="335">
        <f t="shared" si="0"/>
        <v>9.9041533546325888E-2</v>
      </c>
      <c r="AD53" s="345"/>
      <c r="AE53" s="611" t="str">
        <f t="shared" si="8"/>
        <v>2007/2008</v>
      </c>
      <c r="AF53" s="612">
        <v>7.33</v>
      </c>
      <c r="AG53" s="612">
        <v>3.22</v>
      </c>
      <c r="AH53" s="612">
        <v>23.6</v>
      </c>
      <c r="AI53" s="612">
        <v>3.0840000000000001</v>
      </c>
      <c r="AJ53" s="612">
        <v>9.5559999999999992</v>
      </c>
      <c r="AK53" s="612">
        <v>36.24</v>
      </c>
      <c r="AL53" s="612">
        <v>15.8</v>
      </c>
      <c r="AM53" s="612">
        <v>16.2</v>
      </c>
      <c r="AN53" s="612">
        <v>32</v>
      </c>
      <c r="AO53" s="612">
        <v>0.109</v>
      </c>
      <c r="AP53" s="612">
        <v>36.24</v>
      </c>
      <c r="AQ53" s="612">
        <v>4.1310000000000002</v>
      </c>
      <c r="AR53" s="613">
        <f t="shared" si="1"/>
        <v>0.12865551714472578</v>
      </c>
      <c r="AS53" s="345"/>
      <c r="AT53" s="955" t="str">
        <f t="shared" si="9"/>
        <v>2007/2008</v>
      </c>
      <c r="AU53" s="956">
        <v>1.8640000000000001</v>
      </c>
      <c r="AV53" s="956">
        <v>1.9</v>
      </c>
      <c r="AW53" s="956">
        <v>3.532</v>
      </c>
      <c r="AX53" s="956">
        <v>0.85899999999999999</v>
      </c>
      <c r="AY53" s="956">
        <v>2.7210000000000001</v>
      </c>
      <c r="AZ53" s="956">
        <v>7.1120000000000001</v>
      </c>
      <c r="BA53" s="956">
        <v>2.7250000000000001</v>
      </c>
      <c r="BB53" s="956">
        <v>3.5249999999999999</v>
      </c>
      <c r="BC53" s="956">
        <v>6.25</v>
      </c>
      <c r="BD53" s="956">
        <v>2.5000000000000001E-2</v>
      </c>
      <c r="BE53" s="956">
        <v>7.1120000000000001</v>
      </c>
      <c r="BF53" s="956">
        <v>0.83699999999999997</v>
      </c>
      <c r="BG53" s="957">
        <f t="shared" si="2"/>
        <v>0.13338645418326692</v>
      </c>
      <c r="BH53" s="344"/>
      <c r="BI53" s="338" t="str">
        <f t="shared" si="10"/>
        <v>2007/2008</v>
      </c>
      <c r="BJ53" s="597">
        <f t="shared" si="11"/>
        <v>45.576999999999998</v>
      </c>
      <c r="BK53" s="597">
        <f t="shared" si="12"/>
        <v>8.1172082409987496</v>
      </c>
      <c r="BL53" s="597">
        <f t="shared" si="13"/>
        <v>369.95800000000003</v>
      </c>
      <c r="BM53" s="597">
        <f t="shared" si="14"/>
        <v>38.394000000000005</v>
      </c>
      <c r="BN53" s="597">
        <f t="shared" si="15"/>
        <v>15.968</v>
      </c>
      <c r="BO53" s="597">
        <f t="shared" si="16"/>
        <v>424.32000000000005</v>
      </c>
      <c r="BP53" s="597">
        <f t="shared" si="17"/>
        <v>135.06799999999998</v>
      </c>
      <c r="BQ53" s="597">
        <f t="shared" si="18"/>
        <v>178.583</v>
      </c>
      <c r="BR53" s="597">
        <f t="shared" si="19"/>
        <v>313.65100000000001</v>
      </c>
      <c r="BS53" s="597">
        <f t="shared" si="20"/>
        <v>62.988999999999997</v>
      </c>
      <c r="BT53" s="597">
        <f t="shared" si="21"/>
        <v>424.32000000000005</v>
      </c>
      <c r="BU53" s="597">
        <f t="shared" si="22"/>
        <v>47.680000000000007</v>
      </c>
      <c r="BV53" s="339">
        <f t="shared" si="4"/>
        <v>0.12659303313508924</v>
      </c>
      <c r="BW53" s="340"/>
      <c r="BX53" s="341">
        <f t="shared" si="23"/>
        <v>0.89517458738559508</v>
      </c>
      <c r="BY53" s="342">
        <f t="shared" si="24"/>
        <v>3.1487358024424386E-2</v>
      </c>
      <c r="BZ53" s="342">
        <f t="shared" si="25"/>
        <v>6.3791024927153897E-2</v>
      </c>
      <c r="CA53" s="343">
        <f t="shared" si="26"/>
        <v>9.5470296628265908E-3</v>
      </c>
      <c r="CC53" s="416" t="str">
        <f t="shared" si="27"/>
        <v>2007/2008</v>
      </c>
      <c r="CD53" s="603">
        <v>160.221</v>
      </c>
      <c r="CE53" s="603">
        <v>4.96</v>
      </c>
      <c r="CF53" s="603">
        <v>795.23099999999999</v>
      </c>
      <c r="CG53" s="603">
        <v>108.703</v>
      </c>
      <c r="CH53" s="603">
        <v>98.236000000000004</v>
      </c>
      <c r="CI53" s="603">
        <v>1002.17</v>
      </c>
      <c r="CJ53" s="603">
        <v>274.98200000000003</v>
      </c>
      <c r="CK53" s="603">
        <v>500.75599999999997</v>
      </c>
      <c r="CL53" s="603">
        <v>775.73800000000006</v>
      </c>
      <c r="CM53" s="603">
        <v>98.917000000000002</v>
      </c>
      <c r="CN53" s="603">
        <v>1002.17</v>
      </c>
      <c r="CO53" s="603">
        <v>127.515</v>
      </c>
      <c r="CP53" s="417">
        <f t="shared" si="28"/>
        <v>0.14578891105635935</v>
      </c>
      <c r="CR53" s="409" t="str">
        <f t="shared" si="29"/>
        <v>2007/2008</v>
      </c>
      <c r="CS53" s="426">
        <f t="shared" si="30"/>
        <v>0.28446333501850568</v>
      </c>
      <c r="CT53" s="426">
        <f t="shared" si="31"/>
        <v>1.6365339195561994</v>
      </c>
      <c r="CU53" s="426">
        <f t="shared" si="32"/>
        <v>0.46522079747897155</v>
      </c>
      <c r="CV53" s="426">
        <f t="shared" si="33"/>
        <v>0.3532009236175635</v>
      </c>
      <c r="CW53" s="426">
        <f t="shared" si="34"/>
        <v>0.16254733498920965</v>
      </c>
      <c r="CX53" s="426">
        <f t="shared" si="35"/>
        <v>0.42340121935400188</v>
      </c>
      <c r="CY53" s="426">
        <f t="shared" si="36"/>
        <v>0.4911885141572902</v>
      </c>
      <c r="CZ53" s="426">
        <f t="shared" si="37"/>
        <v>0.35662678030817407</v>
      </c>
      <c r="DA53" s="426">
        <f t="shared" si="38"/>
        <v>0.40432594510002084</v>
      </c>
      <c r="DB53" s="426">
        <f t="shared" si="39"/>
        <v>0.63678639667600101</v>
      </c>
      <c r="DC53" s="426">
        <f t="shared" si="40"/>
        <v>0.42340121935400188</v>
      </c>
      <c r="DD53" s="427">
        <f t="shared" si="41"/>
        <v>0.37391679410265466</v>
      </c>
    </row>
    <row r="54" spans="1:108" ht="14.4" x14ac:dyDescent="0.3">
      <c r="A54" s="331" t="s">
        <v>162</v>
      </c>
      <c r="B54" s="588">
        <v>31.795999999999999</v>
      </c>
      <c r="C54" s="588">
        <v>9.6199999999999992</v>
      </c>
      <c r="D54" s="588">
        <v>305.911</v>
      </c>
      <c r="E54" s="588">
        <v>41.255000000000003</v>
      </c>
      <c r="F54" s="588">
        <v>0.34399999999999997</v>
      </c>
      <c r="G54" s="588">
        <v>347.51</v>
      </c>
      <c r="H54" s="588">
        <v>127.78100000000001</v>
      </c>
      <c r="I54" s="588">
        <v>130.26</v>
      </c>
      <c r="J54" s="588">
        <v>258.041</v>
      </c>
      <c r="K54" s="588">
        <v>46.965000000000003</v>
      </c>
      <c r="L54" s="588">
        <v>347.51</v>
      </c>
      <c r="M54" s="588">
        <v>42.503999999999998</v>
      </c>
      <c r="N54" s="332">
        <f t="shared" si="6"/>
        <v>0.13935463564651188</v>
      </c>
      <c r="O54" s="344"/>
      <c r="P54" s="334" t="str">
        <f t="shared" si="7"/>
        <v>2008/2009</v>
      </c>
      <c r="Q54" s="592">
        <v>1.173</v>
      </c>
      <c r="R54" s="592">
        <v>9.07</v>
      </c>
      <c r="S54" s="592">
        <v>10.643000000000001</v>
      </c>
      <c r="T54" s="592">
        <v>1.4570000000000001</v>
      </c>
      <c r="U54" s="592">
        <v>1.843</v>
      </c>
      <c r="V54" s="592">
        <v>13.943</v>
      </c>
      <c r="W54" s="592">
        <v>4.13</v>
      </c>
      <c r="X54" s="592">
        <v>7.6079999999999997</v>
      </c>
      <c r="Y54" s="592">
        <v>11.738</v>
      </c>
      <c r="Z54" s="592">
        <v>0.372</v>
      </c>
      <c r="AA54" s="592">
        <v>13.943</v>
      </c>
      <c r="AB54" s="592">
        <v>1.833</v>
      </c>
      <c r="AC54" s="335">
        <f t="shared" si="0"/>
        <v>0.15136251032204789</v>
      </c>
      <c r="AD54" s="345"/>
      <c r="AE54" s="611" t="str">
        <f t="shared" si="8"/>
        <v>2008/2009</v>
      </c>
      <c r="AF54" s="612">
        <v>7.3179999999999996</v>
      </c>
      <c r="AG54" s="612">
        <v>3.31</v>
      </c>
      <c r="AH54" s="612">
        <v>24.225999999999999</v>
      </c>
      <c r="AI54" s="612">
        <v>4.1310000000000002</v>
      </c>
      <c r="AJ54" s="612">
        <v>7.7640000000000002</v>
      </c>
      <c r="AK54" s="612">
        <v>36.121000000000002</v>
      </c>
      <c r="AL54" s="612">
        <v>16</v>
      </c>
      <c r="AM54" s="612">
        <v>16.399999999999999</v>
      </c>
      <c r="AN54" s="612">
        <v>32.4</v>
      </c>
      <c r="AO54" s="612">
        <v>0.16200000000000001</v>
      </c>
      <c r="AP54" s="612">
        <v>36.121000000000002</v>
      </c>
      <c r="AQ54" s="612">
        <v>3.5590000000000002</v>
      </c>
      <c r="AR54" s="613">
        <f t="shared" si="1"/>
        <v>0.10929918309686139</v>
      </c>
      <c r="AS54" s="345"/>
      <c r="AT54" s="955" t="str">
        <f t="shared" si="9"/>
        <v>2008/2009</v>
      </c>
      <c r="AU54" s="956">
        <v>1.9419999999999999</v>
      </c>
      <c r="AV54" s="956">
        <v>1.9</v>
      </c>
      <c r="AW54" s="956">
        <v>3.698</v>
      </c>
      <c r="AX54" s="956">
        <v>0.83699999999999997</v>
      </c>
      <c r="AY54" s="956">
        <v>2.4390000000000001</v>
      </c>
      <c r="AZ54" s="956">
        <v>6.9740000000000002</v>
      </c>
      <c r="BA54" s="956">
        <v>2.7749999999999999</v>
      </c>
      <c r="BB54" s="956">
        <v>3.4750000000000001</v>
      </c>
      <c r="BC54" s="956">
        <v>6.25</v>
      </c>
      <c r="BD54" s="956">
        <v>1.2999999999999999E-2</v>
      </c>
      <c r="BE54" s="956">
        <v>6.9740000000000002</v>
      </c>
      <c r="BF54" s="956">
        <v>0.71099999999999997</v>
      </c>
      <c r="BG54" s="957">
        <f t="shared" si="2"/>
        <v>0.11352387034967268</v>
      </c>
      <c r="BH54" s="344"/>
      <c r="BI54" s="338" t="str">
        <f t="shared" si="10"/>
        <v>2008/2009</v>
      </c>
      <c r="BJ54" s="597">
        <f t="shared" si="11"/>
        <v>42.228999999999999</v>
      </c>
      <c r="BK54" s="597">
        <f t="shared" si="12"/>
        <v>8.1573799995263911</v>
      </c>
      <c r="BL54" s="597">
        <f t="shared" si="13"/>
        <v>344.47799999999995</v>
      </c>
      <c r="BM54" s="597">
        <f t="shared" si="14"/>
        <v>47.680000000000007</v>
      </c>
      <c r="BN54" s="597">
        <f t="shared" si="15"/>
        <v>12.39</v>
      </c>
      <c r="BO54" s="597">
        <f t="shared" si="16"/>
        <v>404.54799999999994</v>
      </c>
      <c r="BP54" s="597">
        <f t="shared" si="17"/>
        <v>150.68600000000001</v>
      </c>
      <c r="BQ54" s="597">
        <f t="shared" si="18"/>
        <v>157.74299999999999</v>
      </c>
      <c r="BR54" s="597">
        <f t="shared" si="19"/>
        <v>308.42899999999997</v>
      </c>
      <c r="BS54" s="597">
        <f t="shared" si="20"/>
        <v>47.512</v>
      </c>
      <c r="BT54" s="597">
        <f t="shared" si="21"/>
        <v>404.54799999999994</v>
      </c>
      <c r="BU54" s="597">
        <f t="shared" si="22"/>
        <v>48.606999999999992</v>
      </c>
      <c r="BV54" s="339">
        <f t="shared" si="4"/>
        <v>0.13655914884770229</v>
      </c>
      <c r="BW54" s="340"/>
      <c r="BX54" s="341">
        <f t="shared" si="23"/>
        <v>0.88804219717950073</v>
      </c>
      <c r="BY54" s="342">
        <f t="shared" si="24"/>
        <v>3.089602238749645E-2</v>
      </c>
      <c r="BZ54" s="342">
        <f t="shared" si="25"/>
        <v>7.0326697205627078E-2</v>
      </c>
      <c r="CA54" s="343">
        <f t="shared" si="26"/>
        <v>1.0735083227375914E-2</v>
      </c>
      <c r="CC54" s="416" t="str">
        <f t="shared" si="27"/>
        <v>2008/2009</v>
      </c>
      <c r="CD54" s="603">
        <v>158.80000000000001</v>
      </c>
      <c r="CE54" s="603">
        <v>5.04</v>
      </c>
      <c r="CF54" s="603">
        <v>800.197</v>
      </c>
      <c r="CG54" s="603">
        <v>127.515</v>
      </c>
      <c r="CH54" s="603">
        <v>82.491</v>
      </c>
      <c r="CI54" s="603">
        <v>1010.203</v>
      </c>
      <c r="CJ54" s="603">
        <v>300.86399999999998</v>
      </c>
      <c r="CK54" s="603">
        <v>481.988</v>
      </c>
      <c r="CL54" s="603">
        <v>782.85199999999998</v>
      </c>
      <c r="CM54" s="603">
        <v>83.721000000000004</v>
      </c>
      <c r="CN54" s="603">
        <v>1010.203</v>
      </c>
      <c r="CO54" s="603">
        <v>143.63</v>
      </c>
      <c r="CP54" s="417">
        <f t="shared" si="28"/>
        <v>0.1657448362688429</v>
      </c>
      <c r="CR54" s="409" t="str">
        <f t="shared" si="29"/>
        <v>2008/2009</v>
      </c>
      <c r="CS54" s="426">
        <f t="shared" si="30"/>
        <v>0.2659256926952141</v>
      </c>
      <c r="CT54" s="426">
        <f t="shared" si="31"/>
        <v>1.6185277776838078</v>
      </c>
      <c r="CU54" s="426">
        <f t="shared" si="32"/>
        <v>0.43049149147022542</v>
      </c>
      <c r="CV54" s="426">
        <f t="shared" si="33"/>
        <v>0.37391679410265466</v>
      </c>
      <c r="CW54" s="426">
        <f t="shared" si="34"/>
        <v>0.15019820344037532</v>
      </c>
      <c r="CX54" s="426">
        <f t="shared" si="35"/>
        <v>0.40046208534324285</v>
      </c>
      <c r="CY54" s="426">
        <f t="shared" si="36"/>
        <v>0.50084423526909172</v>
      </c>
      <c r="CZ54" s="426">
        <f t="shared" si="37"/>
        <v>0.32727578279957176</v>
      </c>
      <c r="DA54" s="426">
        <f t="shared" si="38"/>
        <v>0.39398123783294925</v>
      </c>
      <c r="DB54" s="426">
        <f t="shared" si="39"/>
        <v>0.56750397152446819</v>
      </c>
      <c r="DC54" s="426">
        <f t="shared" si="40"/>
        <v>0.40046208534324285</v>
      </c>
      <c r="DD54" s="427">
        <f t="shared" si="41"/>
        <v>0.33841815776648326</v>
      </c>
    </row>
    <row r="55" spans="1:108" ht="14.4" x14ac:dyDescent="0.3">
      <c r="A55" s="331" t="s">
        <v>163</v>
      </c>
      <c r="B55" s="588">
        <v>32.168999999999997</v>
      </c>
      <c r="C55" s="588">
        <v>10.32</v>
      </c>
      <c r="D55" s="588">
        <v>331.92099999999999</v>
      </c>
      <c r="E55" s="588">
        <v>42.503999999999998</v>
      </c>
      <c r="F55" s="588">
        <v>0.21199999999999999</v>
      </c>
      <c r="G55" s="588">
        <v>374.637</v>
      </c>
      <c r="H55" s="588">
        <v>151.553</v>
      </c>
      <c r="I55" s="588">
        <v>129.434</v>
      </c>
      <c r="J55" s="588">
        <v>280.98700000000002</v>
      </c>
      <c r="K55" s="588">
        <v>50.27</v>
      </c>
      <c r="L55" s="588">
        <v>374.637</v>
      </c>
      <c r="M55" s="588">
        <v>43.38</v>
      </c>
      <c r="N55" s="332">
        <f t="shared" si="6"/>
        <v>0.13095572319981164</v>
      </c>
      <c r="O55" s="344"/>
      <c r="P55" s="334" t="str">
        <f t="shared" si="7"/>
        <v>2009/2010</v>
      </c>
      <c r="Q55" s="592">
        <v>1.167</v>
      </c>
      <c r="R55" s="592">
        <v>8.39</v>
      </c>
      <c r="S55" s="592">
        <v>9.7959999999999994</v>
      </c>
      <c r="T55" s="592">
        <v>1.833</v>
      </c>
      <c r="U55" s="592">
        <v>2.0990000000000002</v>
      </c>
      <c r="V55" s="592">
        <v>13.728</v>
      </c>
      <c r="W55" s="592">
        <v>4.6100000000000003</v>
      </c>
      <c r="X55" s="592">
        <v>7.258</v>
      </c>
      <c r="Y55" s="592">
        <v>11.868</v>
      </c>
      <c r="Z55" s="592">
        <v>0.129</v>
      </c>
      <c r="AA55" s="592">
        <v>13.728</v>
      </c>
      <c r="AB55" s="592">
        <v>1.7310000000000001</v>
      </c>
      <c r="AC55" s="335">
        <f t="shared" si="0"/>
        <v>0.14428607151787948</v>
      </c>
      <c r="AD55" s="345"/>
      <c r="AE55" s="611" t="str">
        <f t="shared" si="8"/>
        <v>2009/2010</v>
      </c>
      <c r="AF55" s="612">
        <v>6.28</v>
      </c>
      <c r="AG55" s="612">
        <v>3.24</v>
      </c>
      <c r="AH55" s="612">
        <v>20.373999999999999</v>
      </c>
      <c r="AI55" s="612">
        <v>3.5590000000000002</v>
      </c>
      <c r="AJ55" s="612">
        <v>8.298</v>
      </c>
      <c r="AK55" s="612">
        <v>32.231000000000002</v>
      </c>
      <c r="AL55" s="612">
        <v>16</v>
      </c>
      <c r="AM55" s="612">
        <v>14.2</v>
      </c>
      <c r="AN55" s="612">
        <v>30.2</v>
      </c>
      <c r="AO55" s="612">
        <v>0.64200000000000002</v>
      </c>
      <c r="AP55" s="612">
        <v>32.231000000000002</v>
      </c>
      <c r="AQ55" s="612">
        <v>1.389</v>
      </c>
      <c r="AR55" s="613">
        <f t="shared" si="1"/>
        <v>4.5035989883924522E-2</v>
      </c>
      <c r="AS55" s="345"/>
      <c r="AT55" s="955" t="str">
        <f t="shared" si="9"/>
        <v>2009/2010</v>
      </c>
      <c r="AU55" s="956">
        <v>1.8520000000000001</v>
      </c>
      <c r="AV55" s="956">
        <v>1.91</v>
      </c>
      <c r="AW55" s="956">
        <v>3.53</v>
      </c>
      <c r="AX55" s="956">
        <v>0.71099999999999997</v>
      </c>
      <c r="AY55" s="956">
        <v>2.556</v>
      </c>
      <c r="AZ55" s="956">
        <v>6.7969999999999997</v>
      </c>
      <c r="BA55" s="956">
        <v>2.8250000000000002</v>
      </c>
      <c r="BB55" s="956">
        <v>3.4249999999999998</v>
      </c>
      <c r="BC55" s="956">
        <v>6.25</v>
      </c>
      <c r="BD55" s="956">
        <v>1.4999999999999999E-2</v>
      </c>
      <c r="BE55" s="956">
        <v>6.7969999999999997</v>
      </c>
      <c r="BF55" s="956">
        <v>0.53200000000000003</v>
      </c>
      <c r="BG55" s="957">
        <f t="shared" si="2"/>
        <v>8.4916201117318443E-2</v>
      </c>
      <c r="BH55" s="344"/>
      <c r="BI55" s="338" t="str">
        <f t="shared" si="10"/>
        <v>2009/2010</v>
      </c>
      <c r="BJ55" s="597">
        <f t="shared" si="11"/>
        <v>41.467999999999996</v>
      </c>
      <c r="BK55" s="597">
        <f t="shared" si="12"/>
        <v>8.816943185106588</v>
      </c>
      <c r="BL55" s="597">
        <f t="shared" si="13"/>
        <v>365.62099999999998</v>
      </c>
      <c r="BM55" s="597">
        <f t="shared" si="14"/>
        <v>48.606999999999992</v>
      </c>
      <c r="BN55" s="597">
        <f t="shared" si="15"/>
        <v>13.164999999999999</v>
      </c>
      <c r="BO55" s="597">
        <f t="shared" si="16"/>
        <v>427.39300000000003</v>
      </c>
      <c r="BP55" s="597">
        <f t="shared" si="17"/>
        <v>174.988</v>
      </c>
      <c r="BQ55" s="597">
        <f t="shared" si="18"/>
        <v>154.31700000000001</v>
      </c>
      <c r="BR55" s="597">
        <f t="shared" si="19"/>
        <v>329.30500000000001</v>
      </c>
      <c r="BS55" s="597">
        <f t="shared" si="20"/>
        <v>51.056000000000004</v>
      </c>
      <c r="BT55" s="597">
        <f t="shared" si="21"/>
        <v>427.39300000000003</v>
      </c>
      <c r="BU55" s="597">
        <f t="shared" si="22"/>
        <v>47.032000000000011</v>
      </c>
      <c r="BV55" s="339">
        <f t="shared" si="4"/>
        <v>0.12365095264761637</v>
      </c>
      <c r="BW55" s="340"/>
      <c r="BX55" s="341">
        <f t="shared" si="23"/>
        <v>0.90782805145218681</v>
      </c>
      <c r="BY55" s="342">
        <f t="shared" si="24"/>
        <v>2.6792771749981539E-2</v>
      </c>
      <c r="BZ55" s="342">
        <f t="shared" si="25"/>
        <v>5.5724370317897495E-2</v>
      </c>
      <c r="CA55" s="343">
        <f t="shared" si="26"/>
        <v>9.6548064799341395E-3</v>
      </c>
      <c r="CC55" s="416" t="str">
        <f t="shared" si="27"/>
        <v>2009/2010</v>
      </c>
      <c r="CD55" s="603">
        <v>158.56299999999999</v>
      </c>
      <c r="CE55" s="603">
        <v>5.21</v>
      </c>
      <c r="CF55" s="603">
        <v>826.40599999999995</v>
      </c>
      <c r="CG55" s="603">
        <v>143.63</v>
      </c>
      <c r="CH55" s="603">
        <v>90.478999999999999</v>
      </c>
      <c r="CI55" s="603">
        <v>1060.5150000000001</v>
      </c>
      <c r="CJ55" s="603">
        <v>328.64</v>
      </c>
      <c r="CK55" s="603">
        <v>494.23899999999998</v>
      </c>
      <c r="CL55" s="603">
        <v>822.87900000000002</v>
      </c>
      <c r="CM55" s="603">
        <v>96.617999999999995</v>
      </c>
      <c r="CN55" s="603">
        <v>1060.5150000000001</v>
      </c>
      <c r="CO55" s="603">
        <v>141.018</v>
      </c>
      <c r="CP55" s="417">
        <f t="shared" si="28"/>
        <v>0.15336428503845037</v>
      </c>
      <c r="CR55" s="409" t="str">
        <f t="shared" si="29"/>
        <v>2009/2010</v>
      </c>
      <c r="CS55" s="426">
        <f t="shared" si="30"/>
        <v>0.26152381072507458</v>
      </c>
      <c r="CT55" s="426">
        <f t="shared" si="31"/>
        <v>1.6923115518438749</v>
      </c>
      <c r="CU55" s="426">
        <f t="shared" si="32"/>
        <v>0.44242297369573791</v>
      </c>
      <c r="CV55" s="426">
        <f t="shared" si="33"/>
        <v>0.33841815776648326</v>
      </c>
      <c r="CW55" s="426">
        <f t="shared" si="34"/>
        <v>0.14550337647409894</v>
      </c>
      <c r="CX55" s="426">
        <f t="shared" si="35"/>
        <v>0.40300514372734003</v>
      </c>
      <c r="CY55" s="426">
        <f t="shared" si="36"/>
        <v>0.53246105160662127</v>
      </c>
      <c r="CZ55" s="426">
        <f t="shared" si="37"/>
        <v>0.31223153170834356</v>
      </c>
      <c r="DA55" s="426">
        <f t="shared" si="38"/>
        <v>0.40018641865936549</v>
      </c>
      <c r="DB55" s="426">
        <f t="shared" si="39"/>
        <v>0.52843155519675433</v>
      </c>
      <c r="DC55" s="426">
        <f t="shared" si="40"/>
        <v>0.40300514372734003</v>
      </c>
      <c r="DD55" s="427">
        <f t="shared" si="41"/>
        <v>0.33351770695939531</v>
      </c>
    </row>
    <row r="56" spans="1:108" ht="14.4" x14ac:dyDescent="0.3">
      <c r="A56" s="331" t="s">
        <v>164</v>
      </c>
      <c r="B56" s="588">
        <v>32.96</v>
      </c>
      <c r="C56" s="588">
        <v>9.58</v>
      </c>
      <c r="D56" s="588">
        <v>315.61799999999999</v>
      </c>
      <c r="E56" s="588">
        <v>43.38</v>
      </c>
      <c r="F56" s="588">
        <v>0.70299999999999996</v>
      </c>
      <c r="G56" s="588">
        <v>359.70100000000002</v>
      </c>
      <c r="H56" s="588">
        <v>163.38200000000001</v>
      </c>
      <c r="I56" s="588">
        <v>121.167</v>
      </c>
      <c r="J56" s="588">
        <v>284.54899999999998</v>
      </c>
      <c r="K56" s="588">
        <v>46.508000000000003</v>
      </c>
      <c r="L56" s="588">
        <v>359.70100000000002</v>
      </c>
      <c r="M56" s="588">
        <v>28.643999999999998</v>
      </c>
      <c r="N56" s="332">
        <f t="shared" si="6"/>
        <v>8.6522864642644623E-2</v>
      </c>
      <c r="O56" s="344"/>
      <c r="P56" s="334" t="str">
        <f t="shared" si="7"/>
        <v>2010/2011</v>
      </c>
      <c r="Q56" s="592">
        <v>1.2350000000000001</v>
      </c>
      <c r="R56" s="592">
        <v>9.75</v>
      </c>
      <c r="S56" s="592">
        <v>12.042999999999999</v>
      </c>
      <c r="T56" s="592">
        <v>1.7310000000000001</v>
      </c>
      <c r="U56" s="592">
        <v>0.95899999999999996</v>
      </c>
      <c r="V56" s="592">
        <v>14.733000000000001</v>
      </c>
      <c r="W56" s="592">
        <v>4.9649999999999999</v>
      </c>
      <c r="X56" s="592">
        <v>6.7960000000000003</v>
      </c>
      <c r="Y56" s="592">
        <v>11.760999999999999</v>
      </c>
      <c r="Z56" s="592">
        <v>1.7090000000000001</v>
      </c>
      <c r="AA56" s="592">
        <v>14.733000000000001</v>
      </c>
      <c r="AB56" s="592">
        <v>1.2629999999999999</v>
      </c>
      <c r="AC56" s="335">
        <f t="shared" si="0"/>
        <v>9.3763919821826275E-2</v>
      </c>
      <c r="AD56" s="345"/>
      <c r="AE56" s="611" t="str">
        <f t="shared" si="8"/>
        <v>2010/2011</v>
      </c>
      <c r="AF56" s="612">
        <v>7.02</v>
      </c>
      <c r="AG56" s="612">
        <v>3</v>
      </c>
      <c r="AH56" s="612">
        <v>21.058</v>
      </c>
      <c r="AI56" s="612">
        <v>1.389</v>
      </c>
      <c r="AJ56" s="612">
        <v>8.2520000000000007</v>
      </c>
      <c r="AK56" s="612">
        <v>30.699000000000002</v>
      </c>
      <c r="AL56" s="612">
        <v>15.8</v>
      </c>
      <c r="AM56" s="612">
        <v>13.7</v>
      </c>
      <c r="AN56" s="612">
        <v>29.5</v>
      </c>
      <c r="AO56" s="612">
        <v>8.6999999999999994E-2</v>
      </c>
      <c r="AP56" s="612">
        <v>30.699000000000002</v>
      </c>
      <c r="AQ56" s="612">
        <v>1.1120000000000001</v>
      </c>
      <c r="AR56" s="613">
        <f t="shared" si="1"/>
        <v>3.758407408659209E-2</v>
      </c>
      <c r="AS56" s="345"/>
      <c r="AT56" s="955" t="str">
        <f t="shared" si="9"/>
        <v>2010/2011</v>
      </c>
      <c r="AU56" s="956">
        <v>1.849</v>
      </c>
      <c r="AV56" s="956">
        <v>1.89</v>
      </c>
      <c r="AW56" s="956">
        <v>3.4980000000000002</v>
      </c>
      <c r="AX56" s="956">
        <v>0.53200000000000003</v>
      </c>
      <c r="AY56" s="956">
        <v>2.8460000000000001</v>
      </c>
      <c r="AZ56" s="956">
        <v>6.8760000000000003</v>
      </c>
      <c r="BA56" s="956">
        <v>2.8250000000000002</v>
      </c>
      <c r="BB56" s="956">
        <v>3.5249999999999999</v>
      </c>
      <c r="BC56" s="956">
        <v>6.35</v>
      </c>
      <c r="BD56" s="956">
        <v>2.7E-2</v>
      </c>
      <c r="BE56" s="956">
        <v>6.8760000000000003</v>
      </c>
      <c r="BF56" s="956">
        <v>0.499</v>
      </c>
      <c r="BG56" s="957">
        <f t="shared" si="2"/>
        <v>7.8249960796612825E-2</v>
      </c>
      <c r="BH56" s="344"/>
      <c r="BI56" s="338" t="str">
        <f t="shared" si="10"/>
        <v>2010/2011</v>
      </c>
      <c r="BJ56" s="597">
        <f t="shared" si="11"/>
        <v>43.064</v>
      </c>
      <c r="BK56" s="597">
        <f t="shared" si="12"/>
        <v>8.1789197473527775</v>
      </c>
      <c r="BL56" s="597">
        <f t="shared" si="13"/>
        <v>352.21699999999998</v>
      </c>
      <c r="BM56" s="597">
        <f t="shared" si="14"/>
        <v>47.032000000000011</v>
      </c>
      <c r="BN56" s="597">
        <f t="shared" si="15"/>
        <v>12.760000000000002</v>
      </c>
      <c r="BO56" s="597">
        <f t="shared" si="16"/>
        <v>412.00900000000001</v>
      </c>
      <c r="BP56" s="597">
        <f t="shared" si="17"/>
        <v>186.97200000000001</v>
      </c>
      <c r="BQ56" s="597">
        <f t="shared" si="18"/>
        <v>145.18800000000002</v>
      </c>
      <c r="BR56" s="597">
        <f t="shared" si="19"/>
        <v>332.16</v>
      </c>
      <c r="BS56" s="597">
        <f t="shared" si="20"/>
        <v>48.33100000000001</v>
      </c>
      <c r="BT56" s="597">
        <f t="shared" si="21"/>
        <v>412.00900000000001</v>
      </c>
      <c r="BU56" s="597">
        <f t="shared" si="22"/>
        <v>31.517999999999997</v>
      </c>
      <c r="BV56" s="339">
        <f t="shared" si="4"/>
        <v>8.2835073628548361E-2</v>
      </c>
      <c r="BW56" s="340"/>
      <c r="BX56" s="341">
        <f t="shared" si="23"/>
        <v>0.89608962656544122</v>
      </c>
      <c r="BY56" s="342">
        <f t="shared" si="24"/>
        <v>3.4191989597322107E-2</v>
      </c>
      <c r="BZ56" s="342">
        <f t="shared" si="25"/>
        <v>5.9787006305771731E-2</v>
      </c>
      <c r="CA56" s="343">
        <f t="shared" si="26"/>
        <v>9.9313775314649778E-3</v>
      </c>
      <c r="CC56" s="416" t="str">
        <f t="shared" si="27"/>
        <v>2010/2011</v>
      </c>
      <c r="CD56" s="603">
        <v>164.869</v>
      </c>
      <c r="CE56" s="603">
        <v>5.08</v>
      </c>
      <c r="CF56" s="603">
        <v>837.28200000000004</v>
      </c>
      <c r="CG56" s="603">
        <v>141.018</v>
      </c>
      <c r="CH56" s="603">
        <v>93.432000000000002</v>
      </c>
      <c r="CI56" s="603">
        <v>1071.732</v>
      </c>
      <c r="CJ56" s="603">
        <v>351.36200000000002</v>
      </c>
      <c r="CK56" s="603">
        <v>505.54599999999999</v>
      </c>
      <c r="CL56" s="603">
        <v>856.90800000000002</v>
      </c>
      <c r="CM56" s="603">
        <v>91.557000000000002</v>
      </c>
      <c r="CN56" s="603">
        <v>1071.732</v>
      </c>
      <c r="CO56" s="603">
        <v>123.267</v>
      </c>
      <c r="CP56" s="417">
        <f t="shared" si="28"/>
        <v>0.12996473248881085</v>
      </c>
      <c r="CR56" s="409" t="str">
        <f t="shared" si="29"/>
        <v>2010/2011</v>
      </c>
      <c r="CS56" s="426">
        <f t="shared" si="30"/>
        <v>0.26120131740957975</v>
      </c>
      <c r="CT56" s="426">
        <f t="shared" si="31"/>
        <v>1.6100235723135388</v>
      </c>
      <c r="CU56" s="426">
        <f t="shared" si="32"/>
        <v>0.42066711096142034</v>
      </c>
      <c r="CV56" s="426">
        <f t="shared" si="33"/>
        <v>0.33351770695939531</v>
      </c>
      <c r="CW56" s="426">
        <f t="shared" si="34"/>
        <v>0.13656991180751779</v>
      </c>
      <c r="CX56" s="426">
        <f t="shared" si="35"/>
        <v>0.38443286194683002</v>
      </c>
      <c r="CY56" s="426">
        <f t="shared" si="36"/>
        <v>0.5321349491407722</v>
      </c>
      <c r="CZ56" s="426">
        <f t="shared" si="37"/>
        <v>0.28719048316078066</v>
      </c>
      <c r="DA56" s="426">
        <f t="shared" si="38"/>
        <v>0.38762620958142535</v>
      </c>
      <c r="DB56" s="426">
        <f t="shared" si="39"/>
        <v>0.52787880773725671</v>
      </c>
      <c r="DC56" s="426">
        <f t="shared" si="40"/>
        <v>0.38443286194683002</v>
      </c>
      <c r="DD56" s="427">
        <f t="shared" si="41"/>
        <v>0.25568887050062061</v>
      </c>
    </row>
    <row r="57" spans="1:108" ht="14.4" x14ac:dyDescent="0.3">
      <c r="A57" s="331" t="s">
        <v>165</v>
      </c>
      <c r="B57" s="588">
        <v>33.945</v>
      </c>
      <c r="C57" s="588">
        <v>9.2200000000000006</v>
      </c>
      <c r="D57" s="588">
        <v>312.78899999999999</v>
      </c>
      <c r="E57" s="588">
        <v>28.643999999999998</v>
      </c>
      <c r="F57" s="588">
        <v>0.746</v>
      </c>
      <c r="G57" s="588">
        <v>342.17899999999997</v>
      </c>
      <c r="H57" s="588">
        <v>163.34899999999999</v>
      </c>
      <c r="I57" s="588">
        <v>114.61199999999999</v>
      </c>
      <c r="J57" s="588">
        <v>277.96100000000001</v>
      </c>
      <c r="K57" s="588">
        <v>39.095999999999997</v>
      </c>
      <c r="L57" s="588">
        <v>342.17899999999997</v>
      </c>
      <c r="M57" s="588">
        <v>25.122</v>
      </c>
      <c r="N57" s="332">
        <f t="shared" si="6"/>
        <v>7.9234964060090132E-2</v>
      </c>
      <c r="O57" s="344"/>
      <c r="P57" s="334" t="str">
        <f t="shared" si="7"/>
        <v>2011/2012</v>
      </c>
      <c r="Q57" s="592">
        <v>1.272</v>
      </c>
      <c r="R57" s="592">
        <v>8.93</v>
      </c>
      <c r="S57" s="592">
        <v>11.359</v>
      </c>
      <c r="T57" s="592">
        <v>1.2629999999999999</v>
      </c>
      <c r="U57" s="592">
        <v>0.873</v>
      </c>
      <c r="V57" s="592">
        <v>13.494999999999999</v>
      </c>
      <c r="W57" s="592">
        <v>5.2249999999999996</v>
      </c>
      <c r="X57" s="592">
        <v>6.4119999999999999</v>
      </c>
      <c r="Y57" s="592">
        <v>11.637</v>
      </c>
      <c r="Z57" s="592">
        <v>0.49299999999999999</v>
      </c>
      <c r="AA57" s="592">
        <v>13.494999999999999</v>
      </c>
      <c r="AB57" s="592">
        <v>1.365</v>
      </c>
      <c r="AC57" s="335">
        <f>AB57/(Y57+Z57)</f>
        <v>0.11253091508656224</v>
      </c>
      <c r="AD57" s="345"/>
      <c r="AE57" s="611" t="str">
        <f t="shared" si="8"/>
        <v>2011/2012</v>
      </c>
      <c r="AF57" s="612">
        <v>6.07</v>
      </c>
      <c r="AG57" s="612">
        <v>3.09</v>
      </c>
      <c r="AH57" s="612">
        <v>18.725999999999999</v>
      </c>
      <c r="AI57" s="612">
        <v>1.1120000000000001</v>
      </c>
      <c r="AJ57" s="612">
        <v>11.086</v>
      </c>
      <c r="AK57" s="612">
        <v>30.923999999999999</v>
      </c>
      <c r="AL57" s="612">
        <v>15.8</v>
      </c>
      <c r="AM57" s="612">
        <v>13.2</v>
      </c>
      <c r="AN57" s="612">
        <v>29</v>
      </c>
      <c r="AO57" s="612">
        <v>0.69399999999999995</v>
      </c>
      <c r="AP57" s="612">
        <v>30.923999999999999</v>
      </c>
      <c r="AQ57" s="612">
        <v>1.23</v>
      </c>
      <c r="AR57" s="613">
        <f>AQ57/(AN57+AO57)</f>
        <v>4.1422509597898567E-2</v>
      </c>
      <c r="AS57" s="345"/>
      <c r="AT57" s="955" t="str">
        <f t="shared" si="9"/>
        <v>2011/2012</v>
      </c>
      <c r="AU57" s="956">
        <v>1.8620000000000001</v>
      </c>
      <c r="AV57" s="956">
        <v>1.94</v>
      </c>
      <c r="AW57" s="956">
        <v>3.6110000000000002</v>
      </c>
      <c r="AX57" s="956">
        <v>0.499</v>
      </c>
      <c r="AY57" s="956">
        <v>2.78</v>
      </c>
      <c r="AZ57" s="956">
        <v>6.89</v>
      </c>
      <c r="BA57" s="956">
        <v>2.85</v>
      </c>
      <c r="BB57" s="956">
        <v>3.5</v>
      </c>
      <c r="BC57" s="956">
        <v>6.35</v>
      </c>
      <c r="BD57" s="956">
        <v>3.5999999999999997E-2</v>
      </c>
      <c r="BE57" s="956">
        <v>6.89</v>
      </c>
      <c r="BF57" s="956">
        <v>0.504</v>
      </c>
      <c r="BG57" s="957">
        <f>BF57/(BC57+BD57)</f>
        <v>7.892264328217978E-2</v>
      </c>
      <c r="BH57" s="344"/>
      <c r="BI57" s="338" t="str">
        <f t="shared" si="10"/>
        <v>2011/2012</v>
      </c>
      <c r="BJ57" s="597">
        <f t="shared" si="11"/>
        <v>43.149000000000001</v>
      </c>
      <c r="BK57" s="597">
        <f t="shared" si="12"/>
        <v>8.0299659320030585</v>
      </c>
      <c r="BL57" s="597">
        <f t="shared" si="13"/>
        <v>346.48499999999996</v>
      </c>
      <c r="BM57" s="597">
        <f t="shared" si="14"/>
        <v>31.517999999999997</v>
      </c>
      <c r="BN57" s="597">
        <f t="shared" si="15"/>
        <v>15.484999999999999</v>
      </c>
      <c r="BO57" s="597">
        <f t="shared" si="16"/>
        <v>393.48799999999994</v>
      </c>
      <c r="BP57" s="597">
        <f t="shared" si="17"/>
        <v>187.22399999999999</v>
      </c>
      <c r="BQ57" s="597">
        <f t="shared" si="18"/>
        <v>137.72399999999999</v>
      </c>
      <c r="BR57" s="597">
        <f t="shared" si="19"/>
        <v>324.94800000000004</v>
      </c>
      <c r="BS57" s="597">
        <f t="shared" si="20"/>
        <v>40.319000000000003</v>
      </c>
      <c r="BT57" s="597">
        <f t="shared" si="21"/>
        <v>393.48799999999994</v>
      </c>
      <c r="BU57" s="597">
        <f t="shared" si="22"/>
        <v>28.221</v>
      </c>
      <c r="BV57" s="339">
        <f>BU57/(BR57+BS57)</f>
        <v>7.7261291055583992E-2</v>
      </c>
      <c r="BW57" s="340"/>
      <c r="BX57" s="341">
        <f t="shared" si="23"/>
        <v>0.90274903675483797</v>
      </c>
      <c r="BY57" s="342">
        <f t="shared" si="24"/>
        <v>3.2783525982365766E-2</v>
      </c>
      <c r="BZ57" s="342">
        <f t="shared" si="25"/>
        <v>5.4045629680938574E-2</v>
      </c>
      <c r="CA57" s="343">
        <f t="shared" si="26"/>
        <v>1.0421807581857803E-2</v>
      </c>
      <c r="CC57" s="416" t="str">
        <f t="shared" si="27"/>
        <v>2011/2012</v>
      </c>
      <c r="CD57" s="603">
        <v>172.34800000000001</v>
      </c>
      <c r="CE57" s="603">
        <v>5.17</v>
      </c>
      <c r="CF57" s="603">
        <v>891.58799999999997</v>
      </c>
      <c r="CG57" s="603">
        <v>123.267</v>
      </c>
      <c r="CH57" s="603">
        <v>100.60299999999999</v>
      </c>
      <c r="CI57" s="603">
        <v>1115.4580000000001</v>
      </c>
      <c r="CJ57" s="603">
        <v>359.92</v>
      </c>
      <c r="CK57" s="603">
        <v>510.61200000000002</v>
      </c>
      <c r="CL57" s="603">
        <v>870.53200000000004</v>
      </c>
      <c r="CM57" s="603">
        <v>116.94799999999999</v>
      </c>
      <c r="CN57" s="603">
        <v>1115.4580000000001</v>
      </c>
      <c r="CO57" s="603">
        <v>127.97799999999999</v>
      </c>
      <c r="CP57" s="417">
        <f t="shared" si="28"/>
        <v>0.12960059950581276</v>
      </c>
      <c r="CR57" s="409" t="str">
        <f t="shared" si="29"/>
        <v>2011/2012</v>
      </c>
      <c r="CS57" s="426">
        <f t="shared" si="30"/>
        <v>0.2503597372757444</v>
      </c>
      <c r="CT57" s="426">
        <f t="shared" si="31"/>
        <v>1.553184899807168</v>
      </c>
      <c r="CU57" s="426">
        <f t="shared" si="32"/>
        <v>0.38861559374957938</v>
      </c>
      <c r="CV57" s="426">
        <f t="shared" si="33"/>
        <v>0.25568887050062061</v>
      </c>
      <c r="CW57" s="426">
        <f t="shared" si="34"/>
        <v>0.15392185123704064</v>
      </c>
      <c r="CX57" s="426">
        <f t="shared" si="35"/>
        <v>0.35275913570927808</v>
      </c>
      <c r="CY57" s="426">
        <f t="shared" si="36"/>
        <v>0.52018226272504997</v>
      </c>
      <c r="CZ57" s="426">
        <f t="shared" si="37"/>
        <v>0.26972339075462382</v>
      </c>
      <c r="DA57" s="426">
        <f t="shared" si="38"/>
        <v>0.37327519264082198</v>
      </c>
      <c r="DB57" s="426">
        <f t="shared" si="39"/>
        <v>0.344760064302083</v>
      </c>
      <c r="DC57" s="426">
        <f t="shared" si="40"/>
        <v>0.35275913570927808</v>
      </c>
      <c r="DD57" s="427">
        <f t="shared" si="41"/>
        <v>0.22051446342340092</v>
      </c>
    </row>
    <row r="58" spans="1:108" ht="14.4" x14ac:dyDescent="0.3">
      <c r="A58" s="331" t="s">
        <v>285</v>
      </c>
      <c r="B58" s="588">
        <v>35.356000000000002</v>
      </c>
      <c r="C58" s="588">
        <v>7.73</v>
      </c>
      <c r="D58" s="588">
        <v>273.19200000000001</v>
      </c>
      <c r="E58" s="588">
        <v>25.122</v>
      </c>
      <c r="F58" s="588">
        <v>4.0629999999999997</v>
      </c>
      <c r="G58" s="588">
        <v>302.37700000000001</v>
      </c>
      <c r="H58" s="588">
        <v>153.529</v>
      </c>
      <c r="I58" s="588">
        <v>109.444</v>
      </c>
      <c r="J58" s="588">
        <v>262.97300000000001</v>
      </c>
      <c r="K58" s="588">
        <v>18.545000000000002</v>
      </c>
      <c r="L58" s="588">
        <v>302.37700000000001</v>
      </c>
      <c r="M58" s="588">
        <v>20.859000000000002</v>
      </c>
      <c r="N58" s="332">
        <f t="shared" si="6"/>
        <v>7.4094729289068545E-2</v>
      </c>
      <c r="O58" s="344"/>
      <c r="P58" s="334" t="str">
        <f t="shared" si="7"/>
        <v>2012/2013</v>
      </c>
      <c r="Q58" s="592">
        <v>1.4179999999999999</v>
      </c>
      <c r="R58" s="592">
        <v>9.2100000000000009</v>
      </c>
      <c r="S58" s="592">
        <v>13.06</v>
      </c>
      <c r="T58" s="592">
        <v>1.365</v>
      </c>
      <c r="U58" s="592">
        <v>0.48099999999999998</v>
      </c>
      <c r="V58" s="592">
        <v>14.906000000000001</v>
      </c>
      <c r="W58" s="592">
        <v>5.33</v>
      </c>
      <c r="X58" s="592">
        <v>6.274</v>
      </c>
      <c r="Y58" s="592">
        <v>11.603999999999999</v>
      </c>
      <c r="Z58" s="592">
        <v>1.7529999999999999</v>
      </c>
      <c r="AA58" s="592">
        <v>14.906000000000001</v>
      </c>
      <c r="AB58" s="592">
        <v>1.5489999999999999</v>
      </c>
      <c r="AC58" s="335">
        <f>AB58/(Y58+Z58)</f>
        <v>0.11596915475031819</v>
      </c>
      <c r="AD58" s="345"/>
      <c r="AE58" s="611" t="str">
        <f t="shared" si="8"/>
        <v>2012/2013</v>
      </c>
      <c r="AF58" s="612">
        <v>6.8959999999999999</v>
      </c>
      <c r="AG58" s="612">
        <v>3.13</v>
      </c>
      <c r="AH58" s="612">
        <v>21.591000000000001</v>
      </c>
      <c r="AI58" s="612">
        <v>1.23</v>
      </c>
      <c r="AJ58" s="612">
        <v>5.6760000000000002</v>
      </c>
      <c r="AK58" s="612">
        <v>28.497</v>
      </c>
      <c r="AL58" s="612">
        <v>16</v>
      </c>
      <c r="AM58" s="612">
        <v>11</v>
      </c>
      <c r="AN58" s="612">
        <v>27</v>
      </c>
      <c r="AO58" s="612">
        <v>0.52200000000000002</v>
      </c>
      <c r="AP58" s="612">
        <v>28.497</v>
      </c>
      <c r="AQ58" s="612">
        <v>0.97499999999999998</v>
      </c>
      <c r="AR58" s="613">
        <f>AQ58/(AN58+AO58)</f>
        <v>3.5426204490952691E-2</v>
      </c>
      <c r="AS58" s="345"/>
      <c r="AT58" s="955" t="str">
        <f t="shared" si="9"/>
        <v>2012/2013</v>
      </c>
      <c r="AU58" s="956">
        <v>1.86</v>
      </c>
      <c r="AV58" s="956">
        <v>2.02</v>
      </c>
      <c r="AW58" s="956">
        <v>3.7549999999999999</v>
      </c>
      <c r="AX58" s="956">
        <v>0.504</v>
      </c>
      <c r="AY58" s="956">
        <v>2.4670000000000001</v>
      </c>
      <c r="AZ58" s="956">
        <v>6.726</v>
      </c>
      <c r="BA58" s="956">
        <v>2.875</v>
      </c>
      <c r="BB58" s="956">
        <v>3.3</v>
      </c>
      <c r="BC58" s="956">
        <v>6.1749999999999998</v>
      </c>
      <c r="BD58" s="956">
        <v>6.4000000000000001E-2</v>
      </c>
      <c r="BE58" s="956">
        <v>6.726</v>
      </c>
      <c r="BF58" s="956">
        <v>0.48699999999999999</v>
      </c>
      <c r="BG58" s="957">
        <f>BF58/(BC58+BD58)</f>
        <v>7.8057380990543351E-2</v>
      </c>
      <c r="BH58" s="344"/>
      <c r="BI58" s="338" t="str">
        <f t="shared" si="10"/>
        <v>2012/2013</v>
      </c>
      <c r="BJ58" s="597">
        <f t="shared" si="11"/>
        <v>45.53</v>
      </c>
      <c r="BK58" s="597">
        <f t="shared" si="12"/>
        <v>6.8437952998023279</v>
      </c>
      <c r="BL58" s="597">
        <f t="shared" si="13"/>
        <v>311.59800000000001</v>
      </c>
      <c r="BM58" s="597">
        <f t="shared" si="14"/>
        <v>28.221</v>
      </c>
      <c r="BN58" s="597">
        <f t="shared" si="15"/>
        <v>12.686999999999999</v>
      </c>
      <c r="BO58" s="597">
        <f t="shared" si="16"/>
        <v>352.50600000000003</v>
      </c>
      <c r="BP58" s="597">
        <f t="shared" si="17"/>
        <v>177.73400000000001</v>
      </c>
      <c r="BQ58" s="597">
        <f t="shared" si="18"/>
        <v>130.018</v>
      </c>
      <c r="BR58" s="597">
        <f t="shared" si="19"/>
        <v>307.75200000000001</v>
      </c>
      <c r="BS58" s="597">
        <f t="shared" si="20"/>
        <v>20.884</v>
      </c>
      <c r="BT58" s="597">
        <f t="shared" si="21"/>
        <v>352.50600000000003</v>
      </c>
      <c r="BU58" s="597">
        <f t="shared" si="22"/>
        <v>23.87</v>
      </c>
      <c r="BV58" s="339">
        <f>BU58/(BR58+BS58)</f>
        <v>7.2633552014995315E-2</v>
      </c>
      <c r="BW58" s="340"/>
      <c r="BX58" s="341">
        <f t="shared" si="23"/>
        <v>0.87674503687443439</v>
      </c>
      <c r="BY58" s="342">
        <f t="shared" si="24"/>
        <v>4.1912977618598322E-2</v>
      </c>
      <c r="BZ58" s="342">
        <f t="shared" si="25"/>
        <v>6.9291202125815951E-2</v>
      </c>
      <c r="CA58" s="343">
        <f t="shared" si="26"/>
        <v>1.2050783381151354E-2</v>
      </c>
      <c r="CC58" s="416" t="str">
        <f t="shared" si="27"/>
        <v>2012/2013</v>
      </c>
      <c r="CD58" s="603">
        <v>178.1</v>
      </c>
      <c r="CE58" s="603">
        <v>4.9000000000000004</v>
      </c>
      <c r="CF58" s="603">
        <v>872.63400000000001</v>
      </c>
      <c r="CG58" s="603">
        <v>127.97799999999999</v>
      </c>
      <c r="CH58" s="603">
        <v>99.581000000000003</v>
      </c>
      <c r="CI58" s="603">
        <v>1100.193</v>
      </c>
      <c r="CJ58" s="603">
        <v>350.93299999999999</v>
      </c>
      <c r="CK58" s="603">
        <v>520.67399999999998</v>
      </c>
      <c r="CL58" s="603">
        <v>871.60699999999997</v>
      </c>
      <c r="CM58" s="603">
        <v>95.421999999999997</v>
      </c>
      <c r="CN58" s="603">
        <v>1100.193</v>
      </c>
      <c r="CO58" s="603">
        <v>133.16399999999999</v>
      </c>
      <c r="CP58" s="417">
        <f t="shared" si="28"/>
        <v>0.13770424671855755</v>
      </c>
      <c r="CR58" s="409" t="str">
        <f t="shared" si="29"/>
        <v>2012/2013</v>
      </c>
      <c r="CS58" s="426">
        <f t="shared" si="30"/>
        <v>0.25564289724873668</v>
      </c>
      <c r="CT58" s="426">
        <f t="shared" si="31"/>
        <v>1.3966929183270056</v>
      </c>
      <c r="CU58" s="426">
        <f t="shared" si="32"/>
        <v>0.35707753766183764</v>
      </c>
      <c r="CV58" s="426">
        <f t="shared" si="33"/>
        <v>0.22051446342340092</v>
      </c>
      <c r="CW58" s="426">
        <f t="shared" si="34"/>
        <v>0.12740382201423966</v>
      </c>
      <c r="CX58" s="426">
        <f t="shared" si="35"/>
        <v>0.32040378369976907</v>
      </c>
      <c r="CY58" s="426">
        <f t="shared" si="36"/>
        <v>0.50646134732270831</v>
      </c>
      <c r="CZ58" s="426">
        <f t="shared" si="37"/>
        <v>0.24971095157430562</v>
      </c>
      <c r="DA58" s="426">
        <f t="shared" si="38"/>
        <v>0.35308573703515461</v>
      </c>
      <c r="DB58" s="426">
        <f t="shared" si="39"/>
        <v>0.21885938253233009</v>
      </c>
      <c r="DC58" s="426">
        <f t="shared" si="40"/>
        <v>0.32040378369976907</v>
      </c>
      <c r="DD58" s="427">
        <f t="shared" si="41"/>
        <v>0.17925265086660061</v>
      </c>
    </row>
    <row r="59" spans="1:108" ht="14.4" x14ac:dyDescent="0.3">
      <c r="A59" s="331" t="s">
        <v>324</v>
      </c>
      <c r="B59" s="479">
        <v>35.39</v>
      </c>
      <c r="C59" s="479">
        <v>9.93</v>
      </c>
      <c r="D59" s="479">
        <v>351.27199999999999</v>
      </c>
      <c r="E59" s="479">
        <v>20.859000000000002</v>
      </c>
      <c r="F59" s="479">
        <v>0.90900000000000003</v>
      </c>
      <c r="G59" s="479">
        <v>373.04</v>
      </c>
      <c r="H59" s="479">
        <v>165.928</v>
      </c>
      <c r="I59" s="479">
        <v>127.03</v>
      </c>
      <c r="J59" s="479">
        <v>292.95800000000003</v>
      </c>
      <c r="K59" s="479">
        <v>48.79</v>
      </c>
      <c r="L59" s="479">
        <v>373.04</v>
      </c>
      <c r="M59" s="479">
        <v>31.292000000000002</v>
      </c>
      <c r="N59" s="332">
        <f t="shared" si="6"/>
        <v>9.1564544635228284E-2</v>
      </c>
      <c r="O59" s="344"/>
      <c r="P59" s="334" t="str">
        <f t="shared" si="7"/>
        <v>2013/2014</v>
      </c>
      <c r="Q59" s="593">
        <v>1.48</v>
      </c>
      <c r="R59" s="593">
        <v>9.59</v>
      </c>
      <c r="S59" s="593">
        <v>14.194000000000001</v>
      </c>
      <c r="T59" s="593">
        <v>1.5489999999999999</v>
      </c>
      <c r="U59" s="593">
        <v>0.504</v>
      </c>
      <c r="V59" s="593">
        <v>16.247</v>
      </c>
      <c r="W59" s="593">
        <v>5.18</v>
      </c>
      <c r="X59" s="593">
        <v>7.4950000000000001</v>
      </c>
      <c r="Y59" s="593">
        <v>12.675000000000001</v>
      </c>
      <c r="Z59" s="593">
        <v>1.972</v>
      </c>
      <c r="AA59" s="593">
        <v>16.247</v>
      </c>
      <c r="AB59" s="593">
        <v>1.6</v>
      </c>
      <c r="AC59" s="335">
        <f>AB59/(Y59+Z59)</f>
        <v>0.1092373864955281</v>
      </c>
      <c r="AD59" s="345"/>
      <c r="AE59" s="611" t="str">
        <f t="shared" si="8"/>
        <v>2013/2014</v>
      </c>
      <c r="AF59" s="614">
        <v>7.0519999999999996</v>
      </c>
      <c r="AG59" s="614">
        <v>3.25</v>
      </c>
      <c r="AH59" s="614">
        <v>22.88</v>
      </c>
      <c r="AI59" s="614">
        <v>0.97499999999999998</v>
      </c>
      <c r="AJ59" s="614">
        <v>10.949</v>
      </c>
      <c r="AK59" s="614">
        <v>34.804000000000002</v>
      </c>
      <c r="AL59" s="614">
        <v>16.5</v>
      </c>
      <c r="AM59" s="614">
        <v>15.2</v>
      </c>
      <c r="AN59" s="614">
        <v>31.7</v>
      </c>
      <c r="AO59" s="614">
        <v>0.501</v>
      </c>
      <c r="AP59" s="614">
        <v>34.804000000000002</v>
      </c>
      <c r="AQ59" s="614">
        <v>2.6030000000000002</v>
      </c>
      <c r="AR59" s="613">
        <f>AQ59/(AN59+AO59)</f>
        <v>8.0835998882022309E-2</v>
      </c>
      <c r="AS59" s="345"/>
      <c r="AT59" s="955" t="str">
        <f t="shared" si="9"/>
        <v>2013/2014</v>
      </c>
      <c r="AU59" s="958">
        <v>1.8919999999999999</v>
      </c>
      <c r="AV59" s="958">
        <v>2.02</v>
      </c>
      <c r="AW59" s="958">
        <v>3.8170000000000002</v>
      </c>
      <c r="AX59" s="958">
        <v>0.48699999999999999</v>
      </c>
      <c r="AY59" s="958">
        <v>2.9</v>
      </c>
      <c r="AZ59" s="958">
        <v>7.2039999999999997</v>
      </c>
      <c r="BA59" s="958">
        <v>2.9249999999999998</v>
      </c>
      <c r="BB59" s="958">
        <v>3.6749999999999998</v>
      </c>
      <c r="BC59" s="958">
        <v>6.6</v>
      </c>
      <c r="BD59" s="958">
        <v>7.0000000000000001E-3</v>
      </c>
      <c r="BE59" s="958">
        <v>7.2039999999999997</v>
      </c>
      <c r="BF59" s="958">
        <v>0.59699999999999998</v>
      </c>
      <c r="BG59" s="957">
        <f>BF59/(BC59+BD59)</f>
        <v>9.035871045860451E-2</v>
      </c>
      <c r="BH59" s="344"/>
      <c r="BI59" s="338" t="str">
        <f t="shared" si="10"/>
        <v>2013/2014</v>
      </c>
      <c r="BJ59" s="597">
        <f t="shared" si="11"/>
        <v>45.814</v>
      </c>
      <c r="BK59" s="597">
        <f t="shared" si="12"/>
        <v>8.5598943554372031</v>
      </c>
      <c r="BL59" s="597">
        <f t="shared" si="13"/>
        <v>392.16300000000001</v>
      </c>
      <c r="BM59" s="597">
        <f t="shared" si="14"/>
        <v>23.87</v>
      </c>
      <c r="BN59" s="597">
        <f t="shared" si="15"/>
        <v>15.262</v>
      </c>
      <c r="BO59" s="597">
        <f t="shared" si="16"/>
        <v>431.29500000000002</v>
      </c>
      <c r="BP59" s="597">
        <f t="shared" si="17"/>
        <v>190.53300000000002</v>
      </c>
      <c r="BQ59" s="597">
        <f t="shared" si="18"/>
        <v>153.4</v>
      </c>
      <c r="BR59" s="597">
        <f t="shared" si="19"/>
        <v>343.93300000000005</v>
      </c>
      <c r="BS59" s="597">
        <f t="shared" si="20"/>
        <v>51.269999999999996</v>
      </c>
      <c r="BT59" s="597">
        <f t="shared" si="21"/>
        <v>431.29500000000002</v>
      </c>
      <c r="BU59" s="597">
        <f t="shared" si="22"/>
        <v>36.092000000000006</v>
      </c>
      <c r="BV59" s="339">
        <f>BU59/(BR59+BS59)</f>
        <v>9.1325217672942771E-2</v>
      </c>
      <c r="BW59" s="340"/>
      <c r="BX59" s="341">
        <f t="shared" si="23"/>
        <v>0.89572958183204432</v>
      </c>
      <c r="BY59" s="342">
        <f t="shared" si="24"/>
        <v>3.6194133561809762E-2</v>
      </c>
      <c r="BZ59" s="342">
        <f t="shared" si="25"/>
        <v>5.8343086930689528E-2</v>
      </c>
      <c r="CA59" s="343">
        <f t="shared" si="26"/>
        <v>9.7331976754563791E-3</v>
      </c>
      <c r="CC59" s="416" t="str">
        <f t="shared" si="27"/>
        <v>2013/2014</v>
      </c>
      <c r="CD59" s="605">
        <v>180.72</v>
      </c>
      <c r="CE59" s="605">
        <v>5.5</v>
      </c>
      <c r="CF59" s="605">
        <v>993.74800000000005</v>
      </c>
      <c r="CG59" s="605">
        <v>133.16399999999999</v>
      </c>
      <c r="CH59" s="605">
        <v>125.461</v>
      </c>
      <c r="CI59" s="605">
        <v>1252.373</v>
      </c>
      <c r="CJ59" s="605">
        <v>372.017</v>
      </c>
      <c r="CK59" s="605">
        <v>574.11099999999999</v>
      </c>
      <c r="CL59" s="605">
        <v>946.12800000000004</v>
      </c>
      <c r="CM59" s="605">
        <v>131.416</v>
      </c>
      <c r="CN59" s="605">
        <v>1252.373</v>
      </c>
      <c r="CO59" s="605">
        <v>174.82900000000001</v>
      </c>
      <c r="CP59" s="417">
        <f t="shared" si="28"/>
        <v>0.16224766691661779</v>
      </c>
      <c r="CR59" s="409" t="str">
        <f t="shared" si="29"/>
        <v>2013/2014</v>
      </c>
      <c r="CS59" s="426">
        <f t="shared" si="30"/>
        <v>0.25350818946436476</v>
      </c>
      <c r="CT59" s="426">
        <f t="shared" si="31"/>
        <v>1.5563444282613097</v>
      </c>
      <c r="CU59" s="426">
        <f t="shared" si="32"/>
        <v>0.39463022818662274</v>
      </c>
      <c r="CV59" s="426">
        <f t="shared" si="33"/>
        <v>0.17925265086660061</v>
      </c>
      <c r="CW59" s="426">
        <f t="shared" si="34"/>
        <v>0.12164736451965152</v>
      </c>
      <c r="CX59" s="426">
        <f t="shared" si="35"/>
        <v>0.34438222478446917</v>
      </c>
      <c r="CY59" s="426">
        <f t="shared" si="36"/>
        <v>0.51216207861468699</v>
      </c>
      <c r="CZ59" s="426">
        <f t="shared" si="37"/>
        <v>0.26719571650778334</v>
      </c>
      <c r="DA59" s="426">
        <f t="shared" si="38"/>
        <v>0.36351635296704043</v>
      </c>
      <c r="DB59" s="426">
        <f t="shared" si="39"/>
        <v>0.39013514336153893</v>
      </c>
      <c r="DC59" s="426">
        <f t="shared" si="40"/>
        <v>0.34438222478446917</v>
      </c>
      <c r="DD59" s="427">
        <f t="shared" si="41"/>
        <v>0.20644172305509959</v>
      </c>
    </row>
    <row r="60" spans="1:108" ht="14.4" x14ac:dyDescent="0.3">
      <c r="A60" s="331" t="s">
        <v>332</v>
      </c>
      <c r="B60" s="589">
        <v>33.643999999999998</v>
      </c>
      <c r="C60" s="589">
        <v>10.73</v>
      </c>
      <c r="D60" s="589">
        <v>361.09100000000001</v>
      </c>
      <c r="E60" s="589">
        <v>31.292000000000002</v>
      </c>
      <c r="F60" s="589">
        <v>0.80400000000000005</v>
      </c>
      <c r="G60" s="589">
        <v>393.18700000000001</v>
      </c>
      <c r="H60" s="589">
        <v>167.684</v>
      </c>
      <c r="I60" s="589">
        <v>134.108</v>
      </c>
      <c r="J60" s="589">
        <v>301.79199999999997</v>
      </c>
      <c r="K60" s="589">
        <v>47.420999999999999</v>
      </c>
      <c r="L60" s="589">
        <v>393.18700000000001</v>
      </c>
      <c r="M60" s="589">
        <v>43.973999999999997</v>
      </c>
      <c r="N60" s="332">
        <f t="shared" si="6"/>
        <v>0.12592314719096942</v>
      </c>
      <c r="O60" s="346"/>
      <c r="P60" s="334" t="str">
        <f t="shared" si="7"/>
        <v>2014/2015</v>
      </c>
      <c r="Q60" s="594">
        <v>1.2270000000000001</v>
      </c>
      <c r="R60" s="594">
        <v>9.36</v>
      </c>
      <c r="S60" s="594">
        <v>11.487</v>
      </c>
      <c r="T60" s="594">
        <v>1.6</v>
      </c>
      <c r="U60" s="594">
        <v>1.5580000000000001</v>
      </c>
      <c r="V60" s="594">
        <v>14.645</v>
      </c>
      <c r="W60" s="594">
        <v>5.3940000000000001</v>
      </c>
      <c r="X60" s="594">
        <v>7.4260000000000002</v>
      </c>
      <c r="Y60" s="594">
        <v>12.82</v>
      </c>
      <c r="Z60" s="594">
        <v>0.42299999999999999</v>
      </c>
      <c r="AA60" s="594">
        <v>14.645</v>
      </c>
      <c r="AB60" s="594">
        <v>1.4019999999999999</v>
      </c>
      <c r="AC60" s="335">
        <f>AB60/(Y60+Z60)</f>
        <v>0.10586725062297062</v>
      </c>
      <c r="AD60" s="345"/>
      <c r="AE60" s="611" t="str">
        <f t="shared" si="8"/>
        <v>2014/2015</v>
      </c>
      <c r="AF60" s="615">
        <v>7.3250000000000002</v>
      </c>
      <c r="AG60" s="615">
        <v>3.48</v>
      </c>
      <c r="AH60" s="615">
        <v>25.48</v>
      </c>
      <c r="AI60" s="615">
        <v>2.6030000000000002</v>
      </c>
      <c r="AJ60" s="615">
        <v>11.340999999999999</v>
      </c>
      <c r="AK60" s="615">
        <v>39.423999999999999</v>
      </c>
      <c r="AL60" s="615">
        <v>16.75</v>
      </c>
      <c r="AM60" s="615">
        <v>17.8</v>
      </c>
      <c r="AN60" s="615">
        <v>34.549999999999997</v>
      </c>
      <c r="AO60" s="615">
        <v>0.78400000000000003</v>
      </c>
      <c r="AP60" s="615">
        <v>39.423999999999999</v>
      </c>
      <c r="AQ60" s="615">
        <v>4.09</v>
      </c>
      <c r="AR60" s="613">
        <f>AQ60/(AN60+AO60)</f>
        <v>0.11575253297107603</v>
      </c>
      <c r="AS60" s="345"/>
      <c r="AT60" s="955" t="str">
        <f t="shared" si="9"/>
        <v>2014/2015</v>
      </c>
      <c r="AU60" s="959">
        <v>1.849</v>
      </c>
      <c r="AV60" s="959">
        <v>1.85</v>
      </c>
      <c r="AW60" s="959">
        <v>3.4159999999999999</v>
      </c>
      <c r="AX60" s="959">
        <v>0.59699999999999998</v>
      </c>
      <c r="AY60" s="959">
        <v>3.3130000000000002</v>
      </c>
      <c r="AZ60" s="959">
        <v>7.3259999999999996</v>
      </c>
      <c r="BA60" s="959">
        <v>2.96</v>
      </c>
      <c r="BB60" s="959">
        <v>3.75</v>
      </c>
      <c r="BC60" s="959">
        <v>6.71</v>
      </c>
      <c r="BD60" s="959">
        <v>1.6E-2</v>
      </c>
      <c r="BE60" s="959">
        <v>7.3259999999999996</v>
      </c>
      <c r="BF60" s="959">
        <v>0.6</v>
      </c>
      <c r="BG60" s="957">
        <f>BF60/(BC60+BD60)</f>
        <v>8.9206066012488844E-2</v>
      </c>
      <c r="BH60" s="346"/>
      <c r="BI60" s="338" t="str">
        <f t="shared" si="10"/>
        <v>2014/2015</v>
      </c>
      <c r="BJ60" s="597">
        <f t="shared" si="11"/>
        <v>44.044999999999995</v>
      </c>
      <c r="BK60" s="597">
        <f t="shared" si="12"/>
        <v>9.1150868430014782</v>
      </c>
      <c r="BL60" s="597">
        <f t="shared" si="13"/>
        <v>401.47400000000005</v>
      </c>
      <c r="BM60" s="597">
        <f t="shared" si="14"/>
        <v>36.092000000000006</v>
      </c>
      <c r="BN60" s="597">
        <f t="shared" si="15"/>
        <v>17.015999999999998</v>
      </c>
      <c r="BO60" s="597">
        <f t="shared" si="16"/>
        <v>454.58199999999999</v>
      </c>
      <c r="BP60" s="597">
        <f t="shared" si="17"/>
        <v>192.78800000000001</v>
      </c>
      <c r="BQ60" s="597">
        <f t="shared" si="18"/>
        <v>163.084</v>
      </c>
      <c r="BR60" s="597">
        <f t="shared" si="19"/>
        <v>355.87199999999996</v>
      </c>
      <c r="BS60" s="597">
        <f t="shared" si="20"/>
        <v>48.643999999999998</v>
      </c>
      <c r="BT60" s="597">
        <f t="shared" si="21"/>
        <v>454.58199999999999</v>
      </c>
      <c r="BU60" s="597">
        <f t="shared" si="22"/>
        <v>50.065999999999995</v>
      </c>
      <c r="BV60" s="339">
        <f>BU60/(BR60+BS60)</f>
        <v>0.12376766308378408</v>
      </c>
      <c r="BW60" s="340"/>
      <c r="BX60" s="341">
        <f t="shared" si="23"/>
        <v>0.8994131624962014</v>
      </c>
      <c r="BY60" s="342">
        <f t="shared" si="24"/>
        <v>2.8612064542162131E-2</v>
      </c>
      <c r="BZ60" s="342">
        <f t="shared" si="25"/>
        <v>6.3466127320822768E-2</v>
      </c>
      <c r="CA60" s="343">
        <f t="shared" si="26"/>
        <v>8.5086456408136005E-3</v>
      </c>
      <c r="CC60" s="416" t="str">
        <f t="shared" si="27"/>
        <v>2014/2015</v>
      </c>
      <c r="CD60" s="605">
        <v>179.79300000000001</v>
      </c>
      <c r="CE60" s="605">
        <v>5.67</v>
      </c>
      <c r="CF60" s="605">
        <v>1018.534</v>
      </c>
      <c r="CG60" s="605">
        <v>174.82900000000001</v>
      </c>
      <c r="CH60" s="605">
        <v>125.467</v>
      </c>
      <c r="CI60" s="605">
        <v>1318.83</v>
      </c>
      <c r="CJ60" s="605">
        <v>379.53500000000003</v>
      </c>
      <c r="CK60" s="605">
        <v>587.48299999999995</v>
      </c>
      <c r="CL60" s="605">
        <v>967.01800000000003</v>
      </c>
      <c r="CM60" s="605">
        <v>142.40199999999999</v>
      </c>
      <c r="CN60" s="605">
        <v>1318.83</v>
      </c>
      <c r="CO60" s="605">
        <v>209.41</v>
      </c>
      <c r="CP60" s="417">
        <f t="shared" si="28"/>
        <v>0.18875628706891887</v>
      </c>
      <c r="CR60" s="409" t="str">
        <f t="shared" si="29"/>
        <v>2014/2015</v>
      </c>
      <c r="CS60" s="426">
        <f t="shared" si="30"/>
        <v>0.24497616703653644</v>
      </c>
      <c r="CT60" s="426">
        <f t="shared" si="31"/>
        <v>1.6075990904764512</v>
      </c>
      <c r="CU60" s="426">
        <f t="shared" si="32"/>
        <v>0.39416848136635602</v>
      </c>
      <c r="CV60" s="426">
        <f t="shared" si="33"/>
        <v>0.20644172305509959</v>
      </c>
      <c r="CW60" s="426">
        <f t="shared" si="34"/>
        <v>0.13562131875313826</v>
      </c>
      <c r="CX60" s="426">
        <f t="shared" si="35"/>
        <v>0.34468582000712755</v>
      </c>
      <c r="CY60" s="426">
        <f t="shared" si="36"/>
        <v>0.50795842280685577</v>
      </c>
      <c r="CZ60" s="426">
        <f t="shared" si="37"/>
        <v>0.27759781985180848</v>
      </c>
      <c r="DA60" s="426">
        <f t="shared" si="38"/>
        <v>0.36800969578642789</v>
      </c>
      <c r="DB60" s="426">
        <f t="shared" si="39"/>
        <v>0.34159632589429928</v>
      </c>
      <c r="DC60" s="426">
        <f t="shared" si="40"/>
        <v>0.34468582000712755</v>
      </c>
      <c r="DD60" s="427">
        <f t="shared" si="41"/>
        <v>0.23908122821259728</v>
      </c>
    </row>
    <row r="61" spans="1:108" ht="14.4" x14ac:dyDescent="0.3">
      <c r="A61" s="331" t="s">
        <v>386</v>
      </c>
      <c r="B61" s="589">
        <v>32.68</v>
      </c>
      <c r="C61" s="589">
        <v>10.57</v>
      </c>
      <c r="D61" s="589">
        <v>345.50599999999997</v>
      </c>
      <c r="E61" s="589">
        <v>43.973999999999997</v>
      </c>
      <c r="F61" s="589">
        <v>1.714</v>
      </c>
      <c r="G61" s="589">
        <v>391.19400000000002</v>
      </c>
      <c r="H61" s="589">
        <v>168.74199999999999</v>
      </c>
      <c r="I61" s="589">
        <v>130.12700000000001</v>
      </c>
      <c r="J61" s="589">
        <v>298.86900000000003</v>
      </c>
      <c r="K61" s="589">
        <v>48.201999999999998</v>
      </c>
      <c r="L61" s="589">
        <v>391.19400000000002</v>
      </c>
      <c r="M61" s="589">
        <v>44.122999999999998</v>
      </c>
      <c r="N61" s="332">
        <f t="shared" si="6"/>
        <v>0.12712960748665256</v>
      </c>
      <c r="O61" s="346"/>
      <c r="P61" s="334" t="str">
        <f t="shared" si="7"/>
        <v>2015/2016</v>
      </c>
      <c r="Q61" s="594">
        <v>1.3120000000000001</v>
      </c>
      <c r="R61" s="594">
        <v>10.34</v>
      </c>
      <c r="S61" s="594">
        <v>13.558999999999999</v>
      </c>
      <c r="T61" s="594">
        <v>1.4019999999999999</v>
      </c>
      <c r="U61" s="594">
        <v>1.3740000000000001</v>
      </c>
      <c r="V61" s="594">
        <v>16.335000000000001</v>
      </c>
      <c r="W61" s="594">
        <v>5.2809999999999997</v>
      </c>
      <c r="X61" s="594">
        <v>7.0730000000000004</v>
      </c>
      <c r="Y61" s="594">
        <v>12.353999999999999</v>
      </c>
      <c r="Z61" s="594">
        <v>1.738</v>
      </c>
      <c r="AA61" s="594">
        <v>16.335000000000001</v>
      </c>
      <c r="AB61" s="594">
        <v>2.2429999999999999</v>
      </c>
      <c r="AC61" s="335">
        <f>AB61/(Y61+Z61)</f>
        <v>0.1591683224524553</v>
      </c>
      <c r="AD61" s="345"/>
      <c r="AE61" s="611" t="str">
        <f t="shared" si="8"/>
        <v>2015/2016</v>
      </c>
      <c r="AF61" s="615">
        <v>7.2069999999999999</v>
      </c>
      <c r="AG61" s="615">
        <v>3.6</v>
      </c>
      <c r="AH61" s="615">
        <v>25.971</v>
      </c>
      <c r="AI61" s="615">
        <v>4.09</v>
      </c>
      <c r="AJ61" s="615">
        <v>14.010999999999999</v>
      </c>
      <c r="AK61" s="615">
        <v>44.072000000000003</v>
      </c>
      <c r="AL61" s="615">
        <v>17</v>
      </c>
      <c r="AM61" s="615">
        <v>20.3</v>
      </c>
      <c r="AN61" s="615">
        <v>37.299999999999997</v>
      </c>
      <c r="AO61" s="615">
        <v>1.5589999999999999</v>
      </c>
      <c r="AP61" s="615">
        <v>44.072000000000003</v>
      </c>
      <c r="AQ61" s="615">
        <v>5.2130000000000001</v>
      </c>
      <c r="AR61" s="613">
        <f>AQ61/(AN61+AO61)</f>
        <v>0.1341516765742814</v>
      </c>
      <c r="AS61" s="345"/>
      <c r="AT61" s="955" t="str">
        <f t="shared" si="9"/>
        <v>2015/2016</v>
      </c>
      <c r="AU61" s="959">
        <v>1.8149999999999999</v>
      </c>
      <c r="AV61" s="959">
        <v>1.72</v>
      </c>
      <c r="AW61" s="959">
        <v>3.1240000000000001</v>
      </c>
      <c r="AX61" s="959">
        <v>0.6</v>
      </c>
      <c r="AY61" s="959">
        <v>3.927</v>
      </c>
      <c r="AZ61" s="959">
        <v>7.6509999999999998</v>
      </c>
      <c r="BA61" s="959">
        <v>3.085</v>
      </c>
      <c r="BB61" s="959">
        <v>3.9449999999999998</v>
      </c>
      <c r="BC61" s="959">
        <v>7.03</v>
      </c>
      <c r="BD61" s="959">
        <v>0.03</v>
      </c>
      <c r="BE61" s="959">
        <v>7.6509999999999998</v>
      </c>
      <c r="BF61" s="959">
        <v>0.59099999999999997</v>
      </c>
      <c r="BG61" s="957">
        <f>BF61/(BC61+BD61)</f>
        <v>8.3711048158640222E-2</v>
      </c>
      <c r="BH61" s="346"/>
      <c r="BI61" s="338" t="str">
        <f t="shared" si="10"/>
        <v>2015/2016</v>
      </c>
      <c r="BJ61" s="597">
        <f t="shared" si="11"/>
        <v>43.013999999999996</v>
      </c>
      <c r="BK61" s="597">
        <f t="shared" si="12"/>
        <v>9.0240386850792778</v>
      </c>
      <c r="BL61" s="597">
        <f t="shared" si="13"/>
        <v>388.16</v>
      </c>
      <c r="BM61" s="597">
        <f t="shared" si="14"/>
        <v>50.065999999999995</v>
      </c>
      <c r="BN61" s="597">
        <f t="shared" si="15"/>
        <v>21.026</v>
      </c>
      <c r="BO61" s="597">
        <f t="shared" si="16"/>
        <v>459.25200000000001</v>
      </c>
      <c r="BP61" s="597">
        <f t="shared" si="17"/>
        <v>194.108</v>
      </c>
      <c r="BQ61" s="597">
        <f t="shared" si="18"/>
        <v>161.44500000000002</v>
      </c>
      <c r="BR61" s="597">
        <f t="shared" si="19"/>
        <v>355.553</v>
      </c>
      <c r="BS61" s="597">
        <f t="shared" si="20"/>
        <v>51.528999999999996</v>
      </c>
      <c r="BT61" s="597">
        <f t="shared" si="21"/>
        <v>459.25200000000001</v>
      </c>
      <c r="BU61" s="597">
        <f t="shared" si="22"/>
        <v>52.17</v>
      </c>
      <c r="BV61" s="339">
        <f>BU61/(BR61+BS61)</f>
        <v>0.12815599805444605</v>
      </c>
      <c r="BW61" s="340"/>
      <c r="BX61" s="341">
        <f t="shared" si="23"/>
        <v>0.8901123248145093</v>
      </c>
      <c r="BY61" s="342">
        <f t="shared" si="24"/>
        <v>3.4931471558120361E-2</v>
      </c>
      <c r="BZ61" s="342">
        <f t="shared" si="25"/>
        <v>6.6907976092333052E-2</v>
      </c>
      <c r="CA61" s="343">
        <f t="shared" si="26"/>
        <v>8.0482275350370978E-3</v>
      </c>
      <c r="CC61" s="416" t="str">
        <f t="shared" si="27"/>
        <v>2015/2016</v>
      </c>
      <c r="CD61" s="605">
        <v>178.02199999999999</v>
      </c>
      <c r="CE61" s="605">
        <v>5.44</v>
      </c>
      <c r="CF61" s="605">
        <v>968.06399999999996</v>
      </c>
      <c r="CG61" s="605">
        <v>209.41</v>
      </c>
      <c r="CH61" s="605">
        <v>140.56299999999999</v>
      </c>
      <c r="CI61" s="605">
        <v>1318.037</v>
      </c>
      <c r="CJ61" s="605">
        <v>382.721</v>
      </c>
      <c r="CK61" s="605">
        <v>602.99699999999996</v>
      </c>
      <c r="CL61" s="605">
        <v>985.71799999999996</v>
      </c>
      <c r="CM61" s="605">
        <v>119.94799999999999</v>
      </c>
      <c r="CN61" s="605">
        <v>1318.037</v>
      </c>
      <c r="CO61" s="605">
        <v>212.37100000000001</v>
      </c>
      <c r="CP61" s="417">
        <f t="shared" si="28"/>
        <v>0.19207518364497056</v>
      </c>
      <c r="CR61" s="409" t="str">
        <f t="shared" si="29"/>
        <v>2015/2016</v>
      </c>
      <c r="CS61" s="426">
        <f t="shared" si="30"/>
        <v>0.24162182202199728</v>
      </c>
      <c r="CT61" s="426">
        <f t="shared" si="31"/>
        <v>1.658830640639573</v>
      </c>
      <c r="CU61" s="426">
        <f t="shared" si="32"/>
        <v>0.40096522543964042</v>
      </c>
      <c r="CV61" s="426">
        <f t="shared" si="33"/>
        <v>0.23908122821259728</v>
      </c>
      <c r="CW61" s="426">
        <f t="shared" si="34"/>
        <v>0.14958417222170842</v>
      </c>
      <c r="CX61" s="426">
        <f t="shared" si="35"/>
        <v>0.34843634890371061</v>
      </c>
      <c r="CY61" s="426">
        <f t="shared" si="36"/>
        <v>0.50717885875089164</v>
      </c>
      <c r="CZ61" s="426">
        <f t="shared" si="37"/>
        <v>0.26773765043607189</v>
      </c>
      <c r="DA61" s="426">
        <f t="shared" si="38"/>
        <v>0.36070458285229651</v>
      </c>
      <c r="DB61" s="426">
        <f t="shared" si="39"/>
        <v>0.4295944909460766</v>
      </c>
      <c r="DC61" s="426">
        <f t="shared" si="40"/>
        <v>0.34843634890371061</v>
      </c>
      <c r="DD61" s="427">
        <f t="shared" si="41"/>
        <v>0.24565500939393797</v>
      </c>
    </row>
    <row r="62" spans="1:108" ht="14.4" x14ac:dyDescent="0.3">
      <c r="A62" s="331" t="s">
        <v>434</v>
      </c>
      <c r="B62" s="589">
        <v>35.106000000000002</v>
      </c>
      <c r="C62" s="589">
        <v>10.96</v>
      </c>
      <c r="D62" s="589">
        <v>384.77800000000002</v>
      </c>
      <c r="E62" s="589">
        <v>44.122999999999998</v>
      </c>
      <c r="F62" s="589">
        <v>1.397</v>
      </c>
      <c r="G62" s="589">
        <v>430.298</v>
      </c>
      <c r="H62" s="589">
        <v>175.77600000000001</v>
      </c>
      <c r="I62" s="589">
        <v>139.70599999999999</v>
      </c>
      <c r="J62" s="589">
        <v>315.48200000000003</v>
      </c>
      <c r="K62" s="589">
        <v>56.518000000000001</v>
      </c>
      <c r="L62" s="589">
        <v>430.298</v>
      </c>
      <c r="M62" s="589">
        <v>58.298000000000002</v>
      </c>
      <c r="N62" s="332">
        <f t="shared" ref="N62:N63" si="42">M62/(J62+K62)</f>
        <v>0.15671505376344086</v>
      </c>
      <c r="O62" s="346"/>
      <c r="P62" s="334" t="str">
        <f t="shared" si="7"/>
        <v>2016/2017</v>
      </c>
      <c r="Q62" s="594">
        <v>1.325</v>
      </c>
      <c r="R62" s="594">
        <v>9.9600000000000009</v>
      </c>
      <c r="S62" s="594">
        <v>13.2</v>
      </c>
      <c r="T62" s="594">
        <v>2.2429999999999999</v>
      </c>
      <c r="U62" s="594">
        <v>1</v>
      </c>
      <c r="V62" s="594">
        <v>16.443000000000001</v>
      </c>
      <c r="W62" s="594">
        <v>5.42</v>
      </c>
      <c r="X62" s="594">
        <v>7.5</v>
      </c>
      <c r="Y62" s="594">
        <v>12.92</v>
      </c>
      <c r="Z62" s="594">
        <v>1.1000000000000001</v>
      </c>
      <c r="AA62" s="594">
        <v>16.443000000000001</v>
      </c>
      <c r="AB62" s="594">
        <v>2.423</v>
      </c>
      <c r="AC62" s="335">
        <f t="shared" ref="AC62:AC63" si="43">AB62/(Y62+Z62)</f>
        <v>0.17282453637660486</v>
      </c>
      <c r="AD62" s="345"/>
      <c r="AE62" s="611" t="str">
        <f t="shared" si="8"/>
        <v>2016/2017</v>
      </c>
      <c r="AF62" s="615">
        <v>7.5</v>
      </c>
      <c r="AG62" s="615">
        <v>3.6</v>
      </c>
      <c r="AH62" s="615">
        <v>27</v>
      </c>
      <c r="AI62" s="615">
        <v>5.2130000000000001</v>
      </c>
      <c r="AJ62" s="615">
        <v>14.8</v>
      </c>
      <c r="AK62" s="615">
        <v>47.012999999999998</v>
      </c>
      <c r="AL62" s="615">
        <v>17.8</v>
      </c>
      <c r="AM62" s="615">
        <v>22</v>
      </c>
      <c r="AN62" s="615">
        <v>39.799999999999997</v>
      </c>
      <c r="AO62" s="615">
        <v>0.8</v>
      </c>
      <c r="AP62" s="615">
        <v>47.012999999999998</v>
      </c>
      <c r="AQ62" s="615">
        <v>6.4130000000000003</v>
      </c>
      <c r="AR62" s="613">
        <f t="shared" ref="AR62:AR63" si="44">AQ62/(AN62+AO62)</f>
        <v>0.15795566502463057</v>
      </c>
      <c r="AS62" s="345"/>
      <c r="AT62" s="955" t="str">
        <f t="shared" si="9"/>
        <v>2016/2017</v>
      </c>
      <c r="AU62" s="959">
        <v>1.88</v>
      </c>
      <c r="AV62" s="959">
        <v>1.9</v>
      </c>
      <c r="AW62" s="959">
        <v>3.58</v>
      </c>
      <c r="AX62" s="959">
        <v>0.59099999999999997</v>
      </c>
      <c r="AY62" s="959">
        <v>3.9249999999999998</v>
      </c>
      <c r="AZ62" s="959">
        <v>8.0960000000000001</v>
      </c>
      <c r="BA62" s="959">
        <v>3.1150000000000002</v>
      </c>
      <c r="BB62" s="959">
        <v>4.25</v>
      </c>
      <c r="BC62" s="959">
        <v>7.3650000000000002</v>
      </c>
      <c r="BD62" s="959">
        <v>0.02</v>
      </c>
      <c r="BE62" s="959">
        <v>8.0960000000000001</v>
      </c>
      <c r="BF62" s="959">
        <v>0.71099999999999997</v>
      </c>
      <c r="BG62" s="957">
        <f t="shared" ref="BG62:BG63" si="45">BF62/(BC62+BD62)</f>
        <v>9.6276235612728508E-2</v>
      </c>
      <c r="BH62" s="346"/>
      <c r="BI62" s="338" t="str">
        <f t="shared" si="10"/>
        <v>2016/2017</v>
      </c>
      <c r="BJ62" s="597">
        <f t="shared" ref="BJ62:BJ63" si="46">B62+Q62+AF62+AU62</f>
        <v>45.811000000000007</v>
      </c>
      <c r="BK62" s="597">
        <f t="shared" ref="BK62:BK63" si="47">BL62/BJ62</f>
        <v>9.3549147584641226</v>
      </c>
      <c r="BL62" s="597">
        <f t="shared" ref="BL62:BL63" si="48">D62+S62+AH62+AW62</f>
        <v>428.55799999999999</v>
      </c>
      <c r="BM62" s="597">
        <f t="shared" ref="BM62:BM63" si="49">E62+T62+AI62+AX62</f>
        <v>52.17</v>
      </c>
      <c r="BN62" s="597">
        <f t="shared" ref="BN62:BN63" si="50">F62+U62+AJ62+AY62</f>
        <v>21.122000000000003</v>
      </c>
      <c r="BO62" s="597">
        <f t="shared" ref="BO62:BO63" si="51">G62+V62+AK62+AZ62</f>
        <v>501.84999999999997</v>
      </c>
      <c r="BP62" s="597">
        <f t="shared" ref="BP62:BP63" si="52">H62+W62+AL62+BA62</f>
        <v>202.11100000000002</v>
      </c>
      <c r="BQ62" s="597">
        <f t="shared" ref="BQ62:BQ63" si="53">I62+X62+AM62+BB62</f>
        <v>173.45599999999999</v>
      </c>
      <c r="BR62" s="597">
        <f t="shared" ref="BR62:BR63" si="54">J62+Y62+AN62+BC62</f>
        <v>375.56700000000006</v>
      </c>
      <c r="BS62" s="597">
        <f t="shared" ref="BS62:BS63" si="55">K62+Z62+AO62+BD62</f>
        <v>58.438000000000002</v>
      </c>
      <c r="BT62" s="597">
        <f t="shared" ref="BT62:BT63" si="56">L62+AA62+AP62+BE62</f>
        <v>501.84999999999997</v>
      </c>
      <c r="BU62" s="597">
        <f t="shared" ref="BU62:BU63" si="57">M62+AB62+AQ62+BF62</f>
        <v>67.844999999999999</v>
      </c>
      <c r="BV62" s="339">
        <f t="shared" ref="BV62:BV63" si="58">BU62/(BR62+BS62)</f>
        <v>0.15632308383543966</v>
      </c>
      <c r="BW62" s="340"/>
      <c r="BX62" s="341">
        <f t="shared" ref="BX62:BX63" si="59">D62/BL62</f>
        <v>0.89784346576192731</v>
      </c>
      <c r="BY62" s="342">
        <f t="shared" ref="BY62:BY63" si="60">S62/BL62</f>
        <v>3.0800965096906368E-2</v>
      </c>
      <c r="BZ62" s="342">
        <f t="shared" ref="BZ62:BZ63" si="61">AH62/BL62</f>
        <v>6.3001974061853941E-2</v>
      </c>
      <c r="CA62" s="343">
        <f t="shared" ref="CA62:CA63" si="62">AW62/BL62</f>
        <v>8.3535950793124855E-3</v>
      </c>
      <c r="CC62" s="416" t="str">
        <f t="shared" si="27"/>
        <v>2016/2017</v>
      </c>
      <c r="CD62" s="605">
        <v>183.05500000000001</v>
      </c>
      <c r="CE62" s="605">
        <v>5.82</v>
      </c>
      <c r="CF62" s="605">
        <v>1065.114</v>
      </c>
      <c r="CG62" s="605">
        <v>212.37100000000001</v>
      </c>
      <c r="CH62" s="605">
        <v>137.93199999999999</v>
      </c>
      <c r="CI62" s="605">
        <v>1415.4169999999999</v>
      </c>
      <c r="CJ62" s="605">
        <v>399.00299999999999</v>
      </c>
      <c r="CK62" s="605">
        <v>633.93600000000004</v>
      </c>
      <c r="CL62" s="605">
        <v>1032.9390000000001</v>
      </c>
      <c r="CM62" s="605">
        <v>158.578</v>
      </c>
      <c r="CN62" s="605">
        <v>1415.4169999999999</v>
      </c>
      <c r="CO62" s="605">
        <v>223.9</v>
      </c>
      <c r="CP62" s="417">
        <f t="shared" ref="CP62:CP63" si="63">CO62/(CL62+CM62)</f>
        <v>0.18791171254795358</v>
      </c>
      <c r="CR62" s="409" t="str">
        <f t="shared" si="29"/>
        <v>2016/2017</v>
      </c>
      <c r="CS62" s="426">
        <f t="shared" ref="CS62:CS63" si="64">BJ62/CD62</f>
        <v>0.25025811914451945</v>
      </c>
      <c r="CT62" s="426">
        <f t="shared" ref="CT62:CT63" si="65">BK62/CE62</f>
        <v>1.6073736698391963</v>
      </c>
      <c r="CU62" s="426">
        <f t="shared" ref="CU62:CU63" si="66">BL62/CF62</f>
        <v>0.40235880854068201</v>
      </c>
      <c r="CV62" s="426">
        <f t="shared" ref="CV62:CV63" si="67">BM62/CG62</f>
        <v>0.24565500939393797</v>
      </c>
      <c r="CW62" s="426">
        <f t="shared" ref="CW62:CW63" si="68">BN62/CH62</f>
        <v>0.15313342806600358</v>
      </c>
      <c r="CX62" s="426">
        <f t="shared" ref="CX62:CX63" si="69">BO62/CI62</f>
        <v>0.35455982229971805</v>
      </c>
      <c r="CY62" s="426">
        <f t="shared" ref="CY62:CY63" si="70">BP62/CJ62</f>
        <v>0.50654005107731026</v>
      </c>
      <c r="CZ62" s="426">
        <f t="shared" ref="CZ62:CZ63" si="71">BQ62/CK62</f>
        <v>0.27361752605941292</v>
      </c>
      <c r="DA62" s="426">
        <f t="shared" ref="DA62:DA63" si="72">BR62/CL62</f>
        <v>0.36359068638128683</v>
      </c>
      <c r="DB62" s="426">
        <f t="shared" ref="DB62:DB63" si="73">BS62/CM62</f>
        <v>0.36851265623226426</v>
      </c>
      <c r="DC62" s="426">
        <f t="shared" ref="DC62:DC63" si="74">BT62/CN62</f>
        <v>0.35455982229971805</v>
      </c>
      <c r="DD62" s="427">
        <f t="shared" ref="DD62:DD63" si="75">BU62/CO62</f>
        <v>0.30301473872264401</v>
      </c>
    </row>
    <row r="63" spans="1:108" ht="14.4" x14ac:dyDescent="0.3">
      <c r="A63" s="331" t="s">
        <v>435</v>
      </c>
      <c r="B63" s="589">
        <v>33.345999999999997</v>
      </c>
      <c r="C63" s="589">
        <v>10.71</v>
      </c>
      <c r="D63" s="589">
        <v>357.267</v>
      </c>
      <c r="E63" s="589">
        <v>58.298000000000002</v>
      </c>
      <c r="F63" s="589">
        <v>1.27</v>
      </c>
      <c r="G63" s="589">
        <v>416.83499999999998</v>
      </c>
      <c r="H63" s="589">
        <v>177.80799999999999</v>
      </c>
      <c r="I63" s="589">
        <v>137.80099999999999</v>
      </c>
      <c r="J63" s="589">
        <v>315.60899999999998</v>
      </c>
      <c r="K63" s="589">
        <v>47.627000000000002</v>
      </c>
      <c r="L63" s="589">
        <v>416.83499999999998</v>
      </c>
      <c r="M63" s="589">
        <v>53.598999999999997</v>
      </c>
      <c r="N63" s="332">
        <f t="shared" si="42"/>
        <v>0.14755971324428194</v>
      </c>
      <c r="O63" s="346"/>
      <c r="P63" s="334" t="str">
        <f t="shared" si="7"/>
        <v>2017/2018</v>
      </c>
      <c r="Q63" s="594">
        <v>1.4750000000000001</v>
      </c>
      <c r="R63" s="594">
        <v>10.31</v>
      </c>
      <c r="S63" s="594">
        <v>15.2</v>
      </c>
      <c r="T63" s="594">
        <v>2.423</v>
      </c>
      <c r="U63" s="594">
        <v>0.8</v>
      </c>
      <c r="V63" s="594">
        <v>18.422999999999998</v>
      </c>
      <c r="W63" s="594">
        <v>5.6</v>
      </c>
      <c r="X63" s="594">
        <v>8.5</v>
      </c>
      <c r="Y63" s="594">
        <v>14.1</v>
      </c>
      <c r="Z63" s="594">
        <v>1.5</v>
      </c>
      <c r="AA63" s="594">
        <v>18.422999999999998</v>
      </c>
      <c r="AB63" s="594">
        <v>2.823</v>
      </c>
      <c r="AC63" s="335">
        <f t="shared" si="43"/>
        <v>0.18096153846153845</v>
      </c>
      <c r="AD63" s="345"/>
      <c r="AE63" s="611" t="str">
        <f t="shared" si="8"/>
        <v>2017/2018</v>
      </c>
      <c r="AF63" s="615">
        <v>7.15</v>
      </c>
      <c r="AG63" s="615">
        <v>3.5</v>
      </c>
      <c r="AH63" s="615">
        <v>25</v>
      </c>
      <c r="AI63" s="615">
        <v>6.4130000000000003</v>
      </c>
      <c r="AJ63" s="615">
        <v>15.5</v>
      </c>
      <c r="AK63" s="615">
        <v>46.912999999999997</v>
      </c>
      <c r="AL63" s="615">
        <v>18</v>
      </c>
      <c r="AM63" s="615">
        <v>22.7</v>
      </c>
      <c r="AN63" s="615">
        <v>40.700000000000003</v>
      </c>
      <c r="AO63" s="615">
        <v>0.7</v>
      </c>
      <c r="AP63" s="615">
        <v>46.912999999999997</v>
      </c>
      <c r="AQ63" s="615">
        <v>5.5129999999999999</v>
      </c>
      <c r="AR63" s="613">
        <f t="shared" si="44"/>
        <v>0.13316425120772946</v>
      </c>
      <c r="AS63" s="345"/>
      <c r="AT63" s="955" t="str">
        <f t="shared" si="9"/>
        <v>2017/2018</v>
      </c>
      <c r="AU63" s="959">
        <v>1.88</v>
      </c>
      <c r="AV63" s="959">
        <v>1.92</v>
      </c>
      <c r="AW63" s="959">
        <v>3.6</v>
      </c>
      <c r="AX63" s="959">
        <v>0.71099999999999997</v>
      </c>
      <c r="AY63" s="959">
        <v>4.0999999999999996</v>
      </c>
      <c r="AZ63" s="959">
        <v>8.4109999999999996</v>
      </c>
      <c r="BA63" s="959">
        <v>3.14</v>
      </c>
      <c r="BB63" s="959">
        <v>4.49</v>
      </c>
      <c r="BC63" s="959">
        <v>7.63</v>
      </c>
      <c r="BD63" s="959">
        <v>1.4999999999999999E-2</v>
      </c>
      <c r="BE63" s="959">
        <v>8.4109999999999996</v>
      </c>
      <c r="BF63" s="959">
        <v>0.76600000000000001</v>
      </c>
      <c r="BG63" s="957">
        <f t="shared" si="45"/>
        <v>0.10019620667102683</v>
      </c>
      <c r="BH63" s="346"/>
      <c r="BI63" s="338" t="str">
        <f t="shared" si="10"/>
        <v>2017/2018</v>
      </c>
      <c r="BJ63" s="597">
        <f t="shared" si="46"/>
        <v>43.850999999999999</v>
      </c>
      <c r="BK63" s="597">
        <f t="shared" si="47"/>
        <v>9.1461312170760074</v>
      </c>
      <c r="BL63" s="597">
        <f t="shared" si="48"/>
        <v>401.06700000000001</v>
      </c>
      <c r="BM63" s="597">
        <f t="shared" si="49"/>
        <v>67.844999999999999</v>
      </c>
      <c r="BN63" s="597">
        <f t="shared" si="50"/>
        <v>21.67</v>
      </c>
      <c r="BO63" s="597">
        <f t="shared" si="51"/>
        <v>490.58199999999999</v>
      </c>
      <c r="BP63" s="597">
        <f t="shared" si="52"/>
        <v>204.54799999999997</v>
      </c>
      <c r="BQ63" s="597">
        <f t="shared" si="53"/>
        <v>173.49099999999999</v>
      </c>
      <c r="BR63" s="597">
        <f t="shared" si="54"/>
        <v>378.03899999999999</v>
      </c>
      <c r="BS63" s="597">
        <f t="shared" si="55"/>
        <v>49.842000000000006</v>
      </c>
      <c r="BT63" s="597">
        <f t="shared" si="56"/>
        <v>490.58199999999999</v>
      </c>
      <c r="BU63" s="597">
        <f t="shared" si="57"/>
        <v>62.700999999999993</v>
      </c>
      <c r="BV63" s="339">
        <f t="shared" si="58"/>
        <v>0.14653840670653756</v>
      </c>
      <c r="BW63" s="340"/>
      <c r="BX63" s="341">
        <f t="shared" si="59"/>
        <v>0.89079131416945301</v>
      </c>
      <c r="BY63" s="342">
        <f t="shared" si="60"/>
        <v>3.7898904671788004E-2</v>
      </c>
      <c r="BZ63" s="342">
        <f t="shared" si="61"/>
        <v>6.2333724789125008E-2</v>
      </c>
      <c r="CA63" s="343">
        <f t="shared" si="62"/>
        <v>8.9760563696340018E-3</v>
      </c>
      <c r="CC63" s="416" t="str">
        <f t="shared" si="27"/>
        <v>2017/2018</v>
      </c>
      <c r="CD63" s="605">
        <v>180.63900000000001</v>
      </c>
      <c r="CE63" s="605">
        <v>5.72</v>
      </c>
      <c r="CF63" s="605">
        <v>1033.664</v>
      </c>
      <c r="CG63" s="605">
        <v>223.9</v>
      </c>
      <c r="CH63" s="605">
        <v>144.785</v>
      </c>
      <c r="CI63" s="605">
        <v>1402.3489999999999</v>
      </c>
      <c r="CJ63" s="605">
        <v>404.31099999999998</v>
      </c>
      <c r="CK63" s="605">
        <v>650.86099999999999</v>
      </c>
      <c r="CL63" s="605">
        <v>1055.172</v>
      </c>
      <c r="CM63" s="605">
        <v>151.91200000000001</v>
      </c>
      <c r="CN63" s="605">
        <v>1402.3489999999999</v>
      </c>
      <c r="CO63" s="605">
        <v>195.26499999999999</v>
      </c>
      <c r="CP63" s="417">
        <f t="shared" si="63"/>
        <v>0.16176587544860174</v>
      </c>
      <c r="CR63" s="409" t="str">
        <f t="shared" si="29"/>
        <v>2017/2018</v>
      </c>
      <c r="CS63" s="426">
        <f t="shared" si="64"/>
        <v>0.24275488681846111</v>
      </c>
      <c r="CT63" s="426">
        <f t="shared" si="65"/>
        <v>1.598973988999302</v>
      </c>
      <c r="CU63" s="426">
        <f t="shared" si="66"/>
        <v>0.38800519317689308</v>
      </c>
      <c r="CV63" s="426">
        <f t="shared" si="67"/>
        <v>0.30301473872264401</v>
      </c>
      <c r="CW63" s="426">
        <f t="shared" si="68"/>
        <v>0.14967020064233175</v>
      </c>
      <c r="CX63" s="426">
        <f t="shared" si="69"/>
        <v>0.34982875161603855</v>
      </c>
      <c r="CY63" s="426">
        <f t="shared" si="70"/>
        <v>0.50591747441944435</v>
      </c>
      <c r="CZ63" s="426">
        <f t="shared" si="71"/>
        <v>0.26655614639684971</v>
      </c>
      <c r="DA63" s="426">
        <f t="shared" si="72"/>
        <v>0.35827239540093936</v>
      </c>
      <c r="DB63" s="426">
        <f t="shared" si="73"/>
        <v>0.32809784612143877</v>
      </c>
      <c r="DC63" s="426">
        <f t="shared" si="74"/>
        <v>0.34982875161603855</v>
      </c>
      <c r="DD63" s="427">
        <f t="shared" si="75"/>
        <v>0.32110721327426828</v>
      </c>
    </row>
    <row r="64" spans="1:108" ht="14.4" x14ac:dyDescent="0.3">
      <c r="A64" s="348"/>
      <c r="B64" s="589"/>
      <c r="C64" s="589"/>
      <c r="D64" s="589"/>
      <c r="E64" s="589"/>
      <c r="F64" s="589"/>
      <c r="G64" s="589"/>
      <c r="H64" s="589"/>
      <c r="I64" s="589"/>
      <c r="J64" s="589"/>
      <c r="K64" s="589"/>
      <c r="L64" s="589"/>
      <c r="M64" s="589"/>
      <c r="N64" s="350"/>
      <c r="O64" s="346"/>
      <c r="P64" s="351"/>
      <c r="Q64" s="594"/>
      <c r="R64" s="594"/>
      <c r="S64" s="594"/>
      <c r="T64" s="594"/>
      <c r="U64" s="594"/>
      <c r="V64" s="594"/>
      <c r="W64" s="594"/>
      <c r="X64" s="594"/>
      <c r="Y64" s="594"/>
      <c r="Z64" s="594"/>
      <c r="AA64" s="594"/>
      <c r="AB64" s="594"/>
      <c r="AC64" s="352"/>
      <c r="AD64" s="346"/>
      <c r="AE64" s="616"/>
      <c r="AF64" s="615"/>
      <c r="AG64" s="615"/>
      <c r="AH64" s="615"/>
      <c r="AI64" s="615"/>
      <c r="AJ64" s="615"/>
      <c r="AK64" s="615"/>
      <c r="AL64" s="615"/>
      <c r="AM64" s="615"/>
      <c r="AN64" s="615"/>
      <c r="AO64" s="615"/>
      <c r="AP64" s="615"/>
      <c r="AQ64" s="615"/>
      <c r="AR64" s="617"/>
      <c r="AS64" s="346"/>
      <c r="AT64" s="960"/>
      <c r="AU64" s="959"/>
      <c r="AV64" s="959"/>
      <c r="AW64" s="959"/>
      <c r="AX64" s="959"/>
      <c r="AY64" s="959"/>
      <c r="AZ64" s="959"/>
      <c r="BA64" s="959"/>
      <c r="BB64" s="959"/>
      <c r="BC64" s="959"/>
      <c r="BD64" s="959"/>
      <c r="BE64" s="959"/>
      <c r="BF64" s="959"/>
      <c r="BG64" s="961"/>
      <c r="BH64" s="346"/>
      <c r="BI64" s="356"/>
      <c r="BJ64" s="598"/>
      <c r="BK64" s="598"/>
      <c r="BL64" s="598"/>
      <c r="BM64" s="598"/>
      <c r="BN64" s="598"/>
      <c r="BO64" s="598"/>
      <c r="BP64" s="598"/>
      <c r="BQ64" s="598"/>
      <c r="BR64" s="598"/>
      <c r="BS64" s="598"/>
      <c r="BT64" s="598"/>
      <c r="BU64" s="598"/>
      <c r="BV64" s="357"/>
      <c r="BW64" s="340"/>
      <c r="BX64" s="348"/>
      <c r="BY64" s="349"/>
      <c r="BZ64" s="349"/>
      <c r="CA64" s="350"/>
      <c r="CC64" s="418"/>
      <c r="CD64" s="605"/>
      <c r="CE64" s="605"/>
      <c r="CF64" s="605"/>
      <c r="CG64" s="605"/>
      <c r="CH64" s="605"/>
      <c r="CI64" s="605"/>
      <c r="CJ64" s="605"/>
      <c r="CK64" s="605"/>
      <c r="CL64" s="605"/>
      <c r="CM64" s="605"/>
      <c r="CN64" s="605"/>
      <c r="CO64" s="605"/>
      <c r="CP64" s="419"/>
      <c r="CR64" s="410"/>
      <c r="CS64" s="411"/>
      <c r="CT64" s="411"/>
      <c r="CU64" s="411"/>
      <c r="CV64" s="411"/>
      <c r="CW64" s="411"/>
      <c r="CX64" s="411"/>
      <c r="CY64" s="411"/>
      <c r="CZ64" s="411"/>
      <c r="DA64" s="411"/>
      <c r="DB64" s="411"/>
      <c r="DC64" s="411"/>
      <c r="DD64" s="411"/>
    </row>
    <row r="65" spans="1:108" ht="14.4" x14ac:dyDescent="0.3">
      <c r="A65" s="348"/>
      <c r="B65" s="589"/>
      <c r="C65" s="589"/>
      <c r="D65" s="589"/>
      <c r="E65" s="589"/>
      <c r="F65" s="589"/>
      <c r="G65" s="589"/>
      <c r="H65" s="589"/>
      <c r="I65" s="589"/>
      <c r="J65" s="589"/>
      <c r="K65" s="589"/>
      <c r="L65" s="589"/>
      <c r="M65" s="589"/>
      <c r="N65" s="350"/>
      <c r="O65" s="346"/>
      <c r="P65" s="351"/>
      <c r="Q65" s="594"/>
      <c r="R65" s="594"/>
      <c r="S65" s="594"/>
      <c r="T65" s="594"/>
      <c r="U65" s="594"/>
      <c r="V65" s="594"/>
      <c r="W65" s="594"/>
      <c r="X65" s="594"/>
      <c r="Y65" s="594"/>
      <c r="Z65" s="594"/>
      <c r="AA65" s="594"/>
      <c r="AB65" s="594"/>
      <c r="AC65" s="352"/>
      <c r="AD65" s="346"/>
      <c r="AE65" s="616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7"/>
      <c r="AS65" s="346"/>
      <c r="AT65" s="960"/>
      <c r="AU65" s="959"/>
      <c r="AV65" s="959"/>
      <c r="AW65" s="959"/>
      <c r="AX65" s="959"/>
      <c r="AY65" s="959"/>
      <c r="AZ65" s="959"/>
      <c r="BA65" s="959"/>
      <c r="BB65" s="959"/>
      <c r="BC65" s="959"/>
      <c r="BD65" s="959"/>
      <c r="BE65" s="959"/>
      <c r="BF65" s="959"/>
      <c r="BG65" s="961"/>
      <c r="BH65" s="346"/>
      <c r="BI65" s="356"/>
      <c r="BJ65" s="598"/>
      <c r="BK65" s="598"/>
      <c r="BL65" s="598"/>
      <c r="BM65" s="598"/>
      <c r="BN65" s="598"/>
      <c r="BO65" s="598"/>
      <c r="BP65" s="598"/>
      <c r="BQ65" s="598"/>
      <c r="BR65" s="598"/>
      <c r="BS65" s="598"/>
      <c r="BT65" s="598"/>
      <c r="BU65" s="598"/>
      <c r="BV65" s="357"/>
      <c r="BW65" s="340"/>
      <c r="BX65" s="348"/>
      <c r="BY65" s="349"/>
      <c r="BZ65" s="349"/>
      <c r="CA65" s="350"/>
      <c r="CC65" s="418"/>
      <c r="CD65" s="605"/>
      <c r="CE65" s="605"/>
      <c r="CF65" s="605"/>
      <c r="CG65" s="605"/>
      <c r="CH65" s="605"/>
      <c r="CI65" s="605"/>
      <c r="CJ65" s="605"/>
      <c r="CK65" s="605"/>
      <c r="CL65" s="605"/>
      <c r="CM65" s="605"/>
      <c r="CN65" s="605"/>
      <c r="CO65" s="605"/>
      <c r="CP65" s="419"/>
      <c r="CR65" s="410"/>
      <c r="CS65" s="411"/>
      <c r="CT65" s="411"/>
      <c r="CU65" s="411"/>
      <c r="CV65" s="411"/>
      <c r="CW65" s="411"/>
      <c r="CX65" s="411"/>
      <c r="CY65" s="411"/>
      <c r="CZ65" s="411"/>
      <c r="DA65" s="411"/>
      <c r="DB65" s="411"/>
      <c r="DC65" s="411"/>
      <c r="DD65" s="411"/>
    </row>
    <row r="66" spans="1:108" x14ac:dyDescent="0.25">
      <c r="BX66" s="607"/>
      <c r="BY66" s="607"/>
      <c r="BZ66" s="607"/>
      <c r="CA66" s="607"/>
    </row>
  </sheetData>
  <mergeCells count="6">
    <mergeCell ref="CC3:CP3"/>
    <mergeCell ref="A3:N3"/>
    <mergeCell ref="P3:AC3"/>
    <mergeCell ref="AE3:AR3"/>
    <mergeCell ref="AT3:BG3"/>
    <mergeCell ref="BI3:BV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66"/>
  <sheetViews>
    <sheetView workbookViewId="0">
      <selection activeCell="EV33" sqref="EV33:FG63"/>
    </sheetView>
  </sheetViews>
  <sheetFormatPr defaultRowHeight="13.2" x14ac:dyDescent="0.25"/>
  <cols>
    <col min="16" max="16" width="12.6640625" style="28" customWidth="1"/>
    <col min="17" max="26" width="8.6640625" style="584" customWidth="1"/>
    <col min="27" max="27" width="9.6640625" style="584" customWidth="1"/>
    <col min="28" max="28" width="8.6640625" style="584" customWidth="1"/>
    <col min="29" max="30" width="8.6640625" style="28" customWidth="1"/>
    <col min="31" max="31" width="12.6640625" style="28" customWidth="1"/>
    <col min="32" max="41" width="8.6640625" style="584" customWidth="1"/>
    <col min="42" max="42" width="9.6640625" style="584" customWidth="1"/>
    <col min="43" max="43" width="8.6640625" style="584" customWidth="1"/>
    <col min="44" max="45" width="8.6640625" style="28" customWidth="1"/>
    <col min="46" max="46" width="12.6640625" style="28" customWidth="1"/>
    <col min="47" max="56" width="8.6640625" style="584" customWidth="1"/>
    <col min="57" max="57" width="9.6640625" style="584" customWidth="1"/>
    <col min="58" max="58" width="8.6640625" style="584" customWidth="1"/>
    <col min="59" max="60" width="8.6640625" style="28" customWidth="1"/>
    <col min="61" max="61" width="12.6640625" style="28" customWidth="1"/>
    <col min="62" max="71" width="8.6640625" style="584" customWidth="1"/>
    <col min="72" max="72" width="9.6640625" style="584" customWidth="1"/>
    <col min="73" max="73" width="8.6640625" style="584" customWidth="1"/>
    <col min="74" max="75" width="8.6640625" style="28" customWidth="1"/>
    <col min="76" max="76" width="12.6640625" style="28" customWidth="1"/>
    <col min="77" max="86" width="8.6640625" style="584" customWidth="1"/>
    <col min="87" max="87" width="9.6640625" style="584" customWidth="1"/>
    <col min="88" max="88" width="8.6640625" style="584" customWidth="1"/>
    <col min="89" max="90" width="8.6640625" style="28" customWidth="1"/>
    <col min="91" max="91" width="12.6640625" style="28" customWidth="1"/>
    <col min="92" max="101" width="8.6640625" style="584" customWidth="1"/>
    <col min="102" max="102" width="9.6640625" style="584" customWidth="1"/>
    <col min="103" max="103" width="8.6640625" style="584" customWidth="1"/>
    <col min="104" max="105" width="8.6640625" style="28" customWidth="1"/>
    <col min="106" max="106" width="12.6640625" style="28" customWidth="1"/>
    <col min="107" max="116" width="8.6640625" style="584" customWidth="1"/>
    <col min="117" max="117" width="9.6640625" style="584" customWidth="1"/>
    <col min="118" max="118" width="8.6640625" style="584" customWidth="1"/>
    <col min="119" max="120" width="8.6640625" style="28" customWidth="1"/>
    <col min="121" max="121" width="12.6640625" style="28" customWidth="1"/>
    <col min="122" max="131" width="8.6640625" style="584" customWidth="1"/>
    <col min="132" max="132" width="9.6640625" style="584" customWidth="1"/>
    <col min="133" max="133" width="8.6640625" style="584" customWidth="1"/>
    <col min="134" max="135" width="8.6640625" style="28" customWidth="1"/>
    <col min="136" max="136" width="12.6640625" style="28" customWidth="1"/>
    <col min="137" max="146" width="8.6640625" style="584" customWidth="1"/>
    <col min="147" max="147" width="9.6640625" style="584" customWidth="1"/>
    <col min="148" max="148" width="8.6640625" style="584" customWidth="1"/>
    <col min="149" max="150" width="8.6640625" style="28" customWidth="1"/>
    <col min="151" max="151" width="12.6640625" style="28" customWidth="1"/>
    <col min="152" max="161" width="8.6640625" style="584" customWidth="1"/>
    <col min="162" max="162" width="9.6640625" style="584" customWidth="1"/>
    <col min="163" max="163" width="8.6640625" style="584" customWidth="1"/>
    <col min="164" max="165" width="8.6640625" style="28" customWidth="1"/>
    <col min="166" max="166" width="12.6640625" style="28" customWidth="1"/>
    <col min="167" max="176" width="8.6640625" style="584" customWidth="1"/>
    <col min="177" max="177" width="9.6640625" style="584" customWidth="1"/>
    <col min="178" max="178" width="8.6640625" style="584" customWidth="1"/>
    <col min="179" max="179" width="8.6640625" style="28" customWidth="1"/>
    <col min="181" max="181" width="12.77734375" customWidth="1"/>
    <col min="182" max="193" width="15.77734375" style="297" customWidth="1"/>
    <col min="195" max="198" width="12.6640625" style="297" customWidth="1"/>
  </cols>
  <sheetData>
    <row r="1" spans="1:207" ht="15.6" x14ac:dyDescent="0.3">
      <c r="A1" s="214" t="s">
        <v>407</v>
      </c>
    </row>
    <row r="2" spans="1:207" x14ac:dyDescent="0.25">
      <c r="GK2" s="423"/>
      <c r="GM2" s="423"/>
      <c r="GN2" s="423"/>
      <c r="GO2" s="423"/>
      <c r="GP2" s="423"/>
      <c r="GQ2" s="5"/>
      <c r="GR2" s="5"/>
      <c r="GS2" s="5"/>
      <c r="GT2" s="5"/>
      <c r="GU2" s="5"/>
      <c r="GV2" s="5"/>
      <c r="GW2" s="5"/>
      <c r="GX2" s="5"/>
      <c r="GY2" s="5"/>
    </row>
    <row r="3" spans="1:207" ht="18" customHeight="1" x14ac:dyDescent="0.35">
      <c r="A3" s="1053" t="s">
        <v>317</v>
      </c>
      <c r="B3" s="1054"/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5"/>
      <c r="P3" s="1056" t="s">
        <v>396</v>
      </c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8"/>
      <c r="AD3" s="298"/>
      <c r="AE3" s="1059" t="s">
        <v>408</v>
      </c>
      <c r="AF3" s="1060"/>
      <c r="AG3" s="1060"/>
      <c r="AH3" s="1060"/>
      <c r="AI3" s="1060"/>
      <c r="AJ3" s="1060"/>
      <c r="AK3" s="1060"/>
      <c r="AL3" s="1060"/>
      <c r="AM3" s="1060"/>
      <c r="AN3" s="1060"/>
      <c r="AO3" s="1060"/>
      <c r="AP3" s="1060"/>
      <c r="AQ3" s="1060"/>
      <c r="AR3" s="1061"/>
      <c r="AS3" s="298"/>
      <c r="AT3" s="1068" t="s">
        <v>320</v>
      </c>
      <c r="AU3" s="1069"/>
      <c r="AV3" s="1069"/>
      <c r="AW3" s="1069"/>
      <c r="AX3" s="1069"/>
      <c r="AY3" s="1069"/>
      <c r="AZ3" s="1069"/>
      <c r="BA3" s="1069"/>
      <c r="BB3" s="1069"/>
      <c r="BC3" s="1069"/>
      <c r="BD3" s="1069"/>
      <c r="BE3" s="1069"/>
      <c r="BF3" s="1069"/>
      <c r="BG3" s="1070"/>
      <c r="BH3" s="298"/>
      <c r="BI3" s="1071" t="s">
        <v>409</v>
      </c>
      <c r="BJ3" s="1072"/>
      <c r="BK3" s="1072"/>
      <c r="BL3" s="1072"/>
      <c r="BM3" s="1072"/>
      <c r="BN3" s="1072"/>
      <c r="BO3" s="1072"/>
      <c r="BP3" s="1072"/>
      <c r="BQ3" s="1072"/>
      <c r="BR3" s="1072"/>
      <c r="BS3" s="1072"/>
      <c r="BT3" s="1072"/>
      <c r="BU3" s="1072"/>
      <c r="BV3" s="1073"/>
      <c r="BW3" s="298"/>
      <c r="BX3" s="1080" t="s">
        <v>319</v>
      </c>
      <c r="BY3" s="1081"/>
      <c r="BZ3" s="1081"/>
      <c r="CA3" s="1081"/>
      <c r="CB3" s="1081"/>
      <c r="CC3" s="1081"/>
      <c r="CD3" s="1081"/>
      <c r="CE3" s="1081"/>
      <c r="CF3" s="1081"/>
      <c r="CG3" s="1081"/>
      <c r="CH3" s="1081"/>
      <c r="CI3" s="1081"/>
      <c r="CJ3" s="1081"/>
      <c r="CK3" s="1082"/>
      <c r="CL3" s="298"/>
      <c r="CM3" s="1083" t="s">
        <v>398</v>
      </c>
      <c r="CN3" s="1084"/>
      <c r="CO3" s="1084"/>
      <c r="CP3" s="1084"/>
      <c r="CQ3" s="1084"/>
      <c r="CR3" s="1084"/>
      <c r="CS3" s="1084"/>
      <c r="CT3" s="1084"/>
      <c r="CU3" s="1084"/>
      <c r="CV3" s="1084"/>
      <c r="CW3" s="1084"/>
      <c r="CX3" s="1084"/>
      <c r="CY3" s="1084"/>
      <c r="CZ3" s="1085"/>
      <c r="DA3" s="298"/>
      <c r="DB3" s="1065" t="s">
        <v>410</v>
      </c>
      <c r="DC3" s="1066"/>
      <c r="DD3" s="1066"/>
      <c r="DE3" s="1066"/>
      <c r="DF3" s="1066"/>
      <c r="DG3" s="1066"/>
      <c r="DH3" s="1066"/>
      <c r="DI3" s="1066"/>
      <c r="DJ3" s="1066"/>
      <c r="DK3" s="1066"/>
      <c r="DL3" s="1066"/>
      <c r="DM3" s="1066"/>
      <c r="DN3" s="1066"/>
      <c r="DO3" s="1067"/>
      <c r="DP3" s="298"/>
      <c r="DQ3" s="1068" t="s">
        <v>411</v>
      </c>
      <c r="DR3" s="1069"/>
      <c r="DS3" s="1069"/>
      <c r="DT3" s="1069"/>
      <c r="DU3" s="1069"/>
      <c r="DV3" s="1069"/>
      <c r="DW3" s="1069"/>
      <c r="DX3" s="1069"/>
      <c r="DY3" s="1069"/>
      <c r="DZ3" s="1069"/>
      <c r="EA3" s="1069"/>
      <c r="EB3" s="1069"/>
      <c r="EC3" s="1069"/>
      <c r="ED3" s="1070"/>
      <c r="EE3" s="298"/>
      <c r="EF3" s="1074" t="s">
        <v>397</v>
      </c>
      <c r="EG3" s="1075"/>
      <c r="EH3" s="1075"/>
      <c r="EI3" s="1075"/>
      <c r="EJ3" s="1075"/>
      <c r="EK3" s="1075"/>
      <c r="EL3" s="1075"/>
      <c r="EM3" s="1075"/>
      <c r="EN3" s="1075"/>
      <c r="EO3" s="1075"/>
      <c r="EP3" s="1075"/>
      <c r="EQ3" s="1075"/>
      <c r="ER3" s="1075"/>
      <c r="ES3" s="1076"/>
      <c r="ET3" s="298"/>
      <c r="EU3" s="1077" t="s">
        <v>412</v>
      </c>
      <c r="EV3" s="1078"/>
      <c r="EW3" s="1078"/>
      <c r="EX3" s="1078"/>
      <c r="EY3" s="1078"/>
      <c r="EZ3" s="1078"/>
      <c r="FA3" s="1078"/>
      <c r="FB3" s="1078"/>
      <c r="FC3" s="1078"/>
      <c r="FD3" s="1078"/>
      <c r="FE3" s="1078"/>
      <c r="FF3" s="1078"/>
      <c r="FG3" s="1078"/>
      <c r="FH3" s="1079"/>
      <c r="FI3" s="298"/>
      <c r="FJ3" s="1071" t="s">
        <v>413</v>
      </c>
      <c r="FK3" s="1072"/>
      <c r="FL3" s="1072"/>
      <c r="FM3" s="1072"/>
      <c r="FN3" s="1072"/>
      <c r="FO3" s="1072"/>
      <c r="FP3" s="1072"/>
      <c r="FQ3" s="1072"/>
      <c r="FR3" s="1072"/>
      <c r="FS3" s="1072"/>
      <c r="FT3" s="1072"/>
      <c r="FU3" s="1072"/>
      <c r="FV3" s="1072"/>
      <c r="FW3" s="1073"/>
      <c r="FX3" s="299"/>
      <c r="FY3" s="1016"/>
      <c r="FZ3" s="300" t="s">
        <v>414</v>
      </c>
      <c r="GA3" s="301"/>
      <c r="GB3" s="301"/>
      <c r="GC3" s="301"/>
      <c r="GD3" s="301"/>
      <c r="GE3" s="301"/>
      <c r="GF3" s="301"/>
      <c r="GG3" s="301"/>
      <c r="GH3" s="301"/>
      <c r="GI3" s="301"/>
      <c r="GJ3" s="301"/>
      <c r="GK3" s="302"/>
      <c r="GM3" s="420" t="s">
        <v>427</v>
      </c>
      <c r="GN3" s="421"/>
      <c r="GO3" s="421"/>
      <c r="GP3" s="422"/>
      <c r="GQ3" s="131"/>
      <c r="GR3" s="131"/>
      <c r="GS3" s="131"/>
      <c r="GT3" s="131"/>
      <c r="GU3" s="131"/>
      <c r="GV3" s="131"/>
      <c r="GW3" s="131"/>
      <c r="GX3" s="131"/>
      <c r="GY3" s="962"/>
    </row>
    <row r="4" spans="1:207" ht="48" x14ac:dyDescent="0.25">
      <c r="A4" s="412" t="s">
        <v>123</v>
      </c>
      <c r="B4" s="600" t="s">
        <v>166</v>
      </c>
      <c r="C4" s="600" t="s">
        <v>307</v>
      </c>
      <c r="D4" s="600" t="s">
        <v>309</v>
      </c>
      <c r="E4" s="600" t="s">
        <v>118</v>
      </c>
      <c r="F4" s="600" t="s">
        <v>168</v>
      </c>
      <c r="G4" s="600" t="s">
        <v>169</v>
      </c>
      <c r="H4" s="600" t="s">
        <v>310</v>
      </c>
      <c r="I4" s="600" t="s">
        <v>243</v>
      </c>
      <c r="J4" s="600" t="s">
        <v>300</v>
      </c>
      <c r="K4" s="600" t="s">
        <v>170</v>
      </c>
      <c r="L4" s="600" t="s">
        <v>301</v>
      </c>
      <c r="M4" s="600" t="s">
        <v>241</v>
      </c>
      <c r="N4" s="413" t="s">
        <v>117</v>
      </c>
      <c r="P4" s="303" t="s">
        <v>123</v>
      </c>
      <c r="Q4" s="585" t="s">
        <v>166</v>
      </c>
      <c r="R4" s="585" t="s">
        <v>307</v>
      </c>
      <c r="S4" s="585" t="s">
        <v>309</v>
      </c>
      <c r="T4" s="585" t="s">
        <v>118</v>
      </c>
      <c r="U4" s="585" t="s">
        <v>168</v>
      </c>
      <c r="V4" s="585" t="s">
        <v>169</v>
      </c>
      <c r="W4" s="585" t="s">
        <v>310</v>
      </c>
      <c r="X4" s="585" t="s">
        <v>243</v>
      </c>
      <c r="Y4" s="585" t="s">
        <v>300</v>
      </c>
      <c r="Z4" s="585" t="s">
        <v>170</v>
      </c>
      <c r="AA4" s="585" t="s">
        <v>301</v>
      </c>
      <c r="AB4" s="585" t="s">
        <v>241</v>
      </c>
      <c r="AC4" s="305" t="s">
        <v>117</v>
      </c>
      <c r="AD4" s="306"/>
      <c r="AE4" s="307" t="s">
        <v>123</v>
      </c>
      <c r="AF4" s="590" t="s">
        <v>166</v>
      </c>
      <c r="AG4" s="590" t="s">
        <v>307</v>
      </c>
      <c r="AH4" s="590" t="s">
        <v>309</v>
      </c>
      <c r="AI4" s="590" t="s">
        <v>118</v>
      </c>
      <c r="AJ4" s="590" t="s">
        <v>168</v>
      </c>
      <c r="AK4" s="590" t="s">
        <v>169</v>
      </c>
      <c r="AL4" s="590" t="s">
        <v>310</v>
      </c>
      <c r="AM4" s="590" t="s">
        <v>243</v>
      </c>
      <c r="AN4" s="590" t="s">
        <v>300</v>
      </c>
      <c r="AO4" s="590" t="s">
        <v>170</v>
      </c>
      <c r="AP4" s="590" t="s">
        <v>173</v>
      </c>
      <c r="AQ4" s="590" t="s">
        <v>241</v>
      </c>
      <c r="AR4" s="308" t="s">
        <v>117</v>
      </c>
      <c r="AS4" s="306"/>
      <c r="AT4" s="412" t="s">
        <v>123</v>
      </c>
      <c r="AU4" s="600" t="s">
        <v>166</v>
      </c>
      <c r="AV4" s="600" t="s">
        <v>307</v>
      </c>
      <c r="AW4" s="600" t="s">
        <v>309</v>
      </c>
      <c r="AX4" s="600" t="s">
        <v>118</v>
      </c>
      <c r="AY4" s="600" t="s">
        <v>168</v>
      </c>
      <c r="AZ4" s="600" t="s">
        <v>169</v>
      </c>
      <c r="BA4" s="600" t="s">
        <v>310</v>
      </c>
      <c r="BB4" s="600" t="s">
        <v>243</v>
      </c>
      <c r="BC4" s="600" t="s">
        <v>300</v>
      </c>
      <c r="BD4" s="600" t="s">
        <v>170</v>
      </c>
      <c r="BE4" s="600" t="s">
        <v>173</v>
      </c>
      <c r="BF4" s="600" t="s">
        <v>241</v>
      </c>
      <c r="BG4" s="413" t="s">
        <v>117</v>
      </c>
      <c r="BH4" s="306"/>
      <c r="BI4" s="949" t="s">
        <v>123</v>
      </c>
      <c r="BJ4" s="950" t="s">
        <v>166</v>
      </c>
      <c r="BK4" s="950" t="s">
        <v>307</v>
      </c>
      <c r="BL4" s="950" t="s">
        <v>309</v>
      </c>
      <c r="BM4" s="950" t="s">
        <v>118</v>
      </c>
      <c r="BN4" s="950" t="s">
        <v>168</v>
      </c>
      <c r="BO4" s="950" t="s">
        <v>169</v>
      </c>
      <c r="BP4" s="950" t="s">
        <v>310</v>
      </c>
      <c r="BQ4" s="950" t="s">
        <v>243</v>
      </c>
      <c r="BR4" s="950" t="s">
        <v>300</v>
      </c>
      <c r="BS4" s="950" t="s">
        <v>170</v>
      </c>
      <c r="BT4" s="950" t="s">
        <v>173</v>
      </c>
      <c r="BU4" s="950" t="s">
        <v>241</v>
      </c>
      <c r="BV4" s="951" t="s">
        <v>117</v>
      </c>
      <c r="BW4" s="306"/>
      <c r="BX4" s="964" t="s">
        <v>123</v>
      </c>
      <c r="BY4" s="965" t="s">
        <v>166</v>
      </c>
      <c r="BZ4" s="965" t="s">
        <v>307</v>
      </c>
      <c r="CA4" s="965" t="s">
        <v>309</v>
      </c>
      <c r="CB4" s="965" t="s">
        <v>118</v>
      </c>
      <c r="CC4" s="965" t="s">
        <v>168</v>
      </c>
      <c r="CD4" s="965" t="s">
        <v>169</v>
      </c>
      <c r="CE4" s="965" t="s">
        <v>310</v>
      </c>
      <c r="CF4" s="965" t="s">
        <v>243</v>
      </c>
      <c r="CG4" s="965" t="s">
        <v>300</v>
      </c>
      <c r="CH4" s="965" t="s">
        <v>170</v>
      </c>
      <c r="CI4" s="965" t="s">
        <v>173</v>
      </c>
      <c r="CJ4" s="965" t="s">
        <v>241</v>
      </c>
      <c r="CK4" s="966" t="s">
        <v>117</v>
      </c>
      <c r="CL4" s="306"/>
      <c r="CM4" s="977" t="s">
        <v>123</v>
      </c>
      <c r="CN4" s="978" t="s">
        <v>166</v>
      </c>
      <c r="CO4" s="978" t="s">
        <v>307</v>
      </c>
      <c r="CP4" s="978" t="s">
        <v>309</v>
      </c>
      <c r="CQ4" s="978" t="s">
        <v>118</v>
      </c>
      <c r="CR4" s="978" t="s">
        <v>168</v>
      </c>
      <c r="CS4" s="978" t="s">
        <v>169</v>
      </c>
      <c r="CT4" s="978" t="s">
        <v>310</v>
      </c>
      <c r="CU4" s="978" t="s">
        <v>243</v>
      </c>
      <c r="CV4" s="978" t="s">
        <v>300</v>
      </c>
      <c r="CW4" s="978" t="s">
        <v>170</v>
      </c>
      <c r="CX4" s="978" t="s">
        <v>173</v>
      </c>
      <c r="CY4" s="978" t="s">
        <v>241</v>
      </c>
      <c r="CZ4" s="979" t="s">
        <v>117</v>
      </c>
      <c r="DA4" s="306"/>
      <c r="DB4" s="984" t="s">
        <v>123</v>
      </c>
      <c r="DC4" s="985" t="s">
        <v>166</v>
      </c>
      <c r="DD4" s="985" t="s">
        <v>307</v>
      </c>
      <c r="DE4" s="985" t="s">
        <v>309</v>
      </c>
      <c r="DF4" s="985" t="s">
        <v>118</v>
      </c>
      <c r="DG4" s="985" t="s">
        <v>168</v>
      </c>
      <c r="DH4" s="985" t="s">
        <v>169</v>
      </c>
      <c r="DI4" s="985" t="s">
        <v>310</v>
      </c>
      <c r="DJ4" s="985" t="s">
        <v>243</v>
      </c>
      <c r="DK4" s="985" t="s">
        <v>300</v>
      </c>
      <c r="DL4" s="985" t="s">
        <v>170</v>
      </c>
      <c r="DM4" s="985" t="s">
        <v>173</v>
      </c>
      <c r="DN4" s="985" t="s">
        <v>241</v>
      </c>
      <c r="DO4" s="986" t="s">
        <v>117</v>
      </c>
      <c r="DP4" s="306"/>
      <c r="DQ4" s="412" t="s">
        <v>123</v>
      </c>
      <c r="DR4" s="600" t="s">
        <v>166</v>
      </c>
      <c r="DS4" s="600" t="s">
        <v>307</v>
      </c>
      <c r="DT4" s="600" t="s">
        <v>309</v>
      </c>
      <c r="DU4" s="600" t="s">
        <v>118</v>
      </c>
      <c r="DV4" s="600" t="s">
        <v>168</v>
      </c>
      <c r="DW4" s="600" t="s">
        <v>169</v>
      </c>
      <c r="DX4" s="600" t="s">
        <v>310</v>
      </c>
      <c r="DY4" s="600" t="s">
        <v>243</v>
      </c>
      <c r="DZ4" s="600" t="s">
        <v>300</v>
      </c>
      <c r="EA4" s="600" t="s">
        <v>170</v>
      </c>
      <c r="EB4" s="600" t="s">
        <v>173</v>
      </c>
      <c r="EC4" s="600" t="s">
        <v>241</v>
      </c>
      <c r="ED4" s="413" t="s">
        <v>117</v>
      </c>
      <c r="EE4" s="306"/>
      <c r="EF4" s="988" t="s">
        <v>123</v>
      </c>
      <c r="EG4" s="989" t="s">
        <v>166</v>
      </c>
      <c r="EH4" s="989" t="s">
        <v>307</v>
      </c>
      <c r="EI4" s="989" t="s">
        <v>309</v>
      </c>
      <c r="EJ4" s="989" t="s">
        <v>118</v>
      </c>
      <c r="EK4" s="989" t="s">
        <v>168</v>
      </c>
      <c r="EL4" s="989" t="s">
        <v>169</v>
      </c>
      <c r="EM4" s="989" t="s">
        <v>310</v>
      </c>
      <c r="EN4" s="989" t="s">
        <v>243</v>
      </c>
      <c r="EO4" s="989" t="s">
        <v>300</v>
      </c>
      <c r="EP4" s="989" t="s">
        <v>170</v>
      </c>
      <c r="EQ4" s="989" t="s">
        <v>173</v>
      </c>
      <c r="ER4" s="989" t="s">
        <v>241</v>
      </c>
      <c r="ES4" s="990" t="s">
        <v>117</v>
      </c>
      <c r="ET4" s="306"/>
      <c r="EU4" s="1001" t="s">
        <v>123</v>
      </c>
      <c r="EV4" s="1002" t="s">
        <v>166</v>
      </c>
      <c r="EW4" s="1002" t="s">
        <v>307</v>
      </c>
      <c r="EX4" s="1002" t="s">
        <v>309</v>
      </c>
      <c r="EY4" s="1002" t="s">
        <v>118</v>
      </c>
      <c r="EZ4" s="1002" t="s">
        <v>168</v>
      </c>
      <c r="FA4" s="1002" t="s">
        <v>169</v>
      </c>
      <c r="FB4" s="1002" t="s">
        <v>310</v>
      </c>
      <c r="FC4" s="1002" t="s">
        <v>243</v>
      </c>
      <c r="FD4" s="1002" t="s">
        <v>300</v>
      </c>
      <c r="FE4" s="1002" t="s">
        <v>170</v>
      </c>
      <c r="FF4" s="1002" t="s">
        <v>173</v>
      </c>
      <c r="FG4" s="1002" t="s">
        <v>241</v>
      </c>
      <c r="FH4" s="1003" t="s">
        <v>117</v>
      </c>
      <c r="FI4" s="306"/>
      <c r="FJ4" s="949" t="s">
        <v>123</v>
      </c>
      <c r="FK4" s="950" t="s">
        <v>166</v>
      </c>
      <c r="FL4" s="950" t="s">
        <v>307</v>
      </c>
      <c r="FM4" s="950" t="s">
        <v>309</v>
      </c>
      <c r="FN4" s="950" t="s">
        <v>118</v>
      </c>
      <c r="FO4" s="950" t="s">
        <v>168</v>
      </c>
      <c r="FP4" s="950" t="s">
        <v>169</v>
      </c>
      <c r="FQ4" s="950" t="s">
        <v>310</v>
      </c>
      <c r="FR4" s="950" t="s">
        <v>243</v>
      </c>
      <c r="FS4" s="950" t="s">
        <v>300</v>
      </c>
      <c r="FT4" s="950" t="s">
        <v>170</v>
      </c>
      <c r="FU4" s="950" t="s">
        <v>173</v>
      </c>
      <c r="FV4" s="950" t="s">
        <v>241</v>
      </c>
      <c r="FW4" s="951" t="s">
        <v>117</v>
      </c>
      <c r="FX4" s="314"/>
      <c r="FY4" s="1014" t="s">
        <v>123</v>
      </c>
      <c r="FZ4" s="315" t="s">
        <v>415</v>
      </c>
      <c r="GA4" s="304" t="s">
        <v>417</v>
      </c>
      <c r="GB4" s="304" t="s">
        <v>416</v>
      </c>
      <c r="GC4" s="304" t="s">
        <v>418</v>
      </c>
      <c r="GD4" s="304" t="s">
        <v>419</v>
      </c>
      <c r="GE4" s="304" t="s">
        <v>420</v>
      </c>
      <c r="GF4" s="304" t="s">
        <v>421</v>
      </c>
      <c r="GG4" s="304" t="s">
        <v>423</v>
      </c>
      <c r="GH4" s="304" t="s">
        <v>422</v>
      </c>
      <c r="GI4" s="304" t="s">
        <v>424</v>
      </c>
      <c r="GJ4" s="304" t="s">
        <v>425</v>
      </c>
      <c r="GK4" s="316" t="s">
        <v>426</v>
      </c>
      <c r="GM4" s="303" t="s">
        <v>123</v>
      </c>
      <c r="GN4" s="304" t="s">
        <v>166</v>
      </c>
      <c r="GO4" s="304" t="s">
        <v>307</v>
      </c>
      <c r="GP4" s="304" t="s">
        <v>309</v>
      </c>
      <c r="GQ4" s="304" t="s">
        <v>118</v>
      </c>
      <c r="GR4" s="304" t="s">
        <v>168</v>
      </c>
      <c r="GS4" s="304" t="s">
        <v>169</v>
      </c>
      <c r="GT4" s="304" t="s">
        <v>310</v>
      </c>
      <c r="GU4" s="304" t="s">
        <v>243</v>
      </c>
      <c r="GV4" s="304" t="s">
        <v>300</v>
      </c>
      <c r="GW4" s="304" t="s">
        <v>170</v>
      </c>
      <c r="GX4" s="304" t="s">
        <v>301</v>
      </c>
      <c r="GY4" s="316" t="s">
        <v>241</v>
      </c>
    </row>
    <row r="5" spans="1:207" ht="14.4" x14ac:dyDescent="0.3">
      <c r="A5" s="414"/>
      <c r="B5" s="601" t="s">
        <v>305</v>
      </c>
      <c r="C5" s="601" t="s">
        <v>308</v>
      </c>
      <c r="D5" s="601" t="s">
        <v>244</v>
      </c>
      <c r="E5" s="601" t="s">
        <v>244</v>
      </c>
      <c r="F5" s="601" t="s">
        <v>244</v>
      </c>
      <c r="G5" s="601" t="s">
        <v>244</v>
      </c>
      <c r="H5" s="601" t="s">
        <v>244</v>
      </c>
      <c r="I5" s="601" t="s">
        <v>244</v>
      </c>
      <c r="J5" s="601" t="s">
        <v>244</v>
      </c>
      <c r="K5" s="601" t="s">
        <v>244</v>
      </c>
      <c r="L5" s="601" t="s">
        <v>244</v>
      </c>
      <c r="M5" s="601" t="s">
        <v>244</v>
      </c>
      <c r="N5" s="415" t="s">
        <v>245</v>
      </c>
      <c r="P5" s="317"/>
      <c r="Q5" s="586" t="s">
        <v>305</v>
      </c>
      <c r="R5" s="586" t="s">
        <v>308</v>
      </c>
      <c r="S5" s="586" t="s">
        <v>244</v>
      </c>
      <c r="T5" s="586" t="s">
        <v>244</v>
      </c>
      <c r="U5" s="586" t="s">
        <v>244</v>
      </c>
      <c r="V5" s="586" t="s">
        <v>244</v>
      </c>
      <c r="W5" s="586" t="s">
        <v>244</v>
      </c>
      <c r="X5" s="586" t="s">
        <v>244</v>
      </c>
      <c r="Y5" s="586" t="s">
        <v>244</v>
      </c>
      <c r="Z5" s="586" t="s">
        <v>244</v>
      </c>
      <c r="AA5" s="586" t="s">
        <v>244</v>
      </c>
      <c r="AB5" s="586" t="s">
        <v>244</v>
      </c>
      <c r="AC5" s="318" t="s">
        <v>245</v>
      </c>
      <c r="AD5" s="319"/>
      <c r="AE5" s="320"/>
      <c r="AF5" s="591" t="s">
        <v>305</v>
      </c>
      <c r="AG5" s="591" t="s">
        <v>308</v>
      </c>
      <c r="AH5" s="591" t="s">
        <v>244</v>
      </c>
      <c r="AI5" s="591" t="s">
        <v>244</v>
      </c>
      <c r="AJ5" s="591" t="s">
        <v>244</v>
      </c>
      <c r="AK5" s="591" t="s">
        <v>244</v>
      </c>
      <c r="AL5" s="591" t="s">
        <v>244</v>
      </c>
      <c r="AM5" s="591" t="s">
        <v>244</v>
      </c>
      <c r="AN5" s="591" t="s">
        <v>244</v>
      </c>
      <c r="AO5" s="591" t="s">
        <v>244</v>
      </c>
      <c r="AP5" s="591" t="s">
        <v>244</v>
      </c>
      <c r="AQ5" s="591" t="s">
        <v>244</v>
      </c>
      <c r="AR5" s="321" t="s">
        <v>245</v>
      </c>
      <c r="AS5" s="319"/>
      <c r="AT5" s="947"/>
      <c r="AU5" s="948" t="s">
        <v>305</v>
      </c>
      <c r="AV5" s="948" t="s">
        <v>308</v>
      </c>
      <c r="AW5" s="948" t="s">
        <v>244</v>
      </c>
      <c r="AX5" s="948" t="s">
        <v>244</v>
      </c>
      <c r="AY5" s="948" t="s">
        <v>244</v>
      </c>
      <c r="AZ5" s="948" t="s">
        <v>244</v>
      </c>
      <c r="BA5" s="948" t="s">
        <v>244</v>
      </c>
      <c r="BB5" s="948" t="s">
        <v>244</v>
      </c>
      <c r="BC5" s="948" t="s">
        <v>244</v>
      </c>
      <c r="BD5" s="948" t="s">
        <v>244</v>
      </c>
      <c r="BE5" s="948" t="s">
        <v>244</v>
      </c>
      <c r="BF5" s="948" t="s">
        <v>244</v>
      </c>
      <c r="BG5" s="610" t="s">
        <v>245</v>
      </c>
      <c r="BH5" s="319"/>
      <c r="BI5" s="952"/>
      <c r="BJ5" s="953" t="s">
        <v>305</v>
      </c>
      <c r="BK5" s="953" t="s">
        <v>308</v>
      </c>
      <c r="BL5" s="953" t="s">
        <v>244</v>
      </c>
      <c r="BM5" s="953" t="s">
        <v>244</v>
      </c>
      <c r="BN5" s="953" t="s">
        <v>244</v>
      </c>
      <c r="BO5" s="953" t="s">
        <v>244</v>
      </c>
      <c r="BP5" s="953" t="s">
        <v>244</v>
      </c>
      <c r="BQ5" s="953" t="s">
        <v>244</v>
      </c>
      <c r="BR5" s="953" t="s">
        <v>244</v>
      </c>
      <c r="BS5" s="953" t="s">
        <v>244</v>
      </c>
      <c r="BT5" s="953" t="s">
        <v>244</v>
      </c>
      <c r="BU5" s="953" t="s">
        <v>244</v>
      </c>
      <c r="BV5" s="954" t="s">
        <v>245</v>
      </c>
      <c r="BW5" s="319"/>
      <c r="BX5" s="967"/>
      <c r="BY5" s="968" t="s">
        <v>305</v>
      </c>
      <c r="BZ5" s="968" t="s">
        <v>308</v>
      </c>
      <c r="CA5" s="968" t="s">
        <v>244</v>
      </c>
      <c r="CB5" s="968" t="s">
        <v>244</v>
      </c>
      <c r="CC5" s="968" t="s">
        <v>244</v>
      </c>
      <c r="CD5" s="968" t="s">
        <v>244</v>
      </c>
      <c r="CE5" s="968" t="s">
        <v>244</v>
      </c>
      <c r="CF5" s="968" t="s">
        <v>244</v>
      </c>
      <c r="CG5" s="968" t="s">
        <v>244</v>
      </c>
      <c r="CH5" s="968" t="s">
        <v>244</v>
      </c>
      <c r="CI5" s="968" t="s">
        <v>244</v>
      </c>
      <c r="CJ5" s="968" t="s">
        <v>244</v>
      </c>
      <c r="CK5" s="969" t="s">
        <v>245</v>
      </c>
      <c r="CL5" s="319"/>
      <c r="CM5" s="980"/>
      <c r="CN5" s="981" t="s">
        <v>305</v>
      </c>
      <c r="CO5" s="981" t="s">
        <v>308</v>
      </c>
      <c r="CP5" s="981" t="s">
        <v>244</v>
      </c>
      <c r="CQ5" s="981" t="s">
        <v>244</v>
      </c>
      <c r="CR5" s="981" t="s">
        <v>244</v>
      </c>
      <c r="CS5" s="981" t="s">
        <v>244</v>
      </c>
      <c r="CT5" s="981" t="s">
        <v>244</v>
      </c>
      <c r="CU5" s="981" t="s">
        <v>244</v>
      </c>
      <c r="CV5" s="981" t="s">
        <v>244</v>
      </c>
      <c r="CW5" s="981" t="s">
        <v>244</v>
      </c>
      <c r="CX5" s="981" t="s">
        <v>244</v>
      </c>
      <c r="CY5" s="981" t="s">
        <v>244</v>
      </c>
      <c r="CZ5" s="774" t="s">
        <v>245</v>
      </c>
      <c r="DA5" s="319"/>
      <c r="DB5" s="325"/>
      <c r="DC5" s="596" t="s">
        <v>305</v>
      </c>
      <c r="DD5" s="596" t="s">
        <v>308</v>
      </c>
      <c r="DE5" s="596" t="s">
        <v>244</v>
      </c>
      <c r="DF5" s="596" t="s">
        <v>244</v>
      </c>
      <c r="DG5" s="596" t="s">
        <v>244</v>
      </c>
      <c r="DH5" s="596" t="s">
        <v>244</v>
      </c>
      <c r="DI5" s="596" t="s">
        <v>244</v>
      </c>
      <c r="DJ5" s="596" t="s">
        <v>244</v>
      </c>
      <c r="DK5" s="596" t="s">
        <v>244</v>
      </c>
      <c r="DL5" s="596" t="s">
        <v>244</v>
      </c>
      <c r="DM5" s="596" t="s">
        <v>244</v>
      </c>
      <c r="DN5" s="596" t="s">
        <v>244</v>
      </c>
      <c r="DO5" s="326" t="s">
        <v>245</v>
      </c>
      <c r="DP5" s="319"/>
      <c r="DQ5" s="947"/>
      <c r="DR5" s="948" t="s">
        <v>305</v>
      </c>
      <c r="DS5" s="948" t="s">
        <v>308</v>
      </c>
      <c r="DT5" s="948" t="s">
        <v>244</v>
      </c>
      <c r="DU5" s="948" t="s">
        <v>244</v>
      </c>
      <c r="DV5" s="948" t="s">
        <v>244</v>
      </c>
      <c r="DW5" s="948" t="s">
        <v>244</v>
      </c>
      <c r="DX5" s="948" t="s">
        <v>244</v>
      </c>
      <c r="DY5" s="948" t="s">
        <v>244</v>
      </c>
      <c r="DZ5" s="948" t="s">
        <v>244</v>
      </c>
      <c r="EA5" s="948" t="s">
        <v>244</v>
      </c>
      <c r="EB5" s="948" t="s">
        <v>244</v>
      </c>
      <c r="EC5" s="948" t="s">
        <v>244</v>
      </c>
      <c r="ED5" s="610" t="s">
        <v>245</v>
      </c>
      <c r="EE5" s="319"/>
      <c r="EF5" s="991"/>
      <c r="EG5" s="992" t="s">
        <v>305</v>
      </c>
      <c r="EH5" s="992" t="s">
        <v>308</v>
      </c>
      <c r="EI5" s="992" t="s">
        <v>244</v>
      </c>
      <c r="EJ5" s="992" t="s">
        <v>244</v>
      </c>
      <c r="EK5" s="992" t="s">
        <v>244</v>
      </c>
      <c r="EL5" s="992" t="s">
        <v>244</v>
      </c>
      <c r="EM5" s="992" t="s">
        <v>244</v>
      </c>
      <c r="EN5" s="992" t="s">
        <v>244</v>
      </c>
      <c r="EO5" s="992" t="s">
        <v>244</v>
      </c>
      <c r="EP5" s="992" t="s">
        <v>244</v>
      </c>
      <c r="EQ5" s="992" t="s">
        <v>244</v>
      </c>
      <c r="ER5" s="992" t="s">
        <v>244</v>
      </c>
      <c r="ES5" s="993" t="s">
        <v>245</v>
      </c>
      <c r="ET5" s="319"/>
      <c r="EU5" s="1004"/>
      <c r="EV5" s="1005" t="s">
        <v>305</v>
      </c>
      <c r="EW5" s="1005" t="s">
        <v>308</v>
      </c>
      <c r="EX5" s="1005" t="s">
        <v>244</v>
      </c>
      <c r="EY5" s="1005" t="s">
        <v>244</v>
      </c>
      <c r="EZ5" s="1005" t="s">
        <v>244</v>
      </c>
      <c r="FA5" s="1005" t="s">
        <v>244</v>
      </c>
      <c r="FB5" s="1005" t="s">
        <v>244</v>
      </c>
      <c r="FC5" s="1005" t="s">
        <v>244</v>
      </c>
      <c r="FD5" s="1005" t="s">
        <v>244</v>
      </c>
      <c r="FE5" s="1005" t="s">
        <v>244</v>
      </c>
      <c r="FF5" s="1005" t="s">
        <v>244</v>
      </c>
      <c r="FG5" s="1005" t="s">
        <v>244</v>
      </c>
      <c r="FH5" s="1006" t="s">
        <v>245</v>
      </c>
      <c r="FI5" s="319"/>
      <c r="FJ5" s="952"/>
      <c r="FK5" s="953" t="s">
        <v>305</v>
      </c>
      <c r="FL5" s="953" t="s">
        <v>308</v>
      </c>
      <c r="FM5" s="953" t="s">
        <v>244</v>
      </c>
      <c r="FN5" s="953" t="s">
        <v>244</v>
      </c>
      <c r="FO5" s="953" t="s">
        <v>244</v>
      </c>
      <c r="FP5" s="953" t="s">
        <v>244</v>
      </c>
      <c r="FQ5" s="953" t="s">
        <v>244</v>
      </c>
      <c r="FR5" s="953" t="s">
        <v>244</v>
      </c>
      <c r="FS5" s="953" t="s">
        <v>244</v>
      </c>
      <c r="FT5" s="953" t="s">
        <v>244</v>
      </c>
      <c r="FU5" s="953" t="s">
        <v>244</v>
      </c>
      <c r="FV5" s="953" t="s">
        <v>244</v>
      </c>
      <c r="FW5" s="954" t="s">
        <v>245</v>
      </c>
      <c r="FX5" s="327"/>
      <c r="FY5" s="1015"/>
      <c r="FZ5" s="328" t="s">
        <v>245</v>
      </c>
      <c r="GA5" s="329" t="s">
        <v>245</v>
      </c>
      <c r="GB5" s="329" t="s">
        <v>245</v>
      </c>
      <c r="GC5" s="329" t="s">
        <v>245</v>
      </c>
      <c r="GD5" s="329" t="s">
        <v>245</v>
      </c>
      <c r="GE5" s="329" t="s">
        <v>245</v>
      </c>
      <c r="GF5" s="329" t="s">
        <v>245</v>
      </c>
      <c r="GG5" s="329" t="s">
        <v>245</v>
      </c>
      <c r="GH5" s="329" t="s">
        <v>245</v>
      </c>
      <c r="GI5" s="329" t="s">
        <v>245</v>
      </c>
      <c r="GJ5" s="329" t="s">
        <v>245</v>
      </c>
      <c r="GK5" s="330" t="s">
        <v>245</v>
      </c>
      <c r="GM5" s="407"/>
      <c r="GN5" s="408" t="s">
        <v>305</v>
      </c>
      <c r="GO5" s="408" t="s">
        <v>308</v>
      </c>
      <c r="GP5" s="408" t="s">
        <v>244</v>
      </c>
      <c r="GQ5" s="408" t="s">
        <v>244</v>
      </c>
      <c r="GR5" s="408" t="s">
        <v>244</v>
      </c>
      <c r="GS5" s="408" t="s">
        <v>244</v>
      </c>
      <c r="GT5" s="408" t="s">
        <v>244</v>
      </c>
      <c r="GU5" s="408" t="s">
        <v>244</v>
      </c>
      <c r="GV5" s="408" t="s">
        <v>244</v>
      </c>
      <c r="GW5" s="408" t="s">
        <v>244</v>
      </c>
      <c r="GX5" s="408" t="s">
        <v>244</v>
      </c>
      <c r="GY5" s="963" t="s">
        <v>244</v>
      </c>
    </row>
    <row r="6" spans="1:207" ht="14.4" x14ac:dyDescent="0.3">
      <c r="A6" s="599" t="s">
        <v>286</v>
      </c>
      <c r="B6" s="602">
        <v>102.179</v>
      </c>
      <c r="C6" s="603">
        <v>1.95</v>
      </c>
      <c r="D6" s="603">
        <v>199.57599999999999</v>
      </c>
      <c r="E6" s="603">
        <v>56.158999999999999</v>
      </c>
      <c r="F6" s="603">
        <v>12.821999999999999</v>
      </c>
      <c r="G6" s="603">
        <v>268.55700000000002</v>
      </c>
      <c r="H6" s="603">
        <v>62.896000000000001</v>
      </c>
      <c r="I6" s="603">
        <v>131.41200000000001</v>
      </c>
      <c r="J6" s="603">
        <v>194.30799999999999</v>
      </c>
      <c r="K6" s="603">
        <v>14.022</v>
      </c>
      <c r="L6" s="603">
        <v>268.55700000000002</v>
      </c>
      <c r="M6" s="603">
        <v>60.226999999999997</v>
      </c>
      <c r="N6" s="417">
        <f>M6/(J6+K6)</f>
        <v>0.2890942255076081</v>
      </c>
      <c r="P6" s="331" t="str">
        <f>$A6</f>
        <v>1960/1961</v>
      </c>
      <c r="Q6" s="587">
        <v>28.902999999999999</v>
      </c>
      <c r="R6" s="587">
        <v>3.43</v>
      </c>
      <c r="S6" s="587">
        <v>99.241</v>
      </c>
      <c r="T6" s="587">
        <v>45.39</v>
      </c>
      <c r="U6" s="587">
        <v>3.1E-2</v>
      </c>
      <c r="V6" s="587">
        <v>144.66200000000001</v>
      </c>
      <c r="W6" s="587">
        <v>7.4960000000000004</v>
      </c>
      <c r="X6" s="587">
        <v>78.971999999999994</v>
      </c>
      <c r="Y6" s="587">
        <v>86.468000000000004</v>
      </c>
      <c r="Z6" s="587">
        <v>6.9880000000000004</v>
      </c>
      <c r="AA6" s="587">
        <v>144.66200000000001</v>
      </c>
      <c r="AB6" s="587">
        <v>51.206000000000003</v>
      </c>
      <c r="AC6" s="332">
        <f>AB6/(Y6+Z6)</f>
        <v>0.54791559664441025</v>
      </c>
      <c r="AD6" s="358"/>
      <c r="AE6" s="334" t="str">
        <f>$A6</f>
        <v>1960/1961</v>
      </c>
      <c r="AF6" s="592">
        <v>14.09</v>
      </c>
      <c r="AG6" s="592">
        <v>1.02</v>
      </c>
      <c r="AH6" s="592">
        <v>14.348000000000001</v>
      </c>
      <c r="AI6" s="592">
        <v>3.3889999999999998</v>
      </c>
      <c r="AJ6" s="592">
        <v>3.3000000000000002E-2</v>
      </c>
      <c r="AK6" s="592">
        <v>17.77</v>
      </c>
      <c r="AL6" s="592">
        <v>11.904</v>
      </c>
      <c r="AM6" s="592">
        <v>4.4939999999999998</v>
      </c>
      <c r="AN6" s="592">
        <v>16.398</v>
      </c>
      <c r="AO6" s="592">
        <v>1.4E-2</v>
      </c>
      <c r="AP6" s="592">
        <v>17.77</v>
      </c>
      <c r="AQ6" s="592">
        <v>1.3580000000000001</v>
      </c>
      <c r="AR6" s="335">
        <f t="shared" ref="AR6:AR56" si="0">AQ6/(AN6+AO6)</f>
        <v>8.2744333414574711E-2</v>
      </c>
      <c r="AS6" s="358"/>
      <c r="AT6" s="611" t="str">
        <f>$A6</f>
        <v>1960/1961</v>
      </c>
      <c r="AU6" s="612">
        <v>6.8860000000000001</v>
      </c>
      <c r="AV6" s="612">
        <v>1.31</v>
      </c>
      <c r="AW6" s="612">
        <v>9.0359999999999996</v>
      </c>
      <c r="AX6" s="612">
        <v>2</v>
      </c>
      <c r="AY6" s="612">
        <v>5.0000000000000001E-3</v>
      </c>
      <c r="AZ6" s="612">
        <v>11.041</v>
      </c>
      <c r="BA6" s="612">
        <v>3.6520000000000001</v>
      </c>
      <c r="BB6" s="612">
        <v>5.2850000000000001</v>
      </c>
      <c r="BC6" s="612">
        <v>8.9369999999999994</v>
      </c>
      <c r="BD6" s="612">
        <v>4.0000000000000001E-3</v>
      </c>
      <c r="BE6" s="612">
        <v>11.041</v>
      </c>
      <c r="BF6" s="612">
        <v>2.1</v>
      </c>
      <c r="BG6" s="613">
        <f t="shared" ref="BG6:BG56" si="1">BF6/(BC6+BD6)</f>
        <v>0.23487305670506659</v>
      </c>
      <c r="BH6" s="358"/>
      <c r="BI6" s="955" t="str">
        <f>$A6</f>
        <v>1960/1961</v>
      </c>
      <c r="BJ6" s="956">
        <v>9.0060000000000002</v>
      </c>
      <c r="BK6" s="956">
        <v>2.2000000000000002</v>
      </c>
      <c r="BL6" s="956">
        <v>19.792000000000002</v>
      </c>
      <c r="BM6" s="956">
        <v>2.141</v>
      </c>
      <c r="BN6" s="956">
        <v>9.41</v>
      </c>
      <c r="BO6" s="956">
        <v>31.343</v>
      </c>
      <c r="BP6" s="956">
        <v>5.7190000000000003</v>
      </c>
      <c r="BQ6" s="956">
        <v>22.239000000000001</v>
      </c>
      <c r="BR6" s="956">
        <v>27.957999999999998</v>
      </c>
      <c r="BS6" s="956">
        <v>1.5329999999999999</v>
      </c>
      <c r="BT6" s="956">
        <v>31.343</v>
      </c>
      <c r="BU6" s="956">
        <v>1.8520000000000001</v>
      </c>
      <c r="BV6" s="957">
        <f t="shared" ref="BV6:BV56" si="2">BU6/(BR6+BS6)</f>
        <v>6.2798819978976642E-2</v>
      </c>
      <c r="BW6" s="358"/>
      <c r="BX6" s="970" t="str">
        <f>$A6</f>
        <v>1960/1961</v>
      </c>
      <c r="BY6" s="971">
        <v>2.7440000000000002</v>
      </c>
      <c r="BZ6" s="971">
        <v>1.77</v>
      </c>
      <c r="CA6" s="971">
        <v>4.8499999999999996</v>
      </c>
      <c r="CB6" s="971">
        <v>4.5999999999999999E-2</v>
      </c>
      <c r="CC6" s="971">
        <v>0</v>
      </c>
      <c r="CD6" s="971">
        <v>4.8959999999999999</v>
      </c>
      <c r="CE6" s="971">
        <v>0.33100000000000002</v>
      </c>
      <c r="CF6" s="971">
        <v>2.7450000000000001</v>
      </c>
      <c r="CG6" s="971">
        <v>3.0760000000000001</v>
      </c>
      <c r="CH6" s="971">
        <v>1.748</v>
      </c>
      <c r="CI6" s="971">
        <v>4.8959999999999999</v>
      </c>
      <c r="CJ6" s="971">
        <v>7.1999999999999995E-2</v>
      </c>
      <c r="CK6" s="972">
        <f t="shared" ref="CK6:CK56" si="3">CJ6/(CG6+CH6)</f>
        <v>1.4925373134328358E-2</v>
      </c>
      <c r="CL6" s="358"/>
      <c r="CM6" s="775" t="str">
        <f>$A6</f>
        <v>1960/1961</v>
      </c>
      <c r="CN6" s="982">
        <v>5.415</v>
      </c>
      <c r="CO6" s="982">
        <v>1</v>
      </c>
      <c r="CP6" s="982">
        <v>5.3860000000000001</v>
      </c>
      <c r="CQ6" s="982">
        <v>0.28899999999999998</v>
      </c>
      <c r="CR6" s="982">
        <v>6.0999999999999999E-2</v>
      </c>
      <c r="CS6" s="982">
        <v>5.7359999999999998</v>
      </c>
      <c r="CT6" s="982">
        <v>5.3810000000000002</v>
      </c>
      <c r="CU6" s="982">
        <v>1.7999999999999999E-2</v>
      </c>
      <c r="CV6" s="982">
        <v>5.399</v>
      </c>
      <c r="CW6" s="982">
        <v>5.2999999999999999E-2</v>
      </c>
      <c r="CX6" s="982">
        <v>5.7359999999999998</v>
      </c>
      <c r="CY6" s="982">
        <v>0.28399999999999997</v>
      </c>
      <c r="CZ6" s="776">
        <f t="shared" ref="CZ6:CZ56" si="4">CY6/(CV6+CW6)</f>
        <v>5.2090975788701387E-2</v>
      </c>
      <c r="DA6" s="358"/>
      <c r="DB6" s="338" t="str">
        <f>$A6</f>
        <v>1960/1961</v>
      </c>
      <c r="DC6" s="597"/>
      <c r="DD6" s="597"/>
      <c r="DE6" s="597"/>
      <c r="DF6" s="597"/>
      <c r="DG6" s="597"/>
      <c r="DH6" s="597"/>
      <c r="DI6" s="597"/>
      <c r="DJ6" s="597"/>
      <c r="DK6" s="597"/>
      <c r="DL6" s="597"/>
      <c r="DM6" s="597"/>
      <c r="DN6" s="597"/>
      <c r="DO6" s="339"/>
      <c r="DP6" s="358"/>
      <c r="DQ6" s="611" t="str">
        <f>$A6</f>
        <v>1960/1961</v>
      </c>
      <c r="DR6" s="612">
        <v>4.407</v>
      </c>
      <c r="DS6" s="612">
        <v>0.93</v>
      </c>
      <c r="DT6" s="612">
        <v>4.109</v>
      </c>
      <c r="DU6" s="612">
        <v>1.0449999999999999</v>
      </c>
      <c r="DV6" s="612">
        <v>0.13800000000000001</v>
      </c>
      <c r="DW6" s="612">
        <v>5.2919999999999998</v>
      </c>
      <c r="DX6" s="612">
        <v>4.2149999999999999</v>
      </c>
      <c r="DY6" s="612">
        <v>0.04</v>
      </c>
      <c r="DZ6" s="612">
        <v>4.2549999999999999</v>
      </c>
      <c r="EA6" s="612">
        <v>0</v>
      </c>
      <c r="EB6" s="612">
        <v>5.2919999999999998</v>
      </c>
      <c r="EC6" s="612">
        <v>1.0369999999999999</v>
      </c>
      <c r="ED6" s="613">
        <f t="shared" ref="ED6:ED56" si="5">EC6/(DZ6+EA6)</f>
        <v>0.24371327849588717</v>
      </c>
      <c r="EE6" s="358"/>
      <c r="EF6" s="994" t="str">
        <f>$A6</f>
        <v>1960/1961</v>
      </c>
      <c r="EG6" s="995">
        <v>0.185</v>
      </c>
      <c r="EH6" s="995">
        <v>3.58</v>
      </c>
      <c r="EI6" s="995">
        <v>0.66300000000000003</v>
      </c>
      <c r="EJ6" s="995">
        <v>5.6000000000000001E-2</v>
      </c>
      <c r="EK6" s="995">
        <v>0.504</v>
      </c>
      <c r="EL6" s="995">
        <v>1.2230000000000001</v>
      </c>
      <c r="EM6" s="995">
        <v>0.37</v>
      </c>
      <c r="EN6" s="995">
        <v>0.74399999999999999</v>
      </c>
      <c r="EO6" s="995">
        <v>1.1140000000000001</v>
      </c>
      <c r="EP6" s="995">
        <v>1E-3</v>
      </c>
      <c r="EQ6" s="995">
        <v>1.2230000000000001</v>
      </c>
      <c r="ER6" s="995">
        <v>0.108</v>
      </c>
      <c r="ES6" s="996">
        <f t="shared" ref="ES6:ES56" si="6">ER6/(EO6+EP6)</f>
        <v>9.6860986547085207E-2</v>
      </c>
      <c r="ET6" s="358"/>
      <c r="EU6" s="1007" t="str">
        <f>$A6</f>
        <v>1960/1961</v>
      </c>
      <c r="EV6" s="1008"/>
      <c r="EW6" s="1008"/>
      <c r="EX6" s="1008"/>
      <c r="EY6" s="1008"/>
      <c r="EZ6" s="1008"/>
      <c r="FA6" s="1008"/>
      <c r="FB6" s="1008"/>
      <c r="FC6" s="1008"/>
      <c r="FD6" s="1008"/>
      <c r="FE6" s="1008"/>
      <c r="FF6" s="1008"/>
      <c r="FG6" s="1008"/>
      <c r="FH6" s="1009" t="e">
        <f t="shared" ref="FH6:FH56" si="7">FG6/(FD6+FE6)</f>
        <v>#DIV/0!</v>
      </c>
      <c r="FI6" s="358"/>
      <c r="FJ6" s="955" t="str">
        <f>$A6</f>
        <v>1960/1961</v>
      </c>
      <c r="FK6" s="956">
        <f>B6-Q6-AF6-AU6-BJ6-BY6-CN6-DC6-DR6-EG6-EV6</f>
        <v>30.543000000000006</v>
      </c>
      <c r="FL6" s="956">
        <f>FM6/FK6</f>
        <v>1.3800543496054736</v>
      </c>
      <c r="FM6" s="956">
        <f t="shared" ref="FM6:FV6" si="8">D6-S6-AH6-AW6-BL6-CA6-CP6-DE6-DT6-EI6-EX6</f>
        <v>42.150999999999989</v>
      </c>
      <c r="FN6" s="956">
        <f t="shared" si="8"/>
        <v>1.802999999999999</v>
      </c>
      <c r="FO6" s="956">
        <f t="shared" si="8"/>
        <v>2.6399999999999983</v>
      </c>
      <c r="FP6" s="956">
        <f t="shared" si="8"/>
        <v>46.594000000000015</v>
      </c>
      <c r="FQ6" s="956">
        <f t="shared" si="8"/>
        <v>23.827999999999989</v>
      </c>
      <c r="FR6" s="956">
        <f t="shared" si="8"/>
        <v>16.875000000000014</v>
      </c>
      <c r="FS6" s="956">
        <f t="shared" si="8"/>
        <v>40.702999999999996</v>
      </c>
      <c r="FT6" s="956">
        <f t="shared" si="8"/>
        <v>3.6810000000000005</v>
      </c>
      <c r="FU6" s="956">
        <f t="shared" si="8"/>
        <v>46.594000000000015</v>
      </c>
      <c r="FV6" s="956">
        <f t="shared" si="8"/>
        <v>2.2099999999999933</v>
      </c>
      <c r="FW6" s="957">
        <f t="shared" ref="FW6:FW56" si="9">FV6/(FS6+FT6)</f>
        <v>4.9792718096611246E-2</v>
      </c>
      <c r="FX6" s="359"/>
      <c r="FY6" s="409" t="str">
        <f>$A6</f>
        <v>1960/1961</v>
      </c>
      <c r="FZ6" s="341">
        <f>S6/D6</f>
        <v>0.49725918948170122</v>
      </c>
      <c r="GA6" s="342">
        <f>AH6/D6</f>
        <v>7.1892411913256113E-2</v>
      </c>
      <c r="GB6" s="342">
        <f>AW6/D6</f>
        <v>4.5275985088387379E-2</v>
      </c>
      <c r="GC6" s="342">
        <f>BL6/D6</f>
        <v>9.9170240910730761E-2</v>
      </c>
      <c r="GD6" s="342">
        <f>CA6/D6</f>
        <v>2.4301519220747986E-2</v>
      </c>
      <c r="GE6" s="342">
        <f>CP6/D6</f>
        <v>2.6987212891329621E-2</v>
      </c>
      <c r="GF6" s="342">
        <f>DE6/D6</f>
        <v>0</v>
      </c>
      <c r="GG6" s="342">
        <f>DT6/D6</f>
        <v>2.0588647933619274E-2</v>
      </c>
      <c r="GH6" s="342">
        <f>EI6/D6</f>
        <v>3.3220427305888488E-3</v>
      </c>
      <c r="GI6" s="342">
        <f>EX6/D6</f>
        <v>0</v>
      </c>
      <c r="GJ6" s="342">
        <f>FM6/D6</f>
        <v>0.2112027498296388</v>
      </c>
      <c r="GK6" s="343">
        <f>SUM(FZ6:GJ6)</f>
        <v>1</v>
      </c>
      <c r="GM6" s="606" t="str">
        <f>$A6</f>
        <v>1960/1961</v>
      </c>
      <c r="GN6" s="424">
        <f>(SUM(Q6,AF6,AU6,BJ6,BY6,CN6,DC6,DR6,EG6,EV6))/B6</f>
        <v>0.70108339286937627</v>
      </c>
      <c r="GO6" s="424">
        <f>(SUM(S6,AH6,AW6,BL6,CA6,CP6,DE6,DT6,EI6,EX6)/SUM(Q6,AF6,AU6,BJ6,BY6,CN6,DC6,DR6,EG6,EV6))/C6</f>
        <v>1.1269580829578598</v>
      </c>
      <c r="GP6" s="424">
        <f t="shared" ref="GP6:GY6" si="10">(SUM(S6,AH6,AW6,BL6,CA6,CP6,DE6,DT6,EI6,EX6))/D6</f>
        <v>0.78879725017036129</v>
      </c>
      <c r="GQ6" s="424">
        <f t="shared" si="10"/>
        <v>0.96789472747021854</v>
      </c>
      <c r="GR6" s="424">
        <f t="shared" si="10"/>
        <v>0.79410388394946196</v>
      </c>
      <c r="GS6" s="424">
        <f t="shared" si="10"/>
        <v>0.82650238124494979</v>
      </c>
      <c r="GT6" s="424">
        <f t="shared" si="10"/>
        <v>0.62115237852963634</v>
      </c>
      <c r="GU6" s="424">
        <f t="shared" si="10"/>
        <v>0.87158706967400235</v>
      </c>
      <c r="GV6" s="424">
        <f t="shared" si="10"/>
        <v>0.79052329291640078</v>
      </c>
      <c r="GW6" s="424">
        <f t="shared" si="10"/>
        <v>0.73748395378690623</v>
      </c>
      <c r="GX6" s="424">
        <f t="shared" si="10"/>
        <v>0.82650238124494979</v>
      </c>
      <c r="GY6" s="425">
        <f t="shared" si="10"/>
        <v>0.96330549421355871</v>
      </c>
    </row>
    <row r="7" spans="1:207" ht="14.4" x14ac:dyDescent="0.3">
      <c r="A7" s="416" t="s">
        <v>287</v>
      </c>
      <c r="B7" s="603">
        <v>102.839</v>
      </c>
      <c r="C7" s="603">
        <v>2.02</v>
      </c>
      <c r="D7" s="603">
        <v>207.786</v>
      </c>
      <c r="E7" s="603">
        <v>60.226999999999997</v>
      </c>
      <c r="F7" s="603">
        <v>17.126999999999999</v>
      </c>
      <c r="G7" s="603">
        <v>285.14</v>
      </c>
      <c r="H7" s="603">
        <v>71.944999999999993</v>
      </c>
      <c r="I7" s="603">
        <v>136.827</v>
      </c>
      <c r="J7" s="603">
        <v>208.77199999999999</v>
      </c>
      <c r="K7" s="603">
        <v>20.145</v>
      </c>
      <c r="L7" s="603">
        <v>285.14</v>
      </c>
      <c r="M7" s="603">
        <v>56.222999999999999</v>
      </c>
      <c r="N7" s="417">
        <f t="shared" ref="N7:N61" si="11">M7/(J7+K7)</f>
        <v>0.2456043019959199</v>
      </c>
      <c r="P7" s="331" t="str">
        <f t="shared" ref="P7:P63" si="12">$A7</f>
        <v>1961/1962</v>
      </c>
      <c r="Q7" s="587">
        <v>23.324000000000002</v>
      </c>
      <c r="R7" s="587">
        <v>3.92</v>
      </c>
      <c r="S7" s="587">
        <v>91.388999999999996</v>
      </c>
      <c r="T7" s="587">
        <v>51.206000000000003</v>
      </c>
      <c r="U7" s="587">
        <v>3.5000000000000003E-2</v>
      </c>
      <c r="V7" s="587">
        <v>142.63</v>
      </c>
      <c r="W7" s="587">
        <v>8</v>
      </c>
      <c r="X7" s="587">
        <v>82.164000000000001</v>
      </c>
      <c r="Y7" s="587">
        <v>90.164000000000001</v>
      </c>
      <c r="Z7" s="587">
        <v>10.48</v>
      </c>
      <c r="AA7" s="587">
        <v>142.63</v>
      </c>
      <c r="AB7" s="587">
        <v>41.985999999999997</v>
      </c>
      <c r="AC7" s="332">
        <f t="shared" ref="AC7:AC61" si="13">AB7/(Y7+Z7)</f>
        <v>0.41717340328285835</v>
      </c>
      <c r="AD7" s="358"/>
      <c r="AE7" s="334" t="str">
        <f t="shared" ref="AE7:AE63" si="14">$A7</f>
        <v>1961/1962</v>
      </c>
      <c r="AF7" s="592">
        <v>13.602</v>
      </c>
      <c r="AG7" s="592">
        <v>1.57</v>
      </c>
      <c r="AH7" s="592">
        <v>21.344999999999999</v>
      </c>
      <c r="AI7" s="592">
        <v>1.3580000000000001</v>
      </c>
      <c r="AJ7" s="592">
        <v>0.21199999999999999</v>
      </c>
      <c r="AK7" s="592">
        <v>22.914999999999999</v>
      </c>
      <c r="AL7" s="592">
        <v>14.18</v>
      </c>
      <c r="AM7" s="592">
        <v>3.0819999999999999</v>
      </c>
      <c r="AN7" s="592">
        <v>17.262</v>
      </c>
      <c r="AO7" s="592">
        <v>0</v>
      </c>
      <c r="AP7" s="592">
        <v>22.914999999999999</v>
      </c>
      <c r="AQ7" s="592">
        <v>5.6529999999999996</v>
      </c>
      <c r="AR7" s="335">
        <f t="shared" si="0"/>
        <v>0.32748233113196612</v>
      </c>
      <c r="AS7" s="358"/>
      <c r="AT7" s="611" t="str">
        <f t="shared" ref="AT7:AT63" si="15">$A7</f>
        <v>1961/1962</v>
      </c>
      <c r="AU7" s="612">
        <v>7.3479999999999999</v>
      </c>
      <c r="AV7" s="612">
        <v>1.31</v>
      </c>
      <c r="AW7" s="612">
        <v>9.5869999999999997</v>
      </c>
      <c r="AX7" s="612">
        <v>2.1</v>
      </c>
      <c r="AY7" s="612">
        <v>6.0000000000000001E-3</v>
      </c>
      <c r="AZ7" s="612">
        <v>11.693</v>
      </c>
      <c r="BA7" s="612">
        <v>3.6869999999999998</v>
      </c>
      <c r="BB7" s="612">
        <v>5.9</v>
      </c>
      <c r="BC7" s="612">
        <v>9.5869999999999997</v>
      </c>
      <c r="BD7" s="612">
        <v>6.0000000000000001E-3</v>
      </c>
      <c r="BE7" s="612">
        <v>11.693</v>
      </c>
      <c r="BF7" s="612">
        <v>2.1</v>
      </c>
      <c r="BG7" s="613">
        <f t="shared" si="1"/>
        <v>0.21890962159908267</v>
      </c>
      <c r="BH7" s="358"/>
      <c r="BI7" s="955" t="str">
        <f t="shared" ref="BI7:BI63" si="16">$A7</f>
        <v>1961/1962</v>
      </c>
      <c r="BJ7" s="956">
        <v>8.9830000000000005</v>
      </c>
      <c r="BK7" s="956">
        <v>2.11</v>
      </c>
      <c r="BL7" s="956">
        <v>18.933</v>
      </c>
      <c r="BM7" s="956">
        <v>1.8520000000000001</v>
      </c>
      <c r="BN7" s="956">
        <v>12.058999999999999</v>
      </c>
      <c r="BO7" s="956">
        <v>32.844000000000001</v>
      </c>
      <c r="BP7" s="956">
        <v>7.83</v>
      </c>
      <c r="BQ7" s="956">
        <v>21.103000000000002</v>
      </c>
      <c r="BR7" s="956">
        <v>28.933</v>
      </c>
      <c r="BS7" s="956">
        <v>1.5720000000000001</v>
      </c>
      <c r="BT7" s="956">
        <v>32.844000000000001</v>
      </c>
      <c r="BU7" s="956">
        <v>2.339</v>
      </c>
      <c r="BV7" s="957">
        <f t="shared" si="2"/>
        <v>7.6675954761514509E-2</v>
      </c>
      <c r="BW7" s="358"/>
      <c r="BX7" s="970" t="str">
        <f t="shared" ref="BX7:BX63" si="17">$A7</f>
        <v>1961/1962</v>
      </c>
      <c r="BY7" s="971">
        <v>2.7570000000000001</v>
      </c>
      <c r="BZ7" s="971">
        <v>1.89</v>
      </c>
      <c r="CA7" s="971">
        <v>5.22</v>
      </c>
      <c r="CB7" s="971">
        <v>7.1999999999999995E-2</v>
      </c>
      <c r="CC7" s="971">
        <v>0</v>
      </c>
      <c r="CD7" s="971">
        <v>5.2919999999999998</v>
      </c>
      <c r="CE7" s="971">
        <v>0.314</v>
      </c>
      <c r="CF7" s="971">
        <v>2.0169999999999999</v>
      </c>
      <c r="CG7" s="971">
        <v>2.331</v>
      </c>
      <c r="CH7" s="971">
        <v>2.923</v>
      </c>
      <c r="CI7" s="971">
        <v>5.2919999999999998</v>
      </c>
      <c r="CJ7" s="971">
        <v>3.7999999999999999E-2</v>
      </c>
      <c r="CK7" s="972">
        <f t="shared" si="3"/>
        <v>7.2325846973734301E-3</v>
      </c>
      <c r="CL7" s="358"/>
      <c r="CM7" s="775" t="str">
        <f t="shared" ref="CM7:CM63" si="18">$A7</f>
        <v>1961/1962</v>
      </c>
      <c r="CN7" s="982">
        <v>6.391</v>
      </c>
      <c r="CO7" s="982">
        <v>0.87</v>
      </c>
      <c r="CP7" s="982">
        <v>5.5609999999999999</v>
      </c>
      <c r="CQ7" s="982">
        <v>0.28399999999999997</v>
      </c>
      <c r="CR7" s="982">
        <v>0.02</v>
      </c>
      <c r="CS7" s="982">
        <v>5.8650000000000002</v>
      </c>
      <c r="CT7" s="982">
        <v>5.4779999999999998</v>
      </c>
      <c r="CU7" s="982">
        <v>1.9E-2</v>
      </c>
      <c r="CV7" s="982">
        <v>5.4969999999999999</v>
      </c>
      <c r="CW7" s="982">
        <v>3.0000000000000001E-3</v>
      </c>
      <c r="CX7" s="982">
        <v>5.8650000000000002</v>
      </c>
      <c r="CY7" s="982">
        <v>0.36499999999999999</v>
      </c>
      <c r="CZ7" s="776">
        <f t="shared" si="4"/>
        <v>6.6363636363636361E-2</v>
      </c>
      <c r="DA7" s="358"/>
      <c r="DB7" s="338" t="str">
        <f t="shared" ref="DB7:DB63" si="19">$A7</f>
        <v>1961/1962</v>
      </c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339"/>
      <c r="DP7" s="358"/>
      <c r="DQ7" s="611" t="str">
        <f t="shared" ref="DQ7:DQ63" si="20">$A7</f>
        <v>1961/1962</v>
      </c>
      <c r="DR7" s="612">
        <v>4.5069999999999997</v>
      </c>
      <c r="DS7" s="612">
        <v>0.96</v>
      </c>
      <c r="DT7" s="612">
        <v>4.3220000000000001</v>
      </c>
      <c r="DU7" s="612">
        <v>1.0369999999999999</v>
      </c>
      <c r="DV7" s="612">
        <v>9.0999999999999998E-2</v>
      </c>
      <c r="DW7" s="612">
        <v>5.45</v>
      </c>
      <c r="DX7" s="612">
        <v>4.319</v>
      </c>
      <c r="DY7" s="612">
        <v>4.4999999999999998E-2</v>
      </c>
      <c r="DZ7" s="612">
        <v>4.3639999999999999</v>
      </c>
      <c r="EA7" s="612">
        <v>0</v>
      </c>
      <c r="EB7" s="612">
        <v>5.45</v>
      </c>
      <c r="EC7" s="612">
        <v>1.0860000000000001</v>
      </c>
      <c r="ED7" s="613">
        <f t="shared" si="5"/>
        <v>0.24885426214482129</v>
      </c>
      <c r="EE7" s="358"/>
      <c r="EF7" s="994" t="str">
        <f t="shared" ref="EF7:EF63" si="21">$A7</f>
        <v>1961/1962</v>
      </c>
      <c r="EG7" s="995">
        <v>0.16200000000000001</v>
      </c>
      <c r="EH7" s="995">
        <v>4.58</v>
      </c>
      <c r="EI7" s="995">
        <v>0.74199999999999999</v>
      </c>
      <c r="EJ7" s="995">
        <v>0.108</v>
      </c>
      <c r="EK7" s="995">
        <v>0.69599999999999995</v>
      </c>
      <c r="EL7" s="995">
        <v>1.546</v>
      </c>
      <c r="EM7" s="995">
        <v>0.379</v>
      </c>
      <c r="EN7" s="995">
        <v>0.95299999999999996</v>
      </c>
      <c r="EO7" s="995">
        <v>1.3320000000000001</v>
      </c>
      <c r="EP7" s="995">
        <v>1E-3</v>
      </c>
      <c r="EQ7" s="995">
        <v>1.546</v>
      </c>
      <c r="ER7" s="995">
        <v>0.21299999999999999</v>
      </c>
      <c r="ES7" s="996">
        <f t="shared" si="6"/>
        <v>0.15978994748687173</v>
      </c>
      <c r="ET7" s="358"/>
      <c r="EU7" s="1007" t="str">
        <f t="shared" ref="EU7:EU63" si="22">$A7</f>
        <v>1961/1962</v>
      </c>
      <c r="EV7" s="1008"/>
      <c r="EW7" s="1008"/>
      <c r="EX7" s="1008"/>
      <c r="EY7" s="1008"/>
      <c r="EZ7" s="1008"/>
      <c r="FA7" s="1008"/>
      <c r="FB7" s="1008"/>
      <c r="FC7" s="1008"/>
      <c r="FD7" s="1008"/>
      <c r="FE7" s="1008"/>
      <c r="FF7" s="1008"/>
      <c r="FG7" s="1008"/>
      <c r="FH7" s="1009" t="e">
        <f t="shared" si="7"/>
        <v>#DIV/0!</v>
      </c>
      <c r="FI7" s="358"/>
      <c r="FJ7" s="955" t="str">
        <f t="shared" ref="FJ7:FJ63" si="23">$A7</f>
        <v>1961/1962</v>
      </c>
      <c r="FK7" s="956">
        <f t="shared" ref="FK7:FK61" si="24">B7-Q7-AF7-AU7-BJ7-BY7-CN7-DC7-DR7-EG7-EV7</f>
        <v>35.765000000000001</v>
      </c>
      <c r="FL7" s="956">
        <f t="shared" ref="FL7:FL61" si="25">FM7/FK7</f>
        <v>1.4172235425695516</v>
      </c>
      <c r="FM7" s="956">
        <f t="shared" ref="FM7:FM61" si="26">D7-S7-AH7-AW7-BL7-CA7-CP7-DE7-DT7-EI7-EX7</f>
        <v>50.687000000000012</v>
      </c>
      <c r="FN7" s="956">
        <f t="shared" ref="FN7:FN61" si="27">E7-T7-AI7-AX7-BM7-CB7-CQ7-DF7-DU7-EJ7-EY7</f>
        <v>2.2099999999999933</v>
      </c>
      <c r="FO7" s="956">
        <f t="shared" ref="FO7:FO61" si="28">F7-U7-AJ7-AY7-BN7-CC7-CR7-DG7-DV7-EK7-EZ7</f>
        <v>4.008</v>
      </c>
      <c r="FP7" s="956">
        <f t="shared" ref="FP7:FP61" si="29">G7-V7-AK7-AZ7-BO7-CD7-CS7-DH7-DW7-EL7-FA7</f>
        <v>56.904999999999987</v>
      </c>
      <c r="FQ7" s="956">
        <f t="shared" ref="FQ7:FQ61" si="30">H7-W7-AL7-BA7-BP7-CE7-CT7-DI7-DX7-EM7-FB7</f>
        <v>27.757999999999996</v>
      </c>
      <c r="FR7" s="956">
        <f t="shared" ref="FR7:FR61" si="31">I7-X7-AM7-BB7-BQ7-CF7-CU7-DJ7-DY7-EN7-FC7</f>
        <v>21.543999999999997</v>
      </c>
      <c r="FS7" s="956">
        <f t="shared" ref="FS7:FS61" si="32">J7-Y7-AN7-BC7-BR7-CG7-CV7-DK7-DZ7-EO7-FD7</f>
        <v>49.301999999999985</v>
      </c>
      <c r="FT7" s="956">
        <f t="shared" ref="FT7:FT61" si="33">K7-Z7-AO7-BD7-BS7-CH7-CW7-DL7-EA7-EP7-FE7</f>
        <v>5.1599999999999993</v>
      </c>
      <c r="FU7" s="956">
        <f t="shared" ref="FU7:FU61" si="34">L7-AA7-AP7-BE7-BT7-CI7-CX7-DM7-EB7-EQ7-FF7</f>
        <v>56.904999999999987</v>
      </c>
      <c r="FV7" s="956">
        <f t="shared" ref="FV7:FV61" si="35">M7-AB7-AQ7-BF7-BU7-CJ7-CY7-DN7-EC7-ER7-FG7</f>
        <v>2.4430000000000023</v>
      </c>
      <c r="FW7" s="957">
        <f t="shared" si="9"/>
        <v>4.4856964489001561E-2</v>
      </c>
      <c r="FX7" s="359"/>
      <c r="FY7" s="409" t="str">
        <f t="shared" ref="FY7:FY63" si="36">$A7</f>
        <v>1961/1962</v>
      </c>
      <c r="FZ7" s="341">
        <f t="shared" ref="FZ7:FZ61" si="37">S7/D7</f>
        <v>0.43982270220322828</v>
      </c>
      <c r="GA7" s="342">
        <f t="shared" ref="GA7:GA61" si="38">AH7/D7</f>
        <v>0.10272588143570789</v>
      </c>
      <c r="GB7" s="342">
        <f t="shared" ref="GB7:GB61" si="39">AW7/D7</f>
        <v>4.6138815897124923E-2</v>
      </c>
      <c r="GC7" s="342">
        <f t="shared" ref="GC7:GC61" si="40">BL7/D7</f>
        <v>9.111778464381623E-2</v>
      </c>
      <c r="GD7" s="342">
        <f t="shared" ref="GD7:GD61" si="41">CA7/D7</f>
        <v>2.5122000519765528E-2</v>
      </c>
      <c r="GE7" s="342">
        <f t="shared" ref="GE7:GE61" si="42">CP7/D7</f>
        <v>2.6763112047972434E-2</v>
      </c>
      <c r="GF7" s="342">
        <f t="shared" ref="GF7:GF61" si="43">DE7/D7</f>
        <v>0</v>
      </c>
      <c r="GG7" s="342">
        <f t="shared" ref="GG7:GG61" si="44">DT7/D7</f>
        <v>2.080024640736142E-2</v>
      </c>
      <c r="GH7" s="342">
        <f t="shared" ref="GH7:GH61" si="45">EI7/D7</f>
        <v>3.5709816830777818E-3</v>
      </c>
      <c r="GI7" s="342">
        <f t="shared" ref="GI7:GI61" si="46">EX7/D7</f>
        <v>0</v>
      </c>
      <c r="GJ7" s="342">
        <f t="shared" ref="GJ7:GJ61" si="47">FM7/D7</f>
        <v>0.24393847516194553</v>
      </c>
      <c r="GK7" s="343">
        <f t="shared" ref="GK7:GK61" si="48">SUM(FZ7:GJ7)</f>
        <v>1</v>
      </c>
      <c r="GM7" s="409" t="str">
        <f t="shared" ref="GM7:GM63" si="49">$A7</f>
        <v>1961/1962</v>
      </c>
      <c r="GN7" s="426">
        <f t="shared" ref="GN7:GN61" si="50">(SUM(Q7,AF7,AU7,BJ7,BY7,CN7,DC7,DR7,EG7,EV7))/B7</f>
        <v>0.6522233782903375</v>
      </c>
      <c r="GO7" s="426">
        <f t="shared" ref="GO7:GO61" si="51">(SUM(S7,AH7,AW7,BL7,CA7,CP7,DE7,DT7,EI7,EX7)/SUM(Q7,AF7,AU7,BJ7,BY7,CN7,DC7,DR7,EG7,EV7))/C7</f>
        <v>1.1594922351167039</v>
      </c>
      <c r="GP7" s="426">
        <f t="shared" ref="GP7:GP61" si="52">(SUM(S7,AH7,AW7,BL7,CA7,CP7,DE7,DT7,EI7,EX7))/D7</f>
        <v>0.75606152483805444</v>
      </c>
      <c r="GQ7" s="426">
        <f t="shared" ref="GQ7:GQ61" si="53">(SUM(T7,AI7,AX7,BM7,CB7,CQ7,DF7,DU7,EJ7,EY7))/E7</f>
        <v>0.96330549421355871</v>
      </c>
      <c r="GR7" s="426">
        <f t="shared" ref="GR7:GR61" si="54">(SUM(U7,AJ7,AY7,BN7,CC7,CR7,DG7,DV7,EK7,EZ7))/F7</f>
        <v>0.76598353476966186</v>
      </c>
      <c r="GS7" s="426">
        <f t="shared" ref="GS7:GS61" si="55">(SUM(V7,AK7,AZ7,BO7,CD7,CS7,DH7,DW7,EL7,FA7))/G7</f>
        <v>0.80043136704776596</v>
      </c>
      <c r="GT7" s="426">
        <f t="shared" ref="GT7:GT61" si="56">(SUM(W7,AL7,BA7,BP7,CE7,CT7,DI7,DX7,EM7,FB7))/H7</f>
        <v>0.61417749669886734</v>
      </c>
      <c r="GU7" s="426">
        <f t="shared" ref="GU7:GU61" si="57">(SUM(X7,AM7,BB7,BQ7,CF7,CU7,DJ7,DY7,EN7,FC7))/I7</f>
        <v>0.84254569639033239</v>
      </c>
      <c r="GV7" s="426">
        <f t="shared" ref="GV7:GV61" si="58">(SUM(Y7,AN7,BC7,BR7,CG7,CV7,DK7,DZ7,EO7,FD7))/J7</f>
        <v>0.76384764240415381</v>
      </c>
      <c r="GW7" s="426">
        <f t="shared" ref="GW7:GW61" si="59">(SUM(Z7,AO7,BD7,BS7,CH7,CW7,DL7,EA7,EP7,FE7))/K7</f>
        <v>0.74385703648548029</v>
      </c>
      <c r="GX7" s="426">
        <f t="shared" ref="GX7:GX61" si="60">(SUM(AA7,AP7,BE7,BT7,CI7,CX7,DM7,EB7,EQ7,FF7))/L7</f>
        <v>0.80043136704776596</v>
      </c>
      <c r="GY7" s="427">
        <f t="shared" ref="GY7:GY61" si="61">(SUM(AB7,AQ7,BF7,BU7,CJ7,CY7,DN7,EC7,ER7,FG7))/M7</f>
        <v>0.956548031944222</v>
      </c>
    </row>
    <row r="8" spans="1:207" ht="14.4" x14ac:dyDescent="0.3">
      <c r="A8" s="416" t="s">
        <v>288</v>
      </c>
      <c r="B8" s="603">
        <v>101.992</v>
      </c>
      <c r="C8" s="603">
        <v>2.0299999999999998</v>
      </c>
      <c r="D8" s="603">
        <v>207.267</v>
      </c>
      <c r="E8" s="603">
        <v>56.222999999999999</v>
      </c>
      <c r="F8" s="603">
        <v>19.771999999999998</v>
      </c>
      <c r="G8" s="603">
        <v>283.262</v>
      </c>
      <c r="H8" s="603">
        <v>76.147999999999996</v>
      </c>
      <c r="I8" s="603">
        <v>138.62899999999999</v>
      </c>
      <c r="J8" s="603">
        <v>214.77699999999999</v>
      </c>
      <c r="K8" s="603">
        <v>20.074999999999999</v>
      </c>
      <c r="L8" s="603">
        <v>283.262</v>
      </c>
      <c r="M8" s="603">
        <v>48.41</v>
      </c>
      <c r="N8" s="417">
        <f t="shared" si="11"/>
        <v>0.20612981792788651</v>
      </c>
      <c r="P8" s="331" t="str">
        <f t="shared" si="12"/>
        <v>1962/1963</v>
      </c>
      <c r="Q8" s="587">
        <v>22.552</v>
      </c>
      <c r="R8" s="587">
        <v>4.0599999999999996</v>
      </c>
      <c r="S8" s="587">
        <v>91.605000000000004</v>
      </c>
      <c r="T8" s="587">
        <v>41.985999999999997</v>
      </c>
      <c r="U8" s="587">
        <v>2.5000000000000001E-2</v>
      </c>
      <c r="V8" s="587">
        <v>133.61600000000001</v>
      </c>
      <c r="W8" s="587">
        <v>8.1910000000000007</v>
      </c>
      <c r="X8" s="587">
        <v>80.686000000000007</v>
      </c>
      <c r="Y8" s="587">
        <v>88.876999999999995</v>
      </c>
      <c r="Z8" s="587">
        <v>10.068</v>
      </c>
      <c r="AA8" s="587">
        <v>133.61600000000001</v>
      </c>
      <c r="AB8" s="587">
        <v>34.670999999999999</v>
      </c>
      <c r="AC8" s="332">
        <f t="shared" si="13"/>
        <v>0.35040679165192784</v>
      </c>
      <c r="AD8" s="358"/>
      <c r="AE8" s="334" t="str">
        <f t="shared" si="14"/>
        <v>1962/1963</v>
      </c>
      <c r="AF8" s="592">
        <v>12.817</v>
      </c>
      <c r="AG8" s="592">
        <v>1.63</v>
      </c>
      <c r="AH8" s="592">
        <v>20.891999999999999</v>
      </c>
      <c r="AI8" s="592">
        <v>5.6529999999999996</v>
      </c>
      <c r="AJ8" s="592">
        <v>0.26400000000000001</v>
      </c>
      <c r="AK8" s="592">
        <v>26.809000000000001</v>
      </c>
      <c r="AL8" s="592">
        <v>18.608000000000001</v>
      </c>
      <c r="AM8" s="592">
        <v>2.6680000000000001</v>
      </c>
      <c r="AN8" s="592">
        <v>21.276</v>
      </c>
      <c r="AO8" s="592">
        <v>1.9E-2</v>
      </c>
      <c r="AP8" s="592">
        <v>26.809000000000001</v>
      </c>
      <c r="AQ8" s="592">
        <v>5.5140000000000002</v>
      </c>
      <c r="AR8" s="335">
        <f t="shared" si="0"/>
        <v>0.25893402207090871</v>
      </c>
      <c r="AS8" s="358"/>
      <c r="AT8" s="611" t="str">
        <f t="shared" si="15"/>
        <v>1962/1963</v>
      </c>
      <c r="AU8" s="612">
        <v>7.9580000000000002</v>
      </c>
      <c r="AV8" s="612">
        <v>1.32</v>
      </c>
      <c r="AW8" s="612">
        <v>10.478</v>
      </c>
      <c r="AX8" s="612">
        <v>2.1</v>
      </c>
      <c r="AY8" s="612">
        <v>1E-3</v>
      </c>
      <c r="AZ8" s="612">
        <v>12.579000000000001</v>
      </c>
      <c r="BA8" s="612">
        <v>3.7189999999999999</v>
      </c>
      <c r="BB8" s="612">
        <v>6.2</v>
      </c>
      <c r="BC8" s="612">
        <v>9.9190000000000005</v>
      </c>
      <c r="BD8" s="612">
        <v>0.7</v>
      </c>
      <c r="BE8" s="612">
        <v>12.579000000000001</v>
      </c>
      <c r="BF8" s="612">
        <v>1.96</v>
      </c>
      <c r="BG8" s="613">
        <f t="shared" si="1"/>
        <v>0.18457481872116019</v>
      </c>
      <c r="BH8" s="358"/>
      <c r="BI8" s="955" t="str">
        <f t="shared" si="16"/>
        <v>1962/1963</v>
      </c>
      <c r="BJ8" s="956">
        <v>8.4410000000000007</v>
      </c>
      <c r="BK8" s="956">
        <v>2.0499999999999998</v>
      </c>
      <c r="BL8" s="956">
        <v>17.312999999999999</v>
      </c>
      <c r="BM8" s="956">
        <v>2.339</v>
      </c>
      <c r="BN8" s="956">
        <v>13.988</v>
      </c>
      <c r="BO8" s="956">
        <v>33.64</v>
      </c>
      <c r="BP8" s="956">
        <v>5.41</v>
      </c>
      <c r="BQ8" s="956">
        <v>24.699000000000002</v>
      </c>
      <c r="BR8" s="956">
        <v>30.109000000000002</v>
      </c>
      <c r="BS8" s="956">
        <v>1.5640000000000001</v>
      </c>
      <c r="BT8" s="956">
        <v>33.64</v>
      </c>
      <c r="BU8" s="956">
        <v>1.9670000000000001</v>
      </c>
      <c r="BV8" s="957">
        <f t="shared" si="2"/>
        <v>6.2103368799924223E-2</v>
      </c>
      <c r="BW8" s="358"/>
      <c r="BX8" s="970" t="str">
        <f t="shared" si="17"/>
        <v>1962/1963</v>
      </c>
      <c r="BY8" s="971">
        <v>2.645</v>
      </c>
      <c r="BZ8" s="971">
        <v>1.65</v>
      </c>
      <c r="CA8" s="971">
        <v>4.3600000000000003</v>
      </c>
      <c r="CB8" s="971">
        <v>3.7999999999999999E-2</v>
      </c>
      <c r="CC8" s="971">
        <v>0</v>
      </c>
      <c r="CD8" s="971">
        <v>4.3979999999999997</v>
      </c>
      <c r="CE8" s="971">
        <v>0.35199999999999998</v>
      </c>
      <c r="CF8" s="971">
        <v>1.272</v>
      </c>
      <c r="CG8" s="971">
        <v>1.6240000000000001</v>
      </c>
      <c r="CH8" s="971">
        <v>2.613</v>
      </c>
      <c r="CI8" s="971">
        <v>4.3979999999999997</v>
      </c>
      <c r="CJ8" s="971">
        <v>0.161</v>
      </c>
      <c r="CK8" s="972">
        <f t="shared" si="3"/>
        <v>3.7998583903705453E-2</v>
      </c>
      <c r="CL8" s="358"/>
      <c r="CM8" s="775" t="str">
        <f t="shared" si="18"/>
        <v>1962/1963</v>
      </c>
      <c r="CN8" s="982">
        <v>6.4</v>
      </c>
      <c r="CO8" s="982">
        <v>0.85</v>
      </c>
      <c r="CP8" s="982">
        <v>5.45</v>
      </c>
      <c r="CQ8" s="982">
        <v>0.36499999999999999</v>
      </c>
      <c r="CR8" s="982">
        <v>0.45</v>
      </c>
      <c r="CS8" s="982">
        <v>6.2649999999999997</v>
      </c>
      <c r="CT8" s="982">
        <v>5.681</v>
      </c>
      <c r="CU8" s="982">
        <v>1.9E-2</v>
      </c>
      <c r="CV8" s="982">
        <v>5.7</v>
      </c>
      <c r="CW8" s="982">
        <v>0</v>
      </c>
      <c r="CX8" s="982">
        <v>6.2649999999999997</v>
      </c>
      <c r="CY8" s="982">
        <v>0.56499999999999995</v>
      </c>
      <c r="CZ8" s="776">
        <f t="shared" si="4"/>
        <v>9.9122807017543849E-2</v>
      </c>
      <c r="DA8" s="358"/>
      <c r="DB8" s="338" t="str">
        <f t="shared" si="19"/>
        <v>1962/1963</v>
      </c>
      <c r="DC8" s="597"/>
      <c r="DD8" s="597"/>
      <c r="DE8" s="597"/>
      <c r="DF8" s="597"/>
      <c r="DG8" s="597"/>
      <c r="DH8" s="597"/>
      <c r="DI8" s="597"/>
      <c r="DJ8" s="597"/>
      <c r="DK8" s="597"/>
      <c r="DL8" s="597"/>
      <c r="DM8" s="597"/>
      <c r="DN8" s="597"/>
      <c r="DO8" s="339"/>
      <c r="DP8" s="358"/>
      <c r="DQ8" s="611" t="str">
        <f t="shared" si="20"/>
        <v>1962/1963</v>
      </c>
      <c r="DR8" s="612">
        <v>4.6429999999999998</v>
      </c>
      <c r="DS8" s="612">
        <v>0.99</v>
      </c>
      <c r="DT8" s="612">
        <v>4.6159999999999997</v>
      </c>
      <c r="DU8" s="612">
        <v>1.0860000000000001</v>
      </c>
      <c r="DV8" s="612">
        <v>0.11</v>
      </c>
      <c r="DW8" s="612">
        <v>5.8120000000000003</v>
      </c>
      <c r="DX8" s="612">
        <v>4.6310000000000002</v>
      </c>
      <c r="DY8" s="612">
        <v>4.4999999999999998E-2</v>
      </c>
      <c r="DZ8" s="612">
        <v>4.6760000000000002</v>
      </c>
      <c r="EA8" s="612">
        <v>0</v>
      </c>
      <c r="EB8" s="612">
        <v>5.8120000000000003</v>
      </c>
      <c r="EC8" s="612">
        <v>1.1359999999999999</v>
      </c>
      <c r="ED8" s="613">
        <f t="shared" si="5"/>
        <v>0.2429426860564585</v>
      </c>
      <c r="EE8" s="358"/>
      <c r="EF8" s="994" t="str">
        <f t="shared" si="21"/>
        <v>1962/1963</v>
      </c>
      <c r="EG8" s="995">
        <v>0.17799999999999999</v>
      </c>
      <c r="EH8" s="995">
        <v>4.76</v>
      </c>
      <c r="EI8" s="995">
        <v>0.84799999999999998</v>
      </c>
      <c r="EJ8" s="995">
        <v>0.21299999999999999</v>
      </c>
      <c r="EK8" s="995">
        <v>0.73399999999999999</v>
      </c>
      <c r="EL8" s="995">
        <v>1.7949999999999999</v>
      </c>
      <c r="EM8" s="995">
        <v>0.439</v>
      </c>
      <c r="EN8" s="995">
        <v>1.2509999999999999</v>
      </c>
      <c r="EO8" s="995">
        <v>1.69</v>
      </c>
      <c r="EP8" s="995">
        <v>1E-3</v>
      </c>
      <c r="EQ8" s="995">
        <v>1.7949999999999999</v>
      </c>
      <c r="ER8" s="995">
        <v>0.104</v>
      </c>
      <c r="ES8" s="996">
        <f t="shared" si="6"/>
        <v>6.150206978119456E-2</v>
      </c>
      <c r="ET8" s="358"/>
      <c r="EU8" s="1007" t="str">
        <f t="shared" si="22"/>
        <v>1962/1963</v>
      </c>
      <c r="EV8" s="1008"/>
      <c r="EW8" s="1008"/>
      <c r="EX8" s="1008"/>
      <c r="EY8" s="1008"/>
      <c r="EZ8" s="1008"/>
      <c r="FA8" s="1008"/>
      <c r="FB8" s="1008"/>
      <c r="FC8" s="1008"/>
      <c r="FD8" s="1008"/>
      <c r="FE8" s="1008"/>
      <c r="FF8" s="1008"/>
      <c r="FG8" s="1008"/>
      <c r="FH8" s="1009" t="e">
        <f t="shared" si="7"/>
        <v>#DIV/0!</v>
      </c>
      <c r="FI8" s="358"/>
      <c r="FJ8" s="955" t="str">
        <f t="shared" si="23"/>
        <v>1962/1963</v>
      </c>
      <c r="FK8" s="956">
        <f t="shared" si="24"/>
        <v>36.35799999999999</v>
      </c>
      <c r="FL8" s="956">
        <f t="shared" si="25"/>
        <v>1.4221079267286434</v>
      </c>
      <c r="FM8" s="956">
        <f t="shared" si="26"/>
        <v>51.704999999999998</v>
      </c>
      <c r="FN8" s="956">
        <f t="shared" si="27"/>
        <v>2.4430000000000023</v>
      </c>
      <c r="FO8" s="956">
        <f t="shared" si="28"/>
        <v>4.1999999999999993</v>
      </c>
      <c r="FP8" s="956">
        <f t="shared" si="29"/>
        <v>58.347999999999985</v>
      </c>
      <c r="FQ8" s="956">
        <f t="shared" si="30"/>
        <v>29.11699999999999</v>
      </c>
      <c r="FR8" s="956">
        <f t="shared" si="31"/>
        <v>21.78899999999998</v>
      </c>
      <c r="FS8" s="956">
        <f t="shared" si="32"/>
        <v>50.905999999999999</v>
      </c>
      <c r="FT8" s="956">
        <f t="shared" si="33"/>
        <v>5.1100000000000003</v>
      </c>
      <c r="FU8" s="956">
        <f t="shared" si="34"/>
        <v>58.347999999999985</v>
      </c>
      <c r="FV8" s="956">
        <f t="shared" si="35"/>
        <v>2.331999999999999</v>
      </c>
      <c r="FW8" s="957">
        <f t="shared" si="9"/>
        <v>4.1630962582119374E-2</v>
      </c>
      <c r="FX8" s="359"/>
      <c r="FY8" s="409" t="str">
        <f t="shared" si="36"/>
        <v>1962/1963</v>
      </c>
      <c r="FZ8" s="341">
        <f t="shared" si="37"/>
        <v>0.44196615959125191</v>
      </c>
      <c r="GA8" s="342">
        <f t="shared" si="38"/>
        <v>0.10079752203679312</v>
      </c>
      <c r="GB8" s="342">
        <f t="shared" si="39"/>
        <v>5.0553151249354694E-2</v>
      </c>
      <c r="GC8" s="342">
        <f t="shared" si="40"/>
        <v>8.3529939643069082E-2</v>
      </c>
      <c r="GD8" s="342">
        <f t="shared" si="41"/>
        <v>2.103566896804605E-2</v>
      </c>
      <c r="GE8" s="342">
        <f t="shared" si="42"/>
        <v>2.629458621005756E-2</v>
      </c>
      <c r="GF8" s="342">
        <f t="shared" si="43"/>
        <v>0</v>
      </c>
      <c r="GG8" s="342">
        <f t="shared" si="44"/>
        <v>2.2270790815711136E-2</v>
      </c>
      <c r="GH8" s="342">
        <f t="shared" si="45"/>
        <v>4.0913411203906073E-3</v>
      </c>
      <c r="GI8" s="342">
        <f t="shared" si="46"/>
        <v>0</v>
      </c>
      <c r="GJ8" s="342">
        <f t="shared" si="47"/>
        <v>0.24946084036532587</v>
      </c>
      <c r="GK8" s="343">
        <f t="shared" si="48"/>
        <v>1</v>
      </c>
      <c r="GM8" s="409" t="str">
        <f t="shared" si="49"/>
        <v>1962/1963</v>
      </c>
      <c r="GN8" s="426">
        <f t="shared" si="50"/>
        <v>0.64352106047533142</v>
      </c>
      <c r="GO8" s="426">
        <f t="shared" si="51"/>
        <v>1.1675583857999827</v>
      </c>
      <c r="GP8" s="426">
        <f t="shared" si="52"/>
        <v>0.75053915963467421</v>
      </c>
      <c r="GQ8" s="426">
        <f t="shared" si="53"/>
        <v>0.956548031944222</v>
      </c>
      <c r="GR8" s="426">
        <f t="shared" si="54"/>
        <v>0.78757839368804361</v>
      </c>
      <c r="GS8" s="426">
        <f t="shared" si="55"/>
        <v>0.7940140223538632</v>
      </c>
      <c r="GT8" s="426">
        <f t="shared" si="56"/>
        <v>0.61762620160739601</v>
      </c>
      <c r="GU8" s="426">
        <f t="shared" si="57"/>
        <v>0.84282509431648533</v>
      </c>
      <c r="GV8" s="426">
        <f t="shared" si="58"/>
        <v>0.7629820697746964</v>
      </c>
      <c r="GW8" s="426">
        <f t="shared" si="59"/>
        <v>0.74545454545454537</v>
      </c>
      <c r="GX8" s="426">
        <f t="shared" si="60"/>
        <v>0.7940140223538632</v>
      </c>
      <c r="GY8" s="427">
        <f t="shared" si="61"/>
        <v>0.95182813468291683</v>
      </c>
    </row>
    <row r="9" spans="1:207" ht="14.4" x14ac:dyDescent="0.3">
      <c r="A9" s="416" t="s">
        <v>289</v>
      </c>
      <c r="B9" s="603">
        <v>107.361</v>
      </c>
      <c r="C9" s="603">
        <v>2.02</v>
      </c>
      <c r="D9" s="603">
        <v>217.054</v>
      </c>
      <c r="E9" s="603">
        <v>48.41</v>
      </c>
      <c r="F9" s="603">
        <v>22.285</v>
      </c>
      <c r="G9" s="603">
        <v>287.74900000000002</v>
      </c>
      <c r="H9" s="603">
        <v>72.626999999999995</v>
      </c>
      <c r="I9" s="603">
        <v>140.32599999999999</v>
      </c>
      <c r="J9" s="603">
        <v>212.953</v>
      </c>
      <c r="K9" s="603">
        <v>21.853000000000002</v>
      </c>
      <c r="L9" s="603">
        <v>287.74900000000002</v>
      </c>
      <c r="M9" s="603">
        <v>52.942999999999998</v>
      </c>
      <c r="N9" s="417">
        <f t="shared" si="11"/>
        <v>0.22547549892251473</v>
      </c>
      <c r="P9" s="331" t="str">
        <f t="shared" si="12"/>
        <v>1963/1964</v>
      </c>
      <c r="Q9" s="587">
        <v>23.968</v>
      </c>
      <c r="R9" s="587">
        <v>4.26</v>
      </c>
      <c r="S9" s="587">
        <v>102.093</v>
      </c>
      <c r="T9" s="587">
        <v>34.670999999999999</v>
      </c>
      <c r="U9" s="587">
        <v>2.5000000000000001E-2</v>
      </c>
      <c r="V9" s="587">
        <v>136.78899999999999</v>
      </c>
      <c r="W9" s="587">
        <v>8.6199999999999992</v>
      </c>
      <c r="X9" s="587">
        <v>77.061999999999998</v>
      </c>
      <c r="Y9" s="587">
        <v>85.682000000000002</v>
      </c>
      <c r="Z9" s="587">
        <v>12.067</v>
      </c>
      <c r="AA9" s="587">
        <v>136.78899999999999</v>
      </c>
      <c r="AB9" s="587">
        <v>39.04</v>
      </c>
      <c r="AC9" s="332">
        <f t="shared" si="13"/>
        <v>0.39939027509232833</v>
      </c>
      <c r="AD9" s="358"/>
      <c r="AE9" s="334" t="str">
        <f t="shared" si="14"/>
        <v>1963/1964</v>
      </c>
      <c r="AF9" s="592">
        <v>15.375999999999999</v>
      </c>
      <c r="AG9" s="592">
        <v>1.34</v>
      </c>
      <c r="AH9" s="592">
        <v>20.58</v>
      </c>
      <c r="AI9" s="592">
        <v>5.5140000000000002</v>
      </c>
      <c r="AJ9" s="592">
        <v>0.21199999999999999</v>
      </c>
      <c r="AK9" s="592">
        <v>26.306000000000001</v>
      </c>
      <c r="AL9" s="592">
        <v>14.593999999999999</v>
      </c>
      <c r="AM9" s="592">
        <v>6.3630000000000004</v>
      </c>
      <c r="AN9" s="592">
        <v>20.957000000000001</v>
      </c>
      <c r="AO9" s="592">
        <v>9.8000000000000004E-2</v>
      </c>
      <c r="AP9" s="592">
        <v>26.306000000000001</v>
      </c>
      <c r="AQ9" s="592">
        <v>5.2510000000000003</v>
      </c>
      <c r="AR9" s="335">
        <f t="shared" si="0"/>
        <v>0.24939444312514844</v>
      </c>
      <c r="AS9" s="358"/>
      <c r="AT9" s="611" t="str">
        <f t="shared" si="15"/>
        <v>1963/1964</v>
      </c>
      <c r="AU9" s="612">
        <v>8.1059999999999999</v>
      </c>
      <c r="AV9" s="612">
        <v>1.1599999999999999</v>
      </c>
      <c r="AW9" s="612">
        <v>9.4079999999999995</v>
      </c>
      <c r="AX9" s="612">
        <v>1.96</v>
      </c>
      <c r="AY9" s="612">
        <v>1E-3</v>
      </c>
      <c r="AZ9" s="612">
        <v>11.369</v>
      </c>
      <c r="BA9" s="612">
        <v>3.6709999999999998</v>
      </c>
      <c r="BB9" s="612">
        <v>5.63</v>
      </c>
      <c r="BC9" s="612">
        <v>9.3010000000000002</v>
      </c>
      <c r="BD9" s="612">
        <v>6.2E-2</v>
      </c>
      <c r="BE9" s="612">
        <v>11.369</v>
      </c>
      <c r="BF9" s="612">
        <v>2.0059999999999998</v>
      </c>
      <c r="BG9" s="613">
        <f t="shared" si="1"/>
        <v>0.21424757022321905</v>
      </c>
      <c r="BH9" s="358"/>
      <c r="BI9" s="955" t="str">
        <f t="shared" si="16"/>
        <v>1963/1964</v>
      </c>
      <c r="BJ9" s="956">
        <v>8.8460000000000001</v>
      </c>
      <c r="BK9" s="956">
        <v>2.4500000000000002</v>
      </c>
      <c r="BL9" s="956">
        <v>21.655000000000001</v>
      </c>
      <c r="BM9" s="956">
        <v>1.9670000000000001</v>
      </c>
      <c r="BN9" s="956">
        <v>15.994</v>
      </c>
      <c r="BO9" s="956">
        <v>39.616</v>
      </c>
      <c r="BP9" s="956">
        <v>5.95</v>
      </c>
      <c r="BQ9" s="956">
        <v>28.675000000000001</v>
      </c>
      <c r="BR9" s="956">
        <v>34.625</v>
      </c>
      <c r="BS9" s="956">
        <v>2.8050000000000002</v>
      </c>
      <c r="BT9" s="956">
        <v>39.616</v>
      </c>
      <c r="BU9" s="956">
        <v>2.1859999999999999</v>
      </c>
      <c r="BV9" s="957">
        <f t="shared" si="2"/>
        <v>5.8402351055303232E-2</v>
      </c>
      <c r="BW9" s="358"/>
      <c r="BX9" s="970" t="str">
        <f t="shared" si="17"/>
        <v>1963/1964</v>
      </c>
      <c r="BY9" s="971">
        <v>2.97</v>
      </c>
      <c r="BZ9" s="971">
        <v>1.8</v>
      </c>
      <c r="CA9" s="971">
        <v>5.35</v>
      </c>
      <c r="CB9" s="971">
        <v>0.161</v>
      </c>
      <c r="CC9" s="971">
        <v>0</v>
      </c>
      <c r="CD9" s="971">
        <v>5.5110000000000001</v>
      </c>
      <c r="CE9" s="971">
        <v>0.47299999999999998</v>
      </c>
      <c r="CF9" s="971">
        <v>1.5429999999999999</v>
      </c>
      <c r="CG9" s="971">
        <v>2.016</v>
      </c>
      <c r="CH9" s="971">
        <v>3.4220000000000002</v>
      </c>
      <c r="CI9" s="971">
        <v>5.5110000000000001</v>
      </c>
      <c r="CJ9" s="971">
        <v>7.2999999999999995E-2</v>
      </c>
      <c r="CK9" s="972">
        <f t="shared" si="3"/>
        <v>1.3424052960647295E-2</v>
      </c>
      <c r="CL9" s="358"/>
      <c r="CM9" s="775" t="str">
        <f t="shared" si="18"/>
        <v>1963/1964</v>
      </c>
      <c r="CN9" s="982">
        <v>6.7</v>
      </c>
      <c r="CO9" s="982">
        <v>1</v>
      </c>
      <c r="CP9" s="982">
        <v>6.69</v>
      </c>
      <c r="CQ9" s="982">
        <v>0.56499999999999995</v>
      </c>
      <c r="CR9" s="982">
        <v>0.11700000000000001</v>
      </c>
      <c r="CS9" s="982">
        <v>7.3719999999999999</v>
      </c>
      <c r="CT9" s="982">
        <v>5.98</v>
      </c>
      <c r="CU9" s="982">
        <v>0.02</v>
      </c>
      <c r="CV9" s="982">
        <v>6</v>
      </c>
      <c r="CW9" s="982">
        <v>6.6000000000000003E-2</v>
      </c>
      <c r="CX9" s="982">
        <v>7.3719999999999999</v>
      </c>
      <c r="CY9" s="982">
        <v>1.306</v>
      </c>
      <c r="CZ9" s="776">
        <f t="shared" si="4"/>
        <v>0.21529838443785032</v>
      </c>
      <c r="DA9" s="358"/>
      <c r="DB9" s="338" t="str">
        <f t="shared" si="19"/>
        <v>1963/1964</v>
      </c>
      <c r="DC9" s="597"/>
      <c r="DD9" s="597"/>
      <c r="DE9" s="597"/>
      <c r="DF9" s="597"/>
      <c r="DG9" s="597"/>
      <c r="DH9" s="597"/>
      <c r="DI9" s="597"/>
      <c r="DJ9" s="597"/>
      <c r="DK9" s="597"/>
      <c r="DL9" s="597"/>
      <c r="DM9" s="597"/>
      <c r="DN9" s="597"/>
      <c r="DO9" s="339"/>
      <c r="DP9" s="358"/>
      <c r="DQ9" s="611" t="str">
        <f t="shared" si="20"/>
        <v>1963/1964</v>
      </c>
      <c r="DR9" s="612">
        <v>4.5819999999999999</v>
      </c>
      <c r="DS9" s="612">
        <v>1</v>
      </c>
      <c r="DT9" s="612">
        <v>4.5709999999999997</v>
      </c>
      <c r="DU9" s="612">
        <v>1.1359999999999999</v>
      </c>
      <c r="DV9" s="612">
        <v>8.2000000000000003E-2</v>
      </c>
      <c r="DW9" s="612">
        <v>5.7889999999999997</v>
      </c>
      <c r="DX9" s="612">
        <v>4.5439999999999996</v>
      </c>
      <c r="DY9" s="612">
        <v>4.4999999999999998E-2</v>
      </c>
      <c r="DZ9" s="612">
        <v>4.5890000000000004</v>
      </c>
      <c r="EA9" s="612">
        <v>0</v>
      </c>
      <c r="EB9" s="612">
        <v>5.7889999999999997</v>
      </c>
      <c r="EC9" s="612">
        <v>1.2</v>
      </c>
      <c r="ED9" s="613">
        <f t="shared" si="5"/>
        <v>0.2614948790586184</v>
      </c>
      <c r="EE9" s="358"/>
      <c r="EF9" s="994" t="str">
        <f t="shared" si="21"/>
        <v>1963/1964</v>
      </c>
      <c r="EG9" s="995">
        <v>0.223</v>
      </c>
      <c r="EH9" s="995">
        <v>4.12</v>
      </c>
      <c r="EI9" s="995">
        <v>0.91900000000000004</v>
      </c>
      <c r="EJ9" s="995">
        <v>0.104</v>
      </c>
      <c r="EK9" s="995">
        <v>0.55200000000000005</v>
      </c>
      <c r="EL9" s="995">
        <v>1.575</v>
      </c>
      <c r="EM9" s="995">
        <v>0.45900000000000002</v>
      </c>
      <c r="EN9" s="995">
        <v>1.012</v>
      </c>
      <c r="EO9" s="995">
        <v>1.4710000000000001</v>
      </c>
      <c r="EP9" s="995">
        <v>3.0000000000000001E-3</v>
      </c>
      <c r="EQ9" s="995">
        <v>1.575</v>
      </c>
      <c r="ER9" s="995">
        <v>0.10100000000000001</v>
      </c>
      <c r="ES9" s="996">
        <f t="shared" si="6"/>
        <v>6.8521031207598379E-2</v>
      </c>
      <c r="ET9" s="358"/>
      <c r="EU9" s="1007" t="str">
        <f t="shared" si="22"/>
        <v>1963/1964</v>
      </c>
      <c r="EV9" s="1008"/>
      <c r="EW9" s="1008"/>
      <c r="EX9" s="1008"/>
      <c r="EY9" s="1008"/>
      <c r="EZ9" s="1008"/>
      <c r="FA9" s="1008"/>
      <c r="FB9" s="1008"/>
      <c r="FC9" s="1008"/>
      <c r="FD9" s="1008"/>
      <c r="FE9" s="1008"/>
      <c r="FF9" s="1008"/>
      <c r="FG9" s="1008"/>
      <c r="FH9" s="1009" t="e">
        <f t="shared" si="7"/>
        <v>#DIV/0!</v>
      </c>
      <c r="FI9" s="358"/>
      <c r="FJ9" s="955" t="str">
        <f t="shared" si="23"/>
        <v>1963/1964</v>
      </c>
      <c r="FK9" s="956">
        <f t="shared" si="24"/>
        <v>36.589999999999996</v>
      </c>
      <c r="FL9" s="956">
        <f t="shared" si="25"/>
        <v>1.2513801585132551</v>
      </c>
      <c r="FM9" s="956">
        <f t="shared" si="26"/>
        <v>45.788000000000004</v>
      </c>
      <c r="FN9" s="956">
        <f t="shared" si="27"/>
        <v>2.331999999999999</v>
      </c>
      <c r="FO9" s="956">
        <f t="shared" si="28"/>
        <v>5.3020000000000014</v>
      </c>
      <c r="FP9" s="956">
        <f t="shared" si="29"/>
        <v>53.42200000000004</v>
      </c>
      <c r="FQ9" s="956">
        <f t="shared" si="30"/>
        <v>28.335999999999984</v>
      </c>
      <c r="FR9" s="956">
        <f t="shared" si="31"/>
        <v>19.975999999999992</v>
      </c>
      <c r="FS9" s="956">
        <f t="shared" si="32"/>
        <v>48.311999999999998</v>
      </c>
      <c r="FT9" s="956">
        <f t="shared" si="33"/>
        <v>3.3300000000000014</v>
      </c>
      <c r="FU9" s="956">
        <f t="shared" si="34"/>
        <v>53.42200000000004</v>
      </c>
      <c r="FV9" s="956">
        <f t="shared" si="35"/>
        <v>1.7799999999999969</v>
      </c>
      <c r="FW9" s="957">
        <f t="shared" si="9"/>
        <v>3.4468068626311861E-2</v>
      </c>
      <c r="FX9" s="359"/>
      <c r="FY9" s="409" t="str">
        <f t="shared" si="36"/>
        <v>1963/1964</v>
      </c>
      <c r="FZ9" s="341">
        <f t="shared" si="37"/>
        <v>0.47035760686280836</v>
      </c>
      <c r="GA9" s="342">
        <f t="shared" si="38"/>
        <v>9.4815115132639793E-2</v>
      </c>
      <c r="GB9" s="342">
        <f t="shared" si="39"/>
        <v>4.3344052632063909E-2</v>
      </c>
      <c r="GC9" s="342">
        <f t="shared" si="40"/>
        <v>9.9767799718042519E-2</v>
      </c>
      <c r="GD9" s="342">
        <f t="shared" si="41"/>
        <v>2.4648244215725118E-2</v>
      </c>
      <c r="GE9" s="342">
        <f t="shared" si="42"/>
        <v>3.0821823140785243E-2</v>
      </c>
      <c r="GF9" s="342">
        <f t="shared" si="43"/>
        <v>0</v>
      </c>
      <c r="GG9" s="342">
        <f t="shared" si="44"/>
        <v>2.1059275571977478E-2</v>
      </c>
      <c r="GH9" s="342">
        <f t="shared" si="45"/>
        <v>4.2339694269628754E-3</v>
      </c>
      <c r="GI9" s="342">
        <f t="shared" si="46"/>
        <v>0</v>
      </c>
      <c r="GJ9" s="342">
        <f t="shared" si="47"/>
        <v>0.21095211329899474</v>
      </c>
      <c r="GK9" s="343">
        <f t="shared" si="48"/>
        <v>1</v>
      </c>
      <c r="GM9" s="409" t="str">
        <f t="shared" si="49"/>
        <v>1963/1964</v>
      </c>
      <c r="GN9" s="426">
        <f t="shared" si="50"/>
        <v>0.65918722813684671</v>
      </c>
      <c r="GO9" s="426">
        <f t="shared" si="51"/>
        <v>1.198021061096374</v>
      </c>
      <c r="GP9" s="426">
        <f t="shared" si="52"/>
        <v>0.78904788670100523</v>
      </c>
      <c r="GQ9" s="426">
        <f t="shared" si="53"/>
        <v>0.95182813468291683</v>
      </c>
      <c r="GR9" s="426">
        <f t="shared" si="54"/>
        <v>0.76208211801660308</v>
      </c>
      <c r="GS9" s="426">
        <f t="shared" si="55"/>
        <v>0.81434514107781408</v>
      </c>
      <c r="GT9" s="426">
        <f t="shared" si="56"/>
        <v>0.60984206975367283</v>
      </c>
      <c r="GU9" s="426">
        <f t="shared" si="57"/>
        <v>0.85764576771232703</v>
      </c>
      <c r="GV9" s="426">
        <f t="shared" si="58"/>
        <v>0.77313303874563866</v>
      </c>
      <c r="GW9" s="426">
        <f t="shared" si="59"/>
        <v>0.84761817599414258</v>
      </c>
      <c r="GX9" s="426">
        <f t="shared" si="60"/>
        <v>0.81434514107781408</v>
      </c>
      <c r="GY9" s="427">
        <f t="shared" si="61"/>
        <v>0.96637893583665446</v>
      </c>
    </row>
    <row r="10" spans="1:207" ht="14.4" x14ac:dyDescent="0.3">
      <c r="A10" s="416" t="s">
        <v>290</v>
      </c>
      <c r="B10" s="603">
        <v>105.985</v>
      </c>
      <c r="C10" s="603">
        <v>2.0299999999999998</v>
      </c>
      <c r="D10" s="603">
        <v>215.38900000000001</v>
      </c>
      <c r="E10" s="603">
        <v>52.942999999999998</v>
      </c>
      <c r="F10" s="603">
        <v>21.431999999999999</v>
      </c>
      <c r="G10" s="603">
        <v>289.76400000000001</v>
      </c>
      <c r="H10" s="603">
        <v>76.215000000000003</v>
      </c>
      <c r="I10" s="603">
        <v>146.489</v>
      </c>
      <c r="J10" s="603">
        <v>222.70400000000001</v>
      </c>
      <c r="K10" s="603">
        <v>23.946000000000002</v>
      </c>
      <c r="L10" s="603">
        <v>289.76400000000001</v>
      </c>
      <c r="M10" s="603">
        <v>43.113999999999997</v>
      </c>
      <c r="N10" s="417">
        <f t="shared" si="11"/>
        <v>0.17479829718224202</v>
      </c>
      <c r="P10" s="331" t="str">
        <f t="shared" si="12"/>
        <v>1964/1965</v>
      </c>
      <c r="Q10" s="587">
        <v>22.407</v>
      </c>
      <c r="R10" s="587">
        <v>3.95</v>
      </c>
      <c r="S10" s="587">
        <v>88.504000000000005</v>
      </c>
      <c r="T10" s="587">
        <v>39.04</v>
      </c>
      <c r="U10" s="587">
        <v>2.5999999999999999E-2</v>
      </c>
      <c r="V10" s="587">
        <v>127.57</v>
      </c>
      <c r="W10" s="587">
        <v>8.8490000000000002</v>
      </c>
      <c r="X10" s="587">
        <v>75.343999999999994</v>
      </c>
      <c r="Y10" s="587">
        <v>84.192999999999998</v>
      </c>
      <c r="Z10" s="587">
        <v>14.241</v>
      </c>
      <c r="AA10" s="587">
        <v>127.57</v>
      </c>
      <c r="AB10" s="587">
        <v>29.135999999999999</v>
      </c>
      <c r="AC10" s="332">
        <f t="shared" si="13"/>
        <v>0.29599528618160392</v>
      </c>
      <c r="AD10" s="358"/>
      <c r="AE10" s="334" t="str">
        <f t="shared" si="14"/>
        <v>1964/1965</v>
      </c>
      <c r="AF10" s="592">
        <v>15.363</v>
      </c>
      <c r="AG10" s="592">
        <v>1.48</v>
      </c>
      <c r="AH10" s="592">
        <v>22.69</v>
      </c>
      <c r="AI10" s="592">
        <v>5.2510000000000003</v>
      </c>
      <c r="AJ10" s="592">
        <v>0.10100000000000001</v>
      </c>
      <c r="AK10" s="592">
        <v>28.042000000000002</v>
      </c>
      <c r="AL10" s="592">
        <v>13.848000000000001</v>
      </c>
      <c r="AM10" s="592">
        <v>9.5719999999999992</v>
      </c>
      <c r="AN10" s="592">
        <v>23.42</v>
      </c>
      <c r="AO10" s="592">
        <v>0.28499999999999998</v>
      </c>
      <c r="AP10" s="592">
        <v>28.042000000000002</v>
      </c>
      <c r="AQ10" s="592">
        <v>4.3369999999999997</v>
      </c>
      <c r="AR10" s="335">
        <f t="shared" si="0"/>
        <v>0.18295718202910777</v>
      </c>
      <c r="AS10" s="358"/>
      <c r="AT10" s="611" t="str">
        <f t="shared" si="15"/>
        <v>1964/1965</v>
      </c>
      <c r="AU10" s="612">
        <v>8.7710000000000008</v>
      </c>
      <c r="AV10" s="612">
        <v>1.38</v>
      </c>
      <c r="AW10" s="612">
        <v>12.112</v>
      </c>
      <c r="AX10" s="612">
        <v>2.0059999999999998</v>
      </c>
      <c r="AY10" s="612">
        <v>7.0000000000000001E-3</v>
      </c>
      <c r="AZ10" s="612">
        <v>14.125</v>
      </c>
      <c r="BA10" s="612">
        <v>3.8069999999999999</v>
      </c>
      <c r="BB10" s="612">
        <v>6.2</v>
      </c>
      <c r="BC10" s="612">
        <v>10.007</v>
      </c>
      <c r="BD10" s="612">
        <v>0.56000000000000005</v>
      </c>
      <c r="BE10" s="612">
        <v>14.125</v>
      </c>
      <c r="BF10" s="612">
        <v>3.5579999999999998</v>
      </c>
      <c r="BG10" s="613">
        <f t="shared" si="1"/>
        <v>0.33670862117914258</v>
      </c>
      <c r="BH10" s="358"/>
      <c r="BI10" s="955" t="str">
        <f t="shared" si="16"/>
        <v>1964/1965</v>
      </c>
      <c r="BJ10" s="956">
        <v>8.5730000000000004</v>
      </c>
      <c r="BK10" s="956">
        <v>2.46</v>
      </c>
      <c r="BL10" s="956">
        <v>21.120999999999999</v>
      </c>
      <c r="BM10" s="956">
        <v>2.1859999999999999</v>
      </c>
      <c r="BN10" s="956">
        <v>15.661</v>
      </c>
      <c r="BO10" s="956">
        <v>38.968000000000004</v>
      </c>
      <c r="BP10" s="956">
        <v>5.8780000000000001</v>
      </c>
      <c r="BQ10" s="956">
        <v>29.05</v>
      </c>
      <c r="BR10" s="956">
        <v>34.927999999999997</v>
      </c>
      <c r="BS10" s="956">
        <v>2.4900000000000002</v>
      </c>
      <c r="BT10" s="956">
        <v>38.968000000000004</v>
      </c>
      <c r="BU10" s="956">
        <v>1.55</v>
      </c>
      <c r="BV10" s="957">
        <f t="shared" si="2"/>
        <v>4.1423913624458818E-2</v>
      </c>
      <c r="BW10" s="358"/>
      <c r="BX10" s="970" t="str">
        <f t="shared" si="17"/>
        <v>1964/1965</v>
      </c>
      <c r="BY10" s="971">
        <v>3.0619999999999998</v>
      </c>
      <c r="BZ10" s="971">
        <v>1.68</v>
      </c>
      <c r="CA10" s="971">
        <v>5.14</v>
      </c>
      <c r="CB10" s="971">
        <v>7.2999999999999995E-2</v>
      </c>
      <c r="CC10" s="971">
        <v>0</v>
      </c>
      <c r="CD10" s="971">
        <v>5.2130000000000001</v>
      </c>
      <c r="CE10" s="971">
        <v>0.501</v>
      </c>
      <c r="CF10" s="971">
        <v>1.946</v>
      </c>
      <c r="CG10" s="971">
        <v>2.4470000000000001</v>
      </c>
      <c r="CH10" s="971">
        <v>2.6669999999999998</v>
      </c>
      <c r="CI10" s="971">
        <v>5.2130000000000001</v>
      </c>
      <c r="CJ10" s="971">
        <v>9.9000000000000005E-2</v>
      </c>
      <c r="CK10" s="972">
        <f t="shared" si="3"/>
        <v>1.9358623386781387E-2</v>
      </c>
      <c r="CL10" s="358"/>
      <c r="CM10" s="775" t="str">
        <f t="shared" si="18"/>
        <v>1964/1965</v>
      </c>
      <c r="CN10" s="982">
        <v>7.2</v>
      </c>
      <c r="CO10" s="982">
        <v>1.04</v>
      </c>
      <c r="CP10" s="982">
        <v>7.5</v>
      </c>
      <c r="CQ10" s="982">
        <v>1.306</v>
      </c>
      <c r="CR10" s="982">
        <v>0.02</v>
      </c>
      <c r="CS10" s="982">
        <v>8.8260000000000005</v>
      </c>
      <c r="CT10" s="982">
        <v>6.4779999999999998</v>
      </c>
      <c r="CU10" s="982">
        <v>2.1999999999999999E-2</v>
      </c>
      <c r="CV10" s="982">
        <v>6.5</v>
      </c>
      <c r="CW10" s="982">
        <v>1.17</v>
      </c>
      <c r="CX10" s="982">
        <v>8.8260000000000005</v>
      </c>
      <c r="CY10" s="982">
        <v>1.1559999999999999</v>
      </c>
      <c r="CZ10" s="776">
        <f t="shared" si="4"/>
        <v>0.15071707953063884</v>
      </c>
      <c r="DA10" s="358"/>
      <c r="DB10" s="338" t="str">
        <f t="shared" si="19"/>
        <v>1964/1965</v>
      </c>
      <c r="DC10" s="597"/>
      <c r="DD10" s="597"/>
      <c r="DE10" s="597"/>
      <c r="DF10" s="597"/>
      <c r="DG10" s="597"/>
      <c r="DH10" s="597"/>
      <c r="DI10" s="597"/>
      <c r="DJ10" s="597"/>
      <c r="DK10" s="597"/>
      <c r="DL10" s="597"/>
      <c r="DM10" s="597"/>
      <c r="DN10" s="597"/>
      <c r="DO10" s="339"/>
      <c r="DP10" s="358"/>
      <c r="DQ10" s="611" t="str">
        <f t="shared" si="20"/>
        <v>1964/1965</v>
      </c>
      <c r="DR10" s="612">
        <v>4.6180000000000003</v>
      </c>
      <c r="DS10" s="612">
        <v>1.01</v>
      </c>
      <c r="DT10" s="612">
        <v>4.6630000000000003</v>
      </c>
      <c r="DU10" s="612">
        <v>1.2</v>
      </c>
      <c r="DV10" s="612">
        <v>0.13600000000000001</v>
      </c>
      <c r="DW10" s="612">
        <v>5.9989999999999997</v>
      </c>
      <c r="DX10" s="612">
        <v>4.7039999999999997</v>
      </c>
      <c r="DY10" s="612">
        <v>4.4999999999999998E-2</v>
      </c>
      <c r="DZ10" s="612">
        <v>4.7489999999999997</v>
      </c>
      <c r="EA10" s="612">
        <v>0</v>
      </c>
      <c r="EB10" s="612">
        <v>5.9989999999999997</v>
      </c>
      <c r="EC10" s="612">
        <v>1.25</v>
      </c>
      <c r="ED10" s="613">
        <f t="shared" si="5"/>
        <v>0.26321330806485577</v>
      </c>
      <c r="EE10" s="358"/>
      <c r="EF10" s="994" t="str">
        <f t="shared" si="21"/>
        <v>1964/1965</v>
      </c>
      <c r="EG10" s="995">
        <v>0.26500000000000001</v>
      </c>
      <c r="EH10" s="995">
        <v>5.0599999999999996</v>
      </c>
      <c r="EI10" s="995">
        <v>1.3420000000000001</v>
      </c>
      <c r="EJ10" s="995">
        <v>0.10100000000000001</v>
      </c>
      <c r="EK10" s="995">
        <v>0.42</v>
      </c>
      <c r="EL10" s="995">
        <v>1.863</v>
      </c>
      <c r="EM10" s="995">
        <v>0.48399999999999999</v>
      </c>
      <c r="EN10" s="995">
        <v>1.2170000000000001</v>
      </c>
      <c r="EO10" s="995">
        <v>1.7010000000000001</v>
      </c>
      <c r="EP10" s="995">
        <v>3.0000000000000001E-3</v>
      </c>
      <c r="EQ10" s="995">
        <v>1.863</v>
      </c>
      <c r="ER10" s="995">
        <v>0.159</v>
      </c>
      <c r="ES10" s="996">
        <f t="shared" si="6"/>
        <v>9.3309859154929578E-2</v>
      </c>
      <c r="ET10" s="358"/>
      <c r="EU10" s="1007" t="str">
        <f t="shared" si="22"/>
        <v>1964/1965</v>
      </c>
      <c r="EV10" s="1008"/>
      <c r="EW10" s="1008"/>
      <c r="EX10" s="1008"/>
      <c r="EY10" s="1008"/>
      <c r="EZ10" s="1008"/>
      <c r="FA10" s="1008"/>
      <c r="FB10" s="1008"/>
      <c r="FC10" s="1008"/>
      <c r="FD10" s="1008"/>
      <c r="FE10" s="1008"/>
      <c r="FF10" s="1008"/>
      <c r="FG10" s="1008"/>
      <c r="FH10" s="1009" t="e">
        <f t="shared" si="7"/>
        <v>#DIV/0!</v>
      </c>
      <c r="FI10" s="358"/>
      <c r="FJ10" s="955" t="str">
        <f t="shared" si="23"/>
        <v>1964/1965</v>
      </c>
      <c r="FK10" s="956">
        <f t="shared" si="24"/>
        <v>35.725999999999999</v>
      </c>
      <c r="FL10" s="956">
        <f t="shared" si="25"/>
        <v>1.4643956782175453</v>
      </c>
      <c r="FM10" s="956">
        <f t="shared" si="26"/>
        <v>52.317000000000021</v>
      </c>
      <c r="FN10" s="956">
        <f t="shared" si="27"/>
        <v>1.7799999999999969</v>
      </c>
      <c r="FO10" s="956">
        <f t="shared" si="28"/>
        <v>5.0609999999999991</v>
      </c>
      <c r="FP10" s="956">
        <f t="shared" si="29"/>
        <v>59.158000000000008</v>
      </c>
      <c r="FQ10" s="956">
        <f t="shared" si="30"/>
        <v>31.665999999999997</v>
      </c>
      <c r="FR10" s="956">
        <f t="shared" si="31"/>
        <v>23.093000000000004</v>
      </c>
      <c r="FS10" s="956">
        <f t="shared" si="32"/>
        <v>54.759000000000015</v>
      </c>
      <c r="FT10" s="956">
        <f t="shared" si="33"/>
        <v>2.5300000000000011</v>
      </c>
      <c r="FU10" s="956">
        <f t="shared" si="34"/>
        <v>59.158000000000008</v>
      </c>
      <c r="FV10" s="956">
        <f t="shared" si="35"/>
        <v>1.8689999999999987</v>
      </c>
      <c r="FW10" s="957">
        <f t="shared" si="9"/>
        <v>3.2624063956431394E-2</v>
      </c>
      <c r="FX10" s="359"/>
      <c r="FY10" s="409" t="str">
        <f t="shared" si="36"/>
        <v>1964/1965</v>
      </c>
      <c r="FZ10" s="341">
        <f t="shared" si="37"/>
        <v>0.41090306375905922</v>
      </c>
      <c r="GA10" s="342">
        <f t="shared" si="38"/>
        <v>0.10534428406278873</v>
      </c>
      <c r="GB10" s="342">
        <f t="shared" si="39"/>
        <v>5.6233140968201714E-2</v>
      </c>
      <c r="GC10" s="342">
        <f t="shared" si="40"/>
        <v>9.8059789497142363E-2</v>
      </c>
      <c r="GD10" s="342">
        <f t="shared" si="41"/>
        <v>2.3863799915501718E-2</v>
      </c>
      <c r="GE10" s="342">
        <f t="shared" si="42"/>
        <v>3.4820719721062821E-2</v>
      </c>
      <c r="GF10" s="342">
        <f t="shared" si="43"/>
        <v>0</v>
      </c>
      <c r="GG10" s="342">
        <f t="shared" si="44"/>
        <v>2.1649202141242125E-2</v>
      </c>
      <c r="GH10" s="342">
        <f t="shared" si="45"/>
        <v>6.2305874487555077E-3</v>
      </c>
      <c r="GI10" s="342">
        <f t="shared" si="46"/>
        <v>0</v>
      </c>
      <c r="GJ10" s="342">
        <f t="shared" si="47"/>
        <v>0.24289541248624591</v>
      </c>
      <c r="GK10" s="343">
        <f t="shared" si="48"/>
        <v>1</v>
      </c>
      <c r="GM10" s="409" t="str">
        <f t="shared" si="49"/>
        <v>1964/1965</v>
      </c>
      <c r="GN10" s="426">
        <f t="shared" si="50"/>
        <v>0.66291456338161048</v>
      </c>
      <c r="GO10" s="426">
        <f t="shared" si="51"/>
        <v>1.1433557904718066</v>
      </c>
      <c r="GP10" s="426">
        <f t="shared" si="52"/>
        <v>0.7571045875137542</v>
      </c>
      <c r="GQ10" s="426">
        <f t="shared" si="53"/>
        <v>0.96637893583665446</v>
      </c>
      <c r="GR10" s="426">
        <f t="shared" si="54"/>
        <v>0.76385778275475924</v>
      </c>
      <c r="GS10" s="426">
        <f t="shared" si="55"/>
        <v>0.7958407531646442</v>
      </c>
      <c r="GT10" s="426">
        <f t="shared" si="56"/>
        <v>0.58451748343501941</v>
      </c>
      <c r="GU10" s="426">
        <f t="shared" si="57"/>
        <v>0.84235676398910497</v>
      </c>
      <c r="GV10" s="426">
        <f t="shared" si="58"/>
        <v>0.75411757310151584</v>
      </c>
      <c r="GW10" s="426">
        <f t="shared" si="59"/>
        <v>0.89434561095798892</v>
      </c>
      <c r="GX10" s="426">
        <f t="shared" si="60"/>
        <v>0.7958407531646442</v>
      </c>
      <c r="GY10" s="427">
        <f t="shared" si="61"/>
        <v>0.95664981212599143</v>
      </c>
    </row>
    <row r="11" spans="1:207" ht="14.4" x14ac:dyDescent="0.3">
      <c r="A11" s="416" t="s">
        <v>291</v>
      </c>
      <c r="B11" s="603">
        <v>104.471</v>
      </c>
      <c r="C11" s="603">
        <v>2.16</v>
      </c>
      <c r="D11" s="603">
        <v>225.48500000000001</v>
      </c>
      <c r="E11" s="603">
        <v>43.113999999999997</v>
      </c>
      <c r="F11" s="603">
        <v>25.359000000000002</v>
      </c>
      <c r="G11" s="603">
        <v>293.95800000000003</v>
      </c>
      <c r="H11" s="603">
        <v>76.932000000000002</v>
      </c>
      <c r="I11" s="603">
        <v>155.273</v>
      </c>
      <c r="J11" s="603">
        <v>232.20500000000001</v>
      </c>
      <c r="K11" s="603">
        <v>28.073</v>
      </c>
      <c r="L11" s="603">
        <v>293.95800000000003</v>
      </c>
      <c r="M11" s="603">
        <v>33.68</v>
      </c>
      <c r="N11" s="417">
        <f t="shared" si="11"/>
        <v>0.12940010296682777</v>
      </c>
      <c r="P11" s="331" t="str">
        <f t="shared" si="12"/>
        <v>1965/1966</v>
      </c>
      <c r="Q11" s="587">
        <v>22.416</v>
      </c>
      <c r="R11" s="587">
        <v>4.6500000000000004</v>
      </c>
      <c r="S11" s="587">
        <v>104.218</v>
      </c>
      <c r="T11" s="587">
        <v>29.135999999999999</v>
      </c>
      <c r="U11" s="587">
        <v>2.1999999999999999E-2</v>
      </c>
      <c r="V11" s="587">
        <v>133.376</v>
      </c>
      <c r="W11" s="587">
        <v>9.1820000000000004</v>
      </c>
      <c r="X11" s="587">
        <v>86.076999999999998</v>
      </c>
      <c r="Y11" s="587">
        <v>95.259</v>
      </c>
      <c r="Z11" s="587">
        <v>16.738</v>
      </c>
      <c r="AA11" s="587">
        <v>133.376</v>
      </c>
      <c r="AB11" s="587">
        <v>21.379000000000001</v>
      </c>
      <c r="AC11" s="332">
        <f t="shared" si="13"/>
        <v>0.19088904167075904</v>
      </c>
      <c r="AD11" s="358"/>
      <c r="AE11" s="334" t="str">
        <f t="shared" si="14"/>
        <v>1965/1966</v>
      </c>
      <c r="AF11" s="592">
        <v>15.670999999999999</v>
      </c>
      <c r="AG11" s="592">
        <v>1.51</v>
      </c>
      <c r="AH11" s="592">
        <v>23.66</v>
      </c>
      <c r="AI11" s="592">
        <v>4.3369999999999997</v>
      </c>
      <c r="AJ11" s="592">
        <v>3.1E-2</v>
      </c>
      <c r="AK11" s="592">
        <v>28.027999999999999</v>
      </c>
      <c r="AL11" s="592">
        <v>14.573</v>
      </c>
      <c r="AM11" s="592">
        <v>9.9019999999999992</v>
      </c>
      <c r="AN11" s="592">
        <v>24.475000000000001</v>
      </c>
      <c r="AO11" s="592">
        <v>0.23200000000000001</v>
      </c>
      <c r="AP11" s="592">
        <v>28.027999999999999</v>
      </c>
      <c r="AQ11" s="592">
        <v>3.3210000000000002</v>
      </c>
      <c r="AR11" s="335">
        <f t="shared" si="0"/>
        <v>0.13441534787711984</v>
      </c>
      <c r="AS11" s="358"/>
      <c r="AT11" s="611" t="str">
        <f t="shared" si="15"/>
        <v>1965/1966</v>
      </c>
      <c r="AU11" s="612">
        <v>8.7029999999999994</v>
      </c>
      <c r="AV11" s="612">
        <v>1.31</v>
      </c>
      <c r="AW11" s="612">
        <v>11.371</v>
      </c>
      <c r="AX11" s="612">
        <v>3.5579999999999998</v>
      </c>
      <c r="AY11" s="612">
        <v>5.0000000000000001E-3</v>
      </c>
      <c r="AZ11" s="612">
        <v>14.933999999999999</v>
      </c>
      <c r="BA11" s="612">
        <v>3.7679999999999998</v>
      </c>
      <c r="BB11" s="612">
        <v>7.9349999999999996</v>
      </c>
      <c r="BC11" s="612">
        <v>11.702999999999999</v>
      </c>
      <c r="BD11" s="612">
        <v>0.621</v>
      </c>
      <c r="BE11" s="612">
        <v>14.933999999999999</v>
      </c>
      <c r="BF11" s="612">
        <v>2.61</v>
      </c>
      <c r="BG11" s="613">
        <f t="shared" si="1"/>
        <v>0.21178188899707887</v>
      </c>
      <c r="BH11" s="358"/>
      <c r="BI11" s="955" t="str">
        <f t="shared" si="16"/>
        <v>1965/1966</v>
      </c>
      <c r="BJ11" s="956">
        <v>8.3279999999999994</v>
      </c>
      <c r="BK11" s="956">
        <v>2.4</v>
      </c>
      <c r="BL11" s="956">
        <v>19.959</v>
      </c>
      <c r="BM11" s="956">
        <v>1.55</v>
      </c>
      <c r="BN11" s="956">
        <v>19.62</v>
      </c>
      <c r="BO11" s="956">
        <v>41.128999999999998</v>
      </c>
      <c r="BP11" s="956">
        <v>7.1589999999999998</v>
      </c>
      <c r="BQ11" s="956">
        <v>29.308</v>
      </c>
      <c r="BR11" s="956">
        <v>36.466999999999999</v>
      </c>
      <c r="BS11" s="956">
        <v>2.6640000000000001</v>
      </c>
      <c r="BT11" s="956">
        <v>41.128999999999998</v>
      </c>
      <c r="BU11" s="956">
        <v>1.998</v>
      </c>
      <c r="BV11" s="957">
        <f t="shared" si="2"/>
        <v>5.1059262477319775E-2</v>
      </c>
      <c r="BW11" s="358"/>
      <c r="BX11" s="970" t="str">
        <f t="shared" si="17"/>
        <v>1965/1966</v>
      </c>
      <c r="BY11" s="971">
        <v>3.274</v>
      </c>
      <c r="BZ11" s="971">
        <v>2.15</v>
      </c>
      <c r="CA11" s="971">
        <v>7.04</v>
      </c>
      <c r="CB11" s="971">
        <v>9.9000000000000005E-2</v>
      </c>
      <c r="CC11" s="971">
        <v>1E-3</v>
      </c>
      <c r="CD11" s="971">
        <v>7.14</v>
      </c>
      <c r="CE11" s="971">
        <v>0.48299999999999998</v>
      </c>
      <c r="CF11" s="971">
        <v>2.722</v>
      </c>
      <c r="CG11" s="971">
        <v>3.2050000000000001</v>
      </c>
      <c r="CH11" s="971">
        <v>3.855</v>
      </c>
      <c r="CI11" s="971">
        <v>7.14</v>
      </c>
      <c r="CJ11" s="971">
        <v>0.08</v>
      </c>
      <c r="CK11" s="972">
        <f t="shared" si="3"/>
        <v>1.1331444759206798E-2</v>
      </c>
      <c r="CL11" s="358"/>
      <c r="CM11" s="775" t="str">
        <f t="shared" si="18"/>
        <v>1965/1966</v>
      </c>
      <c r="CN11" s="982">
        <v>7.5</v>
      </c>
      <c r="CO11" s="982">
        <v>1.07</v>
      </c>
      <c r="CP11" s="982">
        <v>8</v>
      </c>
      <c r="CQ11" s="982">
        <v>1.1559999999999999</v>
      </c>
      <c r="CR11" s="982">
        <v>1.4E-2</v>
      </c>
      <c r="CS11" s="982">
        <v>9.17</v>
      </c>
      <c r="CT11" s="982">
        <v>6.9859999999999998</v>
      </c>
      <c r="CU11" s="982">
        <v>2.4E-2</v>
      </c>
      <c r="CV11" s="982">
        <v>7.01</v>
      </c>
      <c r="CW11" s="982">
        <v>1.105</v>
      </c>
      <c r="CX11" s="982">
        <v>9.17</v>
      </c>
      <c r="CY11" s="982">
        <v>1.0549999999999999</v>
      </c>
      <c r="CZ11" s="776">
        <f t="shared" si="4"/>
        <v>0.13000616142945162</v>
      </c>
      <c r="DA11" s="358"/>
      <c r="DB11" s="338" t="str">
        <f t="shared" si="19"/>
        <v>1965/1966</v>
      </c>
      <c r="DC11" s="597"/>
      <c r="DD11" s="597"/>
      <c r="DE11" s="597"/>
      <c r="DF11" s="597"/>
      <c r="DG11" s="597"/>
      <c r="DH11" s="597"/>
      <c r="DI11" s="597"/>
      <c r="DJ11" s="597"/>
      <c r="DK11" s="597"/>
      <c r="DL11" s="597"/>
      <c r="DM11" s="597"/>
      <c r="DN11" s="597"/>
      <c r="DO11" s="339"/>
      <c r="DP11" s="358"/>
      <c r="DQ11" s="611" t="str">
        <f t="shared" si="20"/>
        <v>1965/1966</v>
      </c>
      <c r="DR11" s="612">
        <v>4.7990000000000004</v>
      </c>
      <c r="DS11" s="612">
        <v>1.01</v>
      </c>
      <c r="DT11" s="612">
        <v>4.8230000000000004</v>
      </c>
      <c r="DU11" s="612">
        <v>1.25</v>
      </c>
      <c r="DV11" s="612">
        <v>0.123</v>
      </c>
      <c r="DW11" s="612">
        <v>6.1959999999999997</v>
      </c>
      <c r="DX11" s="612">
        <v>4.8959999999999999</v>
      </c>
      <c r="DY11" s="612">
        <v>0.05</v>
      </c>
      <c r="DZ11" s="612">
        <v>4.9459999999999997</v>
      </c>
      <c r="EA11" s="612">
        <v>0</v>
      </c>
      <c r="EB11" s="612">
        <v>6.1959999999999997</v>
      </c>
      <c r="EC11" s="612">
        <v>1.25</v>
      </c>
      <c r="ED11" s="613">
        <f t="shared" si="5"/>
        <v>0.25272947836635667</v>
      </c>
      <c r="EE11" s="358"/>
      <c r="EF11" s="994" t="str">
        <f t="shared" si="21"/>
        <v>1965/1966</v>
      </c>
      <c r="EG11" s="995">
        <v>0.30199999999999999</v>
      </c>
      <c r="EH11" s="995">
        <v>5</v>
      </c>
      <c r="EI11" s="995">
        <v>1.5109999999999999</v>
      </c>
      <c r="EJ11" s="995">
        <v>0.159</v>
      </c>
      <c r="EK11" s="995">
        <v>0.56499999999999995</v>
      </c>
      <c r="EL11" s="995">
        <v>2.2349999999999999</v>
      </c>
      <c r="EM11" s="995">
        <v>0.52500000000000002</v>
      </c>
      <c r="EN11" s="995">
        <v>1.548</v>
      </c>
      <c r="EO11" s="995">
        <v>2.073</v>
      </c>
      <c r="EP11" s="995">
        <v>1.6E-2</v>
      </c>
      <c r="EQ11" s="995">
        <v>2.2349999999999999</v>
      </c>
      <c r="ER11" s="995">
        <v>0.14599999999999999</v>
      </c>
      <c r="ES11" s="996">
        <f t="shared" si="6"/>
        <v>6.9889899473432257E-2</v>
      </c>
      <c r="ET11" s="358"/>
      <c r="EU11" s="1007" t="str">
        <f t="shared" si="22"/>
        <v>1965/1966</v>
      </c>
      <c r="EV11" s="1008"/>
      <c r="EW11" s="1008"/>
      <c r="EX11" s="1008"/>
      <c r="EY11" s="1008"/>
      <c r="EZ11" s="1008"/>
      <c r="FA11" s="1008"/>
      <c r="FB11" s="1008"/>
      <c r="FC11" s="1008"/>
      <c r="FD11" s="1008"/>
      <c r="FE11" s="1008"/>
      <c r="FF11" s="1008"/>
      <c r="FG11" s="1008"/>
      <c r="FH11" s="1009" t="e">
        <f t="shared" si="7"/>
        <v>#DIV/0!</v>
      </c>
      <c r="FI11" s="358"/>
      <c r="FJ11" s="955" t="str">
        <f t="shared" si="23"/>
        <v>1965/1966</v>
      </c>
      <c r="FK11" s="956">
        <f t="shared" si="24"/>
        <v>33.478000000000009</v>
      </c>
      <c r="FL11" s="956">
        <f t="shared" si="25"/>
        <v>1.341268893004361</v>
      </c>
      <c r="FM11" s="956">
        <f t="shared" si="26"/>
        <v>44.903000000000013</v>
      </c>
      <c r="FN11" s="956">
        <f t="shared" si="27"/>
        <v>1.8689999999999987</v>
      </c>
      <c r="FO11" s="956">
        <f t="shared" si="28"/>
        <v>4.9780000000000033</v>
      </c>
      <c r="FP11" s="956">
        <f t="shared" si="29"/>
        <v>51.750000000000043</v>
      </c>
      <c r="FQ11" s="956">
        <f t="shared" si="30"/>
        <v>29.360000000000007</v>
      </c>
      <c r="FR11" s="956">
        <f t="shared" si="31"/>
        <v>17.706999999999994</v>
      </c>
      <c r="FS11" s="956">
        <f t="shared" si="32"/>
        <v>47.067000000000036</v>
      </c>
      <c r="FT11" s="956">
        <f t="shared" si="33"/>
        <v>2.8420000000000014</v>
      </c>
      <c r="FU11" s="956">
        <f t="shared" si="34"/>
        <v>51.750000000000043</v>
      </c>
      <c r="FV11" s="956">
        <f t="shared" si="35"/>
        <v>1.8409999999999993</v>
      </c>
      <c r="FW11" s="957">
        <f t="shared" si="9"/>
        <v>3.688713458494456E-2</v>
      </c>
      <c r="FX11" s="359"/>
      <c r="FY11" s="409" t="str">
        <f t="shared" si="36"/>
        <v>1965/1966</v>
      </c>
      <c r="FZ11" s="341">
        <f t="shared" si="37"/>
        <v>0.46219482448943389</v>
      </c>
      <c r="GA11" s="342">
        <f t="shared" si="38"/>
        <v>0.1049293744594984</v>
      </c>
      <c r="GB11" s="342">
        <f t="shared" si="39"/>
        <v>5.0429075104774151E-2</v>
      </c>
      <c r="GC11" s="342">
        <f t="shared" si="40"/>
        <v>8.8515865800385826E-2</v>
      </c>
      <c r="GD11" s="342">
        <f t="shared" si="41"/>
        <v>3.1221589019225223E-2</v>
      </c>
      <c r="GE11" s="342">
        <f t="shared" si="42"/>
        <v>3.5479078430937755E-2</v>
      </c>
      <c r="GF11" s="342">
        <f t="shared" si="43"/>
        <v>0</v>
      </c>
      <c r="GG11" s="342">
        <f t="shared" si="44"/>
        <v>2.1389449409051599E-2</v>
      </c>
      <c r="GH11" s="342">
        <f t="shared" si="45"/>
        <v>6.7011109386433676E-3</v>
      </c>
      <c r="GI11" s="342">
        <f t="shared" si="46"/>
        <v>0</v>
      </c>
      <c r="GJ11" s="342">
        <f t="shared" si="47"/>
        <v>0.19913963234804979</v>
      </c>
      <c r="GK11" s="343">
        <f t="shared" si="48"/>
        <v>1</v>
      </c>
      <c r="GM11" s="409" t="str">
        <f t="shared" si="49"/>
        <v>1965/1966</v>
      </c>
      <c r="GN11" s="426">
        <f t="shared" si="50"/>
        <v>0.67954743421619412</v>
      </c>
      <c r="GO11" s="426">
        <f t="shared" si="51"/>
        <v>1.1776200157449008</v>
      </c>
      <c r="GP11" s="426">
        <f t="shared" si="52"/>
        <v>0.80086036765195012</v>
      </c>
      <c r="GQ11" s="426">
        <f t="shared" si="53"/>
        <v>0.95664981212599143</v>
      </c>
      <c r="GR11" s="426">
        <f t="shared" si="54"/>
        <v>0.80369888402539547</v>
      </c>
      <c r="GS11" s="426">
        <f t="shared" si="55"/>
        <v>0.82395444247137328</v>
      </c>
      <c r="GT11" s="426">
        <f t="shared" si="56"/>
        <v>0.61836426974470959</v>
      </c>
      <c r="GU11" s="426">
        <f t="shared" si="57"/>
        <v>0.88596214409459495</v>
      </c>
      <c r="GV11" s="426">
        <f t="shared" si="58"/>
        <v>0.79730410628539439</v>
      </c>
      <c r="GW11" s="426">
        <f t="shared" si="59"/>
        <v>0.89876393687885148</v>
      </c>
      <c r="GX11" s="426">
        <f t="shared" si="60"/>
        <v>0.82395444247137328</v>
      </c>
      <c r="GY11" s="427">
        <f t="shared" si="61"/>
        <v>0.94533847980997632</v>
      </c>
    </row>
    <row r="12" spans="1:207" ht="14.4" x14ac:dyDescent="0.3">
      <c r="A12" s="416" t="s">
        <v>292</v>
      </c>
      <c r="B12" s="603">
        <v>109.66200000000001</v>
      </c>
      <c r="C12" s="603">
        <v>2.2799999999999998</v>
      </c>
      <c r="D12" s="603">
        <v>250.08</v>
      </c>
      <c r="E12" s="603">
        <v>33.68</v>
      </c>
      <c r="F12" s="603">
        <v>25.423999999999999</v>
      </c>
      <c r="G12" s="603">
        <v>309.18400000000003</v>
      </c>
      <c r="H12" s="603">
        <v>82.58</v>
      </c>
      <c r="I12" s="603">
        <v>160.53200000000001</v>
      </c>
      <c r="J12" s="603">
        <v>243.11199999999999</v>
      </c>
      <c r="K12" s="603">
        <v>27.02</v>
      </c>
      <c r="L12" s="603">
        <v>309.18400000000003</v>
      </c>
      <c r="M12" s="603">
        <v>39.052</v>
      </c>
      <c r="N12" s="417">
        <f t="shared" si="11"/>
        <v>0.14456636014985266</v>
      </c>
      <c r="P12" s="331" t="str">
        <f t="shared" si="12"/>
        <v>1966/1967</v>
      </c>
      <c r="Q12" s="587">
        <v>23.068000000000001</v>
      </c>
      <c r="R12" s="587">
        <v>4.59</v>
      </c>
      <c r="S12" s="587">
        <v>105.86199999999999</v>
      </c>
      <c r="T12" s="587">
        <v>21.379000000000001</v>
      </c>
      <c r="U12" s="587">
        <v>2.1999999999999999E-2</v>
      </c>
      <c r="V12" s="587">
        <v>127.26300000000001</v>
      </c>
      <c r="W12" s="587">
        <v>9.3450000000000006</v>
      </c>
      <c r="X12" s="587">
        <v>84.792000000000002</v>
      </c>
      <c r="Y12" s="587">
        <v>94.137</v>
      </c>
      <c r="Z12" s="587">
        <v>12.138</v>
      </c>
      <c r="AA12" s="587">
        <v>127.26300000000001</v>
      </c>
      <c r="AB12" s="587">
        <v>20.988</v>
      </c>
      <c r="AC12" s="332">
        <f t="shared" si="13"/>
        <v>0.19748764996471416</v>
      </c>
      <c r="AD12" s="358"/>
      <c r="AE12" s="334" t="str">
        <f t="shared" si="14"/>
        <v>1966/1967</v>
      </c>
      <c r="AF12" s="592">
        <v>16.292000000000002</v>
      </c>
      <c r="AG12" s="592">
        <v>1.7</v>
      </c>
      <c r="AH12" s="592">
        <v>27.613</v>
      </c>
      <c r="AI12" s="592">
        <v>3.3210000000000002</v>
      </c>
      <c r="AJ12" s="592">
        <v>6.3E-2</v>
      </c>
      <c r="AK12" s="592">
        <v>30.997</v>
      </c>
      <c r="AL12" s="592">
        <v>15.973000000000001</v>
      </c>
      <c r="AM12" s="592">
        <v>10.385999999999999</v>
      </c>
      <c r="AN12" s="592">
        <v>26.359000000000002</v>
      </c>
      <c r="AO12" s="592">
        <v>0.123</v>
      </c>
      <c r="AP12" s="592">
        <v>30.997</v>
      </c>
      <c r="AQ12" s="592">
        <v>4.5149999999999997</v>
      </c>
      <c r="AR12" s="335">
        <f t="shared" si="0"/>
        <v>0.17049316516879387</v>
      </c>
      <c r="AS12" s="358"/>
      <c r="AT12" s="611" t="str">
        <f t="shared" si="15"/>
        <v>1966/1967</v>
      </c>
      <c r="AU12" s="612">
        <v>9.2739999999999991</v>
      </c>
      <c r="AV12" s="612">
        <v>1.38</v>
      </c>
      <c r="AW12" s="612">
        <v>12.824</v>
      </c>
      <c r="AX12" s="612">
        <v>2.61</v>
      </c>
      <c r="AY12" s="612">
        <v>8.9999999999999993E-3</v>
      </c>
      <c r="AZ12" s="612">
        <v>15.443</v>
      </c>
      <c r="BA12" s="612">
        <v>3.79</v>
      </c>
      <c r="BB12" s="612">
        <v>7.16</v>
      </c>
      <c r="BC12" s="612">
        <v>10.95</v>
      </c>
      <c r="BD12" s="612">
        <v>0.48299999999999998</v>
      </c>
      <c r="BE12" s="612">
        <v>15.443</v>
      </c>
      <c r="BF12" s="612">
        <v>4.01</v>
      </c>
      <c r="BG12" s="613">
        <f t="shared" si="1"/>
        <v>0.35073908860316627</v>
      </c>
      <c r="BH12" s="358"/>
      <c r="BI12" s="955" t="str">
        <f t="shared" si="16"/>
        <v>1966/1967</v>
      </c>
      <c r="BJ12" s="956">
        <v>8.39</v>
      </c>
      <c r="BK12" s="956">
        <v>2.96</v>
      </c>
      <c r="BL12" s="956">
        <v>24.873999999999999</v>
      </c>
      <c r="BM12" s="956">
        <v>1.998</v>
      </c>
      <c r="BN12" s="956">
        <v>18.751999999999999</v>
      </c>
      <c r="BO12" s="956">
        <v>45.624000000000002</v>
      </c>
      <c r="BP12" s="956">
        <v>7.16</v>
      </c>
      <c r="BQ12" s="956">
        <v>32.802999999999997</v>
      </c>
      <c r="BR12" s="956">
        <v>39.963000000000001</v>
      </c>
      <c r="BS12" s="956">
        <v>3.117</v>
      </c>
      <c r="BT12" s="956">
        <v>45.624000000000002</v>
      </c>
      <c r="BU12" s="956">
        <v>2.544</v>
      </c>
      <c r="BV12" s="957">
        <f t="shared" si="2"/>
        <v>5.9052924791086356E-2</v>
      </c>
      <c r="BW12" s="358"/>
      <c r="BX12" s="970" t="str">
        <f t="shared" si="17"/>
        <v>1966/1967</v>
      </c>
      <c r="BY12" s="971">
        <v>3.45</v>
      </c>
      <c r="BZ12" s="971">
        <v>2.3199999999999998</v>
      </c>
      <c r="CA12" s="971">
        <v>8</v>
      </c>
      <c r="CB12" s="971">
        <v>0.08</v>
      </c>
      <c r="CC12" s="971">
        <v>0</v>
      </c>
      <c r="CD12" s="971">
        <v>8.08</v>
      </c>
      <c r="CE12" s="971">
        <v>0.55800000000000005</v>
      </c>
      <c r="CF12" s="971">
        <v>3.2229999999999999</v>
      </c>
      <c r="CG12" s="971">
        <v>3.7810000000000001</v>
      </c>
      <c r="CH12" s="971">
        <v>4.117</v>
      </c>
      <c r="CI12" s="971">
        <v>8.08</v>
      </c>
      <c r="CJ12" s="971">
        <v>0.182</v>
      </c>
      <c r="CK12" s="972">
        <f t="shared" si="3"/>
        <v>2.3043808559128895E-2</v>
      </c>
      <c r="CL12" s="358"/>
      <c r="CM12" s="775" t="str">
        <f t="shared" si="18"/>
        <v>1966/1967</v>
      </c>
      <c r="CN12" s="982">
        <v>7.5</v>
      </c>
      <c r="CO12" s="982">
        <v>1.0900000000000001</v>
      </c>
      <c r="CP12" s="982">
        <v>8.1999999999999993</v>
      </c>
      <c r="CQ12" s="982">
        <v>1.0549999999999999</v>
      </c>
      <c r="CR12" s="982">
        <v>1.4999999999999999E-2</v>
      </c>
      <c r="CS12" s="982">
        <v>9.27</v>
      </c>
      <c r="CT12" s="982">
        <v>7.3849999999999998</v>
      </c>
      <c r="CU12" s="982">
        <v>2.5000000000000001E-2</v>
      </c>
      <c r="CV12" s="982">
        <v>7.41</v>
      </c>
      <c r="CW12" s="982">
        <v>1.0549999999999999</v>
      </c>
      <c r="CX12" s="982">
        <v>9.27</v>
      </c>
      <c r="CY12" s="982">
        <v>0.80500000000000005</v>
      </c>
      <c r="CZ12" s="776">
        <f t="shared" si="4"/>
        <v>9.5097460129946854E-2</v>
      </c>
      <c r="DA12" s="358"/>
      <c r="DB12" s="338" t="str">
        <f t="shared" si="19"/>
        <v>1966/1967</v>
      </c>
      <c r="DC12" s="597"/>
      <c r="DD12" s="597"/>
      <c r="DE12" s="597"/>
      <c r="DF12" s="597"/>
      <c r="DG12" s="597"/>
      <c r="DH12" s="597"/>
      <c r="DI12" s="597"/>
      <c r="DJ12" s="597"/>
      <c r="DK12" s="597"/>
      <c r="DL12" s="597"/>
      <c r="DM12" s="597"/>
      <c r="DN12" s="597"/>
      <c r="DO12" s="339"/>
      <c r="DP12" s="358"/>
      <c r="DQ12" s="611" t="str">
        <f t="shared" si="20"/>
        <v>1966/1967</v>
      </c>
      <c r="DR12" s="612">
        <v>5.0739999999999998</v>
      </c>
      <c r="DS12" s="612">
        <v>0.97</v>
      </c>
      <c r="DT12" s="612">
        <v>4.8940000000000001</v>
      </c>
      <c r="DU12" s="612">
        <v>1.25</v>
      </c>
      <c r="DV12" s="612">
        <v>0.107</v>
      </c>
      <c r="DW12" s="612">
        <v>6.2510000000000003</v>
      </c>
      <c r="DX12" s="612">
        <v>5.0010000000000003</v>
      </c>
      <c r="DY12" s="612">
        <v>0.05</v>
      </c>
      <c r="DZ12" s="612">
        <v>5.0510000000000002</v>
      </c>
      <c r="EA12" s="612">
        <v>0</v>
      </c>
      <c r="EB12" s="612">
        <v>6.2510000000000003</v>
      </c>
      <c r="EC12" s="612">
        <v>1.2</v>
      </c>
      <c r="ED12" s="613">
        <f t="shared" si="5"/>
        <v>0.23757671748168677</v>
      </c>
      <c r="EE12" s="358"/>
      <c r="EF12" s="994" t="str">
        <f t="shared" si="21"/>
        <v>1966/1967</v>
      </c>
      <c r="EG12" s="995">
        <v>0.32700000000000001</v>
      </c>
      <c r="EH12" s="995">
        <v>5.15</v>
      </c>
      <c r="EI12" s="995">
        <v>1.6850000000000001</v>
      </c>
      <c r="EJ12" s="995">
        <v>0.14599999999999999</v>
      </c>
      <c r="EK12" s="995">
        <v>0.53100000000000003</v>
      </c>
      <c r="EL12" s="995">
        <v>2.3620000000000001</v>
      </c>
      <c r="EM12" s="995">
        <v>0.52300000000000002</v>
      </c>
      <c r="EN12" s="995">
        <v>1.6879999999999999</v>
      </c>
      <c r="EO12" s="995">
        <v>2.2109999999999999</v>
      </c>
      <c r="EP12" s="995">
        <v>2E-3</v>
      </c>
      <c r="EQ12" s="995">
        <v>2.3620000000000001</v>
      </c>
      <c r="ER12" s="995">
        <v>0.14899999999999999</v>
      </c>
      <c r="ES12" s="996">
        <f t="shared" si="6"/>
        <v>6.732941708088569E-2</v>
      </c>
      <c r="ET12" s="358"/>
      <c r="EU12" s="1007" t="str">
        <f t="shared" si="22"/>
        <v>1966/1967</v>
      </c>
      <c r="EV12" s="1008"/>
      <c r="EW12" s="1008"/>
      <c r="EX12" s="1008"/>
      <c r="EY12" s="1008"/>
      <c r="EZ12" s="1008"/>
      <c r="FA12" s="1008"/>
      <c r="FB12" s="1008"/>
      <c r="FC12" s="1008"/>
      <c r="FD12" s="1008"/>
      <c r="FE12" s="1008"/>
      <c r="FF12" s="1008"/>
      <c r="FG12" s="1008"/>
      <c r="FH12" s="1009" t="e">
        <f t="shared" si="7"/>
        <v>#DIV/0!</v>
      </c>
      <c r="FI12" s="358"/>
      <c r="FJ12" s="955" t="str">
        <f t="shared" si="23"/>
        <v>1966/1967</v>
      </c>
      <c r="FK12" s="956">
        <f t="shared" si="24"/>
        <v>36.287000000000006</v>
      </c>
      <c r="FL12" s="956">
        <f t="shared" si="25"/>
        <v>1.5467798385096594</v>
      </c>
      <c r="FM12" s="956">
        <f t="shared" si="26"/>
        <v>56.128000000000021</v>
      </c>
      <c r="FN12" s="956">
        <f t="shared" si="27"/>
        <v>1.8409999999999993</v>
      </c>
      <c r="FO12" s="956">
        <f t="shared" si="28"/>
        <v>5.9250000000000034</v>
      </c>
      <c r="FP12" s="956">
        <f t="shared" si="29"/>
        <v>63.894000000000027</v>
      </c>
      <c r="FQ12" s="956">
        <f t="shared" si="30"/>
        <v>32.844999999999999</v>
      </c>
      <c r="FR12" s="956">
        <f t="shared" si="31"/>
        <v>20.405000000000022</v>
      </c>
      <c r="FS12" s="956">
        <f t="shared" si="32"/>
        <v>53.249999999999972</v>
      </c>
      <c r="FT12" s="956">
        <f t="shared" si="33"/>
        <v>5.9849999999999994</v>
      </c>
      <c r="FU12" s="956">
        <f t="shared" si="34"/>
        <v>63.894000000000027</v>
      </c>
      <c r="FV12" s="956">
        <f t="shared" si="35"/>
        <v>4.6589999999999989</v>
      </c>
      <c r="FW12" s="957">
        <f t="shared" si="9"/>
        <v>7.8652823499620175E-2</v>
      </c>
      <c r="FX12" s="359"/>
      <c r="FY12" s="409" t="str">
        <f t="shared" si="36"/>
        <v>1966/1967</v>
      </c>
      <c r="FZ12" s="341">
        <f t="shared" si="37"/>
        <v>0.42331253998720403</v>
      </c>
      <c r="GA12" s="342">
        <f t="shared" si="38"/>
        <v>0.11041666666666666</v>
      </c>
      <c r="GB12" s="342">
        <f t="shared" si="39"/>
        <v>5.1279590531030067E-2</v>
      </c>
      <c r="GC12" s="342">
        <f t="shared" si="40"/>
        <v>9.9464171465131146E-2</v>
      </c>
      <c r="GD12" s="342">
        <f t="shared" si="41"/>
        <v>3.1989763275751759E-2</v>
      </c>
      <c r="GE12" s="342">
        <f t="shared" si="42"/>
        <v>3.2789507357645548E-2</v>
      </c>
      <c r="GF12" s="342">
        <f t="shared" si="43"/>
        <v>0</v>
      </c>
      <c r="GG12" s="342">
        <f t="shared" si="44"/>
        <v>1.956973768394114E-2</v>
      </c>
      <c r="GH12" s="342">
        <f t="shared" si="45"/>
        <v>6.737843889955214E-3</v>
      </c>
      <c r="GI12" s="342">
        <f t="shared" si="46"/>
        <v>0</v>
      </c>
      <c r="GJ12" s="342">
        <f t="shared" si="47"/>
        <v>0.22444017914267442</v>
      </c>
      <c r="GK12" s="343">
        <f t="shared" si="48"/>
        <v>1</v>
      </c>
      <c r="GM12" s="409" t="str">
        <f t="shared" si="49"/>
        <v>1966/1967</v>
      </c>
      <c r="GN12" s="426">
        <f t="shared" si="50"/>
        <v>0.66910142072914958</v>
      </c>
      <c r="GO12" s="426">
        <f t="shared" si="51"/>
        <v>1.1593412833617265</v>
      </c>
      <c r="GP12" s="426">
        <f t="shared" si="52"/>
        <v>0.77555982085732555</v>
      </c>
      <c r="GQ12" s="426">
        <f t="shared" si="53"/>
        <v>0.94533847980997632</v>
      </c>
      <c r="GR12" s="426">
        <f t="shared" si="54"/>
        <v>0.76695248584015097</v>
      </c>
      <c r="GS12" s="426">
        <f t="shared" si="55"/>
        <v>0.79334635686193333</v>
      </c>
      <c r="GT12" s="426">
        <f t="shared" si="56"/>
        <v>0.60226447081617829</v>
      </c>
      <c r="GU12" s="426">
        <f t="shared" si="57"/>
        <v>0.87289138614108086</v>
      </c>
      <c r="GV12" s="426">
        <f t="shared" si="58"/>
        <v>0.78096515186416138</v>
      </c>
      <c r="GW12" s="426">
        <f t="shared" si="59"/>
        <v>0.77849740932642486</v>
      </c>
      <c r="GX12" s="426">
        <f t="shared" si="60"/>
        <v>0.79334635686193333</v>
      </c>
      <c r="GY12" s="427">
        <f t="shared" si="61"/>
        <v>0.88069753149646623</v>
      </c>
    </row>
    <row r="13" spans="1:207" ht="14.4" x14ac:dyDescent="0.3">
      <c r="A13" s="416" t="s">
        <v>293</v>
      </c>
      <c r="B13" s="603">
        <v>110.345</v>
      </c>
      <c r="C13" s="603">
        <v>2.38</v>
      </c>
      <c r="D13" s="603">
        <v>262.16399999999999</v>
      </c>
      <c r="E13" s="603">
        <v>39.052</v>
      </c>
      <c r="F13" s="603">
        <v>27.905000000000001</v>
      </c>
      <c r="G13" s="603">
        <v>329.12099999999998</v>
      </c>
      <c r="H13" s="603">
        <v>82.596999999999994</v>
      </c>
      <c r="I13" s="603">
        <v>170.244</v>
      </c>
      <c r="J13" s="603">
        <v>252.84100000000001</v>
      </c>
      <c r="K13" s="603">
        <v>29.207000000000001</v>
      </c>
      <c r="L13" s="603">
        <v>329.12099999999998</v>
      </c>
      <c r="M13" s="603">
        <v>47.073</v>
      </c>
      <c r="N13" s="417">
        <f t="shared" si="11"/>
        <v>0.16689712389380532</v>
      </c>
      <c r="P13" s="331" t="str">
        <f t="shared" si="12"/>
        <v>1967/1968</v>
      </c>
      <c r="Q13" s="587">
        <v>24.562000000000001</v>
      </c>
      <c r="R13" s="587">
        <v>5.03</v>
      </c>
      <c r="S13" s="587">
        <v>123.459</v>
      </c>
      <c r="T13" s="587">
        <v>20.988</v>
      </c>
      <c r="U13" s="587">
        <v>2.3E-2</v>
      </c>
      <c r="V13" s="587">
        <v>144.47</v>
      </c>
      <c r="W13" s="587">
        <v>9.5069999999999997</v>
      </c>
      <c r="X13" s="587">
        <v>89.731999999999999</v>
      </c>
      <c r="Y13" s="587">
        <v>99.239000000000004</v>
      </c>
      <c r="Z13" s="587">
        <v>15.545999999999999</v>
      </c>
      <c r="AA13" s="587">
        <v>144.47</v>
      </c>
      <c r="AB13" s="587">
        <v>29.684999999999999</v>
      </c>
      <c r="AC13" s="332">
        <f t="shared" si="13"/>
        <v>0.25861393039160169</v>
      </c>
      <c r="AD13" s="358"/>
      <c r="AE13" s="334" t="str">
        <f t="shared" si="14"/>
        <v>1967/1968</v>
      </c>
      <c r="AF13" s="592">
        <v>15.74</v>
      </c>
      <c r="AG13" s="592">
        <v>1.89</v>
      </c>
      <c r="AH13" s="592">
        <v>29.715</v>
      </c>
      <c r="AI13" s="592">
        <v>4.5149999999999997</v>
      </c>
      <c r="AJ13" s="592">
        <v>0.113</v>
      </c>
      <c r="AK13" s="592">
        <v>34.343000000000004</v>
      </c>
      <c r="AL13" s="592">
        <v>15.776</v>
      </c>
      <c r="AM13" s="592">
        <v>12.563000000000001</v>
      </c>
      <c r="AN13" s="592">
        <v>28.338999999999999</v>
      </c>
      <c r="AO13" s="592">
        <v>2.5000000000000001E-2</v>
      </c>
      <c r="AP13" s="592">
        <v>34.343000000000004</v>
      </c>
      <c r="AQ13" s="592">
        <v>5.9790000000000001</v>
      </c>
      <c r="AR13" s="335">
        <f t="shared" si="0"/>
        <v>0.21079537441827673</v>
      </c>
      <c r="AS13" s="358"/>
      <c r="AT13" s="611" t="str">
        <f t="shared" si="15"/>
        <v>1967/1968</v>
      </c>
      <c r="AU13" s="612">
        <v>9.5839999999999996</v>
      </c>
      <c r="AV13" s="612">
        <v>1.34</v>
      </c>
      <c r="AW13" s="612">
        <v>12.814</v>
      </c>
      <c r="AX13" s="612">
        <v>4.01</v>
      </c>
      <c r="AY13" s="612">
        <v>3.0000000000000001E-3</v>
      </c>
      <c r="AZ13" s="612">
        <v>16.827000000000002</v>
      </c>
      <c r="BA13" s="612">
        <v>3.9140000000000001</v>
      </c>
      <c r="BB13" s="612">
        <v>7.57</v>
      </c>
      <c r="BC13" s="612">
        <v>11.484</v>
      </c>
      <c r="BD13" s="612">
        <v>1.181</v>
      </c>
      <c r="BE13" s="612">
        <v>16.827000000000002</v>
      </c>
      <c r="BF13" s="612">
        <v>4.1619999999999999</v>
      </c>
      <c r="BG13" s="613">
        <f t="shared" si="1"/>
        <v>0.3286221871298855</v>
      </c>
      <c r="BH13" s="358"/>
      <c r="BI13" s="955" t="str">
        <f t="shared" si="16"/>
        <v>1967/1968</v>
      </c>
      <c r="BJ13" s="956">
        <v>8.3620000000000001</v>
      </c>
      <c r="BK13" s="956">
        <v>2.8</v>
      </c>
      <c r="BL13" s="956">
        <v>23.408999999999999</v>
      </c>
      <c r="BM13" s="956">
        <v>2.544</v>
      </c>
      <c r="BN13" s="956">
        <v>19.629000000000001</v>
      </c>
      <c r="BO13" s="956">
        <v>45.582000000000001</v>
      </c>
      <c r="BP13" s="956">
        <v>6.7910000000000004</v>
      </c>
      <c r="BQ13" s="956">
        <v>33.979999999999997</v>
      </c>
      <c r="BR13" s="956">
        <v>40.771000000000001</v>
      </c>
      <c r="BS13" s="956">
        <v>2.4319999999999999</v>
      </c>
      <c r="BT13" s="956">
        <v>45.582000000000001</v>
      </c>
      <c r="BU13" s="956">
        <v>2.379</v>
      </c>
      <c r="BV13" s="957">
        <f t="shared" si="2"/>
        <v>5.5065620443024786E-2</v>
      </c>
      <c r="BW13" s="358"/>
      <c r="BX13" s="970" t="str">
        <f t="shared" si="17"/>
        <v>1967/1968</v>
      </c>
      <c r="BY13" s="971">
        <v>3.3780000000000001</v>
      </c>
      <c r="BZ13" s="971">
        <v>1.94</v>
      </c>
      <c r="CA13" s="971">
        <v>6.56</v>
      </c>
      <c r="CB13" s="971">
        <v>0.182</v>
      </c>
      <c r="CC13" s="971">
        <v>1E-3</v>
      </c>
      <c r="CD13" s="971">
        <v>6.7430000000000003</v>
      </c>
      <c r="CE13" s="971">
        <v>0.66800000000000004</v>
      </c>
      <c r="CF13" s="971">
        <v>2.7090000000000001</v>
      </c>
      <c r="CG13" s="971">
        <v>3.3769999999999998</v>
      </c>
      <c r="CH13" s="971">
        <v>3.2290000000000001</v>
      </c>
      <c r="CI13" s="971">
        <v>6.7430000000000003</v>
      </c>
      <c r="CJ13" s="971">
        <v>0.13700000000000001</v>
      </c>
      <c r="CK13" s="972">
        <f t="shared" si="3"/>
        <v>2.073872237359976E-2</v>
      </c>
      <c r="CL13" s="358"/>
      <c r="CM13" s="775" t="str">
        <f t="shared" si="18"/>
        <v>1967/1968</v>
      </c>
      <c r="CN13" s="982">
        <v>7.5</v>
      </c>
      <c r="CO13" s="982">
        <v>1.07</v>
      </c>
      <c r="CP13" s="982">
        <v>8</v>
      </c>
      <c r="CQ13" s="982">
        <v>0.80500000000000005</v>
      </c>
      <c r="CR13" s="982">
        <v>2.5000000000000001E-2</v>
      </c>
      <c r="CS13" s="982">
        <v>8.83</v>
      </c>
      <c r="CT13" s="982">
        <v>7.4939999999999998</v>
      </c>
      <c r="CU13" s="982">
        <v>2.5999999999999999E-2</v>
      </c>
      <c r="CV13" s="982">
        <v>7.52</v>
      </c>
      <c r="CW13" s="982">
        <v>0.92100000000000004</v>
      </c>
      <c r="CX13" s="982">
        <v>8.83</v>
      </c>
      <c r="CY13" s="982">
        <v>0.38900000000000001</v>
      </c>
      <c r="CZ13" s="776">
        <f t="shared" si="4"/>
        <v>4.6084587134225807E-2</v>
      </c>
      <c r="DA13" s="358"/>
      <c r="DB13" s="338" t="str">
        <f t="shared" si="19"/>
        <v>1967/1968</v>
      </c>
      <c r="DC13" s="597"/>
      <c r="DD13" s="597"/>
      <c r="DE13" s="597"/>
      <c r="DF13" s="597"/>
      <c r="DG13" s="597"/>
      <c r="DH13" s="597"/>
      <c r="DI13" s="597"/>
      <c r="DJ13" s="597"/>
      <c r="DK13" s="597"/>
      <c r="DL13" s="597"/>
      <c r="DM13" s="597"/>
      <c r="DN13" s="597"/>
      <c r="DO13" s="339"/>
      <c r="DP13" s="358"/>
      <c r="DQ13" s="611" t="str">
        <f t="shared" si="20"/>
        <v>1967/1968</v>
      </c>
      <c r="DR13" s="612">
        <v>5.5830000000000002</v>
      </c>
      <c r="DS13" s="612">
        <v>1.1200000000000001</v>
      </c>
      <c r="DT13" s="612">
        <v>6.2690000000000001</v>
      </c>
      <c r="DU13" s="612">
        <v>1.2</v>
      </c>
      <c r="DV13" s="612">
        <v>7.4999999999999997E-2</v>
      </c>
      <c r="DW13" s="612">
        <v>7.5439999999999996</v>
      </c>
      <c r="DX13" s="612">
        <v>5.984</v>
      </c>
      <c r="DY13" s="612">
        <v>0.06</v>
      </c>
      <c r="DZ13" s="612">
        <v>6.0439999999999996</v>
      </c>
      <c r="EA13" s="612">
        <v>0</v>
      </c>
      <c r="EB13" s="612">
        <v>7.5439999999999996</v>
      </c>
      <c r="EC13" s="612">
        <v>1.5</v>
      </c>
      <c r="ED13" s="613">
        <f t="shared" si="5"/>
        <v>0.2481800132362674</v>
      </c>
      <c r="EE13" s="358"/>
      <c r="EF13" s="994" t="str">
        <f t="shared" si="21"/>
        <v>1967/1968</v>
      </c>
      <c r="EG13" s="995">
        <v>0.35499999999999998</v>
      </c>
      <c r="EH13" s="995">
        <v>5.3</v>
      </c>
      <c r="EI13" s="995">
        <v>1.883</v>
      </c>
      <c r="EJ13" s="995">
        <v>0.14899999999999999</v>
      </c>
      <c r="EK13" s="995">
        <v>0.747</v>
      </c>
      <c r="EL13" s="995">
        <v>2.7789999999999999</v>
      </c>
      <c r="EM13" s="995">
        <v>0.52900000000000003</v>
      </c>
      <c r="EN13" s="995">
        <v>2.1339999999999999</v>
      </c>
      <c r="EO13" s="995">
        <v>2.6629999999999998</v>
      </c>
      <c r="EP13" s="995">
        <v>5.0000000000000001E-3</v>
      </c>
      <c r="EQ13" s="995">
        <v>2.7789999999999999</v>
      </c>
      <c r="ER13" s="995">
        <v>0.111</v>
      </c>
      <c r="ES13" s="996">
        <f t="shared" si="6"/>
        <v>4.1604197901049481E-2</v>
      </c>
      <c r="ET13" s="358"/>
      <c r="EU13" s="1007" t="str">
        <f t="shared" si="22"/>
        <v>1967/1968</v>
      </c>
      <c r="EV13" s="1008"/>
      <c r="EW13" s="1008"/>
      <c r="EX13" s="1008"/>
      <c r="EY13" s="1008"/>
      <c r="EZ13" s="1008"/>
      <c r="FA13" s="1008"/>
      <c r="FB13" s="1008"/>
      <c r="FC13" s="1008"/>
      <c r="FD13" s="1008"/>
      <c r="FE13" s="1008"/>
      <c r="FF13" s="1008"/>
      <c r="FG13" s="1008"/>
      <c r="FH13" s="1009" t="e">
        <f t="shared" si="7"/>
        <v>#DIV/0!</v>
      </c>
      <c r="FI13" s="358"/>
      <c r="FJ13" s="955" t="str">
        <f t="shared" si="23"/>
        <v>1967/1968</v>
      </c>
      <c r="FK13" s="956">
        <f t="shared" si="24"/>
        <v>35.281000000000006</v>
      </c>
      <c r="FL13" s="956">
        <f t="shared" si="25"/>
        <v>1.4187523029392586</v>
      </c>
      <c r="FM13" s="956">
        <f t="shared" si="26"/>
        <v>50.054999999999993</v>
      </c>
      <c r="FN13" s="956">
        <f t="shared" si="27"/>
        <v>4.6589999999999989</v>
      </c>
      <c r="FO13" s="956">
        <f t="shared" si="28"/>
        <v>7.2890000000000015</v>
      </c>
      <c r="FP13" s="956">
        <f t="shared" si="29"/>
        <v>62.003000000000014</v>
      </c>
      <c r="FQ13" s="956">
        <f t="shared" si="30"/>
        <v>31.933999999999994</v>
      </c>
      <c r="FR13" s="956">
        <f t="shared" si="31"/>
        <v>21.470000000000002</v>
      </c>
      <c r="FS13" s="956">
        <f t="shared" si="32"/>
        <v>53.404000000000025</v>
      </c>
      <c r="FT13" s="956">
        <f t="shared" si="33"/>
        <v>5.8680000000000012</v>
      </c>
      <c r="FU13" s="956">
        <f t="shared" si="34"/>
        <v>62.003000000000014</v>
      </c>
      <c r="FV13" s="956">
        <f t="shared" si="35"/>
        <v>2.7310000000000012</v>
      </c>
      <c r="FW13" s="957">
        <f t="shared" si="9"/>
        <v>4.6075718720475098E-2</v>
      </c>
      <c r="FX13" s="359"/>
      <c r="FY13" s="409" t="str">
        <f t="shared" si="36"/>
        <v>1967/1968</v>
      </c>
      <c r="FZ13" s="341">
        <f t="shared" si="37"/>
        <v>0.47092278115988467</v>
      </c>
      <c r="GA13" s="342">
        <f t="shared" si="38"/>
        <v>0.11334508170458187</v>
      </c>
      <c r="GB13" s="342">
        <f t="shared" si="39"/>
        <v>4.8877801681390276E-2</v>
      </c>
      <c r="GC13" s="342">
        <f t="shared" si="40"/>
        <v>8.9291435895088575E-2</v>
      </c>
      <c r="GD13" s="342">
        <f t="shared" si="41"/>
        <v>2.5022504996872186E-2</v>
      </c>
      <c r="GE13" s="342">
        <f t="shared" si="42"/>
        <v>3.0515249996185594E-2</v>
      </c>
      <c r="GF13" s="342">
        <f t="shared" si="43"/>
        <v>0</v>
      </c>
      <c r="GG13" s="342">
        <f t="shared" si="44"/>
        <v>2.3912512778260939E-2</v>
      </c>
      <c r="GH13" s="342">
        <f t="shared" si="45"/>
        <v>7.1825269678521845E-3</v>
      </c>
      <c r="GI13" s="342">
        <f t="shared" si="46"/>
        <v>0</v>
      </c>
      <c r="GJ13" s="342">
        <f t="shared" si="47"/>
        <v>0.19093010481988371</v>
      </c>
      <c r="GK13" s="343">
        <f t="shared" si="48"/>
        <v>1</v>
      </c>
      <c r="GM13" s="409" t="str">
        <f t="shared" si="49"/>
        <v>1967/1968</v>
      </c>
      <c r="GN13" s="426">
        <f t="shared" si="50"/>
        <v>0.68026643708369217</v>
      </c>
      <c r="GO13" s="426">
        <f t="shared" si="51"/>
        <v>1.1872725750216957</v>
      </c>
      <c r="GP13" s="426">
        <f t="shared" si="52"/>
        <v>0.80906989518011629</v>
      </c>
      <c r="GQ13" s="426">
        <f t="shared" si="53"/>
        <v>0.88069753149646623</v>
      </c>
      <c r="GR13" s="426">
        <f t="shared" si="54"/>
        <v>0.73879233112345455</v>
      </c>
      <c r="GS13" s="426">
        <f t="shared" si="55"/>
        <v>0.81161031960889751</v>
      </c>
      <c r="GT13" s="426">
        <f t="shared" si="56"/>
        <v>0.61337578846689356</v>
      </c>
      <c r="GU13" s="426">
        <f t="shared" si="57"/>
        <v>0.87388689175536294</v>
      </c>
      <c r="GV13" s="426">
        <f t="shared" si="58"/>
        <v>0.78878425571802069</v>
      </c>
      <c r="GW13" s="426">
        <f t="shared" si="59"/>
        <v>0.79908925942411047</v>
      </c>
      <c r="GX13" s="426">
        <f t="shared" si="60"/>
        <v>0.81161031960889751</v>
      </c>
      <c r="GY13" s="427">
        <f t="shared" si="61"/>
        <v>0.94198372740212011</v>
      </c>
    </row>
    <row r="14" spans="1:207" ht="14.4" x14ac:dyDescent="0.3">
      <c r="A14" s="416" t="s">
        <v>294</v>
      </c>
      <c r="B14" s="603">
        <v>108.776</v>
      </c>
      <c r="C14" s="603">
        <v>2.3199999999999998</v>
      </c>
      <c r="D14" s="603">
        <v>252.49600000000001</v>
      </c>
      <c r="E14" s="603">
        <v>47.073</v>
      </c>
      <c r="F14" s="603">
        <v>27.725999999999999</v>
      </c>
      <c r="G14" s="603">
        <v>327.29500000000002</v>
      </c>
      <c r="H14" s="603">
        <v>83.510999999999996</v>
      </c>
      <c r="I14" s="603">
        <v>173.13499999999999</v>
      </c>
      <c r="J14" s="603">
        <v>256.64600000000002</v>
      </c>
      <c r="K14" s="603">
        <v>26.951000000000001</v>
      </c>
      <c r="L14" s="603">
        <v>327.29500000000002</v>
      </c>
      <c r="M14" s="603">
        <v>43.698</v>
      </c>
      <c r="N14" s="417">
        <f t="shared" si="11"/>
        <v>0.1540848457494261</v>
      </c>
      <c r="P14" s="331" t="str">
        <f t="shared" si="12"/>
        <v>1968/1969</v>
      </c>
      <c r="Q14" s="587">
        <v>22.654</v>
      </c>
      <c r="R14" s="587">
        <v>4.99</v>
      </c>
      <c r="S14" s="587">
        <v>113.024</v>
      </c>
      <c r="T14" s="587">
        <v>29.684999999999999</v>
      </c>
      <c r="U14" s="587">
        <v>3.3000000000000002E-2</v>
      </c>
      <c r="V14" s="587">
        <v>142.74199999999999</v>
      </c>
      <c r="W14" s="587">
        <v>9.7810000000000006</v>
      </c>
      <c r="X14" s="587">
        <v>91.253</v>
      </c>
      <c r="Y14" s="587">
        <v>101.03400000000001</v>
      </c>
      <c r="Z14" s="587">
        <v>13.301</v>
      </c>
      <c r="AA14" s="587">
        <v>142.74199999999999</v>
      </c>
      <c r="AB14" s="587">
        <v>28.407</v>
      </c>
      <c r="AC14" s="332">
        <f t="shared" si="13"/>
        <v>0.24845410416757771</v>
      </c>
      <c r="AD14" s="358"/>
      <c r="AE14" s="334" t="str">
        <f t="shared" si="14"/>
        <v>1968/1969</v>
      </c>
      <c r="AF14" s="592">
        <v>15.474</v>
      </c>
      <c r="AG14" s="592">
        <v>1.74</v>
      </c>
      <c r="AH14" s="592">
        <v>26.861000000000001</v>
      </c>
      <c r="AI14" s="592">
        <v>5.9790000000000001</v>
      </c>
      <c r="AJ14" s="592">
        <v>1E-3</v>
      </c>
      <c r="AK14" s="592">
        <v>32.841000000000001</v>
      </c>
      <c r="AL14" s="592">
        <v>15.362</v>
      </c>
      <c r="AM14" s="592">
        <v>11.359</v>
      </c>
      <c r="AN14" s="592">
        <v>26.721</v>
      </c>
      <c r="AO14" s="592">
        <v>3.5000000000000003E-2</v>
      </c>
      <c r="AP14" s="592">
        <v>32.841000000000001</v>
      </c>
      <c r="AQ14" s="592">
        <v>6.085</v>
      </c>
      <c r="AR14" s="335">
        <f t="shared" si="0"/>
        <v>0.22742562415906711</v>
      </c>
      <c r="AS14" s="358"/>
      <c r="AT14" s="611" t="str">
        <f t="shared" si="15"/>
        <v>1968/1969</v>
      </c>
      <c r="AU14" s="612">
        <v>9.6539999999999999</v>
      </c>
      <c r="AV14" s="612">
        <v>1.32</v>
      </c>
      <c r="AW14" s="612">
        <v>12.693</v>
      </c>
      <c r="AX14" s="612">
        <v>4.1619999999999999</v>
      </c>
      <c r="AY14" s="612">
        <v>1E-3</v>
      </c>
      <c r="AZ14" s="612">
        <v>16.856000000000002</v>
      </c>
      <c r="BA14" s="612">
        <v>3.8759999999999999</v>
      </c>
      <c r="BB14" s="612">
        <v>10.050000000000001</v>
      </c>
      <c r="BC14" s="612">
        <v>13.926</v>
      </c>
      <c r="BD14" s="612">
        <v>0.61</v>
      </c>
      <c r="BE14" s="612">
        <v>16.856000000000002</v>
      </c>
      <c r="BF14" s="612">
        <v>2.3199999999999998</v>
      </c>
      <c r="BG14" s="613">
        <f t="shared" si="1"/>
        <v>0.15960374243258116</v>
      </c>
      <c r="BH14" s="358"/>
      <c r="BI14" s="955" t="str">
        <f t="shared" si="16"/>
        <v>1968/1969</v>
      </c>
      <c r="BJ14" s="956">
        <v>8.5299999999999994</v>
      </c>
      <c r="BK14" s="956">
        <v>2.99</v>
      </c>
      <c r="BL14" s="956">
        <v>25.529</v>
      </c>
      <c r="BM14" s="956">
        <v>2.379</v>
      </c>
      <c r="BN14" s="956">
        <v>18.318999999999999</v>
      </c>
      <c r="BO14" s="956">
        <v>46.226999999999997</v>
      </c>
      <c r="BP14" s="956">
        <v>6.6609999999999996</v>
      </c>
      <c r="BQ14" s="956">
        <v>33.898000000000003</v>
      </c>
      <c r="BR14" s="956">
        <v>40.558999999999997</v>
      </c>
      <c r="BS14" s="956">
        <v>3.7509999999999999</v>
      </c>
      <c r="BT14" s="956">
        <v>46.226999999999997</v>
      </c>
      <c r="BU14" s="956">
        <v>1.917</v>
      </c>
      <c r="BV14" s="957">
        <f t="shared" si="2"/>
        <v>4.3263371699390665E-2</v>
      </c>
      <c r="BW14" s="358"/>
      <c r="BX14" s="970" t="str">
        <f t="shared" si="17"/>
        <v>1968/1969</v>
      </c>
      <c r="BY14" s="971">
        <v>3.556</v>
      </c>
      <c r="BZ14" s="971">
        <v>1.93</v>
      </c>
      <c r="CA14" s="971">
        <v>6.86</v>
      </c>
      <c r="CB14" s="971">
        <v>0.13700000000000001</v>
      </c>
      <c r="CC14" s="971">
        <v>0</v>
      </c>
      <c r="CD14" s="971">
        <v>6.9969999999999999</v>
      </c>
      <c r="CE14" s="971">
        <v>0.74299999999999999</v>
      </c>
      <c r="CF14" s="971">
        <v>2.36</v>
      </c>
      <c r="CG14" s="971">
        <v>3.1030000000000002</v>
      </c>
      <c r="CH14" s="971">
        <v>3.7650000000000001</v>
      </c>
      <c r="CI14" s="971">
        <v>6.9969999999999999</v>
      </c>
      <c r="CJ14" s="971">
        <v>0.129</v>
      </c>
      <c r="CK14" s="972">
        <f t="shared" si="3"/>
        <v>1.8782760629004077E-2</v>
      </c>
      <c r="CL14" s="358"/>
      <c r="CM14" s="775" t="str">
        <f t="shared" si="18"/>
        <v>1968/1969</v>
      </c>
      <c r="CN14" s="982">
        <v>7.6</v>
      </c>
      <c r="CO14" s="982">
        <v>1.1200000000000001</v>
      </c>
      <c r="CP14" s="982">
        <v>8.5</v>
      </c>
      <c r="CQ14" s="982">
        <v>0.38900000000000001</v>
      </c>
      <c r="CR14" s="982">
        <v>1.7999999999999999E-2</v>
      </c>
      <c r="CS14" s="982">
        <v>8.907</v>
      </c>
      <c r="CT14" s="982">
        <v>7.7839999999999998</v>
      </c>
      <c r="CU14" s="982">
        <v>2.5999999999999999E-2</v>
      </c>
      <c r="CV14" s="982">
        <v>7.81</v>
      </c>
      <c r="CW14" s="982">
        <v>0.93799999999999994</v>
      </c>
      <c r="CX14" s="982">
        <v>8.907</v>
      </c>
      <c r="CY14" s="982">
        <v>0.159</v>
      </c>
      <c r="CZ14" s="776">
        <f t="shared" si="4"/>
        <v>1.8175582990397808E-2</v>
      </c>
      <c r="DA14" s="358"/>
      <c r="DB14" s="338" t="str">
        <f t="shared" si="19"/>
        <v>1968/1969</v>
      </c>
      <c r="DC14" s="597"/>
      <c r="DD14" s="597"/>
      <c r="DE14" s="597"/>
      <c r="DF14" s="597"/>
      <c r="DG14" s="597"/>
      <c r="DH14" s="597"/>
      <c r="DI14" s="597"/>
      <c r="DJ14" s="597"/>
      <c r="DK14" s="597"/>
      <c r="DL14" s="597"/>
      <c r="DM14" s="597"/>
      <c r="DN14" s="597"/>
      <c r="DO14" s="339"/>
      <c r="DP14" s="358"/>
      <c r="DQ14" s="611" t="str">
        <f t="shared" si="20"/>
        <v>1968/1969</v>
      </c>
      <c r="DR14" s="612">
        <v>5.7160000000000002</v>
      </c>
      <c r="DS14" s="612">
        <v>1</v>
      </c>
      <c r="DT14" s="612">
        <v>5.7009999999999996</v>
      </c>
      <c r="DU14" s="612">
        <v>1.5</v>
      </c>
      <c r="DV14" s="612">
        <v>1E-3</v>
      </c>
      <c r="DW14" s="612">
        <v>7.202</v>
      </c>
      <c r="DX14" s="612">
        <v>5.9420000000000002</v>
      </c>
      <c r="DY14" s="612">
        <v>0.06</v>
      </c>
      <c r="DZ14" s="612">
        <v>6.0019999999999998</v>
      </c>
      <c r="EA14" s="612">
        <v>0</v>
      </c>
      <c r="EB14" s="612">
        <v>7.202</v>
      </c>
      <c r="EC14" s="612">
        <v>1.2</v>
      </c>
      <c r="ED14" s="613">
        <f t="shared" si="5"/>
        <v>0.19993335554815062</v>
      </c>
      <c r="EE14" s="358"/>
      <c r="EF14" s="994" t="str">
        <f t="shared" si="21"/>
        <v>1968/1969</v>
      </c>
      <c r="EG14" s="995">
        <v>0.39</v>
      </c>
      <c r="EH14" s="995">
        <v>5.32</v>
      </c>
      <c r="EI14" s="995">
        <v>2.0760000000000001</v>
      </c>
      <c r="EJ14" s="995">
        <v>0.111</v>
      </c>
      <c r="EK14" s="995">
        <v>0.80300000000000005</v>
      </c>
      <c r="EL14" s="995">
        <v>2.99</v>
      </c>
      <c r="EM14" s="995">
        <v>0.53700000000000003</v>
      </c>
      <c r="EN14" s="995">
        <v>2.2909999999999999</v>
      </c>
      <c r="EO14" s="995">
        <v>2.8279999999999998</v>
      </c>
      <c r="EP14" s="995">
        <v>6.0000000000000001E-3</v>
      </c>
      <c r="EQ14" s="995">
        <v>2.99</v>
      </c>
      <c r="ER14" s="995">
        <v>0.156</v>
      </c>
      <c r="ES14" s="996">
        <f t="shared" si="6"/>
        <v>5.5045871559633038E-2</v>
      </c>
      <c r="ET14" s="358"/>
      <c r="EU14" s="1007" t="str">
        <f t="shared" si="22"/>
        <v>1968/1969</v>
      </c>
      <c r="EV14" s="1008"/>
      <c r="EW14" s="1008"/>
      <c r="EX14" s="1008"/>
      <c r="EY14" s="1008"/>
      <c r="EZ14" s="1008"/>
      <c r="FA14" s="1008"/>
      <c r="FB14" s="1008"/>
      <c r="FC14" s="1008"/>
      <c r="FD14" s="1008"/>
      <c r="FE14" s="1008"/>
      <c r="FF14" s="1008"/>
      <c r="FG14" s="1008"/>
      <c r="FH14" s="1009" t="e">
        <f t="shared" si="7"/>
        <v>#DIV/0!</v>
      </c>
      <c r="FI14" s="358"/>
      <c r="FJ14" s="955" t="str">
        <f t="shared" si="23"/>
        <v>1968/1969</v>
      </c>
      <c r="FK14" s="956">
        <f t="shared" si="24"/>
        <v>35.201999999999998</v>
      </c>
      <c r="FL14" s="956">
        <f t="shared" si="25"/>
        <v>1.4559400034088976</v>
      </c>
      <c r="FM14" s="956">
        <f t="shared" si="26"/>
        <v>51.25200000000001</v>
      </c>
      <c r="FN14" s="956">
        <f t="shared" si="27"/>
        <v>2.7310000000000012</v>
      </c>
      <c r="FO14" s="956">
        <f t="shared" si="28"/>
        <v>8.5499999999999954</v>
      </c>
      <c r="FP14" s="956">
        <f t="shared" si="29"/>
        <v>62.533000000000023</v>
      </c>
      <c r="FQ14" s="956">
        <f t="shared" si="30"/>
        <v>32.824999999999989</v>
      </c>
      <c r="FR14" s="956">
        <f t="shared" si="31"/>
        <v>21.837999999999997</v>
      </c>
      <c r="FS14" s="956">
        <f t="shared" si="32"/>
        <v>54.663000000000018</v>
      </c>
      <c r="FT14" s="956">
        <f t="shared" si="33"/>
        <v>4.5450000000000008</v>
      </c>
      <c r="FU14" s="956">
        <f t="shared" si="34"/>
        <v>62.533000000000023</v>
      </c>
      <c r="FV14" s="956">
        <f t="shared" si="35"/>
        <v>3.3249999999999997</v>
      </c>
      <c r="FW14" s="957">
        <f t="shared" si="9"/>
        <v>5.6157951628158335E-2</v>
      </c>
      <c r="FX14" s="359"/>
      <c r="FY14" s="409" t="str">
        <f t="shared" si="36"/>
        <v>1968/1969</v>
      </c>
      <c r="FZ14" s="341">
        <f t="shared" si="37"/>
        <v>0.4476268930992966</v>
      </c>
      <c r="GA14" s="342">
        <f t="shared" si="38"/>
        <v>0.10638188327735885</v>
      </c>
      <c r="GB14" s="342">
        <f t="shared" si="39"/>
        <v>5.0270103288764967E-2</v>
      </c>
      <c r="GC14" s="342">
        <f t="shared" si="40"/>
        <v>0.10110655218300488</v>
      </c>
      <c r="GD14" s="342">
        <f t="shared" si="41"/>
        <v>2.7168747227678855E-2</v>
      </c>
      <c r="GE14" s="342">
        <f t="shared" si="42"/>
        <v>3.3663899626132691E-2</v>
      </c>
      <c r="GF14" s="342">
        <f t="shared" si="43"/>
        <v>0</v>
      </c>
      <c r="GG14" s="342">
        <f t="shared" si="44"/>
        <v>2.2578575502186171E-2</v>
      </c>
      <c r="GH14" s="342">
        <f t="shared" si="45"/>
        <v>8.2219124263354666E-3</v>
      </c>
      <c r="GI14" s="342">
        <f t="shared" si="46"/>
        <v>0</v>
      </c>
      <c r="GJ14" s="342">
        <f t="shared" si="47"/>
        <v>0.20298143336924152</v>
      </c>
      <c r="GK14" s="343">
        <f t="shared" si="48"/>
        <v>1</v>
      </c>
      <c r="GM14" s="409" t="str">
        <f t="shared" si="49"/>
        <v>1968/1969</v>
      </c>
      <c r="GN14" s="426">
        <f t="shared" si="50"/>
        <v>0.67638081929837457</v>
      </c>
      <c r="GO14" s="426">
        <f t="shared" si="51"/>
        <v>1.1789912665924904</v>
      </c>
      <c r="GP14" s="426">
        <f t="shared" si="52"/>
        <v>0.79701856663075843</v>
      </c>
      <c r="GQ14" s="426">
        <f t="shared" si="53"/>
        <v>0.94198372740212011</v>
      </c>
      <c r="GR14" s="426">
        <f t="shared" si="54"/>
        <v>0.69162518935295403</v>
      </c>
      <c r="GS14" s="426">
        <f t="shared" si="55"/>
        <v>0.80893994714248629</v>
      </c>
      <c r="GT14" s="426">
        <f t="shared" si="56"/>
        <v>0.60693800816658883</v>
      </c>
      <c r="GU14" s="426">
        <f t="shared" si="57"/>
        <v>0.87386721344615492</v>
      </c>
      <c r="GV14" s="426">
        <f t="shared" si="58"/>
        <v>0.7870101228930122</v>
      </c>
      <c r="GW14" s="426">
        <f t="shared" si="59"/>
        <v>0.83136061741679335</v>
      </c>
      <c r="GX14" s="426">
        <f t="shared" si="60"/>
        <v>0.80893994714248629</v>
      </c>
      <c r="GY14" s="427">
        <f t="shared" si="61"/>
        <v>0.92390956107831013</v>
      </c>
    </row>
    <row r="15" spans="1:207" ht="14.4" x14ac:dyDescent="0.3">
      <c r="A15" s="416" t="s">
        <v>295</v>
      </c>
      <c r="B15" s="603">
        <v>109.941</v>
      </c>
      <c r="C15" s="603">
        <v>2.46</v>
      </c>
      <c r="D15" s="603">
        <v>270.03800000000001</v>
      </c>
      <c r="E15" s="603">
        <v>43.698</v>
      </c>
      <c r="F15" s="603">
        <v>28.169</v>
      </c>
      <c r="G15" s="603">
        <v>341.90499999999997</v>
      </c>
      <c r="H15" s="603">
        <v>89.194000000000003</v>
      </c>
      <c r="I15" s="603">
        <v>180.477</v>
      </c>
      <c r="J15" s="603">
        <v>269.67099999999999</v>
      </c>
      <c r="K15" s="603">
        <v>31.161999999999999</v>
      </c>
      <c r="L15" s="603">
        <v>341.90499999999997</v>
      </c>
      <c r="M15" s="603">
        <v>41.072000000000003</v>
      </c>
      <c r="N15" s="417">
        <f t="shared" si="11"/>
        <v>0.13652757509980623</v>
      </c>
      <c r="P15" s="331" t="str">
        <f t="shared" si="12"/>
        <v>1969/1970</v>
      </c>
      <c r="Q15" s="587">
        <v>22.085999999999999</v>
      </c>
      <c r="R15" s="587">
        <v>5.39</v>
      </c>
      <c r="S15" s="587">
        <v>119.057</v>
      </c>
      <c r="T15" s="587">
        <v>28.407</v>
      </c>
      <c r="U15" s="587">
        <v>2.7E-2</v>
      </c>
      <c r="V15" s="587">
        <v>147.49100000000001</v>
      </c>
      <c r="W15" s="587">
        <v>10.099</v>
      </c>
      <c r="X15" s="587">
        <v>96.31</v>
      </c>
      <c r="Y15" s="587">
        <v>106.40900000000001</v>
      </c>
      <c r="Z15" s="587">
        <v>15.548999999999999</v>
      </c>
      <c r="AA15" s="587">
        <v>147.49100000000001</v>
      </c>
      <c r="AB15" s="587">
        <v>25.533000000000001</v>
      </c>
      <c r="AC15" s="332">
        <f t="shared" si="13"/>
        <v>0.20935895964184392</v>
      </c>
      <c r="AD15" s="358"/>
      <c r="AE15" s="334" t="str">
        <f t="shared" si="14"/>
        <v>1969/1970</v>
      </c>
      <c r="AF15" s="592">
        <v>15.797000000000001</v>
      </c>
      <c r="AG15" s="592">
        <v>1.76</v>
      </c>
      <c r="AH15" s="592">
        <v>27.826000000000001</v>
      </c>
      <c r="AI15" s="592">
        <v>6.085</v>
      </c>
      <c r="AJ15" s="592">
        <v>0</v>
      </c>
      <c r="AK15" s="592">
        <v>33.911000000000001</v>
      </c>
      <c r="AL15" s="592">
        <v>17.201000000000001</v>
      </c>
      <c r="AM15" s="592">
        <v>10.225</v>
      </c>
      <c r="AN15" s="592">
        <v>27.425999999999998</v>
      </c>
      <c r="AO15" s="592">
        <v>0</v>
      </c>
      <c r="AP15" s="592">
        <v>33.911000000000001</v>
      </c>
      <c r="AQ15" s="592">
        <v>6.4850000000000003</v>
      </c>
      <c r="AR15" s="335">
        <f t="shared" si="0"/>
        <v>0.23645445927222347</v>
      </c>
      <c r="AS15" s="358"/>
      <c r="AT15" s="611" t="str">
        <f t="shared" si="15"/>
        <v>1969/1970</v>
      </c>
      <c r="AU15" s="612">
        <v>9.8580000000000005</v>
      </c>
      <c r="AV15" s="612">
        <v>1.44</v>
      </c>
      <c r="AW15" s="612">
        <v>14.215999999999999</v>
      </c>
      <c r="AX15" s="612">
        <v>2.3199999999999998</v>
      </c>
      <c r="AY15" s="612">
        <v>1E-3</v>
      </c>
      <c r="AZ15" s="612">
        <v>16.536999999999999</v>
      </c>
      <c r="BA15" s="612">
        <v>3.91</v>
      </c>
      <c r="BB15" s="612">
        <v>8.7899999999999991</v>
      </c>
      <c r="BC15" s="612">
        <v>12.7</v>
      </c>
      <c r="BD15" s="612">
        <v>1.788</v>
      </c>
      <c r="BE15" s="612">
        <v>16.536999999999999</v>
      </c>
      <c r="BF15" s="612">
        <v>2.0489999999999999</v>
      </c>
      <c r="BG15" s="613">
        <f t="shared" si="1"/>
        <v>0.14142738818332412</v>
      </c>
      <c r="BH15" s="358"/>
      <c r="BI15" s="955" t="str">
        <f t="shared" si="16"/>
        <v>1969/1970</v>
      </c>
      <c r="BJ15" s="956">
        <v>8.7110000000000003</v>
      </c>
      <c r="BK15" s="956">
        <v>3.35</v>
      </c>
      <c r="BL15" s="956">
        <v>29.172000000000001</v>
      </c>
      <c r="BM15" s="956">
        <v>1.917</v>
      </c>
      <c r="BN15" s="956">
        <v>17.893999999999998</v>
      </c>
      <c r="BO15" s="956">
        <v>48.982999999999997</v>
      </c>
      <c r="BP15" s="956">
        <v>8.2520000000000007</v>
      </c>
      <c r="BQ15" s="956">
        <v>34.143000000000001</v>
      </c>
      <c r="BR15" s="956">
        <v>42.395000000000003</v>
      </c>
      <c r="BS15" s="956">
        <v>4.2110000000000003</v>
      </c>
      <c r="BT15" s="956">
        <v>48.982999999999997</v>
      </c>
      <c r="BU15" s="956">
        <v>2.3769999999999998</v>
      </c>
      <c r="BV15" s="957">
        <f t="shared" si="2"/>
        <v>5.1002016907694285E-2</v>
      </c>
      <c r="BW15" s="358"/>
      <c r="BX15" s="970" t="str">
        <f t="shared" si="17"/>
        <v>1969/1970</v>
      </c>
      <c r="BY15" s="971">
        <v>4.0170000000000003</v>
      </c>
      <c r="BZ15" s="971">
        <v>2.33</v>
      </c>
      <c r="CA15" s="971">
        <v>9.36</v>
      </c>
      <c r="CB15" s="971">
        <v>0.129</v>
      </c>
      <c r="CC15" s="971">
        <v>0</v>
      </c>
      <c r="CD15" s="971">
        <v>9.4890000000000008</v>
      </c>
      <c r="CE15" s="971">
        <v>0.88300000000000001</v>
      </c>
      <c r="CF15" s="971">
        <v>2.94</v>
      </c>
      <c r="CG15" s="971">
        <v>3.823</v>
      </c>
      <c r="CH15" s="971">
        <v>5.5590000000000002</v>
      </c>
      <c r="CI15" s="971">
        <v>9.4890000000000008</v>
      </c>
      <c r="CJ15" s="971">
        <v>0.107</v>
      </c>
      <c r="CK15" s="972">
        <f t="shared" si="3"/>
        <v>1.1404817736090386E-2</v>
      </c>
      <c r="CL15" s="358"/>
      <c r="CM15" s="775" t="str">
        <f t="shared" si="18"/>
        <v>1969/1970</v>
      </c>
      <c r="CN15" s="982">
        <v>7.25</v>
      </c>
      <c r="CO15" s="982">
        <v>0.9</v>
      </c>
      <c r="CP15" s="982">
        <v>6.5</v>
      </c>
      <c r="CQ15" s="982">
        <v>0.159</v>
      </c>
      <c r="CR15" s="982">
        <v>0.78</v>
      </c>
      <c r="CS15" s="982">
        <v>7.4390000000000001</v>
      </c>
      <c r="CT15" s="982">
        <v>7.2750000000000004</v>
      </c>
      <c r="CU15" s="982">
        <v>2.5000000000000001E-2</v>
      </c>
      <c r="CV15" s="982">
        <v>7.3</v>
      </c>
      <c r="CW15" s="982">
        <v>6.0999999999999999E-2</v>
      </c>
      <c r="CX15" s="982">
        <v>7.4390000000000001</v>
      </c>
      <c r="CY15" s="982">
        <v>7.8E-2</v>
      </c>
      <c r="CZ15" s="776">
        <f t="shared" si="4"/>
        <v>1.0596386360548838E-2</v>
      </c>
      <c r="DA15" s="358"/>
      <c r="DB15" s="338" t="str">
        <f t="shared" si="19"/>
        <v>1969/1970</v>
      </c>
      <c r="DC15" s="597"/>
      <c r="DD15" s="597"/>
      <c r="DE15" s="597"/>
      <c r="DF15" s="597"/>
      <c r="DG15" s="597"/>
      <c r="DH15" s="597"/>
      <c r="DI15" s="597"/>
      <c r="DJ15" s="597"/>
      <c r="DK15" s="597"/>
      <c r="DL15" s="597"/>
      <c r="DM15" s="597"/>
      <c r="DN15" s="597"/>
      <c r="DO15" s="339"/>
      <c r="DP15" s="358"/>
      <c r="DQ15" s="611" t="str">
        <f t="shared" si="20"/>
        <v>1969/1970</v>
      </c>
      <c r="DR15" s="612">
        <v>5.8620000000000001</v>
      </c>
      <c r="DS15" s="612">
        <v>0.97</v>
      </c>
      <c r="DT15" s="612">
        <v>5.6740000000000004</v>
      </c>
      <c r="DU15" s="612">
        <v>1.2</v>
      </c>
      <c r="DV15" s="612">
        <v>3.9E-2</v>
      </c>
      <c r="DW15" s="612">
        <v>6.9130000000000003</v>
      </c>
      <c r="DX15" s="612">
        <v>6.3879999999999999</v>
      </c>
      <c r="DY15" s="612">
        <v>2.5000000000000001E-2</v>
      </c>
      <c r="DZ15" s="612">
        <v>6.4130000000000003</v>
      </c>
      <c r="EA15" s="612">
        <v>0</v>
      </c>
      <c r="EB15" s="612">
        <v>6.9130000000000003</v>
      </c>
      <c r="EC15" s="612">
        <v>0.5</v>
      </c>
      <c r="ED15" s="613">
        <f t="shared" si="5"/>
        <v>7.7966630282239199E-2</v>
      </c>
      <c r="EE15" s="358"/>
      <c r="EF15" s="994" t="str">
        <f t="shared" si="21"/>
        <v>1969/1970</v>
      </c>
      <c r="EG15" s="995">
        <v>0.39900000000000002</v>
      </c>
      <c r="EH15" s="995">
        <v>4.72</v>
      </c>
      <c r="EI15" s="995">
        <v>1.883</v>
      </c>
      <c r="EJ15" s="995">
        <v>0.156</v>
      </c>
      <c r="EK15" s="995">
        <v>0.64400000000000002</v>
      </c>
      <c r="EL15" s="995">
        <v>2.6829999999999998</v>
      </c>
      <c r="EM15" s="995">
        <v>0.66100000000000003</v>
      </c>
      <c r="EN15" s="995">
        <v>1.919</v>
      </c>
      <c r="EO15" s="995">
        <v>2.58</v>
      </c>
      <c r="EP15" s="995">
        <v>2E-3</v>
      </c>
      <c r="EQ15" s="995">
        <v>2.6829999999999998</v>
      </c>
      <c r="ER15" s="995">
        <v>0.10100000000000001</v>
      </c>
      <c r="ES15" s="996">
        <f t="shared" si="6"/>
        <v>3.9116963594113097E-2</v>
      </c>
      <c r="ET15" s="358"/>
      <c r="EU15" s="1007" t="str">
        <f t="shared" si="22"/>
        <v>1969/1970</v>
      </c>
      <c r="EV15" s="1008"/>
      <c r="EW15" s="1008"/>
      <c r="EX15" s="1008"/>
      <c r="EY15" s="1008"/>
      <c r="EZ15" s="1008"/>
      <c r="FA15" s="1008"/>
      <c r="FB15" s="1008"/>
      <c r="FC15" s="1008"/>
      <c r="FD15" s="1008"/>
      <c r="FE15" s="1008"/>
      <c r="FF15" s="1008"/>
      <c r="FG15" s="1008"/>
      <c r="FH15" s="1009" t="e">
        <f t="shared" si="7"/>
        <v>#DIV/0!</v>
      </c>
      <c r="FI15" s="358"/>
      <c r="FJ15" s="955" t="str">
        <f t="shared" si="23"/>
        <v>1969/1970</v>
      </c>
      <c r="FK15" s="956">
        <f t="shared" si="24"/>
        <v>35.960999999999999</v>
      </c>
      <c r="FL15" s="956">
        <f t="shared" si="25"/>
        <v>1.5669753343900339</v>
      </c>
      <c r="FM15" s="956">
        <f t="shared" si="26"/>
        <v>56.350000000000009</v>
      </c>
      <c r="FN15" s="956">
        <f t="shared" si="27"/>
        <v>3.3249999999999997</v>
      </c>
      <c r="FO15" s="956">
        <f t="shared" si="28"/>
        <v>8.7840000000000007</v>
      </c>
      <c r="FP15" s="956">
        <f t="shared" si="29"/>
        <v>68.458999999999946</v>
      </c>
      <c r="FQ15" s="956">
        <f t="shared" si="30"/>
        <v>34.524999999999991</v>
      </c>
      <c r="FR15" s="956">
        <f t="shared" si="31"/>
        <v>26.100000000000016</v>
      </c>
      <c r="FS15" s="956">
        <f t="shared" si="32"/>
        <v>60.625000000000028</v>
      </c>
      <c r="FT15" s="956">
        <f t="shared" si="33"/>
        <v>3.9919999999999991</v>
      </c>
      <c r="FU15" s="956">
        <f t="shared" si="34"/>
        <v>68.458999999999946</v>
      </c>
      <c r="FV15" s="956">
        <f t="shared" si="35"/>
        <v>3.8420000000000023</v>
      </c>
      <c r="FW15" s="957">
        <f t="shared" si="9"/>
        <v>5.9458037358589851E-2</v>
      </c>
      <c r="FX15" s="359"/>
      <c r="FY15" s="409" t="str">
        <f t="shared" si="36"/>
        <v>1969/1970</v>
      </c>
      <c r="FZ15" s="341">
        <f t="shared" si="37"/>
        <v>0.440889800694717</v>
      </c>
      <c r="GA15" s="342">
        <f t="shared" si="38"/>
        <v>0.10304475666387693</v>
      </c>
      <c r="GB15" s="342">
        <f t="shared" si="39"/>
        <v>5.2644442633999658E-2</v>
      </c>
      <c r="GC15" s="342">
        <f t="shared" si="40"/>
        <v>0.10802924032913885</v>
      </c>
      <c r="GD15" s="342">
        <f t="shared" si="41"/>
        <v>3.4661788340900168E-2</v>
      </c>
      <c r="GE15" s="342">
        <f t="shared" si="42"/>
        <v>2.4070686347847339E-2</v>
      </c>
      <c r="GF15" s="342">
        <f t="shared" si="43"/>
        <v>0</v>
      </c>
      <c r="GG15" s="342">
        <f t="shared" si="44"/>
        <v>2.1011857590413203E-2</v>
      </c>
      <c r="GH15" s="342">
        <f t="shared" si="45"/>
        <v>6.9730926758456218E-3</v>
      </c>
      <c r="GI15" s="342">
        <f t="shared" si="46"/>
        <v>0</v>
      </c>
      <c r="GJ15" s="342">
        <f t="shared" si="47"/>
        <v>0.20867433472326119</v>
      </c>
      <c r="GK15" s="343">
        <f t="shared" si="48"/>
        <v>1.0000000000000002</v>
      </c>
      <c r="GM15" s="409" t="str">
        <f t="shared" si="49"/>
        <v>1969/1970</v>
      </c>
      <c r="GN15" s="426">
        <f t="shared" si="50"/>
        <v>0.67290637705678491</v>
      </c>
      <c r="GO15" s="426">
        <f t="shared" si="51"/>
        <v>1.1741692437200126</v>
      </c>
      <c r="GP15" s="426">
        <f t="shared" si="52"/>
        <v>0.79132566527673898</v>
      </c>
      <c r="GQ15" s="426">
        <f t="shared" si="53"/>
        <v>0.92390956107831013</v>
      </c>
      <c r="GR15" s="426">
        <f t="shared" si="54"/>
        <v>0.68816784408392195</v>
      </c>
      <c r="GS15" s="426">
        <f t="shared" si="55"/>
        <v>0.79977186645413212</v>
      </c>
      <c r="GT15" s="426">
        <f t="shared" si="56"/>
        <v>0.61292239388299663</v>
      </c>
      <c r="GU15" s="426">
        <f t="shared" si="57"/>
        <v>0.85538323442876385</v>
      </c>
      <c r="GV15" s="426">
        <f t="shared" si="58"/>
        <v>0.77518902662874412</v>
      </c>
      <c r="GW15" s="426">
        <f t="shared" si="59"/>
        <v>0.87189525704383553</v>
      </c>
      <c r="GX15" s="426">
        <f t="shared" si="60"/>
        <v>0.79977186645413212</v>
      </c>
      <c r="GY15" s="427">
        <f t="shared" si="61"/>
        <v>0.9064569536423841</v>
      </c>
    </row>
    <row r="16" spans="1:207" ht="14.4" x14ac:dyDescent="0.3">
      <c r="A16" s="416" t="s">
        <v>124</v>
      </c>
      <c r="B16" s="603">
        <v>112.523</v>
      </c>
      <c r="C16" s="603">
        <v>2.38</v>
      </c>
      <c r="D16" s="603">
        <v>268.07799999999997</v>
      </c>
      <c r="E16" s="603">
        <v>41.072000000000003</v>
      </c>
      <c r="F16" s="603">
        <v>28.391999999999999</v>
      </c>
      <c r="G16" s="603">
        <v>337.54199999999997</v>
      </c>
      <c r="H16" s="603">
        <v>96.275999999999996</v>
      </c>
      <c r="I16" s="603">
        <v>172.96199999999999</v>
      </c>
      <c r="J16" s="603">
        <v>269.238</v>
      </c>
      <c r="K16" s="603">
        <v>32.155999999999999</v>
      </c>
      <c r="L16" s="603">
        <v>337.54199999999997</v>
      </c>
      <c r="M16" s="603">
        <v>36.148000000000003</v>
      </c>
      <c r="N16" s="417">
        <f t="shared" si="11"/>
        <v>0.11993603057791463</v>
      </c>
      <c r="P16" s="331" t="str">
        <f t="shared" si="12"/>
        <v>1970/1971</v>
      </c>
      <c r="Q16" s="587">
        <v>23.212</v>
      </c>
      <c r="R16" s="587">
        <v>4.54</v>
      </c>
      <c r="S16" s="587">
        <v>105.47199999999999</v>
      </c>
      <c r="T16" s="587">
        <v>25.533000000000001</v>
      </c>
      <c r="U16" s="587">
        <v>0.10199999999999999</v>
      </c>
      <c r="V16" s="587">
        <v>131.107</v>
      </c>
      <c r="W16" s="587">
        <v>10.102</v>
      </c>
      <c r="X16" s="587">
        <v>91.311000000000007</v>
      </c>
      <c r="Y16" s="587">
        <v>101.413</v>
      </c>
      <c r="Z16" s="587">
        <v>12.853999999999999</v>
      </c>
      <c r="AA16" s="587">
        <v>131.107</v>
      </c>
      <c r="AB16" s="587">
        <v>16.84</v>
      </c>
      <c r="AC16" s="332">
        <f t="shared" si="13"/>
        <v>0.1473741325141992</v>
      </c>
      <c r="AD16" s="358"/>
      <c r="AE16" s="334" t="str">
        <f t="shared" si="14"/>
        <v>1970/1971</v>
      </c>
      <c r="AF16" s="592">
        <v>15.831</v>
      </c>
      <c r="AG16" s="592">
        <v>2.09</v>
      </c>
      <c r="AH16" s="592">
        <v>33.03</v>
      </c>
      <c r="AI16" s="592">
        <v>6.4850000000000003</v>
      </c>
      <c r="AJ16" s="592">
        <v>0</v>
      </c>
      <c r="AK16" s="592">
        <v>39.515000000000001</v>
      </c>
      <c r="AL16" s="592">
        <v>22.469000000000001</v>
      </c>
      <c r="AM16" s="592">
        <v>8.14</v>
      </c>
      <c r="AN16" s="592">
        <v>30.609000000000002</v>
      </c>
      <c r="AO16" s="592">
        <v>3.1E-2</v>
      </c>
      <c r="AP16" s="592">
        <v>39.515000000000001</v>
      </c>
      <c r="AQ16" s="592">
        <v>8.875</v>
      </c>
      <c r="AR16" s="335">
        <f t="shared" si="0"/>
        <v>0.289654046997389</v>
      </c>
      <c r="AS16" s="358"/>
      <c r="AT16" s="611" t="str">
        <f t="shared" si="15"/>
        <v>1970/1971</v>
      </c>
      <c r="AU16" s="612">
        <v>10.55</v>
      </c>
      <c r="AV16" s="612">
        <v>1.34</v>
      </c>
      <c r="AW16" s="612">
        <v>14.13</v>
      </c>
      <c r="AX16" s="612">
        <v>2.0489999999999999</v>
      </c>
      <c r="AY16" s="612">
        <v>1E-3</v>
      </c>
      <c r="AZ16" s="612">
        <v>16.18</v>
      </c>
      <c r="BA16" s="612">
        <v>3.9089999999999998</v>
      </c>
      <c r="BB16" s="612">
        <v>9.33</v>
      </c>
      <c r="BC16" s="612">
        <v>13.239000000000001</v>
      </c>
      <c r="BD16" s="612">
        <v>0.94799999999999995</v>
      </c>
      <c r="BE16" s="612">
        <v>16.18</v>
      </c>
      <c r="BF16" s="612">
        <v>1.9930000000000001</v>
      </c>
      <c r="BG16" s="613">
        <f t="shared" si="1"/>
        <v>0.14048072178755197</v>
      </c>
      <c r="BH16" s="358"/>
      <c r="BI16" s="955" t="str">
        <f t="shared" si="16"/>
        <v>1970/1971</v>
      </c>
      <c r="BJ16" s="956">
        <v>8.7550000000000008</v>
      </c>
      <c r="BK16" s="956">
        <v>3.41</v>
      </c>
      <c r="BL16" s="956">
        <v>29.824999999999999</v>
      </c>
      <c r="BM16" s="956">
        <v>2.3769999999999998</v>
      </c>
      <c r="BN16" s="956">
        <v>18.937000000000001</v>
      </c>
      <c r="BO16" s="956">
        <v>51.139000000000003</v>
      </c>
      <c r="BP16" s="956">
        <v>7.7510000000000003</v>
      </c>
      <c r="BQ16" s="956">
        <v>35.738</v>
      </c>
      <c r="BR16" s="956">
        <v>43.488999999999997</v>
      </c>
      <c r="BS16" s="956">
        <v>5.3970000000000002</v>
      </c>
      <c r="BT16" s="956">
        <v>51.139000000000003</v>
      </c>
      <c r="BU16" s="956">
        <v>2.2530000000000001</v>
      </c>
      <c r="BV16" s="957">
        <f t="shared" si="2"/>
        <v>4.6086814220840329E-2</v>
      </c>
      <c r="BW16" s="358"/>
      <c r="BX16" s="970" t="str">
        <f t="shared" si="17"/>
        <v>1970/1971</v>
      </c>
      <c r="BY16" s="971">
        <v>4.0659999999999998</v>
      </c>
      <c r="BZ16" s="971">
        <v>2.44</v>
      </c>
      <c r="CA16" s="971">
        <v>9.93</v>
      </c>
      <c r="CB16" s="971">
        <v>0.107</v>
      </c>
      <c r="CC16" s="971">
        <v>1E-3</v>
      </c>
      <c r="CD16" s="971">
        <v>10.038</v>
      </c>
      <c r="CE16" s="971">
        <v>0.53200000000000003</v>
      </c>
      <c r="CF16" s="971">
        <v>2.4449999999999998</v>
      </c>
      <c r="CG16" s="971">
        <v>2.9769999999999999</v>
      </c>
      <c r="CH16" s="971">
        <v>6.4409999999999998</v>
      </c>
      <c r="CI16" s="971">
        <v>10.038</v>
      </c>
      <c r="CJ16" s="971">
        <v>0.62</v>
      </c>
      <c r="CK16" s="972">
        <f t="shared" si="3"/>
        <v>6.5831386706307074E-2</v>
      </c>
      <c r="CL16" s="358"/>
      <c r="CM16" s="775" t="str">
        <f t="shared" si="18"/>
        <v>1970/1971</v>
      </c>
      <c r="CN16" s="982">
        <v>8</v>
      </c>
      <c r="CO16" s="982">
        <v>1.1100000000000001</v>
      </c>
      <c r="CP16" s="982">
        <v>8.9</v>
      </c>
      <c r="CQ16" s="982">
        <v>7.8E-2</v>
      </c>
      <c r="CR16" s="982">
        <v>0.13900000000000001</v>
      </c>
      <c r="CS16" s="982">
        <v>9.1170000000000009</v>
      </c>
      <c r="CT16" s="982">
        <v>8.24</v>
      </c>
      <c r="CU16" s="982">
        <v>0.06</v>
      </c>
      <c r="CV16" s="982">
        <v>8.3000000000000007</v>
      </c>
      <c r="CW16" s="982">
        <v>0.29299999999999998</v>
      </c>
      <c r="CX16" s="982">
        <v>9.1170000000000009</v>
      </c>
      <c r="CY16" s="982">
        <v>0.52400000000000002</v>
      </c>
      <c r="CZ16" s="776">
        <f t="shared" si="4"/>
        <v>6.0979867333876413E-2</v>
      </c>
      <c r="DA16" s="358"/>
      <c r="DB16" s="338" t="str">
        <f t="shared" si="19"/>
        <v>1970/1971</v>
      </c>
      <c r="DC16" s="597"/>
      <c r="DD16" s="597"/>
      <c r="DE16" s="597"/>
      <c r="DF16" s="597"/>
      <c r="DG16" s="597"/>
      <c r="DH16" s="597"/>
      <c r="DI16" s="597"/>
      <c r="DJ16" s="597"/>
      <c r="DK16" s="597"/>
      <c r="DL16" s="597"/>
      <c r="DM16" s="597"/>
      <c r="DN16" s="597"/>
      <c r="DO16" s="339"/>
      <c r="DP16" s="358"/>
      <c r="DQ16" s="611" t="str">
        <f t="shared" si="20"/>
        <v>1970/1971</v>
      </c>
      <c r="DR16" s="612">
        <v>5.8520000000000003</v>
      </c>
      <c r="DS16" s="612">
        <v>1.28</v>
      </c>
      <c r="DT16" s="612">
        <v>7.4859999999999998</v>
      </c>
      <c r="DU16" s="612">
        <v>0.5</v>
      </c>
      <c r="DV16" s="612">
        <v>1.4E-2</v>
      </c>
      <c r="DW16" s="612">
        <v>8</v>
      </c>
      <c r="DX16" s="612">
        <v>7.3</v>
      </c>
      <c r="DY16" s="612">
        <v>0.2</v>
      </c>
      <c r="DZ16" s="612">
        <v>7.5</v>
      </c>
      <c r="EA16" s="612">
        <v>0</v>
      </c>
      <c r="EB16" s="612">
        <v>8</v>
      </c>
      <c r="EC16" s="612">
        <v>0.5</v>
      </c>
      <c r="ED16" s="613">
        <f t="shared" si="5"/>
        <v>6.6666666666666666E-2</v>
      </c>
      <c r="EE16" s="358"/>
      <c r="EF16" s="994" t="str">
        <f t="shared" si="21"/>
        <v>1970/1971</v>
      </c>
      <c r="EG16" s="995">
        <v>0.499</v>
      </c>
      <c r="EH16" s="995">
        <v>5.28</v>
      </c>
      <c r="EI16" s="995">
        <v>2.6339999999999999</v>
      </c>
      <c r="EJ16" s="995">
        <v>0.10100000000000001</v>
      </c>
      <c r="EK16" s="995">
        <v>0.26700000000000002</v>
      </c>
      <c r="EL16" s="995">
        <v>3.0019999999999998</v>
      </c>
      <c r="EM16" s="995">
        <v>0.65900000000000003</v>
      </c>
      <c r="EN16" s="995">
        <v>2.2829999999999999</v>
      </c>
      <c r="EO16" s="995">
        <v>2.9420000000000002</v>
      </c>
      <c r="EP16" s="995">
        <v>5.0000000000000001E-3</v>
      </c>
      <c r="EQ16" s="995">
        <v>3.0019999999999998</v>
      </c>
      <c r="ER16" s="995">
        <v>5.5E-2</v>
      </c>
      <c r="ES16" s="996">
        <f t="shared" si="6"/>
        <v>1.8663047166610113E-2</v>
      </c>
      <c r="ET16" s="358"/>
      <c r="EU16" s="1007" t="str">
        <f t="shared" si="22"/>
        <v>1970/1971</v>
      </c>
      <c r="EV16" s="1008"/>
      <c r="EW16" s="1008"/>
      <c r="EX16" s="1008"/>
      <c r="EY16" s="1008"/>
      <c r="EZ16" s="1008"/>
      <c r="FA16" s="1008"/>
      <c r="FB16" s="1008"/>
      <c r="FC16" s="1008"/>
      <c r="FD16" s="1008"/>
      <c r="FE16" s="1008"/>
      <c r="FF16" s="1008"/>
      <c r="FG16" s="1008"/>
      <c r="FH16" s="1009" t="e">
        <f t="shared" si="7"/>
        <v>#DIV/0!</v>
      </c>
      <c r="FI16" s="358"/>
      <c r="FJ16" s="955" t="str">
        <f t="shared" si="23"/>
        <v>1970/1971</v>
      </c>
      <c r="FK16" s="956">
        <f t="shared" si="24"/>
        <v>35.757999999999988</v>
      </c>
      <c r="FL16" s="956">
        <f t="shared" si="25"/>
        <v>1.5848481458694563</v>
      </c>
      <c r="FM16" s="956">
        <f t="shared" si="26"/>
        <v>56.670999999999999</v>
      </c>
      <c r="FN16" s="956">
        <f t="shared" si="27"/>
        <v>3.8420000000000023</v>
      </c>
      <c r="FO16" s="956">
        <f t="shared" si="28"/>
        <v>8.9309999999999992</v>
      </c>
      <c r="FP16" s="956">
        <f t="shared" si="29"/>
        <v>69.443999999999946</v>
      </c>
      <c r="FQ16" s="956">
        <f t="shared" si="30"/>
        <v>35.313999999999993</v>
      </c>
      <c r="FR16" s="956">
        <f t="shared" si="31"/>
        <v>23.454999999999984</v>
      </c>
      <c r="FS16" s="956">
        <f t="shared" si="32"/>
        <v>58.76899999999997</v>
      </c>
      <c r="FT16" s="956">
        <f t="shared" si="33"/>
        <v>6.1870000000000003</v>
      </c>
      <c r="FU16" s="956">
        <f t="shared" si="34"/>
        <v>69.443999999999946</v>
      </c>
      <c r="FV16" s="956">
        <f t="shared" si="35"/>
        <v>4.4880000000000031</v>
      </c>
      <c r="FW16" s="957">
        <f t="shared" si="9"/>
        <v>6.9092924441160247E-2</v>
      </c>
      <c r="FX16" s="359"/>
      <c r="FY16" s="409" t="str">
        <f t="shared" si="36"/>
        <v>1970/1971</v>
      </c>
      <c r="FZ16" s="341">
        <f t="shared" si="37"/>
        <v>0.39343773080968975</v>
      </c>
      <c r="GA16" s="342">
        <f t="shared" si="38"/>
        <v>0.1232104089108394</v>
      </c>
      <c r="GB16" s="342">
        <f t="shared" si="39"/>
        <v>5.2708540051775984E-2</v>
      </c>
      <c r="GC16" s="342">
        <f t="shared" si="40"/>
        <v>0.11125493326569133</v>
      </c>
      <c r="GD16" s="342">
        <f t="shared" si="41"/>
        <v>3.7041458083095224E-2</v>
      </c>
      <c r="GE16" s="342">
        <f t="shared" si="42"/>
        <v>3.3199292743156847E-2</v>
      </c>
      <c r="GF16" s="342">
        <f t="shared" si="43"/>
        <v>0</v>
      </c>
      <c r="GG16" s="342">
        <f t="shared" si="44"/>
        <v>2.7924708480367655E-2</v>
      </c>
      <c r="GH16" s="342">
        <f t="shared" si="45"/>
        <v>9.825498548929789E-3</v>
      </c>
      <c r="GI16" s="342">
        <f t="shared" si="46"/>
        <v>0</v>
      </c>
      <c r="GJ16" s="342">
        <f t="shared" si="47"/>
        <v>0.21139742910645412</v>
      </c>
      <c r="GK16" s="343">
        <f t="shared" si="48"/>
        <v>1</v>
      </c>
      <c r="GM16" s="409" t="str">
        <f t="shared" si="49"/>
        <v>1970/1971</v>
      </c>
      <c r="GN16" s="426">
        <f t="shared" si="50"/>
        <v>0.68221608026803426</v>
      </c>
      <c r="GO16" s="426">
        <f t="shared" si="51"/>
        <v>1.1571220033639715</v>
      </c>
      <c r="GP16" s="426">
        <f t="shared" si="52"/>
        <v>0.78860257089354591</v>
      </c>
      <c r="GQ16" s="426">
        <f t="shared" si="53"/>
        <v>0.9064569536423841</v>
      </c>
      <c r="GR16" s="426">
        <f t="shared" si="54"/>
        <v>0.68543956043956056</v>
      </c>
      <c r="GS16" s="426">
        <f t="shared" si="55"/>
        <v>0.79426560250279987</v>
      </c>
      <c r="GT16" s="426">
        <f t="shared" si="56"/>
        <v>0.63320038223440933</v>
      </c>
      <c r="GU16" s="426">
        <f t="shared" si="57"/>
        <v>0.86439217862883166</v>
      </c>
      <c r="GV16" s="426">
        <f t="shared" si="58"/>
        <v>0.78172100520728882</v>
      </c>
      <c r="GW16" s="426">
        <f t="shared" si="59"/>
        <v>0.807594228137828</v>
      </c>
      <c r="GX16" s="426">
        <f t="shared" si="60"/>
        <v>0.79426560250279987</v>
      </c>
      <c r="GY16" s="427">
        <f t="shared" si="61"/>
        <v>0.87584375345800591</v>
      </c>
    </row>
    <row r="17" spans="1:207" ht="14.4" x14ac:dyDescent="0.3">
      <c r="A17" s="416" t="s">
        <v>125</v>
      </c>
      <c r="B17" s="603">
        <v>116.226</v>
      </c>
      <c r="C17" s="603">
        <v>2.65</v>
      </c>
      <c r="D17" s="603">
        <v>308.5</v>
      </c>
      <c r="E17" s="603">
        <v>36.148000000000003</v>
      </c>
      <c r="F17" s="603">
        <v>32.902999999999999</v>
      </c>
      <c r="G17" s="603">
        <v>377.55099999999999</v>
      </c>
      <c r="H17" s="603">
        <v>95.843000000000004</v>
      </c>
      <c r="I17" s="603">
        <v>196.85</v>
      </c>
      <c r="J17" s="603">
        <v>292.69299999999998</v>
      </c>
      <c r="K17" s="603">
        <v>35.835999999999999</v>
      </c>
      <c r="L17" s="603">
        <v>377.55099999999999</v>
      </c>
      <c r="M17" s="603">
        <v>49.021999999999998</v>
      </c>
      <c r="N17" s="417">
        <f t="shared" si="11"/>
        <v>0.14921665971649381</v>
      </c>
      <c r="P17" s="331" t="str">
        <f t="shared" si="12"/>
        <v>1971/1972</v>
      </c>
      <c r="Q17" s="587">
        <v>25.95</v>
      </c>
      <c r="R17" s="587">
        <v>5.53</v>
      </c>
      <c r="S17" s="587">
        <v>143.422</v>
      </c>
      <c r="T17" s="587">
        <v>16.84</v>
      </c>
      <c r="U17" s="587">
        <v>3.2000000000000001E-2</v>
      </c>
      <c r="V17" s="587">
        <v>160.29400000000001</v>
      </c>
      <c r="W17" s="587">
        <v>10.19</v>
      </c>
      <c r="X17" s="587">
        <v>101.636</v>
      </c>
      <c r="Y17" s="587">
        <v>111.82599999999999</v>
      </c>
      <c r="Z17" s="587">
        <v>19.867999999999999</v>
      </c>
      <c r="AA17" s="587">
        <v>160.29400000000001</v>
      </c>
      <c r="AB17" s="587">
        <v>28.6</v>
      </c>
      <c r="AC17" s="332">
        <f t="shared" si="13"/>
        <v>0.21717010645891235</v>
      </c>
      <c r="AD17" s="358"/>
      <c r="AE17" s="334" t="str">
        <f t="shared" si="14"/>
        <v>1971/1972</v>
      </c>
      <c r="AF17" s="592">
        <v>16.725999999999999</v>
      </c>
      <c r="AG17" s="592">
        <v>2.14</v>
      </c>
      <c r="AH17" s="592">
        <v>35.85</v>
      </c>
      <c r="AI17" s="592">
        <v>8.875</v>
      </c>
      <c r="AJ17" s="592">
        <v>0</v>
      </c>
      <c r="AK17" s="592">
        <v>44.725000000000001</v>
      </c>
      <c r="AL17" s="592">
        <v>21.584</v>
      </c>
      <c r="AM17" s="592">
        <v>11.914</v>
      </c>
      <c r="AN17" s="592">
        <v>33.497999999999998</v>
      </c>
      <c r="AO17" s="592">
        <v>0.3</v>
      </c>
      <c r="AP17" s="592">
        <v>44.725000000000001</v>
      </c>
      <c r="AQ17" s="592">
        <v>10.927</v>
      </c>
      <c r="AR17" s="335">
        <f t="shared" si="0"/>
        <v>0.32330315403278304</v>
      </c>
      <c r="AS17" s="358"/>
      <c r="AT17" s="611" t="str">
        <f t="shared" si="15"/>
        <v>1971/1972</v>
      </c>
      <c r="AU17" s="612">
        <v>10.539</v>
      </c>
      <c r="AV17" s="612">
        <v>1.41</v>
      </c>
      <c r="AW17" s="612">
        <v>14.891</v>
      </c>
      <c r="AX17" s="612">
        <v>1.9930000000000001</v>
      </c>
      <c r="AY17" s="612">
        <v>3.0000000000000001E-3</v>
      </c>
      <c r="AZ17" s="612">
        <v>16.887</v>
      </c>
      <c r="BA17" s="612">
        <v>3.9449999999999998</v>
      </c>
      <c r="BB17" s="612">
        <v>12.47</v>
      </c>
      <c r="BC17" s="612">
        <v>16.414999999999999</v>
      </c>
      <c r="BD17" s="612">
        <v>0.17199999999999999</v>
      </c>
      <c r="BE17" s="612">
        <v>16.887</v>
      </c>
      <c r="BF17" s="612">
        <v>0.3</v>
      </c>
      <c r="BG17" s="613">
        <f t="shared" si="1"/>
        <v>1.8086453246518357E-2</v>
      </c>
      <c r="BH17" s="358"/>
      <c r="BI17" s="955" t="str">
        <f t="shared" si="16"/>
        <v>1971/1972</v>
      </c>
      <c r="BJ17" s="956">
        <v>9.2240000000000002</v>
      </c>
      <c r="BK17" s="956">
        <v>3.63</v>
      </c>
      <c r="BL17" s="956">
        <v>33.46</v>
      </c>
      <c r="BM17" s="956">
        <v>2.2530000000000001</v>
      </c>
      <c r="BN17" s="956">
        <v>20.645</v>
      </c>
      <c r="BO17" s="956">
        <v>56.357999999999997</v>
      </c>
      <c r="BP17" s="956">
        <v>10.629</v>
      </c>
      <c r="BQ17" s="956">
        <v>38.148000000000003</v>
      </c>
      <c r="BR17" s="956">
        <v>48.777000000000001</v>
      </c>
      <c r="BS17" s="956">
        <v>5.1689999999999996</v>
      </c>
      <c r="BT17" s="956">
        <v>56.357999999999997</v>
      </c>
      <c r="BU17" s="956">
        <v>2.4119999999999999</v>
      </c>
      <c r="BV17" s="957">
        <f t="shared" si="2"/>
        <v>4.4711378044711377E-2</v>
      </c>
      <c r="BW17" s="358"/>
      <c r="BX17" s="970" t="str">
        <f t="shared" si="17"/>
        <v>1971/1972</v>
      </c>
      <c r="BY17" s="971">
        <v>3.1469999999999998</v>
      </c>
      <c r="BZ17" s="971">
        <v>1.86</v>
      </c>
      <c r="CA17" s="971">
        <v>5.86</v>
      </c>
      <c r="CB17" s="971">
        <v>0.62</v>
      </c>
      <c r="CC17" s="971">
        <v>1E-3</v>
      </c>
      <c r="CD17" s="971">
        <v>6.4809999999999999</v>
      </c>
      <c r="CE17" s="971">
        <v>0.38700000000000001</v>
      </c>
      <c r="CF17" s="971">
        <v>3.468</v>
      </c>
      <c r="CG17" s="971">
        <v>3.855</v>
      </c>
      <c r="CH17" s="971">
        <v>2.5369999999999999</v>
      </c>
      <c r="CI17" s="971">
        <v>6.4809999999999999</v>
      </c>
      <c r="CJ17" s="971">
        <v>8.8999999999999996E-2</v>
      </c>
      <c r="CK17" s="972">
        <f t="shared" si="3"/>
        <v>1.3923654568210264E-2</v>
      </c>
      <c r="CL17" s="358"/>
      <c r="CM17" s="775" t="str">
        <f t="shared" si="18"/>
        <v>1971/1972</v>
      </c>
      <c r="CN17" s="982">
        <v>8</v>
      </c>
      <c r="CO17" s="982">
        <v>1.1399999999999999</v>
      </c>
      <c r="CP17" s="982">
        <v>9.1</v>
      </c>
      <c r="CQ17" s="982">
        <v>0.52400000000000002</v>
      </c>
      <c r="CR17" s="982">
        <v>3.6999999999999998E-2</v>
      </c>
      <c r="CS17" s="982">
        <v>9.6609999999999996</v>
      </c>
      <c r="CT17" s="982">
        <v>8.7669999999999995</v>
      </c>
      <c r="CU17" s="982">
        <v>0.32500000000000001</v>
      </c>
      <c r="CV17" s="982">
        <v>9.0920000000000005</v>
      </c>
      <c r="CW17" s="982">
        <v>0.46899999999999997</v>
      </c>
      <c r="CX17" s="982">
        <v>9.6609999999999996</v>
      </c>
      <c r="CY17" s="982">
        <v>0.1</v>
      </c>
      <c r="CZ17" s="776">
        <f t="shared" si="4"/>
        <v>1.0459156991946449E-2</v>
      </c>
      <c r="DA17" s="358"/>
      <c r="DB17" s="338" t="str">
        <f t="shared" si="19"/>
        <v>1971/1972</v>
      </c>
      <c r="DC17" s="597"/>
      <c r="DD17" s="597"/>
      <c r="DE17" s="597"/>
      <c r="DF17" s="597"/>
      <c r="DG17" s="597"/>
      <c r="DH17" s="597"/>
      <c r="DI17" s="597"/>
      <c r="DJ17" s="597"/>
      <c r="DK17" s="597"/>
      <c r="DL17" s="597"/>
      <c r="DM17" s="597"/>
      <c r="DN17" s="597"/>
      <c r="DO17" s="339"/>
      <c r="DP17" s="358"/>
      <c r="DQ17" s="611" t="str">
        <f t="shared" si="20"/>
        <v>1971/1972</v>
      </c>
      <c r="DR17" s="612">
        <v>5.6680000000000001</v>
      </c>
      <c r="DS17" s="612">
        <v>0.9</v>
      </c>
      <c r="DT17" s="612">
        <v>5.101</v>
      </c>
      <c r="DU17" s="612">
        <v>0.5</v>
      </c>
      <c r="DV17" s="612">
        <v>0</v>
      </c>
      <c r="DW17" s="612">
        <v>5.601</v>
      </c>
      <c r="DX17" s="612">
        <v>5.0510000000000002</v>
      </c>
      <c r="DY17" s="612">
        <v>0.25</v>
      </c>
      <c r="DZ17" s="612">
        <v>5.3010000000000002</v>
      </c>
      <c r="EA17" s="612">
        <v>0</v>
      </c>
      <c r="EB17" s="612">
        <v>5.601</v>
      </c>
      <c r="EC17" s="612">
        <v>0.3</v>
      </c>
      <c r="ED17" s="613">
        <f t="shared" si="5"/>
        <v>5.6593095642331628E-2</v>
      </c>
      <c r="EE17" s="358"/>
      <c r="EF17" s="994" t="str">
        <f t="shared" si="21"/>
        <v>1971/1972</v>
      </c>
      <c r="EG17" s="995">
        <v>0.57099999999999995</v>
      </c>
      <c r="EH17" s="995">
        <v>5.16</v>
      </c>
      <c r="EI17" s="995">
        <v>2.9460000000000002</v>
      </c>
      <c r="EJ17" s="995">
        <v>5.5E-2</v>
      </c>
      <c r="EK17" s="995">
        <v>0.23400000000000001</v>
      </c>
      <c r="EL17" s="995">
        <v>3.2349999999999999</v>
      </c>
      <c r="EM17" s="995">
        <v>0.66300000000000003</v>
      </c>
      <c r="EN17" s="995">
        <v>2.3860000000000001</v>
      </c>
      <c r="EO17" s="995">
        <v>3.0489999999999999</v>
      </c>
      <c r="EP17" s="995">
        <v>2.9000000000000001E-2</v>
      </c>
      <c r="EQ17" s="995">
        <v>3.2349999999999999</v>
      </c>
      <c r="ER17" s="995">
        <v>0.157</v>
      </c>
      <c r="ES17" s="996">
        <f t="shared" si="6"/>
        <v>5.1007147498375573E-2</v>
      </c>
      <c r="ET17" s="358"/>
      <c r="EU17" s="1007" t="str">
        <f t="shared" si="22"/>
        <v>1971/1972</v>
      </c>
      <c r="EV17" s="1008"/>
      <c r="EW17" s="1008"/>
      <c r="EX17" s="1008"/>
      <c r="EY17" s="1008"/>
      <c r="EZ17" s="1008"/>
      <c r="FA17" s="1008"/>
      <c r="FB17" s="1008"/>
      <c r="FC17" s="1008"/>
      <c r="FD17" s="1008"/>
      <c r="FE17" s="1008"/>
      <c r="FF17" s="1008"/>
      <c r="FG17" s="1008"/>
      <c r="FH17" s="1009" t="e">
        <f t="shared" si="7"/>
        <v>#DIV/0!</v>
      </c>
      <c r="FI17" s="358"/>
      <c r="FJ17" s="955" t="str">
        <f t="shared" si="23"/>
        <v>1971/1972</v>
      </c>
      <c r="FK17" s="956">
        <f t="shared" si="24"/>
        <v>36.400999999999996</v>
      </c>
      <c r="FL17" s="956">
        <f t="shared" si="25"/>
        <v>1.5897914892448017</v>
      </c>
      <c r="FM17" s="956">
        <f t="shared" si="26"/>
        <v>57.870000000000019</v>
      </c>
      <c r="FN17" s="956">
        <f t="shared" si="27"/>
        <v>4.4880000000000031</v>
      </c>
      <c r="FO17" s="956">
        <f t="shared" si="28"/>
        <v>11.951000000000002</v>
      </c>
      <c r="FP17" s="956">
        <f t="shared" si="29"/>
        <v>74.308999999999983</v>
      </c>
      <c r="FQ17" s="956">
        <f t="shared" si="30"/>
        <v>34.62700000000001</v>
      </c>
      <c r="FR17" s="956">
        <f t="shared" si="31"/>
        <v>26.252999999999997</v>
      </c>
      <c r="FS17" s="956">
        <f t="shared" si="32"/>
        <v>60.88</v>
      </c>
      <c r="FT17" s="956">
        <f t="shared" si="33"/>
        <v>7.291999999999998</v>
      </c>
      <c r="FU17" s="956">
        <f t="shared" si="34"/>
        <v>74.308999999999983</v>
      </c>
      <c r="FV17" s="956">
        <f t="shared" si="35"/>
        <v>6.1369999999999969</v>
      </c>
      <c r="FW17" s="957">
        <f t="shared" si="9"/>
        <v>9.0022296544035638E-2</v>
      </c>
      <c r="FX17" s="359"/>
      <c r="FY17" s="409" t="str">
        <f t="shared" si="36"/>
        <v>1971/1972</v>
      </c>
      <c r="FZ17" s="341">
        <f t="shared" si="37"/>
        <v>0.46490113452188003</v>
      </c>
      <c r="GA17" s="342">
        <f t="shared" si="38"/>
        <v>0.11620745542949758</v>
      </c>
      <c r="GB17" s="342">
        <f t="shared" si="39"/>
        <v>4.8269043760129658E-2</v>
      </c>
      <c r="GC17" s="342">
        <f t="shared" si="40"/>
        <v>0.10846029173419773</v>
      </c>
      <c r="GD17" s="342">
        <f t="shared" si="41"/>
        <v>1.8995137763371153E-2</v>
      </c>
      <c r="GE17" s="342">
        <f t="shared" si="42"/>
        <v>2.9497568881685574E-2</v>
      </c>
      <c r="GF17" s="342">
        <f t="shared" si="43"/>
        <v>0</v>
      </c>
      <c r="GG17" s="342">
        <f t="shared" si="44"/>
        <v>1.653484602917342E-2</v>
      </c>
      <c r="GH17" s="342">
        <f t="shared" si="45"/>
        <v>9.5494327390599678E-3</v>
      </c>
      <c r="GI17" s="342">
        <f t="shared" si="46"/>
        <v>0</v>
      </c>
      <c r="GJ17" s="342">
        <f t="shared" si="47"/>
        <v>0.18758508914100491</v>
      </c>
      <c r="GK17" s="343">
        <f t="shared" si="48"/>
        <v>0.99999999999999989</v>
      </c>
      <c r="GM17" s="409" t="str">
        <f t="shared" si="49"/>
        <v>1971/1972</v>
      </c>
      <c r="GN17" s="426">
        <f t="shared" si="50"/>
        <v>0.68680845938086155</v>
      </c>
      <c r="GO17" s="426">
        <f t="shared" si="51"/>
        <v>1.184808750273298</v>
      </c>
      <c r="GP17" s="426">
        <f t="shared" si="52"/>
        <v>0.81241491085899509</v>
      </c>
      <c r="GQ17" s="426">
        <f t="shared" si="53"/>
        <v>0.87584375345800591</v>
      </c>
      <c r="GR17" s="426">
        <f t="shared" si="54"/>
        <v>0.63678084065282814</v>
      </c>
      <c r="GS17" s="426">
        <f t="shared" si="55"/>
        <v>0.80318155692873283</v>
      </c>
      <c r="GT17" s="426">
        <f t="shared" si="56"/>
        <v>0.63871122565028216</v>
      </c>
      <c r="GU17" s="426">
        <f t="shared" si="57"/>
        <v>0.86663449326898645</v>
      </c>
      <c r="GV17" s="426">
        <f t="shared" si="58"/>
        <v>0.79200049198306754</v>
      </c>
      <c r="GW17" s="426">
        <f t="shared" si="59"/>
        <v>0.79651746846746296</v>
      </c>
      <c r="GX17" s="426">
        <f t="shared" si="60"/>
        <v>0.80318155692873283</v>
      </c>
      <c r="GY17" s="427">
        <f t="shared" si="61"/>
        <v>0.87481130920811045</v>
      </c>
    </row>
    <row r="18" spans="1:207" ht="14.4" x14ac:dyDescent="0.3">
      <c r="A18" s="416" t="s">
        <v>126</v>
      </c>
      <c r="B18" s="603">
        <v>111.871</v>
      </c>
      <c r="C18" s="603">
        <v>2.7</v>
      </c>
      <c r="D18" s="603">
        <v>301.447</v>
      </c>
      <c r="E18" s="603">
        <v>49.021999999999998</v>
      </c>
      <c r="F18" s="603">
        <v>37.787999999999997</v>
      </c>
      <c r="G18" s="603">
        <v>388.25700000000001</v>
      </c>
      <c r="H18" s="603">
        <v>97.756</v>
      </c>
      <c r="I18" s="603">
        <v>211.99299999999999</v>
      </c>
      <c r="J18" s="603">
        <v>309.74900000000002</v>
      </c>
      <c r="K18" s="603">
        <v>40.491999999999997</v>
      </c>
      <c r="L18" s="603">
        <v>388.25700000000001</v>
      </c>
      <c r="M18" s="603">
        <v>38.015999999999998</v>
      </c>
      <c r="N18" s="417">
        <f t="shared" si="11"/>
        <v>0.10854240365919465</v>
      </c>
      <c r="P18" s="331" t="str">
        <f t="shared" si="12"/>
        <v>1972/1973</v>
      </c>
      <c r="Q18" s="587">
        <v>23.274999999999999</v>
      </c>
      <c r="R18" s="587">
        <v>6.09</v>
      </c>
      <c r="S18" s="587">
        <v>141.73400000000001</v>
      </c>
      <c r="T18" s="587">
        <v>28.6</v>
      </c>
      <c r="U18" s="587">
        <v>2.4E-2</v>
      </c>
      <c r="V18" s="587">
        <v>170.358</v>
      </c>
      <c r="W18" s="587">
        <v>11.225</v>
      </c>
      <c r="X18" s="587">
        <v>109.61499999999999</v>
      </c>
      <c r="Y18" s="587">
        <v>120.84</v>
      </c>
      <c r="Z18" s="587">
        <v>31.536000000000001</v>
      </c>
      <c r="AA18" s="587">
        <v>170.358</v>
      </c>
      <c r="AB18" s="587">
        <v>17.981999999999999</v>
      </c>
      <c r="AC18" s="332">
        <f t="shared" si="13"/>
        <v>0.1180107103480863</v>
      </c>
      <c r="AD18" s="358"/>
      <c r="AE18" s="334" t="str">
        <f t="shared" si="14"/>
        <v>1972/1973</v>
      </c>
      <c r="AF18" s="592">
        <v>16.702999999999999</v>
      </c>
      <c r="AG18" s="592">
        <v>1.92</v>
      </c>
      <c r="AH18" s="592">
        <v>32.1</v>
      </c>
      <c r="AI18" s="592">
        <v>10.927</v>
      </c>
      <c r="AJ18" s="592">
        <v>0.95499999999999996</v>
      </c>
      <c r="AK18" s="592">
        <v>43.981999999999999</v>
      </c>
      <c r="AL18" s="592">
        <v>19.622</v>
      </c>
      <c r="AM18" s="592">
        <v>13.179</v>
      </c>
      <c r="AN18" s="592">
        <v>32.801000000000002</v>
      </c>
      <c r="AO18" s="592">
        <v>0.2</v>
      </c>
      <c r="AP18" s="592">
        <v>43.981999999999999</v>
      </c>
      <c r="AQ18" s="592">
        <v>10.981</v>
      </c>
      <c r="AR18" s="335">
        <f t="shared" si="0"/>
        <v>0.33274749250022723</v>
      </c>
      <c r="AS18" s="358"/>
      <c r="AT18" s="611" t="str">
        <f t="shared" si="15"/>
        <v>1972/1973</v>
      </c>
      <c r="AU18" s="612">
        <v>9.9079999999999995</v>
      </c>
      <c r="AV18" s="612">
        <v>1.42</v>
      </c>
      <c r="AW18" s="612">
        <v>14.109</v>
      </c>
      <c r="AX18" s="612">
        <v>0.3</v>
      </c>
      <c r="AY18" s="612">
        <v>0</v>
      </c>
      <c r="AZ18" s="612">
        <v>14.409000000000001</v>
      </c>
      <c r="BA18" s="612">
        <v>3.907</v>
      </c>
      <c r="BB18" s="612">
        <v>9.66</v>
      </c>
      <c r="BC18" s="612">
        <v>13.567</v>
      </c>
      <c r="BD18" s="612">
        <v>4.2000000000000003E-2</v>
      </c>
      <c r="BE18" s="612">
        <v>14.409000000000001</v>
      </c>
      <c r="BF18" s="612">
        <v>0.8</v>
      </c>
      <c r="BG18" s="613">
        <f t="shared" si="1"/>
        <v>5.8784627819825117E-2</v>
      </c>
      <c r="BH18" s="358"/>
      <c r="BI18" s="955" t="str">
        <f t="shared" si="16"/>
        <v>1972/1973</v>
      </c>
      <c r="BJ18" s="956">
        <v>9.5570000000000004</v>
      </c>
      <c r="BK18" s="956">
        <v>3.8</v>
      </c>
      <c r="BL18" s="956">
        <v>36.341000000000001</v>
      </c>
      <c r="BM18" s="956">
        <v>2.4119999999999999</v>
      </c>
      <c r="BN18" s="956">
        <v>18.393000000000001</v>
      </c>
      <c r="BO18" s="956">
        <v>57.146000000000001</v>
      </c>
      <c r="BP18" s="956">
        <v>10.702999999999999</v>
      </c>
      <c r="BQ18" s="956">
        <v>42.2</v>
      </c>
      <c r="BR18" s="956">
        <v>52.902999999999999</v>
      </c>
      <c r="BS18" s="956">
        <v>1.296</v>
      </c>
      <c r="BT18" s="956">
        <v>57.146000000000001</v>
      </c>
      <c r="BU18" s="956">
        <v>2.9470000000000001</v>
      </c>
      <c r="BV18" s="957">
        <f t="shared" si="2"/>
        <v>5.4373696931677706E-2</v>
      </c>
      <c r="BW18" s="358"/>
      <c r="BX18" s="970" t="str">
        <f t="shared" si="17"/>
        <v>1972/1973</v>
      </c>
      <c r="BY18" s="971">
        <v>3.5649999999999999</v>
      </c>
      <c r="BZ18" s="971">
        <v>2.5299999999999998</v>
      </c>
      <c r="CA18" s="971">
        <v>9</v>
      </c>
      <c r="CB18" s="971">
        <v>8.8999999999999996E-2</v>
      </c>
      <c r="CC18" s="971">
        <v>0</v>
      </c>
      <c r="CD18" s="971">
        <v>9.0890000000000004</v>
      </c>
      <c r="CE18" s="971">
        <v>1.111</v>
      </c>
      <c r="CF18" s="971">
        <v>2.8250000000000002</v>
      </c>
      <c r="CG18" s="971">
        <v>3.9359999999999999</v>
      </c>
      <c r="CH18" s="971">
        <v>4.702</v>
      </c>
      <c r="CI18" s="971">
        <v>9.0890000000000004</v>
      </c>
      <c r="CJ18" s="971">
        <v>0.45100000000000001</v>
      </c>
      <c r="CK18" s="972">
        <f t="shared" si="3"/>
        <v>5.2211159990738602E-2</v>
      </c>
      <c r="CL18" s="358"/>
      <c r="CM18" s="775" t="str">
        <f t="shared" si="18"/>
        <v>1972/1973</v>
      </c>
      <c r="CN18" s="982">
        <v>7.5</v>
      </c>
      <c r="CO18" s="982">
        <v>1.08</v>
      </c>
      <c r="CP18" s="982">
        <v>8.1</v>
      </c>
      <c r="CQ18" s="982">
        <v>0.1</v>
      </c>
      <c r="CR18" s="982">
        <v>1.3</v>
      </c>
      <c r="CS18" s="982">
        <v>9.5</v>
      </c>
      <c r="CT18" s="982">
        <v>8.7539999999999996</v>
      </c>
      <c r="CU18" s="982">
        <v>0.5</v>
      </c>
      <c r="CV18" s="982">
        <v>9.2539999999999996</v>
      </c>
      <c r="CW18" s="982">
        <v>9.6000000000000002E-2</v>
      </c>
      <c r="CX18" s="982">
        <v>9.5</v>
      </c>
      <c r="CY18" s="982">
        <v>0.15</v>
      </c>
      <c r="CZ18" s="776">
        <f t="shared" si="4"/>
        <v>1.6042780748663103E-2</v>
      </c>
      <c r="DA18" s="358"/>
      <c r="DB18" s="338" t="str">
        <f t="shared" si="19"/>
        <v>1972/1973</v>
      </c>
      <c r="DC18" s="597"/>
      <c r="DD18" s="597"/>
      <c r="DE18" s="597"/>
      <c r="DF18" s="597"/>
      <c r="DG18" s="597"/>
      <c r="DH18" s="597"/>
      <c r="DI18" s="597"/>
      <c r="DJ18" s="597"/>
      <c r="DK18" s="597"/>
      <c r="DL18" s="597"/>
      <c r="DM18" s="597"/>
      <c r="DN18" s="597"/>
      <c r="DO18" s="339"/>
      <c r="DP18" s="358"/>
      <c r="DQ18" s="611" t="str">
        <f t="shared" si="20"/>
        <v>1972/1973</v>
      </c>
      <c r="DR18" s="612">
        <v>5.8380000000000001</v>
      </c>
      <c r="DS18" s="612">
        <v>1.0900000000000001</v>
      </c>
      <c r="DT18" s="612">
        <v>6.3879999999999999</v>
      </c>
      <c r="DU18" s="612">
        <v>0.3</v>
      </c>
      <c r="DV18" s="612">
        <v>0</v>
      </c>
      <c r="DW18" s="612">
        <v>6.6879999999999997</v>
      </c>
      <c r="DX18" s="612">
        <v>6.0129999999999999</v>
      </c>
      <c r="DY18" s="612">
        <v>0.27500000000000002</v>
      </c>
      <c r="DZ18" s="612">
        <v>6.2880000000000003</v>
      </c>
      <c r="EA18" s="612">
        <v>0</v>
      </c>
      <c r="EB18" s="612">
        <v>6.6879999999999997</v>
      </c>
      <c r="EC18" s="612">
        <v>0.4</v>
      </c>
      <c r="ED18" s="613">
        <f t="shared" si="5"/>
        <v>6.3613231552162849E-2</v>
      </c>
      <c r="EE18" s="358"/>
      <c r="EF18" s="994" t="str">
        <f t="shared" si="21"/>
        <v>1972/1973</v>
      </c>
      <c r="EG18" s="995">
        <v>0.53700000000000003</v>
      </c>
      <c r="EH18" s="995">
        <v>4.71</v>
      </c>
      <c r="EI18" s="995">
        <v>2.528</v>
      </c>
      <c r="EJ18" s="995">
        <v>0.157</v>
      </c>
      <c r="EK18" s="995">
        <v>0.86799999999999999</v>
      </c>
      <c r="EL18" s="995">
        <v>3.5529999999999999</v>
      </c>
      <c r="EM18" s="995">
        <v>0.70599999999999996</v>
      </c>
      <c r="EN18" s="995">
        <v>2.6459999999999999</v>
      </c>
      <c r="EO18" s="995">
        <v>3.3519999999999999</v>
      </c>
      <c r="EP18" s="995">
        <v>1.2E-2</v>
      </c>
      <c r="EQ18" s="995">
        <v>3.5529999999999999</v>
      </c>
      <c r="ER18" s="995">
        <v>0.189</v>
      </c>
      <c r="ES18" s="996">
        <f t="shared" si="6"/>
        <v>5.6183115338882282E-2</v>
      </c>
      <c r="ET18" s="358"/>
      <c r="EU18" s="1007" t="str">
        <f t="shared" si="22"/>
        <v>1972/1973</v>
      </c>
      <c r="EV18" s="1008"/>
      <c r="EW18" s="1008"/>
      <c r="EX18" s="1008"/>
      <c r="EY18" s="1008"/>
      <c r="EZ18" s="1008"/>
      <c r="FA18" s="1008"/>
      <c r="FB18" s="1008"/>
      <c r="FC18" s="1008"/>
      <c r="FD18" s="1008"/>
      <c r="FE18" s="1008"/>
      <c r="FF18" s="1008"/>
      <c r="FG18" s="1008"/>
      <c r="FH18" s="1009" t="e">
        <f t="shared" si="7"/>
        <v>#DIV/0!</v>
      </c>
      <c r="FI18" s="358"/>
      <c r="FJ18" s="955" t="str">
        <f t="shared" si="23"/>
        <v>1972/1973</v>
      </c>
      <c r="FK18" s="956">
        <f t="shared" si="24"/>
        <v>34.988</v>
      </c>
      <c r="FL18" s="956">
        <f t="shared" si="25"/>
        <v>1.4618440608208532</v>
      </c>
      <c r="FM18" s="956">
        <f t="shared" si="26"/>
        <v>51.147000000000013</v>
      </c>
      <c r="FN18" s="956">
        <f t="shared" si="27"/>
        <v>6.1369999999999969</v>
      </c>
      <c r="FO18" s="956">
        <f t="shared" si="28"/>
        <v>16.247999999999998</v>
      </c>
      <c r="FP18" s="956">
        <f t="shared" si="29"/>
        <v>73.532000000000011</v>
      </c>
      <c r="FQ18" s="956">
        <f t="shared" si="30"/>
        <v>35.715000000000011</v>
      </c>
      <c r="FR18" s="956">
        <f t="shared" si="31"/>
        <v>31.092999999999996</v>
      </c>
      <c r="FS18" s="956">
        <f t="shared" si="32"/>
        <v>66.807999999999993</v>
      </c>
      <c r="FT18" s="956">
        <f t="shared" si="33"/>
        <v>2.6079999999999965</v>
      </c>
      <c r="FU18" s="956">
        <f t="shared" si="34"/>
        <v>73.532000000000011</v>
      </c>
      <c r="FV18" s="956">
        <f t="shared" si="35"/>
        <v>4.1159999999999979</v>
      </c>
      <c r="FW18" s="957">
        <f t="shared" si="9"/>
        <v>5.9294687103837715E-2</v>
      </c>
      <c r="FX18" s="359"/>
      <c r="FY18" s="409" t="str">
        <f t="shared" si="36"/>
        <v>1972/1973</v>
      </c>
      <c r="FZ18" s="341">
        <f t="shared" si="37"/>
        <v>0.47017883740757083</v>
      </c>
      <c r="GA18" s="342">
        <f t="shared" si="38"/>
        <v>0.10648638069046965</v>
      </c>
      <c r="GB18" s="342">
        <f t="shared" si="39"/>
        <v>4.6804247512829786E-2</v>
      </c>
      <c r="GC18" s="342">
        <f t="shared" si="40"/>
        <v>0.12055518880599243</v>
      </c>
      <c r="GD18" s="342">
        <f t="shared" si="41"/>
        <v>2.9855994586112981E-2</v>
      </c>
      <c r="GE18" s="342">
        <f t="shared" si="42"/>
        <v>2.6870395127501681E-2</v>
      </c>
      <c r="GF18" s="342">
        <f t="shared" si="43"/>
        <v>0</v>
      </c>
      <c r="GG18" s="342">
        <f t="shared" si="44"/>
        <v>2.1191121490676635E-2</v>
      </c>
      <c r="GH18" s="342">
        <f t="shared" si="45"/>
        <v>8.3862171459659577E-3</v>
      </c>
      <c r="GI18" s="342">
        <f t="shared" si="46"/>
        <v>0</v>
      </c>
      <c r="GJ18" s="342">
        <f t="shared" si="47"/>
        <v>0.16967161723288013</v>
      </c>
      <c r="GK18" s="343">
        <f t="shared" si="48"/>
        <v>1</v>
      </c>
      <c r="GM18" s="409" t="str">
        <f t="shared" si="49"/>
        <v>1972/1973</v>
      </c>
      <c r="GN18" s="426">
        <f t="shared" si="50"/>
        <v>0.68724691832557139</v>
      </c>
      <c r="GO18" s="426">
        <f t="shared" si="51"/>
        <v>1.2057763576304736</v>
      </c>
      <c r="GP18" s="426">
        <f t="shared" si="52"/>
        <v>0.83032838276711995</v>
      </c>
      <c r="GQ18" s="426">
        <f t="shared" si="53"/>
        <v>0.87481130920811045</v>
      </c>
      <c r="GR18" s="426">
        <f t="shared" si="54"/>
        <v>0.57002222927913626</v>
      </c>
      <c r="GS18" s="426">
        <f t="shared" si="55"/>
        <v>0.81060998256309602</v>
      </c>
      <c r="GT18" s="426">
        <f t="shared" si="56"/>
        <v>0.63465158148860434</v>
      </c>
      <c r="GU18" s="426">
        <f t="shared" si="57"/>
        <v>0.85333006278509183</v>
      </c>
      <c r="GV18" s="426">
        <f t="shared" si="58"/>
        <v>0.78431568786339911</v>
      </c>
      <c r="GW18" s="426">
        <f t="shared" si="59"/>
        <v>0.93559221574632034</v>
      </c>
      <c r="GX18" s="426">
        <f t="shared" si="60"/>
        <v>0.81060998256309602</v>
      </c>
      <c r="GY18" s="427">
        <f t="shared" si="61"/>
        <v>0.89172979797979801</v>
      </c>
    </row>
    <row r="19" spans="1:207" ht="14.4" x14ac:dyDescent="0.3">
      <c r="A19" s="416" t="s">
        <v>127</v>
      </c>
      <c r="B19" s="603">
        <v>118.151</v>
      </c>
      <c r="C19" s="603">
        <v>2.8</v>
      </c>
      <c r="D19" s="603">
        <v>330.52300000000002</v>
      </c>
      <c r="E19" s="603">
        <v>38.015999999999998</v>
      </c>
      <c r="F19" s="603">
        <v>44.706000000000003</v>
      </c>
      <c r="G19" s="603">
        <v>413.245</v>
      </c>
      <c r="H19" s="603">
        <v>106.738</v>
      </c>
      <c r="I19" s="603">
        <v>220.21600000000001</v>
      </c>
      <c r="J19" s="603">
        <v>326.95400000000001</v>
      </c>
      <c r="K19" s="603">
        <v>47.570999999999998</v>
      </c>
      <c r="L19" s="603">
        <v>413.245</v>
      </c>
      <c r="M19" s="603">
        <v>38.72</v>
      </c>
      <c r="N19" s="417">
        <f t="shared" si="11"/>
        <v>0.10338428676323343</v>
      </c>
      <c r="P19" s="331" t="str">
        <f t="shared" si="12"/>
        <v>1973/1974</v>
      </c>
      <c r="Q19" s="587">
        <v>25.149000000000001</v>
      </c>
      <c r="R19" s="587">
        <v>5.73</v>
      </c>
      <c r="S19" s="587">
        <v>144.04300000000001</v>
      </c>
      <c r="T19" s="587">
        <v>17.981999999999999</v>
      </c>
      <c r="U19" s="587">
        <v>2.5000000000000001E-2</v>
      </c>
      <c r="V19" s="587">
        <v>162.05000000000001</v>
      </c>
      <c r="W19" s="587">
        <v>11.708</v>
      </c>
      <c r="X19" s="587">
        <v>106.80800000000001</v>
      </c>
      <c r="Y19" s="587">
        <v>118.51600000000001</v>
      </c>
      <c r="Z19" s="587">
        <v>31.242000000000001</v>
      </c>
      <c r="AA19" s="587">
        <v>162.05000000000001</v>
      </c>
      <c r="AB19" s="587">
        <v>12.292</v>
      </c>
      <c r="AC19" s="332">
        <f t="shared" si="13"/>
        <v>8.2079087594652697E-2</v>
      </c>
      <c r="AD19" s="358"/>
      <c r="AE19" s="334" t="str">
        <f t="shared" si="14"/>
        <v>1973/1974</v>
      </c>
      <c r="AF19" s="592">
        <v>16.571000000000002</v>
      </c>
      <c r="AG19" s="592">
        <v>2.33</v>
      </c>
      <c r="AH19" s="592">
        <v>38.630000000000003</v>
      </c>
      <c r="AI19" s="592">
        <v>10.981</v>
      </c>
      <c r="AJ19" s="592">
        <v>2.0579999999999998</v>
      </c>
      <c r="AK19" s="592">
        <v>51.668999999999997</v>
      </c>
      <c r="AL19" s="592">
        <v>25.594999999999999</v>
      </c>
      <c r="AM19" s="592">
        <v>12.673999999999999</v>
      </c>
      <c r="AN19" s="592">
        <v>38.268999999999998</v>
      </c>
      <c r="AO19" s="592">
        <v>0.15</v>
      </c>
      <c r="AP19" s="592">
        <v>51.668999999999997</v>
      </c>
      <c r="AQ19" s="592">
        <v>13.25</v>
      </c>
      <c r="AR19" s="335">
        <f t="shared" si="0"/>
        <v>0.34488143887139178</v>
      </c>
      <c r="AS19" s="358"/>
      <c r="AT19" s="611" t="str">
        <f t="shared" si="15"/>
        <v>1973/1974</v>
      </c>
      <c r="AU19" s="612">
        <v>11.262</v>
      </c>
      <c r="AV19" s="612">
        <v>1.45</v>
      </c>
      <c r="AW19" s="612">
        <v>16.283999999999999</v>
      </c>
      <c r="AX19" s="612">
        <v>0.8</v>
      </c>
      <c r="AY19" s="612">
        <v>0</v>
      </c>
      <c r="AZ19" s="612">
        <v>17.084</v>
      </c>
      <c r="BA19" s="612">
        <v>3.0630000000000002</v>
      </c>
      <c r="BB19" s="612">
        <v>12.21</v>
      </c>
      <c r="BC19" s="612">
        <v>15.273</v>
      </c>
      <c r="BD19" s="612">
        <v>1.3109999999999999</v>
      </c>
      <c r="BE19" s="612">
        <v>17.084</v>
      </c>
      <c r="BF19" s="612">
        <v>0.5</v>
      </c>
      <c r="BG19" s="613">
        <f t="shared" si="1"/>
        <v>3.014954172696575E-2</v>
      </c>
      <c r="BH19" s="358"/>
      <c r="BI19" s="955" t="str">
        <f t="shared" si="16"/>
        <v>1973/1974</v>
      </c>
      <c r="BJ19" s="956">
        <v>9.3870000000000005</v>
      </c>
      <c r="BK19" s="956">
        <v>3.96</v>
      </c>
      <c r="BL19" s="956">
        <v>37.130000000000003</v>
      </c>
      <c r="BM19" s="956">
        <v>2.9470000000000001</v>
      </c>
      <c r="BN19" s="956">
        <v>20.898</v>
      </c>
      <c r="BO19" s="956">
        <v>60.975000000000001</v>
      </c>
      <c r="BP19" s="956">
        <v>9.6959999999999997</v>
      </c>
      <c r="BQ19" s="956">
        <v>45.904000000000003</v>
      </c>
      <c r="BR19" s="956">
        <v>55.6</v>
      </c>
      <c r="BS19" s="956">
        <v>1.6180000000000001</v>
      </c>
      <c r="BT19" s="956">
        <v>60.975000000000001</v>
      </c>
      <c r="BU19" s="956">
        <v>3.7570000000000001</v>
      </c>
      <c r="BV19" s="957">
        <f t="shared" si="2"/>
        <v>6.5661155580411759E-2</v>
      </c>
      <c r="BW19" s="358"/>
      <c r="BX19" s="970" t="str">
        <f t="shared" si="17"/>
        <v>1973/1974</v>
      </c>
      <c r="BY19" s="971">
        <v>3.4860000000000002</v>
      </c>
      <c r="BZ19" s="971">
        <v>2.84</v>
      </c>
      <c r="CA19" s="971">
        <v>9.9</v>
      </c>
      <c r="CB19" s="971">
        <v>0.45100000000000001</v>
      </c>
      <c r="CC19" s="971">
        <v>0</v>
      </c>
      <c r="CD19" s="971">
        <v>10.351000000000001</v>
      </c>
      <c r="CE19" s="971">
        <v>1.661</v>
      </c>
      <c r="CF19" s="971">
        <v>2.7959999999999998</v>
      </c>
      <c r="CG19" s="971">
        <v>4.4569999999999999</v>
      </c>
      <c r="CH19" s="971">
        <v>5.7160000000000002</v>
      </c>
      <c r="CI19" s="971">
        <v>10.351000000000001</v>
      </c>
      <c r="CJ19" s="971">
        <v>0.17799999999999999</v>
      </c>
      <c r="CK19" s="972">
        <f t="shared" si="3"/>
        <v>1.7497296765949081E-2</v>
      </c>
      <c r="CL19" s="358"/>
      <c r="CM19" s="775" t="str">
        <f t="shared" si="18"/>
        <v>1973/1974</v>
      </c>
      <c r="CN19" s="982">
        <v>7.9</v>
      </c>
      <c r="CO19" s="982">
        <v>1.1399999999999999</v>
      </c>
      <c r="CP19" s="982">
        <v>9</v>
      </c>
      <c r="CQ19" s="982">
        <v>0.15</v>
      </c>
      <c r="CR19" s="982">
        <v>1.2</v>
      </c>
      <c r="CS19" s="982">
        <v>10.35</v>
      </c>
      <c r="CT19" s="982">
        <v>9.35</v>
      </c>
      <c r="CU19" s="982">
        <v>0.45</v>
      </c>
      <c r="CV19" s="982">
        <v>9.8000000000000007</v>
      </c>
      <c r="CW19" s="982">
        <v>0</v>
      </c>
      <c r="CX19" s="982">
        <v>10.35</v>
      </c>
      <c r="CY19" s="982">
        <v>0.55000000000000004</v>
      </c>
      <c r="CZ19" s="776">
        <f t="shared" si="4"/>
        <v>5.6122448979591837E-2</v>
      </c>
      <c r="DA19" s="358"/>
      <c r="DB19" s="338" t="str">
        <f t="shared" si="19"/>
        <v>1973/1974</v>
      </c>
      <c r="DC19" s="597"/>
      <c r="DD19" s="597"/>
      <c r="DE19" s="597"/>
      <c r="DF19" s="597"/>
      <c r="DG19" s="597"/>
      <c r="DH19" s="597"/>
      <c r="DI19" s="597"/>
      <c r="DJ19" s="597"/>
      <c r="DK19" s="597"/>
      <c r="DL19" s="597"/>
      <c r="DM19" s="597"/>
      <c r="DN19" s="597"/>
      <c r="DO19" s="339"/>
      <c r="DP19" s="358"/>
      <c r="DQ19" s="611" t="str">
        <f t="shared" si="20"/>
        <v>1973/1974</v>
      </c>
      <c r="DR19" s="612">
        <v>6.0149999999999997</v>
      </c>
      <c r="DS19" s="612">
        <v>0.97</v>
      </c>
      <c r="DT19" s="612">
        <v>5.8040000000000003</v>
      </c>
      <c r="DU19" s="612">
        <v>0.4</v>
      </c>
      <c r="DV19" s="612">
        <v>6.0000000000000001E-3</v>
      </c>
      <c r="DW19" s="612">
        <v>6.21</v>
      </c>
      <c r="DX19" s="612">
        <v>5.56</v>
      </c>
      <c r="DY19" s="612">
        <v>0.3</v>
      </c>
      <c r="DZ19" s="612">
        <v>5.86</v>
      </c>
      <c r="EA19" s="612">
        <v>0</v>
      </c>
      <c r="EB19" s="612">
        <v>6.21</v>
      </c>
      <c r="EC19" s="612">
        <v>0.35</v>
      </c>
      <c r="ED19" s="613">
        <f t="shared" si="5"/>
        <v>5.9726962457337877E-2</v>
      </c>
      <c r="EE19" s="358"/>
      <c r="EF19" s="994" t="str">
        <f t="shared" si="21"/>
        <v>1973/1974</v>
      </c>
      <c r="EG19" s="995">
        <v>0.54400000000000004</v>
      </c>
      <c r="EH19" s="995">
        <v>5.29</v>
      </c>
      <c r="EI19" s="995">
        <v>2.879</v>
      </c>
      <c r="EJ19" s="995">
        <v>0.189</v>
      </c>
      <c r="EK19" s="995">
        <v>1.2729999999999999</v>
      </c>
      <c r="EL19" s="995">
        <v>4.3410000000000002</v>
      </c>
      <c r="EM19" s="995">
        <v>0.72</v>
      </c>
      <c r="EN19" s="995">
        <v>3.3109999999999999</v>
      </c>
      <c r="EO19" s="995">
        <v>4.0309999999999997</v>
      </c>
      <c r="EP19" s="995">
        <v>5.0000000000000001E-3</v>
      </c>
      <c r="EQ19" s="995">
        <v>4.3410000000000002</v>
      </c>
      <c r="ER19" s="995">
        <v>0.30499999999999999</v>
      </c>
      <c r="ES19" s="996">
        <f t="shared" si="6"/>
        <v>7.5569871159563928E-2</v>
      </c>
      <c r="ET19" s="358"/>
      <c r="EU19" s="1007" t="str">
        <f t="shared" si="22"/>
        <v>1973/1974</v>
      </c>
      <c r="EV19" s="1008"/>
      <c r="EW19" s="1008"/>
      <c r="EX19" s="1008"/>
      <c r="EY19" s="1008"/>
      <c r="EZ19" s="1008"/>
      <c r="FA19" s="1008"/>
      <c r="FB19" s="1008"/>
      <c r="FC19" s="1008"/>
      <c r="FD19" s="1008"/>
      <c r="FE19" s="1008"/>
      <c r="FF19" s="1008"/>
      <c r="FG19" s="1008"/>
      <c r="FH19" s="1009" t="e">
        <f t="shared" si="7"/>
        <v>#DIV/0!</v>
      </c>
      <c r="FI19" s="358"/>
      <c r="FJ19" s="955" t="str">
        <f t="shared" si="23"/>
        <v>1973/1974</v>
      </c>
      <c r="FK19" s="956">
        <f t="shared" si="24"/>
        <v>37.837000000000003</v>
      </c>
      <c r="FL19" s="956">
        <f t="shared" si="25"/>
        <v>1.7668684092290619</v>
      </c>
      <c r="FM19" s="956">
        <f t="shared" si="26"/>
        <v>66.853000000000023</v>
      </c>
      <c r="FN19" s="956">
        <f t="shared" si="27"/>
        <v>4.1159999999999979</v>
      </c>
      <c r="FO19" s="956">
        <f t="shared" si="28"/>
        <v>19.246000000000006</v>
      </c>
      <c r="FP19" s="956">
        <f t="shared" si="29"/>
        <v>90.215000000000032</v>
      </c>
      <c r="FQ19" s="956">
        <f t="shared" si="30"/>
        <v>39.384999999999998</v>
      </c>
      <c r="FR19" s="956">
        <f t="shared" si="31"/>
        <v>35.762999999999998</v>
      </c>
      <c r="FS19" s="956">
        <f t="shared" si="32"/>
        <v>75.147999999999996</v>
      </c>
      <c r="FT19" s="956">
        <f t="shared" si="33"/>
        <v>7.5289999999999981</v>
      </c>
      <c r="FU19" s="956">
        <f t="shared" si="34"/>
        <v>90.215000000000032</v>
      </c>
      <c r="FV19" s="956">
        <f t="shared" si="35"/>
        <v>7.5379999999999967</v>
      </c>
      <c r="FW19" s="957">
        <f t="shared" si="9"/>
        <v>9.1174087110078947E-2</v>
      </c>
      <c r="FX19" s="359"/>
      <c r="FY19" s="409" t="str">
        <f t="shared" si="36"/>
        <v>1973/1974</v>
      </c>
      <c r="FZ19" s="341">
        <f t="shared" si="37"/>
        <v>0.43580325726197572</v>
      </c>
      <c r="GA19" s="342">
        <f t="shared" si="38"/>
        <v>0.11687537629756477</v>
      </c>
      <c r="GB19" s="342">
        <f t="shared" si="39"/>
        <v>4.9267373223648575E-2</v>
      </c>
      <c r="GC19" s="342">
        <f t="shared" si="40"/>
        <v>0.11233711420990369</v>
      </c>
      <c r="GD19" s="342">
        <f t="shared" si="41"/>
        <v>2.9952529778563063E-2</v>
      </c>
      <c r="GE19" s="342">
        <f t="shared" si="42"/>
        <v>2.722957252596642E-2</v>
      </c>
      <c r="GF19" s="342">
        <f t="shared" si="43"/>
        <v>0</v>
      </c>
      <c r="GG19" s="342">
        <f t="shared" si="44"/>
        <v>1.7560048771189902E-2</v>
      </c>
      <c r="GH19" s="342">
        <f t="shared" si="45"/>
        <v>8.7104377002508136E-3</v>
      </c>
      <c r="GI19" s="342">
        <f t="shared" si="46"/>
        <v>0</v>
      </c>
      <c r="GJ19" s="342">
        <f t="shared" si="47"/>
        <v>0.20226429023093709</v>
      </c>
      <c r="GK19" s="343">
        <f t="shared" si="48"/>
        <v>1.0000000000000002</v>
      </c>
      <c r="GM19" s="409" t="str">
        <f t="shared" si="49"/>
        <v>1973/1974</v>
      </c>
      <c r="GN19" s="426">
        <f t="shared" si="50"/>
        <v>0.67975725977774215</v>
      </c>
      <c r="GO19" s="426">
        <f t="shared" si="51"/>
        <v>1.1724961668309031</v>
      </c>
      <c r="GP19" s="426">
        <f t="shared" si="52"/>
        <v>0.79773570976906294</v>
      </c>
      <c r="GQ19" s="426">
        <f t="shared" si="53"/>
        <v>0.89172979797979801</v>
      </c>
      <c r="GR19" s="426">
        <f t="shared" si="54"/>
        <v>0.56949850131973323</v>
      </c>
      <c r="GS19" s="426">
        <f t="shared" si="55"/>
        <v>0.78169124853295269</v>
      </c>
      <c r="GT19" s="426">
        <f t="shared" si="56"/>
        <v>0.63101238546721872</v>
      </c>
      <c r="GU19" s="426">
        <f t="shared" si="57"/>
        <v>0.83760035601409522</v>
      </c>
      <c r="GV19" s="426">
        <f t="shared" si="58"/>
        <v>0.77015726983000665</v>
      </c>
      <c r="GW19" s="426">
        <f t="shared" si="59"/>
        <v>0.84173130688865083</v>
      </c>
      <c r="GX19" s="426">
        <f t="shared" si="60"/>
        <v>0.78169124853295269</v>
      </c>
      <c r="GY19" s="427">
        <f t="shared" si="61"/>
        <v>0.80532024793388446</v>
      </c>
    </row>
    <row r="20" spans="1:207" ht="14.4" x14ac:dyDescent="0.3">
      <c r="A20" s="416" t="s">
        <v>128</v>
      </c>
      <c r="B20" s="603">
        <v>118.735</v>
      </c>
      <c r="C20" s="603">
        <v>2.5299999999999998</v>
      </c>
      <c r="D20" s="603">
        <v>299.78100000000001</v>
      </c>
      <c r="E20" s="603">
        <v>38.72</v>
      </c>
      <c r="F20" s="603">
        <v>40.204000000000001</v>
      </c>
      <c r="G20" s="603">
        <v>378.70499999999998</v>
      </c>
      <c r="H20" s="603">
        <v>107.857</v>
      </c>
      <c r="I20" s="603">
        <v>182.94200000000001</v>
      </c>
      <c r="J20" s="603">
        <v>290.79899999999998</v>
      </c>
      <c r="K20" s="603">
        <v>42.216999999999999</v>
      </c>
      <c r="L20" s="603">
        <v>378.70499999999998</v>
      </c>
      <c r="M20" s="603">
        <v>45.689</v>
      </c>
      <c r="N20" s="417">
        <f t="shared" si="11"/>
        <v>0.13719761212674467</v>
      </c>
      <c r="P20" s="331" t="str">
        <f t="shared" si="12"/>
        <v>1974/1975</v>
      </c>
      <c r="Q20" s="587">
        <v>26.469000000000001</v>
      </c>
      <c r="R20" s="587">
        <v>4.51</v>
      </c>
      <c r="S20" s="587">
        <v>119.42100000000001</v>
      </c>
      <c r="T20" s="587">
        <v>12.292</v>
      </c>
      <c r="U20" s="587">
        <v>5.0999999999999997E-2</v>
      </c>
      <c r="V20" s="587">
        <v>131.76400000000001</v>
      </c>
      <c r="W20" s="587">
        <v>11.474</v>
      </c>
      <c r="X20" s="587">
        <v>76.930000000000007</v>
      </c>
      <c r="Y20" s="587">
        <v>88.403999999999996</v>
      </c>
      <c r="Z20" s="587">
        <v>29.186</v>
      </c>
      <c r="AA20" s="587">
        <v>131.76400000000001</v>
      </c>
      <c r="AB20" s="587">
        <v>14.173999999999999</v>
      </c>
      <c r="AC20" s="332">
        <f t="shared" si="13"/>
        <v>0.12053746066842418</v>
      </c>
      <c r="AD20" s="358"/>
      <c r="AE20" s="334" t="str">
        <f t="shared" si="14"/>
        <v>1974/1975</v>
      </c>
      <c r="AF20" s="592">
        <v>17.41</v>
      </c>
      <c r="AG20" s="592">
        <v>2.4700000000000002</v>
      </c>
      <c r="AH20" s="592">
        <v>42.92</v>
      </c>
      <c r="AI20" s="592">
        <v>13.25</v>
      </c>
      <c r="AJ20" s="592">
        <v>0.496</v>
      </c>
      <c r="AK20" s="592">
        <v>56.665999999999997</v>
      </c>
      <c r="AL20" s="592">
        <v>27.501000000000001</v>
      </c>
      <c r="AM20" s="592">
        <v>11.039</v>
      </c>
      <c r="AN20" s="592">
        <v>38.54</v>
      </c>
      <c r="AO20" s="592">
        <v>0.22500000000000001</v>
      </c>
      <c r="AP20" s="592">
        <v>56.665999999999997</v>
      </c>
      <c r="AQ20" s="592">
        <v>17.901</v>
      </c>
      <c r="AR20" s="335">
        <f t="shared" si="0"/>
        <v>0.46178253579259643</v>
      </c>
      <c r="AS20" s="358"/>
      <c r="AT20" s="611" t="str">
        <f t="shared" si="15"/>
        <v>1974/1975</v>
      </c>
      <c r="AU20" s="612">
        <v>10.8</v>
      </c>
      <c r="AV20" s="612">
        <v>1.51</v>
      </c>
      <c r="AW20" s="612">
        <v>16.353999999999999</v>
      </c>
      <c r="AX20" s="612">
        <v>0.5</v>
      </c>
      <c r="AY20" s="612">
        <v>0</v>
      </c>
      <c r="AZ20" s="612">
        <v>16.853999999999999</v>
      </c>
      <c r="BA20" s="612">
        <v>3.9460000000000002</v>
      </c>
      <c r="BB20" s="612">
        <v>11.64</v>
      </c>
      <c r="BC20" s="612">
        <v>15.586</v>
      </c>
      <c r="BD20" s="612">
        <v>0.96799999999999997</v>
      </c>
      <c r="BE20" s="612">
        <v>16.853999999999999</v>
      </c>
      <c r="BF20" s="612">
        <v>0.3</v>
      </c>
      <c r="BG20" s="613">
        <f t="shared" si="1"/>
        <v>1.8122508155128666E-2</v>
      </c>
      <c r="BH20" s="358"/>
      <c r="BI20" s="955" t="str">
        <f t="shared" si="16"/>
        <v>1974/1975</v>
      </c>
      <c r="BJ20" s="956">
        <v>9.18</v>
      </c>
      <c r="BK20" s="956">
        <v>3.71</v>
      </c>
      <c r="BL20" s="956">
        <v>34.031999999999996</v>
      </c>
      <c r="BM20" s="956">
        <v>3.7570000000000001</v>
      </c>
      <c r="BN20" s="956">
        <v>21.268000000000001</v>
      </c>
      <c r="BO20" s="956">
        <v>59.057000000000002</v>
      </c>
      <c r="BP20" s="956">
        <v>8.8960000000000008</v>
      </c>
      <c r="BQ20" s="956">
        <v>43.936</v>
      </c>
      <c r="BR20" s="956">
        <v>52.832000000000001</v>
      </c>
      <c r="BS20" s="956">
        <v>1.2789999999999999</v>
      </c>
      <c r="BT20" s="956">
        <v>59.057000000000002</v>
      </c>
      <c r="BU20" s="956">
        <v>4.9459999999999997</v>
      </c>
      <c r="BV20" s="957">
        <f t="shared" si="2"/>
        <v>9.1404705143131704E-2</v>
      </c>
      <c r="BW20" s="358"/>
      <c r="BX20" s="970" t="str">
        <f t="shared" si="17"/>
        <v>1974/1975</v>
      </c>
      <c r="BY20" s="971">
        <v>3.07</v>
      </c>
      <c r="BZ20" s="971">
        <v>2.5099999999999998</v>
      </c>
      <c r="CA20" s="971">
        <v>7.7</v>
      </c>
      <c r="CB20" s="971">
        <v>0.17799999999999999</v>
      </c>
      <c r="CC20" s="971">
        <v>0</v>
      </c>
      <c r="CD20" s="971">
        <v>7.8780000000000001</v>
      </c>
      <c r="CE20" s="971">
        <v>1.42</v>
      </c>
      <c r="CF20" s="971">
        <v>2.2120000000000002</v>
      </c>
      <c r="CG20" s="971">
        <v>3.6320000000000001</v>
      </c>
      <c r="CH20" s="971">
        <v>3.4849999999999999</v>
      </c>
      <c r="CI20" s="971">
        <v>7.8780000000000001</v>
      </c>
      <c r="CJ20" s="971">
        <v>0.76100000000000001</v>
      </c>
      <c r="CK20" s="972">
        <f t="shared" si="3"/>
        <v>0.10692707601517494</v>
      </c>
      <c r="CL20" s="358"/>
      <c r="CM20" s="775" t="str">
        <f t="shared" si="18"/>
        <v>1974/1975</v>
      </c>
      <c r="CN20" s="982">
        <v>7.7</v>
      </c>
      <c r="CO20" s="982">
        <v>1.01</v>
      </c>
      <c r="CP20" s="982">
        <v>7.78</v>
      </c>
      <c r="CQ20" s="982">
        <v>0.55000000000000004</v>
      </c>
      <c r="CR20" s="982">
        <v>2.1</v>
      </c>
      <c r="CS20" s="982">
        <v>10.43</v>
      </c>
      <c r="CT20" s="982">
        <v>9.5500000000000007</v>
      </c>
      <c r="CU20" s="982">
        <v>0.43</v>
      </c>
      <c r="CV20" s="982">
        <v>9.98</v>
      </c>
      <c r="CW20" s="982">
        <v>0</v>
      </c>
      <c r="CX20" s="982">
        <v>10.43</v>
      </c>
      <c r="CY20" s="982">
        <v>0.45</v>
      </c>
      <c r="CZ20" s="776">
        <f t="shared" si="4"/>
        <v>4.5090180360721439E-2</v>
      </c>
      <c r="DA20" s="358"/>
      <c r="DB20" s="338" t="str">
        <f t="shared" si="19"/>
        <v>1974/1975</v>
      </c>
      <c r="DC20" s="597"/>
      <c r="DD20" s="597"/>
      <c r="DE20" s="597"/>
      <c r="DF20" s="597"/>
      <c r="DG20" s="597"/>
      <c r="DH20" s="597"/>
      <c r="DI20" s="597"/>
      <c r="DJ20" s="597"/>
      <c r="DK20" s="597"/>
      <c r="DL20" s="597"/>
      <c r="DM20" s="597"/>
      <c r="DN20" s="597"/>
      <c r="DO20" s="339"/>
      <c r="DP20" s="358"/>
      <c r="DQ20" s="611" t="str">
        <f t="shared" si="20"/>
        <v>1974/1975</v>
      </c>
      <c r="DR20" s="612">
        <v>5.8630000000000004</v>
      </c>
      <c r="DS20" s="612">
        <v>0.95</v>
      </c>
      <c r="DT20" s="612">
        <v>5.5590000000000002</v>
      </c>
      <c r="DU20" s="612">
        <v>0.35</v>
      </c>
      <c r="DV20" s="612">
        <v>0</v>
      </c>
      <c r="DW20" s="612">
        <v>5.9089999999999998</v>
      </c>
      <c r="DX20" s="612">
        <v>5.359</v>
      </c>
      <c r="DY20" s="612">
        <v>0.35</v>
      </c>
      <c r="DZ20" s="612">
        <v>5.7089999999999996</v>
      </c>
      <c r="EA20" s="612">
        <v>0</v>
      </c>
      <c r="EB20" s="612">
        <v>5.9089999999999998</v>
      </c>
      <c r="EC20" s="612">
        <v>0.2</v>
      </c>
      <c r="ED20" s="613">
        <f t="shared" si="5"/>
        <v>3.5032404974601514E-2</v>
      </c>
      <c r="EE20" s="358"/>
      <c r="EF20" s="994" t="str">
        <f t="shared" si="21"/>
        <v>1974/1975</v>
      </c>
      <c r="EG20" s="995">
        <v>0.59699999999999998</v>
      </c>
      <c r="EH20" s="995">
        <v>4.3899999999999997</v>
      </c>
      <c r="EI20" s="995">
        <v>2.62</v>
      </c>
      <c r="EJ20" s="995">
        <v>0.30499999999999999</v>
      </c>
      <c r="EK20" s="995">
        <v>1.032</v>
      </c>
      <c r="EL20" s="995">
        <v>3.9569999999999999</v>
      </c>
      <c r="EM20" s="995">
        <v>0.71699999999999997</v>
      </c>
      <c r="EN20" s="995">
        <v>3.0489999999999999</v>
      </c>
      <c r="EO20" s="995">
        <v>3.766</v>
      </c>
      <c r="EP20" s="995">
        <v>4.0000000000000001E-3</v>
      </c>
      <c r="EQ20" s="995">
        <v>3.9569999999999999</v>
      </c>
      <c r="ER20" s="995">
        <v>0.187</v>
      </c>
      <c r="ES20" s="996">
        <f t="shared" si="6"/>
        <v>4.9602122015915122E-2</v>
      </c>
      <c r="ET20" s="358"/>
      <c r="EU20" s="1007" t="str">
        <f t="shared" si="22"/>
        <v>1974/1975</v>
      </c>
      <c r="EV20" s="1008"/>
      <c r="EW20" s="1008"/>
      <c r="EX20" s="1008"/>
      <c r="EY20" s="1008"/>
      <c r="EZ20" s="1008"/>
      <c r="FA20" s="1008"/>
      <c r="FB20" s="1008"/>
      <c r="FC20" s="1008"/>
      <c r="FD20" s="1008"/>
      <c r="FE20" s="1008"/>
      <c r="FF20" s="1008"/>
      <c r="FG20" s="1008"/>
      <c r="FH20" s="1009" t="e">
        <f t="shared" si="7"/>
        <v>#DIV/0!</v>
      </c>
      <c r="FI20" s="358"/>
      <c r="FJ20" s="955" t="str">
        <f t="shared" si="23"/>
        <v>1974/1975</v>
      </c>
      <c r="FK20" s="956">
        <f t="shared" si="24"/>
        <v>37.645999999999994</v>
      </c>
      <c r="FL20" s="956">
        <f t="shared" si="25"/>
        <v>1.6839770493545134</v>
      </c>
      <c r="FM20" s="956">
        <f t="shared" si="26"/>
        <v>63.395000000000003</v>
      </c>
      <c r="FN20" s="956">
        <f t="shared" si="27"/>
        <v>7.5379999999999967</v>
      </c>
      <c r="FO20" s="956">
        <f t="shared" si="28"/>
        <v>15.256999999999994</v>
      </c>
      <c r="FP20" s="956">
        <f t="shared" si="29"/>
        <v>86.189999999999984</v>
      </c>
      <c r="FQ20" s="956">
        <f t="shared" si="30"/>
        <v>38.993999999999993</v>
      </c>
      <c r="FR20" s="956">
        <f t="shared" si="31"/>
        <v>33.355999999999995</v>
      </c>
      <c r="FS20" s="956">
        <f t="shared" si="32"/>
        <v>72.349999999999966</v>
      </c>
      <c r="FT20" s="956">
        <f t="shared" si="33"/>
        <v>7.07</v>
      </c>
      <c r="FU20" s="956">
        <f t="shared" si="34"/>
        <v>86.189999999999984</v>
      </c>
      <c r="FV20" s="956">
        <f t="shared" si="35"/>
        <v>6.77</v>
      </c>
      <c r="FW20" s="957">
        <f t="shared" si="9"/>
        <v>8.5243011835809665E-2</v>
      </c>
      <c r="FX20" s="359"/>
      <c r="FY20" s="409" t="str">
        <f t="shared" si="36"/>
        <v>1974/1975</v>
      </c>
      <c r="FZ20" s="341">
        <f t="shared" si="37"/>
        <v>0.39836080338647212</v>
      </c>
      <c r="GA20" s="342">
        <f t="shared" si="38"/>
        <v>0.14317118162925602</v>
      </c>
      <c r="GB20" s="342">
        <f t="shared" si="39"/>
        <v>5.4553157138044102E-2</v>
      </c>
      <c r="GC20" s="342">
        <f t="shared" si="40"/>
        <v>0.11352287169633832</v>
      </c>
      <c r="GD20" s="342">
        <f t="shared" si="41"/>
        <v>2.5685417021092064E-2</v>
      </c>
      <c r="GE20" s="342">
        <f t="shared" si="42"/>
        <v>2.5952278496635877E-2</v>
      </c>
      <c r="GF20" s="342">
        <f t="shared" si="43"/>
        <v>0</v>
      </c>
      <c r="GG20" s="342">
        <f t="shared" si="44"/>
        <v>1.854353678185075E-2</v>
      </c>
      <c r="GH20" s="342">
        <f t="shared" si="45"/>
        <v>8.7397133240598966E-3</v>
      </c>
      <c r="GI20" s="342">
        <f t="shared" si="46"/>
        <v>0</v>
      </c>
      <c r="GJ20" s="342">
        <f t="shared" si="47"/>
        <v>0.21147104052625085</v>
      </c>
      <c r="GK20" s="343">
        <f t="shared" si="48"/>
        <v>0.99999999999999989</v>
      </c>
      <c r="GM20" s="409" t="str">
        <f t="shared" si="49"/>
        <v>1974/1975</v>
      </c>
      <c r="GN20" s="426">
        <f t="shared" si="50"/>
        <v>0.68294100307407246</v>
      </c>
      <c r="GO20" s="426">
        <f t="shared" si="51"/>
        <v>1.152230285008172</v>
      </c>
      <c r="GP20" s="426">
        <f t="shared" si="52"/>
        <v>0.78852895947374901</v>
      </c>
      <c r="GQ20" s="426">
        <f t="shared" si="53"/>
        <v>0.80532024793388446</v>
      </c>
      <c r="GR20" s="426">
        <f t="shared" si="54"/>
        <v>0.62051039697542543</v>
      </c>
      <c r="GS20" s="426">
        <f t="shared" si="55"/>
        <v>0.77240860300233694</v>
      </c>
      <c r="GT20" s="426">
        <f t="shared" si="56"/>
        <v>0.63846574631224673</v>
      </c>
      <c r="GU20" s="426">
        <f t="shared" si="57"/>
        <v>0.81766898798526311</v>
      </c>
      <c r="GV20" s="426">
        <f t="shared" si="58"/>
        <v>0.75120272077964501</v>
      </c>
      <c r="GW20" s="426">
        <f t="shared" si="59"/>
        <v>0.83253191842148899</v>
      </c>
      <c r="GX20" s="426">
        <f t="shared" si="60"/>
        <v>0.77240860300233694</v>
      </c>
      <c r="GY20" s="427">
        <f t="shared" si="61"/>
        <v>0.85182429031057816</v>
      </c>
    </row>
    <row r="21" spans="1:207" ht="14.4" x14ac:dyDescent="0.3">
      <c r="A21" s="416" t="s">
        <v>129</v>
      </c>
      <c r="B21" s="603">
        <v>121.96899999999999</v>
      </c>
      <c r="C21" s="603">
        <v>2.78</v>
      </c>
      <c r="D21" s="603">
        <v>339.21499999999997</v>
      </c>
      <c r="E21" s="603">
        <v>45.689</v>
      </c>
      <c r="F21" s="603">
        <v>52.433999999999997</v>
      </c>
      <c r="G21" s="603">
        <v>437.33800000000002</v>
      </c>
      <c r="H21" s="603">
        <v>116.27200000000001</v>
      </c>
      <c r="I21" s="603">
        <v>213.21600000000001</v>
      </c>
      <c r="J21" s="603">
        <v>329.488</v>
      </c>
      <c r="K21" s="603">
        <v>55.354999999999997</v>
      </c>
      <c r="L21" s="603">
        <v>437.33800000000002</v>
      </c>
      <c r="M21" s="603">
        <v>52.494999999999997</v>
      </c>
      <c r="N21" s="417">
        <f t="shared" si="11"/>
        <v>0.13640627476659312</v>
      </c>
      <c r="P21" s="331" t="str">
        <f t="shared" si="12"/>
        <v>1975/1976</v>
      </c>
      <c r="Q21" s="587">
        <v>27.367000000000001</v>
      </c>
      <c r="R21" s="587">
        <v>5.42</v>
      </c>
      <c r="S21" s="587">
        <v>148.36199999999999</v>
      </c>
      <c r="T21" s="587">
        <v>14.173999999999999</v>
      </c>
      <c r="U21" s="587">
        <v>3.7999999999999999E-2</v>
      </c>
      <c r="V21" s="587">
        <v>162.57400000000001</v>
      </c>
      <c r="W21" s="587">
        <v>13.228999999999999</v>
      </c>
      <c r="X21" s="587">
        <v>90.980999999999995</v>
      </c>
      <c r="Y21" s="587">
        <v>104.21</v>
      </c>
      <c r="Z21" s="587">
        <v>42.28</v>
      </c>
      <c r="AA21" s="587">
        <v>162.57400000000001</v>
      </c>
      <c r="AB21" s="587">
        <v>16.084</v>
      </c>
      <c r="AC21" s="332">
        <f t="shared" si="13"/>
        <v>0.10979589050447129</v>
      </c>
      <c r="AD21" s="358"/>
      <c r="AE21" s="334" t="str">
        <f t="shared" si="14"/>
        <v>1975/1976</v>
      </c>
      <c r="AF21" s="592">
        <v>18.597999999999999</v>
      </c>
      <c r="AG21" s="592">
        <v>2.54</v>
      </c>
      <c r="AH21" s="592">
        <v>47.22</v>
      </c>
      <c r="AI21" s="592">
        <v>17.901</v>
      </c>
      <c r="AJ21" s="592">
        <v>0</v>
      </c>
      <c r="AK21" s="592">
        <v>65.120999999999995</v>
      </c>
      <c r="AL21" s="592">
        <v>32.186999999999998</v>
      </c>
      <c r="AM21" s="592">
        <v>11.382999999999999</v>
      </c>
      <c r="AN21" s="592">
        <v>43.57</v>
      </c>
      <c r="AO21" s="592">
        <v>0.22500000000000001</v>
      </c>
      <c r="AP21" s="592">
        <v>65.120999999999995</v>
      </c>
      <c r="AQ21" s="592">
        <v>21.326000000000001</v>
      </c>
      <c r="AR21" s="335">
        <f t="shared" si="0"/>
        <v>0.48695056513300605</v>
      </c>
      <c r="AS21" s="358"/>
      <c r="AT21" s="611" t="str">
        <f t="shared" si="15"/>
        <v>1975/1976</v>
      </c>
      <c r="AU21" s="612">
        <v>11.118</v>
      </c>
      <c r="AV21" s="612">
        <v>1.6</v>
      </c>
      <c r="AW21" s="612">
        <v>17.751000000000001</v>
      </c>
      <c r="AX21" s="612">
        <v>0.3</v>
      </c>
      <c r="AY21" s="612">
        <v>0</v>
      </c>
      <c r="AZ21" s="612">
        <v>18.050999999999998</v>
      </c>
      <c r="BA21" s="612">
        <v>3.3660000000000001</v>
      </c>
      <c r="BB21" s="612">
        <v>12.673999999999999</v>
      </c>
      <c r="BC21" s="612">
        <v>16.04</v>
      </c>
      <c r="BD21" s="612">
        <v>1.5109999999999999</v>
      </c>
      <c r="BE21" s="612">
        <v>18.050999999999998</v>
      </c>
      <c r="BF21" s="612">
        <v>0.5</v>
      </c>
      <c r="BG21" s="613">
        <f t="shared" si="1"/>
        <v>2.8488405219075839E-2</v>
      </c>
      <c r="BH21" s="358"/>
      <c r="BI21" s="955" t="str">
        <f t="shared" si="16"/>
        <v>1975/1976</v>
      </c>
      <c r="BJ21" s="956">
        <v>9.641</v>
      </c>
      <c r="BK21" s="956">
        <v>3.93</v>
      </c>
      <c r="BL21" s="956">
        <v>37.932000000000002</v>
      </c>
      <c r="BM21" s="956">
        <v>4.9459999999999997</v>
      </c>
      <c r="BN21" s="956">
        <v>22.989000000000001</v>
      </c>
      <c r="BO21" s="956">
        <v>65.867000000000004</v>
      </c>
      <c r="BP21" s="956">
        <v>10.488</v>
      </c>
      <c r="BQ21" s="956">
        <v>49.396000000000001</v>
      </c>
      <c r="BR21" s="956">
        <v>59.884</v>
      </c>
      <c r="BS21" s="956">
        <v>2.6549999999999998</v>
      </c>
      <c r="BT21" s="956">
        <v>65.867000000000004</v>
      </c>
      <c r="BU21" s="956">
        <v>3.3279999999999998</v>
      </c>
      <c r="BV21" s="957">
        <f t="shared" si="2"/>
        <v>5.3214793968563615E-2</v>
      </c>
      <c r="BW21" s="358"/>
      <c r="BX21" s="970" t="str">
        <f t="shared" si="17"/>
        <v>1975/1976</v>
      </c>
      <c r="BY21" s="971">
        <v>2.766</v>
      </c>
      <c r="BZ21" s="971">
        <v>2.12</v>
      </c>
      <c r="CA21" s="971">
        <v>5.8550000000000004</v>
      </c>
      <c r="CB21" s="971">
        <v>0.76100000000000001</v>
      </c>
      <c r="CC21" s="971">
        <v>0</v>
      </c>
      <c r="CD21" s="971">
        <v>6.6159999999999997</v>
      </c>
      <c r="CE21" s="971">
        <v>0.3</v>
      </c>
      <c r="CF21" s="971">
        <v>2.5630000000000002</v>
      </c>
      <c r="CG21" s="971">
        <v>2.863</v>
      </c>
      <c r="CH21" s="971">
        <v>3.238</v>
      </c>
      <c r="CI21" s="971">
        <v>6.6159999999999997</v>
      </c>
      <c r="CJ21" s="971">
        <v>0.51500000000000001</v>
      </c>
      <c r="CK21" s="972">
        <f t="shared" si="3"/>
        <v>8.4412391411244056E-2</v>
      </c>
      <c r="CL21" s="358"/>
      <c r="CM21" s="775" t="str">
        <f t="shared" si="18"/>
        <v>1975/1976</v>
      </c>
      <c r="CN21" s="982">
        <v>7.9</v>
      </c>
      <c r="CO21" s="982">
        <v>1.18</v>
      </c>
      <c r="CP21" s="982">
        <v>9.3000000000000007</v>
      </c>
      <c r="CQ21" s="982">
        <v>0.45</v>
      </c>
      <c r="CR21" s="982">
        <v>1.45</v>
      </c>
      <c r="CS21" s="982">
        <v>11.2</v>
      </c>
      <c r="CT21" s="982">
        <v>10.16</v>
      </c>
      <c r="CU21" s="982">
        <v>0.41</v>
      </c>
      <c r="CV21" s="982">
        <v>10.57</v>
      </c>
      <c r="CW21" s="982">
        <v>4.0000000000000001E-3</v>
      </c>
      <c r="CX21" s="982">
        <v>11.2</v>
      </c>
      <c r="CY21" s="982">
        <v>0.626</v>
      </c>
      <c r="CZ21" s="776">
        <f t="shared" si="4"/>
        <v>5.9201815774541332E-2</v>
      </c>
      <c r="DA21" s="358"/>
      <c r="DB21" s="338" t="str">
        <f t="shared" si="19"/>
        <v>1975/1976</v>
      </c>
      <c r="DC21" s="597"/>
      <c r="DD21" s="597"/>
      <c r="DE21" s="597"/>
      <c r="DF21" s="597"/>
      <c r="DG21" s="597"/>
      <c r="DH21" s="597"/>
      <c r="DI21" s="597"/>
      <c r="DJ21" s="597"/>
      <c r="DK21" s="597"/>
      <c r="DL21" s="597"/>
      <c r="DM21" s="597"/>
      <c r="DN21" s="597"/>
      <c r="DO21" s="339"/>
      <c r="DP21" s="358"/>
      <c r="DQ21" s="611" t="str">
        <f t="shared" si="20"/>
        <v>1975/1976</v>
      </c>
      <c r="DR21" s="612">
        <v>6.0309999999999997</v>
      </c>
      <c r="DS21" s="612">
        <v>1.2</v>
      </c>
      <c r="DT21" s="612">
        <v>7.2560000000000002</v>
      </c>
      <c r="DU21" s="612">
        <v>0.2</v>
      </c>
      <c r="DV21" s="612">
        <v>0</v>
      </c>
      <c r="DW21" s="612">
        <v>7.4560000000000004</v>
      </c>
      <c r="DX21" s="612">
        <v>5.7560000000000002</v>
      </c>
      <c r="DY21" s="612">
        <v>0.4</v>
      </c>
      <c r="DZ21" s="612">
        <v>6.1559999999999997</v>
      </c>
      <c r="EA21" s="612">
        <v>0</v>
      </c>
      <c r="EB21" s="612">
        <v>7.4560000000000004</v>
      </c>
      <c r="EC21" s="612">
        <v>1.3</v>
      </c>
      <c r="ED21" s="613">
        <f t="shared" si="5"/>
        <v>0.21117608836907084</v>
      </c>
      <c r="EE21" s="358"/>
      <c r="EF21" s="994" t="str">
        <f t="shared" si="21"/>
        <v>1975/1976</v>
      </c>
      <c r="EG21" s="995">
        <v>0.63500000000000001</v>
      </c>
      <c r="EH21" s="995">
        <v>5.74</v>
      </c>
      <c r="EI21" s="995">
        <v>3.645</v>
      </c>
      <c r="EJ21" s="995">
        <v>0.187</v>
      </c>
      <c r="EK21" s="995">
        <v>0.69699999999999995</v>
      </c>
      <c r="EL21" s="995">
        <v>4.5289999999999999</v>
      </c>
      <c r="EM21" s="995">
        <v>0.433</v>
      </c>
      <c r="EN21" s="995">
        <v>3.1760000000000002</v>
      </c>
      <c r="EO21" s="995">
        <v>3.609</v>
      </c>
      <c r="EP21" s="995">
        <v>0.23300000000000001</v>
      </c>
      <c r="EQ21" s="995">
        <v>4.5289999999999999</v>
      </c>
      <c r="ER21" s="995">
        <v>0.68700000000000006</v>
      </c>
      <c r="ES21" s="996">
        <f t="shared" si="6"/>
        <v>0.17881311816762105</v>
      </c>
      <c r="ET21" s="358"/>
      <c r="EU21" s="1007" t="str">
        <f t="shared" si="22"/>
        <v>1975/1976</v>
      </c>
      <c r="EV21" s="1008"/>
      <c r="EW21" s="1008"/>
      <c r="EX21" s="1008"/>
      <c r="EY21" s="1008"/>
      <c r="EZ21" s="1008"/>
      <c r="FA21" s="1008"/>
      <c r="FB21" s="1008"/>
      <c r="FC21" s="1008"/>
      <c r="FD21" s="1008"/>
      <c r="FE21" s="1008"/>
      <c r="FF21" s="1008"/>
      <c r="FG21" s="1008"/>
      <c r="FH21" s="1009" t="e">
        <f t="shared" si="7"/>
        <v>#DIV/0!</v>
      </c>
      <c r="FI21" s="358"/>
      <c r="FJ21" s="955" t="str">
        <f t="shared" si="23"/>
        <v>1975/1976</v>
      </c>
      <c r="FK21" s="956">
        <f t="shared" si="24"/>
        <v>37.913000000000004</v>
      </c>
      <c r="FL21" s="956">
        <f t="shared" si="25"/>
        <v>1.6325271015219045</v>
      </c>
      <c r="FM21" s="956">
        <f t="shared" si="26"/>
        <v>61.89399999999997</v>
      </c>
      <c r="FN21" s="956">
        <f t="shared" si="27"/>
        <v>6.77</v>
      </c>
      <c r="FO21" s="956">
        <f t="shared" si="28"/>
        <v>27.26</v>
      </c>
      <c r="FP21" s="956">
        <f t="shared" si="29"/>
        <v>95.924000000000035</v>
      </c>
      <c r="FQ21" s="956">
        <f t="shared" si="30"/>
        <v>40.353000000000016</v>
      </c>
      <c r="FR21" s="956">
        <f t="shared" si="31"/>
        <v>42.233000000000025</v>
      </c>
      <c r="FS21" s="956">
        <f t="shared" si="32"/>
        <v>82.586000000000027</v>
      </c>
      <c r="FT21" s="956">
        <f t="shared" si="33"/>
        <v>5.2089999999999987</v>
      </c>
      <c r="FU21" s="956">
        <f t="shared" si="34"/>
        <v>95.924000000000035</v>
      </c>
      <c r="FV21" s="956">
        <f t="shared" si="35"/>
        <v>8.1290000000000013</v>
      </c>
      <c r="FW21" s="957">
        <f t="shared" si="9"/>
        <v>9.2590694230878734E-2</v>
      </c>
      <c r="FX21" s="359"/>
      <c r="FY21" s="409" t="str">
        <f t="shared" si="36"/>
        <v>1975/1976</v>
      </c>
      <c r="FZ21" s="341">
        <f t="shared" si="37"/>
        <v>0.43736863051457042</v>
      </c>
      <c r="GA21" s="342">
        <f t="shared" si="38"/>
        <v>0.13920374983417597</v>
      </c>
      <c r="GB21" s="342">
        <f t="shared" si="39"/>
        <v>5.2329643441475178E-2</v>
      </c>
      <c r="GC21" s="342">
        <f t="shared" si="40"/>
        <v>0.1118228851908082</v>
      </c>
      <c r="GD21" s="342">
        <f t="shared" si="41"/>
        <v>1.7260439544241855E-2</v>
      </c>
      <c r="GE21" s="342">
        <f t="shared" si="42"/>
        <v>2.7416240437480657E-2</v>
      </c>
      <c r="GF21" s="342">
        <f t="shared" si="43"/>
        <v>0</v>
      </c>
      <c r="GG21" s="342">
        <f t="shared" si="44"/>
        <v>2.1390563506920392E-2</v>
      </c>
      <c r="GH21" s="342">
        <f t="shared" si="45"/>
        <v>1.0745397461786774E-2</v>
      </c>
      <c r="GI21" s="342">
        <f t="shared" si="46"/>
        <v>0</v>
      </c>
      <c r="GJ21" s="342">
        <f t="shared" si="47"/>
        <v>0.18246245006854053</v>
      </c>
      <c r="GK21" s="343">
        <f t="shared" si="48"/>
        <v>1</v>
      </c>
      <c r="GM21" s="409" t="str">
        <f t="shared" si="49"/>
        <v>1975/1976</v>
      </c>
      <c r="GN21" s="426">
        <f t="shared" si="50"/>
        <v>0.68915872065852823</v>
      </c>
      <c r="GO21" s="426">
        <f t="shared" si="51"/>
        <v>1.1867773317274608</v>
      </c>
      <c r="GP21" s="426">
        <f t="shared" si="52"/>
        <v>0.81753754993145955</v>
      </c>
      <c r="GQ21" s="426">
        <f t="shared" si="53"/>
        <v>0.85182429031057816</v>
      </c>
      <c r="GR21" s="426">
        <f t="shared" si="54"/>
        <v>0.48010832665827519</v>
      </c>
      <c r="GS21" s="426">
        <f t="shared" si="55"/>
        <v>0.78066392584225464</v>
      </c>
      <c r="GT21" s="426">
        <f t="shared" si="56"/>
        <v>0.65294309894041547</v>
      </c>
      <c r="GU21" s="426">
        <f t="shared" si="57"/>
        <v>0.80192387062884563</v>
      </c>
      <c r="GV21" s="426">
        <f t="shared" si="58"/>
        <v>0.74935050745398923</v>
      </c>
      <c r="GW21" s="426">
        <f t="shared" si="59"/>
        <v>0.90589829283714218</v>
      </c>
      <c r="GX21" s="426">
        <f t="shared" si="60"/>
        <v>0.78066392584225464</v>
      </c>
      <c r="GY21" s="427">
        <f t="shared" si="61"/>
        <v>0.84514715687208297</v>
      </c>
    </row>
    <row r="22" spans="1:207" ht="14.4" x14ac:dyDescent="0.3">
      <c r="A22" s="416" t="s">
        <v>130</v>
      </c>
      <c r="B22" s="603">
        <v>124.27</v>
      </c>
      <c r="C22" s="603">
        <v>2.87</v>
      </c>
      <c r="D22" s="603">
        <v>356.14</v>
      </c>
      <c r="E22" s="603">
        <v>52.494999999999997</v>
      </c>
      <c r="F22" s="603">
        <v>53.063000000000002</v>
      </c>
      <c r="G22" s="603">
        <v>461.69799999999998</v>
      </c>
      <c r="H22" s="603">
        <v>125.18</v>
      </c>
      <c r="I22" s="603">
        <v>212.447</v>
      </c>
      <c r="J22" s="603">
        <v>337.62700000000001</v>
      </c>
      <c r="K22" s="603">
        <v>55.734000000000002</v>
      </c>
      <c r="L22" s="603">
        <v>461.69799999999998</v>
      </c>
      <c r="M22" s="603">
        <v>68.337000000000003</v>
      </c>
      <c r="N22" s="417">
        <f t="shared" si="11"/>
        <v>0.17372591588896716</v>
      </c>
      <c r="P22" s="331" t="str">
        <f t="shared" si="12"/>
        <v>1976/1977</v>
      </c>
      <c r="Q22" s="587">
        <v>28.937999999999999</v>
      </c>
      <c r="R22" s="587">
        <v>5.52</v>
      </c>
      <c r="S22" s="587">
        <v>159.75200000000001</v>
      </c>
      <c r="T22" s="587">
        <v>16.084</v>
      </c>
      <c r="U22" s="587">
        <v>6.2E-2</v>
      </c>
      <c r="V22" s="587">
        <v>175.898</v>
      </c>
      <c r="W22" s="587">
        <v>13.772</v>
      </c>
      <c r="X22" s="587">
        <v>91.492000000000004</v>
      </c>
      <c r="Y22" s="587">
        <v>105.264</v>
      </c>
      <c r="Z22" s="587">
        <v>41.787999999999997</v>
      </c>
      <c r="AA22" s="587">
        <v>175.898</v>
      </c>
      <c r="AB22" s="587">
        <v>28.846</v>
      </c>
      <c r="AC22" s="332">
        <f t="shared" si="13"/>
        <v>0.19616190191224875</v>
      </c>
      <c r="AD22" s="358"/>
      <c r="AE22" s="334" t="str">
        <f t="shared" si="14"/>
        <v>1976/1977</v>
      </c>
      <c r="AF22" s="592">
        <v>19.23</v>
      </c>
      <c r="AG22" s="592">
        <v>2.5</v>
      </c>
      <c r="AH22" s="592">
        <v>48.16</v>
      </c>
      <c r="AI22" s="592">
        <v>21.326000000000001</v>
      </c>
      <c r="AJ22" s="592">
        <v>0</v>
      </c>
      <c r="AK22" s="592">
        <v>69.486000000000004</v>
      </c>
      <c r="AL22" s="592">
        <v>35.633000000000003</v>
      </c>
      <c r="AM22" s="592">
        <v>11.59</v>
      </c>
      <c r="AN22" s="592">
        <v>47.222999999999999</v>
      </c>
      <c r="AO22" s="592">
        <v>0.125</v>
      </c>
      <c r="AP22" s="592">
        <v>69.486000000000004</v>
      </c>
      <c r="AQ22" s="592">
        <v>22.138000000000002</v>
      </c>
      <c r="AR22" s="335">
        <f t="shared" si="0"/>
        <v>0.46755934780772157</v>
      </c>
      <c r="AS22" s="358"/>
      <c r="AT22" s="611" t="str">
        <f t="shared" si="15"/>
        <v>1976/1977</v>
      </c>
      <c r="AU22" s="612">
        <v>11.797000000000001</v>
      </c>
      <c r="AV22" s="612">
        <v>1.63</v>
      </c>
      <c r="AW22" s="612">
        <v>19.256</v>
      </c>
      <c r="AX22" s="612">
        <v>0.5</v>
      </c>
      <c r="AY22" s="612">
        <v>0</v>
      </c>
      <c r="AZ22" s="612">
        <v>19.756</v>
      </c>
      <c r="BA22" s="612">
        <v>3.9940000000000002</v>
      </c>
      <c r="BB22" s="612">
        <v>13.5</v>
      </c>
      <c r="BC22" s="612">
        <v>17.494</v>
      </c>
      <c r="BD22" s="612">
        <v>1.262</v>
      </c>
      <c r="BE22" s="612">
        <v>19.756</v>
      </c>
      <c r="BF22" s="612">
        <v>1</v>
      </c>
      <c r="BG22" s="613">
        <f t="shared" si="1"/>
        <v>5.331627212625293E-2</v>
      </c>
      <c r="BH22" s="358"/>
      <c r="BI22" s="955" t="str">
        <f t="shared" si="16"/>
        <v>1976/1977</v>
      </c>
      <c r="BJ22" s="956">
        <v>9.1720000000000006</v>
      </c>
      <c r="BK22" s="956">
        <v>3.84</v>
      </c>
      <c r="BL22" s="956">
        <v>35.228999999999999</v>
      </c>
      <c r="BM22" s="956">
        <v>3.3279999999999998</v>
      </c>
      <c r="BN22" s="956">
        <v>28.562999999999999</v>
      </c>
      <c r="BO22" s="956">
        <v>67.12</v>
      </c>
      <c r="BP22" s="956">
        <v>12.475</v>
      </c>
      <c r="BQ22" s="956">
        <v>49.942999999999998</v>
      </c>
      <c r="BR22" s="956">
        <v>62.417999999999999</v>
      </c>
      <c r="BS22" s="956">
        <v>1.1020000000000001</v>
      </c>
      <c r="BT22" s="956">
        <v>67.12</v>
      </c>
      <c r="BU22" s="956">
        <v>3.6</v>
      </c>
      <c r="BV22" s="957">
        <f t="shared" si="2"/>
        <v>5.6675062972292196E-2</v>
      </c>
      <c r="BW22" s="358"/>
      <c r="BX22" s="970" t="str">
        <f t="shared" si="17"/>
        <v>1976/1977</v>
      </c>
      <c r="BY22" s="971">
        <v>2.532</v>
      </c>
      <c r="BZ22" s="971">
        <v>3.28</v>
      </c>
      <c r="CA22" s="971">
        <v>8.3000000000000007</v>
      </c>
      <c r="CB22" s="971">
        <v>0.51500000000000001</v>
      </c>
      <c r="CC22" s="971">
        <v>0</v>
      </c>
      <c r="CD22" s="971">
        <v>8.8149999999999995</v>
      </c>
      <c r="CE22" s="971">
        <v>0.3</v>
      </c>
      <c r="CF22" s="971">
        <v>3.101</v>
      </c>
      <c r="CG22" s="971">
        <v>3.4009999999999998</v>
      </c>
      <c r="CH22" s="971">
        <v>5.2309999999999999</v>
      </c>
      <c r="CI22" s="971">
        <v>8.8149999999999995</v>
      </c>
      <c r="CJ22" s="971">
        <v>0.183</v>
      </c>
      <c r="CK22" s="972">
        <f t="shared" si="3"/>
        <v>2.1200185356811865E-2</v>
      </c>
      <c r="CL22" s="358"/>
      <c r="CM22" s="775" t="str">
        <f t="shared" si="18"/>
        <v>1976/1977</v>
      </c>
      <c r="CN22" s="982">
        <v>7.87</v>
      </c>
      <c r="CO22" s="982">
        <v>1.22</v>
      </c>
      <c r="CP22" s="982">
        <v>9.6</v>
      </c>
      <c r="CQ22" s="982">
        <v>0.626</v>
      </c>
      <c r="CR22" s="982">
        <v>1.5</v>
      </c>
      <c r="CS22" s="982">
        <v>11.726000000000001</v>
      </c>
      <c r="CT22" s="982">
        <v>10.48</v>
      </c>
      <c r="CU22" s="982">
        <v>0.5</v>
      </c>
      <c r="CV22" s="982">
        <v>10.98</v>
      </c>
      <c r="CW22" s="982">
        <v>0.04</v>
      </c>
      <c r="CX22" s="982">
        <v>11.726000000000001</v>
      </c>
      <c r="CY22" s="982">
        <v>0.70599999999999996</v>
      </c>
      <c r="CZ22" s="776">
        <f t="shared" si="4"/>
        <v>6.4065335753176036E-2</v>
      </c>
      <c r="DA22" s="358"/>
      <c r="DB22" s="338" t="str">
        <f t="shared" si="19"/>
        <v>1976/1977</v>
      </c>
      <c r="DC22" s="597"/>
      <c r="DD22" s="597"/>
      <c r="DE22" s="597"/>
      <c r="DF22" s="597"/>
      <c r="DG22" s="597"/>
      <c r="DH22" s="597"/>
      <c r="DI22" s="597"/>
      <c r="DJ22" s="597"/>
      <c r="DK22" s="597"/>
      <c r="DL22" s="597"/>
      <c r="DM22" s="597"/>
      <c r="DN22" s="597"/>
      <c r="DO22" s="339"/>
      <c r="DP22" s="358"/>
      <c r="DQ22" s="611" t="str">
        <f t="shared" si="20"/>
        <v>1976/1977</v>
      </c>
      <c r="DR22" s="612">
        <v>6</v>
      </c>
      <c r="DS22" s="612">
        <v>1.06</v>
      </c>
      <c r="DT22" s="612">
        <v>6.3609999999999998</v>
      </c>
      <c r="DU22" s="612">
        <v>1.3</v>
      </c>
      <c r="DV22" s="612">
        <v>4.7E-2</v>
      </c>
      <c r="DW22" s="612">
        <v>7.7080000000000002</v>
      </c>
      <c r="DX22" s="612">
        <v>5.9580000000000002</v>
      </c>
      <c r="DY22" s="612">
        <v>0.45</v>
      </c>
      <c r="DZ22" s="612">
        <v>6.4080000000000004</v>
      </c>
      <c r="EA22" s="612">
        <v>0</v>
      </c>
      <c r="EB22" s="612">
        <v>7.7080000000000002</v>
      </c>
      <c r="EC22" s="612">
        <v>1.3</v>
      </c>
      <c r="ED22" s="613">
        <f t="shared" si="5"/>
        <v>0.20287141073657927</v>
      </c>
      <c r="EE22" s="358"/>
      <c r="EF22" s="994" t="str">
        <f t="shared" si="21"/>
        <v>1976/1977</v>
      </c>
      <c r="EG22" s="995">
        <v>0.70599999999999996</v>
      </c>
      <c r="EH22" s="995">
        <v>5.32</v>
      </c>
      <c r="EI22" s="995">
        <v>3.7589999999999999</v>
      </c>
      <c r="EJ22" s="995">
        <v>0.68700000000000006</v>
      </c>
      <c r="EK22" s="995">
        <v>0.66</v>
      </c>
      <c r="EL22" s="995">
        <v>5.1059999999999999</v>
      </c>
      <c r="EM22" s="995">
        <v>0.75600000000000001</v>
      </c>
      <c r="EN22" s="995">
        <v>3.18</v>
      </c>
      <c r="EO22" s="995">
        <v>3.9359999999999999</v>
      </c>
      <c r="EP22" s="995">
        <v>0.18</v>
      </c>
      <c r="EQ22" s="995">
        <v>5.1059999999999999</v>
      </c>
      <c r="ER22" s="995">
        <v>0.99</v>
      </c>
      <c r="ES22" s="996">
        <f t="shared" si="6"/>
        <v>0.24052478134110788</v>
      </c>
      <c r="ET22" s="358"/>
      <c r="EU22" s="1007" t="str">
        <f t="shared" si="22"/>
        <v>1976/1977</v>
      </c>
      <c r="EV22" s="1008"/>
      <c r="EW22" s="1008"/>
      <c r="EX22" s="1008"/>
      <c r="EY22" s="1008"/>
      <c r="EZ22" s="1008"/>
      <c r="FA22" s="1008"/>
      <c r="FB22" s="1008"/>
      <c r="FC22" s="1008"/>
      <c r="FD22" s="1008"/>
      <c r="FE22" s="1008"/>
      <c r="FF22" s="1008"/>
      <c r="FG22" s="1008"/>
      <c r="FH22" s="1009" t="e">
        <f t="shared" si="7"/>
        <v>#DIV/0!</v>
      </c>
      <c r="FI22" s="358"/>
      <c r="FJ22" s="955" t="str">
        <f t="shared" si="23"/>
        <v>1976/1977</v>
      </c>
      <c r="FK22" s="956">
        <f t="shared" si="24"/>
        <v>38.024999999999999</v>
      </c>
      <c r="FL22" s="956">
        <f t="shared" si="25"/>
        <v>1.7284155161078234</v>
      </c>
      <c r="FM22" s="956">
        <f t="shared" si="26"/>
        <v>65.722999999999985</v>
      </c>
      <c r="FN22" s="956">
        <f t="shared" si="27"/>
        <v>8.1290000000000013</v>
      </c>
      <c r="FO22" s="956">
        <f t="shared" si="28"/>
        <v>22.231000000000005</v>
      </c>
      <c r="FP22" s="956">
        <f t="shared" si="29"/>
        <v>96.08299999999997</v>
      </c>
      <c r="FQ22" s="956">
        <f t="shared" si="30"/>
        <v>41.812000000000012</v>
      </c>
      <c r="FR22" s="956">
        <f t="shared" si="31"/>
        <v>38.690999999999995</v>
      </c>
      <c r="FS22" s="956">
        <f t="shared" si="32"/>
        <v>80.502999999999986</v>
      </c>
      <c r="FT22" s="956">
        <f t="shared" si="33"/>
        <v>6.0060000000000047</v>
      </c>
      <c r="FU22" s="956">
        <f t="shared" si="34"/>
        <v>96.08299999999997</v>
      </c>
      <c r="FV22" s="956">
        <f t="shared" si="35"/>
        <v>9.5739999999999981</v>
      </c>
      <c r="FW22" s="957">
        <f t="shared" si="9"/>
        <v>0.11067056606827035</v>
      </c>
      <c r="FX22" s="359"/>
      <c r="FY22" s="409" t="str">
        <f t="shared" si="36"/>
        <v>1976/1977</v>
      </c>
      <c r="FZ22" s="341">
        <f t="shared" si="37"/>
        <v>0.44856517100016852</v>
      </c>
      <c r="GA22" s="342">
        <f t="shared" si="38"/>
        <v>0.13522771943617679</v>
      </c>
      <c r="GB22" s="342">
        <f t="shared" si="39"/>
        <v>5.4068624698152414E-2</v>
      </c>
      <c r="GC22" s="342">
        <f t="shared" si="40"/>
        <v>9.8918964452181735E-2</v>
      </c>
      <c r="GD22" s="342">
        <f t="shared" si="41"/>
        <v>2.3305441680238112E-2</v>
      </c>
      <c r="GE22" s="342">
        <f t="shared" si="42"/>
        <v>2.6955691581962149E-2</v>
      </c>
      <c r="GF22" s="342">
        <f t="shared" si="43"/>
        <v>0</v>
      </c>
      <c r="GG22" s="342">
        <f t="shared" si="44"/>
        <v>1.7860953557589713E-2</v>
      </c>
      <c r="GH22" s="342">
        <f t="shared" si="45"/>
        <v>1.0554837985062054E-2</v>
      </c>
      <c r="GI22" s="342">
        <f t="shared" si="46"/>
        <v>0</v>
      </c>
      <c r="GJ22" s="342">
        <f t="shared" si="47"/>
        <v>0.18454259560846856</v>
      </c>
      <c r="GK22" s="343">
        <f t="shared" si="48"/>
        <v>1.0000000000000002</v>
      </c>
      <c r="GM22" s="409" t="str">
        <f t="shared" si="49"/>
        <v>1976/1977</v>
      </c>
      <c r="GN22" s="426">
        <f t="shared" si="50"/>
        <v>0.69401303613100518</v>
      </c>
      <c r="GO22" s="426">
        <f t="shared" si="51"/>
        <v>1.1732922758941942</v>
      </c>
      <c r="GP22" s="426">
        <f t="shared" si="52"/>
        <v>0.81545740439153158</v>
      </c>
      <c r="GQ22" s="426">
        <f t="shared" si="53"/>
        <v>0.84514715687208297</v>
      </c>
      <c r="GR22" s="426">
        <f t="shared" si="54"/>
        <v>0.58104517271922052</v>
      </c>
      <c r="GS22" s="426">
        <f t="shared" si="55"/>
        <v>0.79189210262985765</v>
      </c>
      <c r="GT22" s="426">
        <f t="shared" si="56"/>
        <v>0.66598498162645781</v>
      </c>
      <c r="GU22" s="426">
        <f t="shared" si="57"/>
        <v>0.81787928283289479</v>
      </c>
      <c r="GV22" s="426">
        <f t="shared" si="58"/>
        <v>0.76156231581005063</v>
      </c>
      <c r="GW22" s="426">
        <f t="shared" si="59"/>
        <v>0.89223813112283334</v>
      </c>
      <c r="GX22" s="426">
        <f t="shared" si="60"/>
        <v>0.79189210262985765</v>
      </c>
      <c r="GY22" s="427">
        <f t="shared" si="61"/>
        <v>0.85990020047704763</v>
      </c>
    </row>
    <row r="23" spans="1:207" ht="14.4" x14ac:dyDescent="0.3">
      <c r="A23" s="416" t="s">
        <v>131</v>
      </c>
      <c r="B23" s="603">
        <v>125.77200000000001</v>
      </c>
      <c r="C23" s="603">
        <v>2.91</v>
      </c>
      <c r="D23" s="603">
        <v>365.44099999999997</v>
      </c>
      <c r="E23" s="603">
        <v>68.337000000000003</v>
      </c>
      <c r="F23" s="603">
        <v>58.363999999999997</v>
      </c>
      <c r="G23" s="603">
        <v>492.142</v>
      </c>
      <c r="H23" s="603">
        <v>127.114</v>
      </c>
      <c r="I23" s="603">
        <v>226.73</v>
      </c>
      <c r="J23" s="603">
        <v>353.84399999999999</v>
      </c>
      <c r="K23" s="603">
        <v>60.991</v>
      </c>
      <c r="L23" s="603">
        <v>492.142</v>
      </c>
      <c r="M23" s="603">
        <v>77.307000000000002</v>
      </c>
      <c r="N23" s="417">
        <f t="shared" si="11"/>
        <v>0.18635602106861765</v>
      </c>
      <c r="P23" s="331" t="str">
        <f t="shared" si="12"/>
        <v>1977/1978</v>
      </c>
      <c r="Q23" s="587">
        <v>28.981000000000002</v>
      </c>
      <c r="R23" s="587">
        <v>5.7</v>
      </c>
      <c r="S23" s="587">
        <v>165.23599999999999</v>
      </c>
      <c r="T23" s="587">
        <v>28.846</v>
      </c>
      <c r="U23" s="587">
        <v>6.0999999999999999E-2</v>
      </c>
      <c r="V23" s="587">
        <v>194.143</v>
      </c>
      <c r="W23" s="587">
        <v>14.757999999999999</v>
      </c>
      <c r="X23" s="587">
        <v>94.74</v>
      </c>
      <c r="Y23" s="587">
        <v>109.498</v>
      </c>
      <c r="Z23" s="587">
        <v>48.170999999999999</v>
      </c>
      <c r="AA23" s="587">
        <v>194.143</v>
      </c>
      <c r="AB23" s="587">
        <v>36.473999999999997</v>
      </c>
      <c r="AC23" s="332">
        <f t="shared" si="13"/>
        <v>0.23133272869111871</v>
      </c>
      <c r="AD23" s="333"/>
      <c r="AE23" s="334" t="str">
        <f t="shared" si="14"/>
        <v>1977/1978</v>
      </c>
      <c r="AF23" s="592">
        <v>19.657</v>
      </c>
      <c r="AG23" s="592">
        <v>2.5099999999999998</v>
      </c>
      <c r="AH23" s="592">
        <v>49.39</v>
      </c>
      <c r="AI23" s="592">
        <v>22.138000000000002</v>
      </c>
      <c r="AJ23" s="592">
        <v>5.8999999999999997E-2</v>
      </c>
      <c r="AK23" s="592">
        <v>71.587000000000003</v>
      </c>
      <c r="AL23" s="592">
        <v>38.764000000000003</v>
      </c>
      <c r="AM23" s="592">
        <v>10.326000000000001</v>
      </c>
      <c r="AN23" s="592">
        <v>49.09</v>
      </c>
      <c r="AO23" s="592">
        <v>7.4999999999999997E-2</v>
      </c>
      <c r="AP23" s="592">
        <v>71.587000000000003</v>
      </c>
      <c r="AQ23" s="592">
        <v>22.422000000000001</v>
      </c>
      <c r="AR23" s="335">
        <f t="shared" si="0"/>
        <v>0.45605613749618629</v>
      </c>
      <c r="AS23" s="336"/>
      <c r="AT23" s="611" t="str">
        <f t="shared" si="15"/>
        <v>1977/1978</v>
      </c>
      <c r="AU23" s="612">
        <v>11.125</v>
      </c>
      <c r="AV23" s="612">
        <v>1.22</v>
      </c>
      <c r="AW23" s="612">
        <v>13.569000000000001</v>
      </c>
      <c r="AX23" s="612">
        <v>1</v>
      </c>
      <c r="AY23" s="612">
        <v>1.75</v>
      </c>
      <c r="AZ23" s="612">
        <v>16.318999999999999</v>
      </c>
      <c r="BA23" s="612">
        <v>2.5190000000000001</v>
      </c>
      <c r="BB23" s="612">
        <v>13.7</v>
      </c>
      <c r="BC23" s="612">
        <v>16.219000000000001</v>
      </c>
      <c r="BD23" s="612">
        <v>0</v>
      </c>
      <c r="BE23" s="612">
        <v>16.318999999999999</v>
      </c>
      <c r="BF23" s="612">
        <v>0.1</v>
      </c>
      <c r="BG23" s="613">
        <f t="shared" si="1"/>
        <v>6.1656082372526051E-3</v>
      </c>
      <c r="BH23" s="336"/>
      <c r="BI23" s="955" t="str">
        <f t="shared" si="16"/>
        <v>1977/1978</v>
      </c>
      <c r="BJ23" s="956">
        <v>9.3780000000000001</v>
      </c>
      <c r="BK23" s="956">
        <v>4.1900000000000004</v>
      </c>
      <c r="BL23" s="956">
        <v>39.32</v>
      </c>
      <c r="BM23" s="956">
        <v>3.6</v>
      </c>
      <c r="BN23" s="956">
        <v>23.887</v>
      </c>
      <c r="BO23" s="956">
        <v>66.807000000000002</v>
      </c>
      <c r="BP23" s="956">
        <v>10.933</v>
      </c>
      <c r="BQ23" s="956">
        <v>50.573</v>
      </c>
      <c r="BR23" s="956">
        <v>61.506</v>
      </c>
      <c r="BS23" s="956">
        <v>1.0249999999999999</v>
      </c>
      <c r="BT23" s="956">
        <v>66.807000000000002</v>
      </c>
      <c r="BU23" s="956">
        <v>4.2759999999999998</v>
      </c>
      <c r="BV23" s="957">
        <f t="shared" si="2"/>
        <v>6.838208248708641E-2</v>
      </c>
      <c r="BW23" s="333"/>
      <c r="BX23" s="970" t="str">
        <f t="shared" si="17"/>
        <v>1977/1978</v>
      </c>
      <c r="BY23" s="971">
        <v>2.66</v>
      </c>
      <c r="BZ23" s="971">
        <v>3.65</v>
      </c>
      <c r="CA23" s="971">
        <v>9.6999999999999993</v>
      </c>
      <c r="CB23" s="971">
        <v>0.183</v>
      </c>
      <c r="CC23" s="971">
        <v>0</v>
      </c>
      <c r="CD23" s="971">
        <v>9.8829999999999991</v>
      </c>
      <c r="CE23" s="971">
        <v>0.28299999999999997</v>
      </c>
      <c r="CF23" s="971">
        <v>3.25</v>
      </c>
      <c r="CG23" s="971">
        <v>3.5329999999999999</v>
      </c>
      <c r="CH23" s="971">
        <v>5.9160000000000004</v>
      </c>
      <c r="CI23" s="971">
        <v>9.8829999999999991</v>
      </c>
      <c r="CJ23" s="971">
        <v>0.434</v>
      </c>
      <c r="CK23" s="972">
        <f t="shared" si="3"/>
        <v>4.5930786326595405E-2</v>
      </c>
      <c r="CL23" s="333"/>
      <c r="CM23" s="775" t="str">
        <f t="shared" si="18"/>
        <v>1977/1978</v>
      </c>
      <c r="CN23" s="982">
        <v>7.92</v>
      </c>
      <c r="CO23" s="982">
        <v>1.23</v>
      </c>
      <c r="CP23" s="982">
        <v>9.6999999999999993</v>
      </c>
      <c r="CQ23" s="982">
        <v>0.70599999999999996</v>
      </c>
      <c r="CR23" s="982">
        <v>1.69</v>
      </c>
      <c r="CS23" s="982">
        <v>12.096</v>
      </c>
      <c r="CT23" s="982">
        <v>10.8</v>
      </c>
      <c r="CU23" s="982">
        <v>0.5</v>
      </c>
      <c r="CV23" s="982">
        <v>11.3</v>
      </c>
      <c r="CW23" s="982">
        <v>0</v>
      </c>
      <c r="CX23" s="982">
        <v>12.096</v>
      </c>
      <c r="CY23" s="982">
        <v>0.79600000000000004</v>
      </c>
      <c r="CZ23" s="776">
        <f t="shared" si="4"/>
        <v>7.0442477876106191E-2</v>
      </c>
      <c r="DA23" s="333"/>
      <c r="DB23" s="338" t="str">
        <f t="shared" si="19"/>
        <v>1977/1978</v>
      </c>
      <c r="DC23" s="597"/>
      <c r="DD23" s="597"/>
      <c r="DE23" s="597"/>
      <c r="DF23" s="597"/>
      <c r="DG23" s="597"/>
      <c r="DH23" s="597"/>
      <c r="DI23" s="597"/>
      <c r="DJ23" s="597"/>
      <c r="DK23" s="597"/>
      <c r="DL23" s="597"/>
      <c r="DM23" s="597"/>
      <c r="DN23" s="597"/>
      <c r="DO23" s="339"/>
      <c r="DP23" s="333"/>
      <c r="DQ23" s="611" t="str">
        <f t="shared" si="20"/>
        <v>1977/1978</v>
      </c>
      <c r="DR23" s="612">
        <v>5.6829999999999998</v>
      </c>
      <c r="DS23" s="612">
        <v>1.05</v>
      </c>
      <c r="DT23" s="612">
        <v>5.9729999999999999</v>
      </c>
      <c r="DU23" s="612">
        <v>1.3</v>
      </c>
      <c r="DV23" s="612">
        <v>0</v>
      </c>
      <c r="DW23" s="612">
        <v>7.2729999999999997</v>
      </c>
      <c r="DX23" s="612">
        <v>5.8479999999999999</v>
      </c>
      <c r="DY23" s="612">
        <v>0.52500000000000002</v>
      </c>
      <c r="DZ23" s="612">
        <v>6.3730000000000002</v>
      </c>
      <c r="EA23" s="612">
        <v>0</v>
      </c>
      <c r="EB23" s="612">
        <v>7.2729999999999997</v>
      </c>
      <c r="EC23" s="612">
        <v>0.9</v>
      </c>
      <c r="ED23" s="613">
        <f t="shared" si="5"/>
        <v>0.14122077514514358</v>
      </c>
      <c r="EE23" s="333"/>
      <c r="EF23" s="994" t="str">
        <f t="shared" si="21"/>
        <v>1977/1978</v>
      </c>
      <c r="EG23" s="995">
        <v>0.72399999999999998</v>
      </c>
      <c r="EH23" s="995">
        <v>5.87</v>
      </c>
      <c r="EI23" s="995">
        <v>4.25</v>
      </c>
      <c r="EJ23" s="995">
        <v>0.99</v>
      </c>
      <c r="EK23" s="995">
        <v>0.38600000000000001</v>
      </c>
      <c r="EL23" s="995">
        <v>5.6260000000000003</v>
      </c>
      <c r="EM23" s="995">
        <v>0.79900000000000004</v>
      </c>
      <c r="EN23" s="995">
        <v>3.5419999999999998</v>
      </c>
      <c r="EO23" s="995">
        <v>4.3410000000000002</v>
      </c>
      <c r="EP23" s="995">
        <v>0.32300000000000001</v>
      </c>
      <c r="EQ23" s="995">
        <v>5.6260000000000003</v>
      </c>
      <c r="ER23" s="995">
        <v>0.96199999999999997</v>
      </c>
      <c r="ES23" s="996">
        <f t="shared" si="6"/>
        <v>0.20626072041166377</v>
      </c>
      <c r="ET23" s="333"/>
      <c r="EU23" s="1007" t="str">
        <f t="shared" si="22"/>
        <v>1977/1978</v>
      </c>
      <c r="EV23" s="1008"/>
      <c r="EW23" s="1008"/>
      <c r="EX23" s="1008"/>
      <c r="EY23" s="1008"/>
      <c r="EZ23" s="1008"/>
      <c r="FA23" s="1008"/>
      <c r="FB23" s="1008"/>
      <c r="FC23" s="1008"/>
      <c r="FD23" s="1008"/>
      <c r="FE23" s="1008"/>
      <c r="FF23" s="1008"/>
      <c r="FG23" s="1008"/>
      <c r="FH23" s="1009" t="e">
        <f t="shared" si="7"/>
        <v>#DIV/0!</v>
      </c>
      <c r="FI23" s="333"/>
      <c r="FJ23" s="955" t="str">
        <f t="shared" si="23"/>
        <v>1977/1978</v>
      </c>
      <c r="FK23" s="956">
        <f t="shared" si="24"/>
        <v>39.644000000000005</v>
      </c>
      <c r="FL23" s="956">
        <f t="shared" si="25"/>
        <v>1.7229088891131068</v>
      </c>
      <c r="FM23" s="956">
        <f t="shared" si="26"/>
        <v>68.303000000000011</v>
      </c>
      <c r="FN23" s="956">
        <f t="shared" si="27"/>
        <v>9.5739999999999981</v>
      </c>
      <c r="FO23" s="956">
        <f t="shared" si="28"/>
        <v>30.530999999999999</v>
      </c>
      <c r="FP23" s="956">
        <f t="shared" si="29"/>
        <v>108.40800000000004</v>
      </c>
      <c r="FQ23" s="956">
        <f t="shared" si="30"/>
        <v>42.410000000000004</v>
      </c>
      <c r="FR23" s="956">
        <f t="shared" si="31"/>
        <v>49.574000000000012</v>
      </c>
      <c r="FS23" s="956">
        <f t="shared" si="32"/>
        <v>91.984000000000009</v>
      </c>
      <c r="FT23" s="956">
        <f t="shared" si="33"/>
        <v>5.4809999999999999</v>
      </c>
      <c r="FU23" s="956">
        <f t="shared" si="34"/>
        <v>108.40800000000004</v>
      </c>
      <c r="FV23" s="956">
        <f t="shared" si="35"/>
        <v>10.943000000000005</v>
      </c>
      <c r="FW23" s="957">
        <f t="shared" si="9"/>
        <v>0.11227620171343564</v>
      </c>
      <c r="FX23" s="340"/>
      <c r="FY23" s="409" t="str">
        <f t="shared" si="36"/>
        <v>1977/1978</v>
      </c>
      <c r="FZ23" s="341">
        <f t="shared" si="37"/>
        <v>0.45215506743906675</v>
      </c>
      <c r="GA23" s="342">
        <f t="shared" si="38"/>
        <v>0.13515177552600832</v>
      </c>
      <c r="GB23" s="342">
        <f t="shared" si="39"/>
        <v>3.7130480706871978E-2</v>
      </c>
      <c r="GC23" s="342">
        <f t="shared" si="40"/>
        <v>0.10759602781297119</v>
      </c>
      <c r="GD23" s="342">
        <f t="shared" si="41"/>
        <v>2.6543272375020865E-2</v>
      </c>
      <c r="GE23" s="342">
        <f t="shared" si="42"/>
        <v>2.6543272375020865E-2</v>
      </c>
      <c r="GF23" s="342">
        <f t="shared" si="43"/>
        <v>0</v>
      </c>
      <c r="GG23" s="342">
        <f t="shared" si="44"/>
        <v>1.6344635659381407E-2</v>
      </c>
      <c r="GH23" s="342">
        <f t="shared" si="45"/>
        <v>1.1629784288024607E-2</v>
      </c>
      <c r="GI23" s="342">
        <f t="shared" si="46"/>
        <v>0</v>
      </c>
      <c r="GJ23" s="342">
        <f t="shared" si="47"/>
        <v>0.18690568381763409</v>
      </c>
      <c r="GK23" s="343">
        <f t="shared" si="48"/>
        <v>1</v>
      </c>
      <c r="GM23" s="409" t="str">
        <f t="shared" si="49"/>
        <v>1977/1978</v>
      </c>
      <c r="GN23" s="426">
        <f t="shared" si="50"/>
        <v>0.68479470788410768</v>
      </c>
      <c r="GO23" s="426">
        <f t="shared" si="51"/>
        <v>1.1855526466481916</v>
      </c>
      <c r="GP23" s="426">
        <f t="shared" si="52"/>
        <v>0.81309431618236594</v>
      </c>
      <c r="GQ23" s="426">
        <f t="shared" si="53"/>
        <v>0.85990020047704763</v>
      </c>
      <c r="GR23" s="426">
        <f t="shared" si="54"/>
        <v>0.47688643684463033</v>
      </c>
      <c r="GS23" s="426">
        <f t="shared" si="55"/>
        <v>0.77972211272356362</v>
      </c>
      <c r="GT23" s="426">
        <f t="shared" si="56"/>
        <v>0.66636247777585478</v>
      </c>
      <c r="GU23" s="426">
        <f t="shared" si="57"/>
        <v>0.78135226921889478</v>
      </c>
      <c r="GV23" s="426">
        <f t="shared" si="58"/>
        <v>0.74004363504821336</v>
      </c>
      <c r="GW23" s="426">
        <f t="shared" si="59"/>
        <v>0.91013428210719616</v>
      </c>
      <c r="GX23" s="426">
        <f t="shared" si="60"/>
        <v>0.77972211272356362</v>
      </c>
      <c r="GY23" s="427">
        <f t="shared" si="61"/>
        <v>0.85844748858447506</v>
      </c>
    </row>
    <row r="24" spans="1:207" ht="14.4" x14ac:dyDescent="0.3">
      <c r="A24" s="416" t="s">
        <v>132</v>
      </c>
      <c r="B24" s="603">
        <v>126.04600000000001</v>
      </c>
      <c r="C24" s="603">
        <v>3.11</v>
      </c>
      <c r="D24" s="603">
        <v>392.12</v>
      </c>
      <c r="E24" s="603">
        <v>77.307000000000002</v>
      </c>
      <c r="F24" s="603">
        <v>65.143000000000001</v>
      </c>
      <c r="G24" s="603">
        <v>534.57000000000005</v>
      </c>
      <c r="H24" s="603">
        <v>130.11600000000001</v>
      </c>
      <c r="I24" s="603">
        <v>246.98599999999999</v>
      </c>
      <c r="J24" s="603">
        <v>377.10199999999998</v>
      </c>
      <c r="K24" s="603">
        <v>66.087999999999994</v>
      </c>
      <c r="L24" s="603">
        <v>534.57000000000005</v>
      </c>
      <c r="M24" s="603">
        <v>91.38</v>
      </c>
      <c r="N24" s="417">
        <f t="shared" si="11"/>
        <v>0.20618696270222706</v>
      </c>
      <c r="P24" s="331" t="str">
        <f t="shared" si="12"/>
        <v>1978/1979</v>
      </c>
      <c r="Q24" s="587">
        <v>29.109000000000002</v>
      </c>
      <c r="R24" s="587">
        <v>6.34</v>
      </c>
      <c r="S24" s="587">
        <v>184.614</v>
      </c>
      <c r="T24" s="587">
        <v>36.473999999999997</v>
      </c>
      <c r="U24" s="587">
        <v>2.9000000000000001E-2</v>
      </c>
      <c r="V24" s="587">
        <v>221.11699999999999</v>
      </c>
      <c r="W24" s="587">
        <v>15.444000000000001</v>
      </c>
      <c r="X24" s="587">
        <v>108.574</v>
      </c>
      <c r="Y24" s="587">
        <v>124.018</v>
      </c>
      <c r="Z24" s="587">
        <v>53.676000000000002</v>
      </c>
      <c r="AA24" s="587">
        <v>221.11699999999999</v>
      </c>
      <c r="AB24" s="587">
        <v>43.423000000000002</v>
      </c>
      <c r="AC24" s="332">
        <f t="shared" si="13"/>
        <v>0.24436953414296486</v>
      </c>
      <c r="AD24" s="333"/>
      <c r="AE24" s="334" t="str">
        <f t="shared" si="14"/>
        <v>1978/1979</v>
      </c>
      <c r="AF24" s="592">
        <v>19.960999999999999</v>
      </c>
      <c r="AG24" s="592">
        <v>2.8</v>
      </c>
      <c r="AH24" s="592">
        <v>55.945</v>
      </c>
      <c r="AI24" s="592">
        <v>22.422000000000001</v>
      </c>
      <c r="AJ24" s="592">
        <v>3.032</v>
      </c>
      <c r="AK24" s="592">
        <v>81.399000000000001</v>
      </c>
      <c r="AL24" s="592">
        <v>36.700000000000003</v>
      </c>
      <c r="AM24" s="592">
        <v>11.9</v>
      </c>
      <c r="AN24" s="592">
        <v>48.6</v>
      </c>
      <c r="AO24" s="592">
        <v>0.05</v>
      </c>
      <c r="AP24" s="592">
        <v>81.399000000000001</v>
      </c>
      <c r="AQ24" s="592">
        <v>32.749000000000002</v>
      </c>
      <c r="AR24" s="335">
        <f t="shared" si="0"/>
        <v>0.67315519013360747</v>
      </c>
      <c r="AS24" s="336"/>
      <c r="AT24" s="611" t="str">
        <f t="shared" si="15"/>
        <v>1978/1979</v>
      </c>
      <c r="AU24" s="612">
        <v>11.317</v>
      </c>
      <c r="AV24" s="612">
        <v>1.44</v>
      </c>
      <c r="AW24" s="612">
        <v>16.309999999999999</v>
      </c>
      <c r="AX24" s="612">
        <v>0.1</v>
      </c>
      <c r="AY24" s="612">
        <v>1.476</v>
      </c>
      <c r="AZ24" s="612">
        <v>17.885999999999999</v>
      </c>
      <c r="BA24" s="612">
        <v>2.9</v>
      </c>
      <c r="BB24" s="612">
        <v>14.9</v>
      </c>
      <c r="BC24" s="612">
        <v>17.8</v>
      </c>
      <c r="BD24" s="612">
        <v>0</v>
      </c>
      <c r="BE24" s="612">
        <v>17.885999999999999</v>
      </c>
      <c r="BF24" s="612">
        <v>8.5999999999999993E-2</v>
      </c>
      <c r="BG24" s="613">
        <f t="shared" si="1"/>
        <v>4.831460674157303E-3</v>
      </c>
      <c r="BH24" s="336"/>
      <c r="BI24" s="955" t="str">
        <f t="shared" si="16"/>
        <v>1978/1979</v>
      </c>
      <c r="BJ24" s="956">
        <v>9.2609999999999992</v>
      </c>
      <c r="BK24" s="956">
        <v>4.3499999999999996</v>
      </c>
      <c r="BL24" s="956">
        <v>40.31</v>
      </c>
      <c r="BM24" s="956">
        <v>4.2759999999999998</v>
      </c>
      <c r="BN24" s="956">
        <v>25.425000000000001</v>
      </c>
      <c r="BO24" s="956">
        <v>70.010999999999996</v>
      </c>
      <c r="BP24" s="956">
        <v>12.161</v>
      </c>
      <c r="BQ24" s="956">
        <v>52.804000000000002</v>
      </c>
      <c r="BR24" s="956">
        <v>64.965000000000003</v>
      </c>
      <c r="BS24" s="956">
        <v>0.86599999999999999</v>
      </c>
      <c r="BT24" s="956">
        <v>70.010999999999996</v>
      </c>
      <c r="BU24" s="956">
        <v>4.18</v>
      </c>
      <c r="BV24" s="957">
        <f t="shared" si="2"/>
        <v>6.3495921374428457E-2</v>
      </c>
      <c r="BW24" s="333"/>
      <c r="BX24" s="970" t="str">
        <f t="shared" si="17"/>
        <v>1978/1979</v>
      </c>
      <c r="BY24" s="971">
        <v>2.899</v>
      </c>
      <c r="BZ24" s="971">
        <v>3.11</v>
      </c>
      <c r="CA24" s="971">
        <v>9</v>
      </c>
      <c r="CB24" s="971">
        <v>0.434</v>
      </c>
      <c r="CC24" s="971">
        <v>0</v>
      </c>
      <c r="CD24" s="971">
        <v>9.4339999999999993</v>
      </c>
      <c r="CE24" s="971">
        <v>0.246</v>
      </c>
      <c r="CF24" s="971">
        <v>3.05</v>
      </c>
      <c r="CG24" s="971">
        <v>3.2959999999999998</v>
      </c>
      <c r="CH24" s="971">
        <v>5.9649999999999999</v>
      </c>
      <c r="CI24" s="971">
        <v>9.4339999999999993</v>
      </c>
      <c r="CJ24" s="971">
        <v>0.17299999999999999</v>
      </c>
      <c r="CK24" s="972">
        <f t="shared" si="3"/>
        <v>1.868048806824317E-2</v>
      </c>
      <c r="CL24" s="333"/>
      <c r="CM24" s="775" t="str">
        <f t="shared" si="18"/>
        <v>1978/1979</v>
      </c>
      <c r="CN24" s="982">
        <v>8</v>
      </c>
      <c r="CO24" s="982">
        <v>1.28</v>
      </c>
      <c r="CP24" s="982">
        <v>10.199999999999999</v>
      </c>
      <c r="CQ24" s="982">
        <v>0.79600000000000004</v>
      </c>
      <c r="CR24" s="982">
        <v>0.63</v>
      </c>
      <c r="CS24" s="982">
        <v>11.625999999999999</v>
      </c>
      <c r="CT24" s="982">
        <v>11.1</v>
      </c>
      <c r="CU24" s="982">
        <v>0.3</v>
      </c>
      <c r="CV24" s="982">
        <v>11.4</v>
      </c>
      <c r="CW24" s="982">
        <v>0</v>
      </c>
      <c r="CX24" s="982">
        <v>11.625999999999999</v>
      </c>
      <c r="CY24" s="982">
        <v>0.22600000000000001</v>
      </c>
      <c r="CZ24" s="776">
        <f t="shared" si="4"/>
        <v>1.9824561403508772E-2</v>
      </c>
      <c r="DA24" s="333"/>
      <c r="DB24" s="338" t="str">
        <f t="shared" si="19"/>
        <v>1978/1979</v>
      </c>
      <c r="DC24" s="597"/>
      <c r="DD24" s="597"/>
      <c r="DE24" s="597"/>
      <c r="DF24" s="597"/>
      <c r="DG24" s="597"/>
      <c r="DH24" s="597"/>
      <c r="DI24" s="597"/>
      <c r="DJ24" s="597"/>
      <c r="DK24" s="597"/>
      <c r="DL24" s="597"/>
      <c r="DM24" s="597"/>
      <c r="DN24" s="597"/>
      <c r="DO24" s="339"/>
      <c r="DP24" s="333"/>
      <c r="DQ24" s="611" t="str">
        <f t="shared" si="20"/>
        <v>1978/1979</v>
      </c>
      <c r="DR24" s="612">
        <v>5.76</v>
      </c>
      <c r="DS24" s="612">
        <v>1.08</v>
      </c>
      <c r="DT24" s="612">
        <v>6.1989999999999998</v>
      </c>
      <c r="DU24" s="612">
        <v>0.9</v>
      </c>
      <c r="DV24" s="612">
        <v>6.0000000000000001E-3</v>
      </c>
      <c r="DW24" s="612">
        <v>7.1050000000000004</v>
      </c>
      <c r="DX24" s="612">
        <v>6.0049999999999999</v>
      </c>
      <c r="DY24" s="612">
        <v>0.6</v>
      </c>
      <c r="DZ24" s="612">
        <v>6.6050000000000004</v>
      </c>
      <c r="EA24" s="612">
        <v>0</v>
      </c>
      <c r="EB24" s="612">
        <v>7.1050000000000004</v>
      </c>
      <c r="EC24" s="612">
        <v>0.5</v>
      </c>
      <c r="ED24" s="613">
        <f t="shared" si="5"/>
        <v>7.5700227100681292E-2</v>
      </c>
      <c r="EE24" s="333"/>
      <c r="EF24" s="994" t="str">
        <f t="shared" si="21"/>
        <v>1978/1979</v>
      </c>
      <c r="EG24" s="995">
        <v>0.78200000000000003</v>
      </c>
      <c r="EH24" s="995">
        <v>5.16</v>
      </c>
      <c r="EI24" s="995">
        <v>4.0330000000000004</v>
      </c>
      <c r="EJ24" s="995">
        <v>0.96199999999999997</v>
      </c>
      <c r="EK24" s="995">
        <v>0.67700000000000005</v>
      </c>
      <c r="EL24" s="995">
        <v>5.6719999999999997</v>
      </c>
      <c r="EM24" s="995">
        <v>0.81499999999999995</v>
      </c>
      <c r="EN24" s="995">
        <v>3.6440000000000001</v>
      </c>
      <c r="EO24" s="995">
        <v>4.4589999999999996</v>
      </c>
      <c r="EP24" s="995">
        <v>0.192</v>
      </c>
      <c r="EQ24" s="995">
        <v>5.6719999999999997</v>
      </c>
      <c r="ER24" s="995">
        <v>1.0209999999999999</v>
      </c>
      <c r="ES24" s="996">
        <f t="shared" si="6"/>
        <v>0.21952268329391528</v>
      </c>
      <c r="ET24" s="333"/>
      <c r="EU24" s="1007" t="str">
        <f t="shared" si="22"/>
        <v>1978/1979</v>
      </c>
      <c r="EV24" s="1008"/>
      <c r="EW24" s="1008"/>
      <c r="EX24" s="1008"/>
      <c r="EY24" s="1008"/>
      <c r="EZ24" s="1008"/>
      <c r="FA24" s="1008"/>
      <c r="FB24" s="1008"/>
      <c r="FC24" s="1008"/>
      <c r="FD24" s="1008"/>
      <c r="FE24" s="1008"/>
      <c r="FF24" s="1008"/>
      <c r="FG24" s="1008"/>
      <c r="FH24" s="1009" t="e">
        <f t="shared" si="7"/>
        <v>#DIV/0!</v>
      </c>
      <c r="FI24" s="333"/>
      <c r="FJ24" s="955" t="str">
        <f t="shared" si="23"/>
        <v>1978/1979</v>
      </c>
      <c r="FK24" s="956">
        <f t="shared" si="24"/>
        <v>38.957000000000022</v>
      </c>
      <c r="FL24" s="956">
        <f t="shared" si="25"/>
        <v>1.6815719896295906</v>
      </c>
      <c r="FM24" s="956">
        <f t="shared" si="26"/>
        <v>65.509</v>
      </c>
      <c r="FN24" s="956">
        <f t="shared" si="27"/>
        <v>10.943000000000005</v>
      </c>
      <c r="FO24" s="956">
        <f t="shared" si="28"/>
        <v>33.868000000000009</v>
      </c>
      <c r="FP24" s="956">
        <f t="shared" si="29"/>
        <v>110.32000000000009</v>
      </c>
      <c r="FQ24" s="956">
        <f t="shared" si="30"/>
        <v>44.744999999999997</v>
      </c>
      <c r="FR24" s="956">
        <f t="shared" si="31"/>
        <v>51.21399999999997</v>
      </c>
      <c r="FS24" s="956">
        <f t="shared" si="32"/>
        <v>95.958999999999946</v>
      </c>
      <c r="FT24" s="956">
        <f t="shared" si="33"/>
        <v>5.3389999999999915</v>
      </c>
      <c r="FU24" s="956">
        <f t="shared" si="34"/>
        <v>110.32000000000009</v>
      </c>
      <c r="FV24" s="956">
        <f t="shared" si="35"/>
        <v>9.0219999999999914</v>
      </c>
      <c r="FW24" s="957">
        <f t="shared" si="9"/>
        <v>8.9063949929909736E-2</v>
      </c>
      <c r="FX24" s="340"/>
      <c r="FY24" s="409" t="str">
        <f t="shared" si="36"/>
        <v>1978/1979</v>
      </c>
      <c r="FZ24" s="341">
        <f t="shared" si="37"/>
        <v>0.47080995613587678</v>
      </c>
      <c r="GA24" s="342">
        <f t="shared" si="38"/>
        <v>0.14267316127716007</v>
      </c>
      <c r="GB24" s="342">
        <f t="shared" si="39"/>
        <v>4.1594409874528199E-2</v>
      </c>
      <c r="GC24" s="342">
        <f t="shared" si="40"/>
        <v>0.10280016321534224</v>
      </c>
      <c r="GD24" s="342">
        <f t="shared" si="41"/>
        <v>2.2952157502805264E-2</v>
      </c>
      <c r="GE24" s="342">
        <f t="shared" si="42"/>
        <v>2.6012445169845962E-2</v>
      </c>
      <c r="GF24" s="342">
        <f t="shared" si="43"/>
        <v>0</v>
      </c>
      <c r="GG24" s="342">
        <f t="shared" si="44"/>
        <v>1.5808936039987759E-2</v>
      </c>
      <c r="GH24" s="342">
        <f t="shared" si="45"/>
        <v>1.0285116800979294E-2</v>
      </c>
      <c r="GI24" s="342">
        <f t="shared" si="46"/>
        <v>0</v>
      </c>
      <c r="GJ24" s="342">
        <f t="shared" si="47"/>
        <v>0.16706365398347445</v>
      </c>
      <c r="GK24" s="343">
        <f t="shared" si="48"/>
        <v>1</v>
      </c>
      <c r="GM24" s="409" t="str">
        <f t="shared" si="49"/>
        <v>1978/1979</v>
      </c>
      <c r="GN24" s="426">
        <f t="shared" si="50"/>
        <v>0.69093029528902139</v>
      </c>
      <c r="GO24" s="426">
        <f t="shared" si="51"/>
        <v>1.2058883917361547</v>
      </c>
      <c r="GP24" s="426">
        <f t="shared" si="52"/>
        <v>0.83293634601652555</v>
      </c>
      <c r="GQ24" s="426">
        <f t="shared" si="53"/>
        <v>0.85844748858447506</v>
      </c>
      <c r="GR24" s="426">
        <f t="shared" si="54"/>
        <v>0.48009763136484346</v>
      </c>
      <c r="GS24" s="426">
        <f t="shared" si="55"/>
        <v>0.79362852386029892</v>
      </c>
      <c r="GT24" s="426">
        <f t="shared" si="56"/>
        <v>0.65611454394540236</v>
      </c>
      <c r="GU24" s="426">
        <f t="shared" si="57"/>
        <v>0.79264411748034314</v>
      </c>
      <c r="GV24" s="426">
        <f t="shared" si="58"/>
        <v>0.74553569060890701</v>
      </c>
      <c r="GW24" s="426">
        <f t="shared" si="59"/>
        <v>0.91921377557196482</v>
      </c>
      <c r="GX24" s="426">
        <f t="shared" si="60"/>
        <v>0.79362852386029892</v>
      </c>
      <c r="GY24" s="427">
        <f t="shared" si="61"/>
        <v>0.90126942438170277</v>
      </c>
    </row>
    <row r="25" spans="1:207" ht="14.4" x14ac:dyDescent="0.3">
      <c r="A25" s="416" t="s">
        <v>133</v>
      </c>
      <c r="B25" s="603">
        <v>127.255</v>
      </c>
      <c r="C25" s="603">
        <v>3.34</v>
      </c>
      <c r="D25" s="603">
        <v>425.56599999999997</v>
      </c>
      <c r="E25" s="603">
        <v>91.38</v>
      </c>
      <c r="F25" s="603">
        <v>75.433000000000007</v>
      </c>
      <c r="G25" s="603">
        <v>592.37900000000002</v>
      </c>
      <c r="H25" s="603">
        <v>131.73699999999999</v>
      </c>
      <c r="I25" s="603">
        <v>277.09399999999999</v>
      </c>
      <c r="J25" s="603">
        <v>408.83100000000002</v>
      </c>
      <c r="K25" s="603">
        <v>72.393000000000001</v>
      </c>
      <c r="L25" s="603">
        <v>592.37900000000002</v>
      </c>
      <c r="M25" s="603">
        <v>111.155</v>
      </c>
      <c r="N25" s="417">
        <f t="shared" si="11"/>
        <v>0.23098390770202648</v>
      </c>
      <c r="P25" s="331" t="str">
        <f t="shared" si="12"/>
        <v>1979/1980</v>
      </c>
      <c r="Q25" s="587">
        <v>29.298999999999999</v>
      </c>
      <c r="R25" s="587">
        <v>6.87</v>
      </c>
      <c r="S25" s="587">
        <v>201.38399999999999</v>
      </c>
      <c r="T25" s="587">
        <v>43.423000000000002</v>
      </c>
      <c r="U25" s="587">
        <v>1.7999999999999999E-2</v>
      </c>
      <c r="V25" s="587">
        <v>244.82499999999999</v>
      </c>
      <c r="W25" s="587">
        <v>16.242999999999999</v>
      </c>
      <c r="X25" s="587">
        <v>115.907</v>
      </c>
      <c r="Y25" s="587">
        <v>132.15</v>
      </c>
      <c r="Z25" s="587">
        <v>61.000999999999998</v>
      </c>
      <c r="AA25" s="587">
        <v>244.82499999999999</v>
      </c>
      <c r="AB25" s="587">
        <v>51.673999999999999</v>
      </c>
      <c r="AC25" s="332">
        <f t="shared" si="13"/>
        <v>0.26753162033849165</v>
      </c>
      <c r="AD25" s="333"/>
      <c r="AE25" s="334" t="str">
        <f t="shared" si="14"/>
        <v>1979/1980</v>
      </c>
      <c r="AF25" s="592">
        <v>20.132999999999999</v>
      </c>
      <c r="AG25" s="592">
        <v>2.98</v>
      </c>
      <c r="AH25" s="592">
        <v>60.034999999999997</v>
      </c>
      <c r="AI25" s="592">
        <v>32.749000000000002</v>
      </c>
      <c r="AJ25" s="592">
        <v>1.966</v>
      </c>
      <c r="AK25" s="592">
        <v>94.75</v>
      </c>
      <c r="AL25" s="592">
        <v>35.5</v>
      </c>
      <c r="AM25" s="592">
        <v>17.8</v>
      </c>
      <c r="AN25" s="592">
        <v>53.3</v>
      </c>
      <c r="AO25" s="592">
        <v>7.4999999999999997E-2</v>
      </c>
      <c r="AP25" s="592">
        <v>94.75</v>
      </c>
      <c r="AQ25" s="592">
        <v>41.375</v>
      </c>
      <c r="AR25" s="335">
        <f t="shared" si="0"/>
        <v>0.77517564402810302</v>
      </c>
      <c r="AS25" s="336"/>
      <c r="AT25" s="611" t="str">
        <f t="shared" si="15"/>
        <v>1979/1980</v>
      </c>
      <c r="AU25" s="612">
        <v>11.621</v>
      </c>
      <c r="AV25" s="612">
        <v>1.74</v>
      </c>
      <c r="AW25" s="612">
        <v>20.213999999999999</v>
      </c>
      <c r="AX25" s="612">
        <v>8.5999999999999993E-2</v>
      </c>
      <c r="AY25" s="612">
        <v>2</v>
      </c>
      <c r="AZ25" s="612">
        <v>22.3</v>
      </c>
      <c r="BA25" s="612">
        <v>3.6</v>
      </c>
      <c r="BB25" s="612">
        <v>17.600000000000001</v>
      </c>
      <c r="BC25" s="612">
        <v>21.2</v>
      </c>
      <c r="BD25" s="612">
        <v>0</v>
      </c>
      <c r="BE25" s="612">
        <v>22.3</v>
      </c>
      <c r="BF25" s="612">
        <v>1.1000000000000001</v>
      </c>
      <c r="BG25" s="613">
        <f t="shared" si="1"/>
        <v>5.1886792452830198E-2</v>
      </c>
      <c r="BH25" s="336"/>
      <c r="BI25" s="955" t="str">
        <f t="shared" si="16"/>
        <v>1979/1980</v>
      </c>
      <c r="BJ25" s="956">
        <v>9.7899999999999991</v>
      </c>
      <c r="BK25" s="956">
        <v>4.7300000000000004</v>
      </c>
      <c r="BL25" s="956">
        <v>46.335000000000001</v>
      </c>
      <c r="BM25" s="956">
        <v>4.18</v>
      </c>
      <c r="BN25" s="956">
        <v>26.928000000000001</v>
      </c>
      <c r="BO25" s="956">
        <v>77.442999999999998</v>
      </c>
      <c r="BP25" s="956">
        <v>12.124000000000001</v>
      </c>
      <c r="BQ25" s="956">
        <v>59.773000000000003</v>
      </c>
      <c r="BR25" s="956">
        <v>71.897000000000006</v>
      </c>
      <c r="BS25" s="956">
        <v>1.2729999999999999</v>
      </c>
      <c r="BT25" s="956">
        <v>77.442999999999998</v>
      </c>
      <c r="BU25" s="956">
        <v>4.2729999999999997</v>
      </c>
      <c r="BV25" s="957">
        <f t="shared" si="2"/>
        <v>5.8398250649173152E-2</v>
      </c>
      <c r="BW25" s="333"/>
      <c r="BX25" s="970" t="str">
        <f t="shared" si="17"/>
        <v>1979/1980</v>
      </c>
      <c r="BY25" s="971">
        <v>2.4900000000000002</v>
      </c>
      <c r="BZ25" s="971">
        <v>2.57</v>
      </c>
      <c r="CA25" s="971">
        <v>6.4</v>
      </c>
      <c r="CB25" s="971">
        <v>0.17299999999999999</v>
      </c>
      <c r="CC25" s="971">
        <v>0</v>
      </c>
      <c r="CD25" s="971">
        <v>6.5730000000000004</v>
      </c>
      <c r="CE25" s="971">
        <v>0.248</v>
      </c>
      <c r="CF25" s="971">
        <v>2.8</v>
      </c>
      <c r="CG25" s="971">
        <v>3.048</v>
      </c>
      <c r="CH25" s="971">
        <v>3.4169999999999998</v>
      </c>
      <c r="CI25" s="971">
        <v>6.5730000000000004</v>
      </c>
      <c r="CJ25" s="971">
        <v>0.108</v>
      </c>
      <c r="CK25" s="972">
        <f t="shared" si="3"/>
        <v>1.6705336426914155E-2</v>
      </c>
      <c r="CL25" s="333"/>
      <c r="CM25" s="775" t="str">
        <f t="shared" si="18"/>
        <v>1979/1980</v>
      </c>
      <c r="CN25" s="982">
        <v>7.6</v>
      </c>
      <c r="CO25" s="982">
        <v>1.21</v>
      </c>
      <c r="CP25" s="982">
        <v>9.1999999999999993</v>
      </c>
      <c r="CQ25" s="982">
        <v>0.22600000000000001</v>
      </c>
      <c r="CR25" s="982">
        <v>3.87</v>
      </c>
      <c r="CS25" s="982">
        <v>13.295999999999999</v>
      </c>
      <c r="CT25" s="982">
        <v>11.5</v>
      </c>
      <c r="CU25" s="982">
        <v>1.2</v>
      </c>
      <c r="CV25" s="982">
        <v>12.7</v>
      </c>
      <c r="CW25" s="982">
        <v>0</v>
      </c>
      <c r="CX25" s="982">
        <v>13.295999999999999</v>
      </c>
      <c r="CY25" s="982">
        <v>0.59599999999999997</v>
      </c>
      <c r="CZ25" s="776">
        <f t="shared" si="4"/>
        <v>4.6929133858267719E-2</v>
      </c>
      <c r="DA25" s="333"/>
      <c r="DB25" s="338" t="str">
        <f t="shared" si="19"/>
        <v>1979/1980</v>
      </c>
      <c r="DC25" s="597"/>
      <c r="DD25" s="597"/>
      <c r="DE25" s="597"/>
      <c r="DF25" s="597"/>
      <c r="DG25" s="597"/>
      <c r="DH25" s="597"/>
      <c r="DI25" s="597"/>
      <c r="DJ25" s="597"/>
      <c r="DK25" s="597"/>
      <c r="DL25" s="597"/>
      <c r="DM25" s="597"/>
      <c r="DN25" s="597"/>
      <c r="DO25" s="339"/>
      <c r="DP25" s="333"/>
      <c r="DQ25" s="611" t="str">
        <f t="shared" si="20"/>
        <v>1979/1980</v>
      </c>
      <c r="DR25" s="612">
        <v>5.7210000000000001</v>
      </c>
      <c r="DS25" s="612">
        <v>0.98</v>
      </c>
      <c r="DT25" s="612">
        <v>5.6029999999999998</v>
      </c>
      <c r="DU25" s="612">
        <v>0.5</v>
      </c>
      <c r="DV25" s="612">
        <v>1.6E-2</v>
      </c>
      <c r="DW25" s="612">
        <v>6.1189999999999998</v>
      </c>
      <c r="DX25" s="612">
        <v>5.2690000000000001</v>
      </c>
      <c r="DY25" s="612">
        <v>0.5</v>
      </c>
      <c r="DZ25" s="612">
        <v>5.7690000000000001</v>
      </c>
      <c r="EA25" s="612">
        <v>0</v>
      </c>
      <c r="EB25" s="612">
        <v>6.1189999999999998</v>
      </c>
      <c r="EC25" s="612">
        <v>0.35</v>
      </c>
      <c r="ED25" s="613">
        <f t="shared" si="5"/>
        <v>6.066909343040388E-2</v>
      </c>
      <c r="EE25" s="333"/>
      <c r="EF25" s="994" t="str">
        <f t="shared" si="21"/>
        <v>1979/1980</v>
      </c>
      <c r="EG25" s="995">
        <v>0.89300000000000002</v>
      </c>
      <c r="EH25" s="995">
        <v>5.91</v>
      </c>
      <c r="EI25" s="995">
        <v>5.2759999999999998</v>
      </c>
      <c r="EJ25" s="995">
        <v>1.0209999999999999</v>
      </c>
      <c r="EK25" s="995">
        <v>0.99399999999999999</v>
      </c>
      <c r="EL25" s="995">
        <v>7.2910000000000004</v>
      </c>
      <c r="EM25" s="995">
        <v>0.92</v>
      </c>
      <c r="EN25" s="995">
        <v>4.641</v>
      </c>
      <c r="EO25" s="995">
        <v>5.5609999999999999</v>
      </c>
      <c r="EP25" s="995">
        <v>0.34399999999999997</v>
      </c>
      <c r="EQ25" s="995">
        <v>7.2910000000000004</v>
      </c>
      <c r="ER25" s="995">
        <v>1.3859999999999999</v>
      </c>
      <c r="ES25" s="996">
        <f t="shared" si="6"/>
        <v>0.23471634208298051</v>
      </c>
      <c r="ET25" s="333"/>
      <c r="EU25" s="1007" t="str">
        <f t="shared" si="22"/>
        <v>1979/1980</v>
      </c>
      <c r="EV25" s="1008"/>
      <c r="EW25" s="1008"/>
      <c r="EX25" s="1008"/>
      <c r="EY25" s="1008"/>
      <c r="EZ25" s="1008"/>
      <c r="FA25" s="1008"/>
      <c r="FB25" s="1008"/>
      <c r="FC25" s="1008"/>
      <c r="FD25" s="1008"/>
      <c r="FE25" s="1008"/>
      <c r="FF25" s="1008"/>
      <c r="FG25" s="1008"/>
      <c r="FH25" s="1009" t="e">
        <f t="shared" si="7"/>
        <v>#DIV/0!</v>
      </c>
      <c r="FI25" s="333"/>
      <c r="FJ25" s="955" t="str">
        <f t="shared" si="23"/>
        <v>1979/1980</v>
      </c>
      <c r="FK25" s="956">
        <f t="shared" si="24"/>
        <v>39.707999999999998</v>
      </c>
      <c r="FL25" s="956">
        <f t="shared" si="25"/>
        <v>1.7910496625365162</v>
      </c>
      <c r="FM25" s="956">
        <f t="shared" si="26"/>
        <v>71.118999999999986</v>
      </c>
      <c r="FN25" s="956">
        <f t="shared" si="27"/>
        <v>9.0219999999999914</v>
      </c>
      <c r="FO25" s="956">
        <f t="shared" si="28"/>
        <v>39.64100000000002</v>
      </c>
      <c r="FP25" s="956">
        <f t="shared" si="29"/>
        <v>119.78200000000004</v>
      </c>
      <c r="FQ25" s="956">
        <f t="shared" si="30"/>
        <v>46.333000000000006</v>
      </c>
      <c r="FR25" s="956">
        <f t="shared" si="31"/>
        <v>56.873000000000012</v>
      </c>
      <c r="FS25" s="956">
        <f t="shared" si="32"/>
        <v>103.20600000000005</v>
      </c>
      <c r="FT25" s="956">
        <f t="shared" si="33"/>
        <v>6.2830000000000039</v>
      </c>
      <c r="FU25" s="956">
        <f t="shared" si="34"/>
        <v>119.78200000000004</v>
      </c>
      <c r="FV25" s="956">
        <f t="shared" si="35"/>
        <v>10.293000000000001</v>
      </c>
      <c r="FW25" s="957">
        <f t="shared" si="9"/>
        <v>9.4009443871073781E-2</v>
      </c>
      <c r="FX25" s="340"/>
      <c r="FY25" s="409" t="str">
        <f t="shared" si="36"/>
        <v>1979/1980</v>
      </c>
      <c r="FZ25" s="341">
        <f t="shared" si="37"/>
        <v>0.47321449551890893</v>
      </c>
      <c r="GA25" s="342">
        <f t="shared" si="38"/>
        <v>0.14107095021688762</v>
      </c>
      <c r="GB25" s="342">
        <f t="shared" si="39"/>
        <v>4.7499095322464671E-2</v>
      </c>
      <c r="GC25" s="342">
        <f t="shared" si="40"/>
        <v>0.10887852882984074</v>
      </c>
      <c r="GD25" s="342">
        <f t="shared" si="41"/>
        <v>1.5038795392489063E-2</v>
      </c>
      <c r="GE25" s="342">
        <f t="shared" si="42"/>
        <v>2.1618268376703026E-2</v>
      </c>
      <c r="GF25" s="342">
        <f t="shared" si="43"/>
        <v>0</v>
      </c>
      <c r="GG25" s="342">
        <f t="shared" si="44"/>
        <v>1.3165995403768158E-2</v>
      </c>
      <c r="GH25" s="342">
        <f t="shared" si="45"/>
        <v>1.239760695168317E-2</v>
      </c>
      <c r="GI25" s="342">
        <f t="shared" si="46"/>
        <v>0</v>
      </c>
      <c r="GJ25" s="342">
        <f t="shared" si="47"/>
        <v>0.1671162639872546</v>
      </c>
      <c r="GK25" s="343">
        <f t="shared" si="48"/>
        <v>1</v>
      </c>
      <c r="GM25" s="409" t="str">
        <f t="shared" si="49"/>
        <v>1979/1980</v>
      </c>
      <c r="GN25" s="426">
        <f t="shared" si="50"/>
        <v>0.68796510942595579</v>
      </c>
      <c r="GO25" s="426">
        <f t="shared" si="51"/>
        <v>1.2121701061992431</v>
      </c>
      <c r="GP25" s="426">
        <f t="shared" si="52"/>
        <v>0.83288373601274535</v>
      </c>
      <c r="GQ25" s="426">
        <f t="shared" si="53"/>
        <v>0.90126942438170277</v>
      </c>
      <c r="GR25" s="426">
        <f t="shared" si="54"/>
        <v>0.47448729335967005</v>
      </c>
      <c r="GS25" s="426">
        <f t="shared" si="55"/>
        <v>0.79779499273269294</v>
      </c>
      <c r="GT25" s="426">
        <f t="shared" si="56"/>
        <v>0.64829167204354143</v>
      </c>
      <c r="GU25" s="426">
        <f t="shared" si="57"/>
        <v>0.79475196142825166</v>
      </c>
      <c r="GV25" s="426">
        <f t="shared" si="58"/>
        <v>0.74755828202851526</v>
      </c>
      <c r="GW25" s="426">
        <f t="shared" si="59"/>
        <v>0.9132098407304573</v>
      </c>
      <c r="GX25" s="426">
        <f t="shared" si="60"/>
        <v>0.79779499273269294</v>
      </c>
      <c r="GY25" s="427">
        <f t="shared" si="61"/>
        <v>0.90739957716701902</v>
      </c>
    </row>
    <row r="26" spans="1:207" ht="14.4" x14ac:dyDescent="0.3">
      <c r="A26" s="416" t="s">
        <v>134</v>
      </c>
      <c r="B26" s="603">
        <v>131.18899999999999</v>
      </c>
      <c r="C26" s="603">
        <v>3.12</v>
      </c>
      <c r="D26" s="603">
        <v>408.73399999999998</v>
      </c>
      <c r="E26" s="603">
        <v>111.155</v>
      </c>
      <c r="F26" s="603">
        <v>74.263000000000005</v>
      </c>
      <c r="G26" s="603">
        <v>594.67499999999995</v>
      </c>
      <c r="H26" s="603">
        <v>132.613</v>
      </c>
      <c r="I26" s="603">
        <v>278.69</v>
      </c>
      <c r="J26" s="603">
        <v>411.82600000000002</v>
      </c>
      <c r="K26" s="603">
        <v>80.308000000000007</v>
      </c>
      <c r="L26" s="603">
        <v>594.67499999999995</v>
      </c>
      <c r="M26" s="603">
        <v>102.541</v>
      </c>
      <c r="N26" s="417">
        <f t="shared" si="11"/>
        <v>0.2083599182336518</v>
      </c>
      <c r="P26" s="331" t="str">
        <f t="shared" si="12"/>
        <v>1980/1981</v>
      </c>
      <c r="Q26" s="587">
        <v>29.526</v>
      </c>
      <c r="R26" s="587">
        <v>5.71</v>
      </c>
      <c r="S26" s="587">
        <v>168.648</v>
      </c>
      <c r="T26" s="587">
        <v>51.673999999999999</v>
      </c>
      <c r="U26" s="587">
        <v>2.1999999999999999E-2</v>
      </c>
      <c r="V26" s="587">
        <v>220.34399999999999</v>
      </c>
      <c r="W26" s="587">
        <v>16.745000000000001</v>
      </c>
      <c r="X26" s="587">
        <v>107.501</v>
      </c>
      <c r="Y26" s="587">
        <v>124.246</v>
      </c>
      <c r="Z26" s="587">
        <v>60.737000000000002</v>
      </c>
      <c r="AA26" s="587">
        <v>220.34399999999999</v>
      </c>
      <c r="AB26" s="587">
        <v>35.360999999999997</v>
      </c>
      <c r="AC26" s="332">
        <f t="shared" si="13"/>
        <v>0.19115810642058997</v>
      </c>
      <c r="AD26" s="333"/>
      <c r="AE26" s="334" t="str">
        <f t="shared" si="14"/>
        <v>1980/1981</v>
      </c>
      <c r="AF26" s="592">
        <v>20.353000000000002</v>
      </c>
      <c r="AG26" s="592">
        <v>3.08</v>
      </c>
      <c r="AH26" s="592">
        <v>62.6</v>
      </c>
      <c r="AI26" s="592">
        <v>41.375</v>
      </c>
      <c r="AJ26" s="592">
        <v>0.77200000000000002</v>
      </c>
      <c r="AK26" s="592">
        <v>104.747</v>
      </c>
      <c r="AL26" s="592">
        <v>34.700000000000003</v>
      </c>
      <c r="AM26" s="592">
        <v>27.1</v>
      </c>
      <c r="AN26" s="592">
        <v>61.8</v>
      </c>
      <c r="AO26" s="592">
        <v>0.125</v>
      </c>
      <c r="AP26" s="592">
        <v>104.747</v>
      </c>
      <c r="AQ26" s="592">
        <v>42.822000000000003</v>
      </c>
      <c r="AR26" s="335">
        <f t="shared" si="0"/>
        <v>0.6915139281388778</v>
      </c>
      <c r="AS26" s="336"/>
      <c r="AT26" s="611" t="str">
        <f t="shared" si="15"/>
        <v>1980/1981</v>
      </c>
      <c r="AU26" s="612">
        <v>12.81</v>
      </c>
      <c r="AV26" s="612">
        <v>1.76</v>
      </c>
      <c r="AW26" s="612">
        <v>22.555</v>
      </c>
      <c r="AX26" s="612">
        <v>1.1000000000000001</v>
      </c>
      <c r="AY26" s="612">
        <v>0</v>
      </c>
      <c r="AZ26" s="612">
        <v>23.655000000000001</v>
      </c>
      <c r="BA26" s="612">
        <v>3.8</v>
      </c>
      <c r="BB26" s="612">
        <v>18.5</v>
      </c>
      <c r="BC26" s="612">
        <v>22.3</v>
      </c>
      <c r="BD26" s="612">
        <v>7.0000000000000001E-3</v>
      </c>
      <c r="BE26" s="612">
        <v>23.655000000000001</v>
      </c>
      <c r="BF26" s="612">
        <v>1.3480000000000001</v>
      </c>
      <c r="BG26" s="613">
        <f t="shared" si="1"/>
        <v>6.0429461603980814E-2</v>
      </c>
      <c r="BH26" s="336"/>
      <c r="BI26" s="955" t="str">
        <f t="shared" si="16"/>
        <v>1980/1981</v>
      </c>
      <c r="BJ26" s="956">
        <v>9.2829999999999995</v>
      </c>
      <c r="BK26" s="956">
        <v>4.58</v>
      </c>
      <c r="BL26" s="956">
        <v>42.524999999999999</v>
      </c>
      <c r="BM26" s="956">
        <v>4.2729999999999997</v>
      </c>
      <c r="BN26" s="956">
        <v>26.646999999999998</v>
      </c>
      <c r="BO26" s="956">
        <v>73.968000000000004</v>
      </c>
      <c r="BP26" s="956">
        <v>11.381</v>
      </c>
      <c r="BQ26" s="956">
        <v>55.985999999999997</v>
      </c>
      <c r="BR26" s="956">
        <v>67.89</v>
      </c>
      <c r="BS26" s="956">
        <v>1.26</v>
      </c>
      <c r="BT26" s="956">
        <v>73.968000000000004</v>
      </c>
      <c r="BU26" s="956">
        <v>4.8179999999999996</v>
      </c>
      <c r="BV26" s="957">
        <f t="shared" si="2"/>
        <v>6.9674620390455522E-2</v>
      </c>
      <c r="BW26" s="333"/>
      <c r="BX26" s="970" t="str">
        <f t="shared" si="17"/>
        <v>1980/1981</v>
      </c>
      <c r="BY26" s="971">
        <v>3.3940000000000001</v>
      </c>
      <c r="BZ26" s="971">
        <v>3.8</v>
      </c>
      <c r="CA26" s="971">
        <v>12.9</v>
      </c>
      <c r="CB26" s="971">
        <v>0.108</v>
      </c>
      <c r="CC26" s="971">
        <v>0</v>
      </c>
      <c r="CD26" s="971">
        <v>13.007999999999999</v>
      </c>
      <c r="CE26" s="971">
        <v>0.3</v>
      </c>
      <c r="CF26" s="971">
        <v>3.4</v>
      </c>
      <c r="CG26" s="971">
        <v>3.7</v>
      </c>
      <c r="CH26" s="971">
        <v>9.0980000000000008</v>
      </c>
      <c r="CI26" s="971">
        <v>13.007999999999999</v>
      </c>
      <c r="CJ26" s="971">
        <v>0.21</v>
      </c>
      <c r="CK26" s="972">
        <f t="shared" si="3"/>
        <v>1.6408813877168305E-2</v>
      </c>
      <c r="CL26" s="333"/>
      <c r="CM26" s="775" t="str">
        <f t="shared" si="18"/>
        <v>1980/1981</v>
      </c>
      <c r="CN26" s="982">
        <v>8.1</v>
      </c>
      <c r="CO26" s="982">
        <v>1.28</v>
      </c>
      <c r="CP26" s="982">
        <v>10.4</v>
      </c>
      <c r="CQ26" s="982">
        <v>0.59599999999999997</v>
      </c>
      <c r="CR26" s="982">
        <v>3.8330000000000002</v>
      </c>
      <c r="CS26" s="982">
        <v>14.829000000000001</v>
      </c>
      <c r="CT26" s="982">
        <v>11.9</v>
      </c>
      <c r="CU26" s="982">
        <v>0.9</v>
      </c>
      <c r="CV26" s="982">
        <v>12.8</v>
      </c>
      <c r="CW26" s="982">
        <v>0</v>
      </c>
      <c r="CX26" s="982">
        <v>14.829000000000001</v>
      </c>
      <c r="CY26" s="982">
        <v>2.0289999999999999</v>
      </c>
      <c r="CZ26" s="776">
        <f t="shared" si="4"/>
        <v>0.15851562499999999</v>
      </c>
      <c r="DA26" s="333"/>
      <c r="DB26" s="338" t="str">
        <f t="shared" si="19"/>
        <v>1980/1981</v>
      </c>
      <c r="DC26" s="597"/>
      <c r="DD26" s="597"/>
      <c r="DE26" s="597"/>
      <c r="DF26" s="597"/>
      <c r="DG26" s="597"/>
      <c r="DH26" s="597"/>
      <c r="DI26" s="597"/>
      <c r="DJ26" s="597"/>
      <c r="DK26" s="597"/>
      <c r="DL26" s="597"/>
      <c r="DM26" s="597"/>
      <c r="DN26" s="597"/>
      <c r="DO26" s="339"/>
      <c r="DP26" s="333"/>
      <c r="DQ26" s="611" t="str">
        <f t="shared" si="20"/>
        <v>1980/1981</v>
      </c>
      <c r="DR26" s="612">
        <v>6.0049999999999999</v>
      </c>
      <c r="DS26" s="612">
        <v>1.1599999999999999</v>
      </c>
      <c r="DT26" s="612">
        <v>6.9569999999999999</v>
      </c>
      <c r="DU26" s="612">
        <v>0.35</v>
      </c>
      <c r="DV26" s="612">
        <v>0.01</v>
      </c>
      <c r="DW26" s="612">
        <v>7.3170000000000002</v>
      </c>
      <c r="DX26" s="612">
        <v>6.2069999999999999</v>
      </c>
      <c r="DY26" s="612">
        <v>0.6</v>
      </c>
      <c r="DZ26" s="612">
        <v>6.8070000000000004</v>
      </c>
      <c r="EA26" s="612">
        <v>0.01</v>
      </c>
      <c r="EB26" s="612">
        <v>7.3170000000000002</v>
      </c>
      <c r="EC26" s="612">
        <v>0.5</v>
      </c>
      <c r="ED26" s="613">
        <f t="shared" si="5"/>
        <v>7.3346046648085667E-2</v>
      </c>
      <c r="EE26" s="333"/>
      <c r="EF26" s="994" t="str">
        <f t="shared" si="21"/>
        <v>1980/1981</v>
      </c>
      <c r="EG26" s="995">
        <v>0.95799999999999996</v>
      </c>
      <c r="EH26" s="995">
        <v>6.01</v>
      </c>
      <c r="EI26" s="995">
        <v>5.7530000000000001</v>
      </c>
      <c r="EJ26" s="995">
        <v>1.3859999999999999</v>
      </c>
      <c r="EK26" s="995">
        <v>1.363</v>
      </c>
      <c r="EL26" s="995">
        <v>8.5020000000000007</v>
      </c>
      <c r="EM26" s="995">
        <v>1.0589999999999999</v>
      </c>
      <c r="EN26" s="995">
        <v>5.1130000000000004</v>
      </c>
      <c r="EO26" s="995">
        <v>6.1719999999999997</v>
      </c>
      <c r="EP26" s="995">
        <v>1.056</v>
      </c>
      <c r="EQ26" s="995">
        <v>8.5020000000000007</v>
      </c>
      <c r="ER26" s="995">
        <v>1.274</v>
      </c>
      <c r="ES26" s="996">
        <f t="shared" si="6"/>
        <v>0.17625899280575541</v>
      </c>
      <c r="ET26" s="333"/>
      <c r="EU26" s="1007" t="str">
        <f t="shared" si="22"/>
        <v>1980/1981</v>
      </c>
      <c r="EV26" s="1008"/>
      <c r="EW26" s="1008"/>
      <c r="EX26" s="1008"/>
      <c r="EY26" s="1008"/>
      <c r="EZ26" s="1008"/>
      <c r="FA26" s="1008"/>
      <c r="FB26" s="1008"/>
      <c r="FC26" s="1008"/>
      <c r="FD26" s="1008"/>
      <c r="FE26" s="1008"/>
      <c r="FF26" s="1008"/>
      <c r="FG26" s="1008"/>
      <c r="FH26" s="1009" t="e">
        <f t="shared" si="7"/>
        <v>#DIV/0!</v>
      </c>
      <c r="FI26" s="333"/>
      <c r="FJ26" s="955" t="str">
        <f t="shared" si="23"/>
        <v>1980/1981</v>
      </c>
      <c r="FK26" s="956">
        <f t="shared" si="24"/>
        <v>40.76</v>
      </c>
      <c r="FL26" s="956">
        <f t="shared" si="25"/>
        <v>1.8742885181550535</v>
      </c>
      <c r="FM26" s="956">
        <f t="shared" si="26"/>
        <v>76.395999999999972</v>
      </c>
      <c r="FN26" s="956">
        <f t="shared" si="27"/>
        <v>10.293000000000001</v>
      </c>
      <c r="FO26" s="956">
        <f t="shared" si="28"/>
        <v>41.616</v>
      </c>
      <c r="FP26" s="956">
        <f t="shared" si="29"/>
        <v>128.30499999999992</v>
      </c>
      <c r="FQ26" s="956">
        <f t="shared" si="30"/>
        <v>46.521000000000001</v>
      </c>
      <c r="FR26" s="956">
        <f t="shared" si="31"/>
        <v>59.59</v>
      </c>
      <c r="FS26" s="956">
        <f t="shared" si="32"/>
        <v>106.11100000000005</v>
      </c>
      <c r="FT26" s="956">
        <f t="shared" si="33"/>
        <v>8.0150000000000006</v>
      </c>
      <c r="FU26" s="956">
        <f t="shared" si="34"/>
        <v>128.30499999999992</v>
      </c>
      <c r="FV26" s="956">
        <f t="shared" si="35"/>
        <v>14.179000000000006</v>
      </c>
      <c r="FW26" s="957">
        <f t="shared" si="9"/>
        <v>0.12423987522562781</v>
      </c>
      <c r="FX26" s="340"/>
      <c r="FY26" s="409" t="str">
        <f t="shared" si="36"/>
        <v>1980/1981</v>
      </c>
      <c r="FZ26" s="341">
        <f t="shared" si="37"/>
        <v>0.41261064653295298</v>
      </c>
      <c r="GA26" s="342">
        <f t="shared" si="38"/>
        <v>0.1531558421858715</v>
      </c>
      <c r="GB26" s="342">
        <f t="shared" si="39"/>
        <v>5.5182588186938206E-2</v>
      </c>
      <c r="GC26" s="342">
        <f t="shared" si="40"/>
        <v>0.1040407697916004</v>
      </c>
      <c r="GD26" s="342">
        <f t="shared" si="41"/>
        <v>3.1560868437663619E-2</v>
      </c>
      <c r="GE26" s="342">
        <f t="shared" si="42"/>
        <v>2.5444421066023383E-2</v>
      </c>
      <c r="GF26" s="342">
        <f t="shared" si="43"/>
        <v>0</v>
      </c>
      <c r="GG26" s="342">
        <f t="shared" si="44"/>
        <v>1.7020849745800447E-2</v>
      </c>
      <c r="GH26" s="342">
        <f t="shared" si="45"/>
        <v>1.4075168691618511E-2</v>
      </c>
      <c r="GI26" s="342">
        <f t="shared" si="46"/>
        <v>0</v>
      </c>
      <c r="GJ26" s="342">
        <f t="shared" si="47"/>
        <v>0.18690884536153091</v>
      </c>
      <c r="GK26" s="343">
        <f t="shared" si="48"/>
        <v>1</v>
      </c>
      <c r="GM26" s="409" t="str">
        <f t="shared" si="49"/>
        <v>1980/1981</v>
      </c>
      <c r="GN26" s="426">
        <f t="shared" si="50"/>
        <v>0.68930321901988734</v>
      </c>
      <c r="GO26" s="426">
        <f t="shared" si="51"/>
        <v>1.1779251096837264</v>
      </c>
      <c r="GP26" s="426">
        <f t="shared" si="52"/>
        <v>0.81309115463846882</v>
      </c>
      <c r="GQ26" s="426">
        <f t="shared" si="53"/>
        <v>0.90739957716701902</v>
      </c>
      <c r="GR26" s="426">
        <f t="shared" si="54"/>
        <v>0.43961326636413833</v>
      </c>
      <c r="GS26" s="426">
        <f t="shared" si="55"/>
        <v>0.7842434943456511</v>
      </c>
      <c r="GT26" s="426">
        <f t="shared" si="56"/>
        <v>0.64919728835031254</v>
      </c>
      <c r="GU26" s="426">
        <f t="shared" si="57"/>
        <v>0.78617819082134266</v>
      </c>
      <c r="GV26" s="426">
        <f t="shared" si="58"/>
        <v>0.74234021164278119</v>
      </c>
      <c r="GW26" s="426">
        <f t="shared" si="59"/>
        <v>0.90019674254121629</v>
      </c>
      <c r="GX26" s="426">
        <f t="shared" si="60"/>
        <v>0.7842434943456511</v>
      </c>
      <c r="GY26" s="427">
        <f t="shared" si="61"/>
        <v>0.86172360324163</v>
      </c>
    </row>
    <row r="27" spans="1:207" ht="14.4" x14ac:dyDescent="0.3">
      <c r="A27" s="416" t="s">
        <v>135</v>
      </c>
      <c r="B27" s="603">
        <v>133.04499999999999</v>
      </c>
      <c r="C27" s="603">
        <v>3.32</v>
      </c>
      <c r="D27" s="603">
        <v>441.74799999999999</v>
      </c>
      <c r="E27" s="603">
        <v>102.541</v>
      </c>
      <c r="F27" s="603">
        <v>72.177000000000007</v>
      </c>
      <c r="G27" s="603">
        <v>616.46600000000001</v>
      </c>
      <c r="H27" s="603">
        <v>135.15600000000001</v>
      </c>
      <c r="I27" s="603">
        <v>286.06900000000002</v>
      </c>
      <c r="J27" s="603">
        <v>421.22500000000002</v>
      </c>
      <c r="K27" s="603">
        <v>68.082999999999998</v>
      </c>
      <c r="L27" s="603">
        <v>616.46600000000001</v>
      </c>
      <c r="M27" s="603">
        <v>127.158</v>
      </c>
      <c r="N27" s="417">
        <f t="shared" si="11"/>
        <v>0.25987312694662668</v>
      </c>
      <c r="P27" s="331" t="str">
        <f t="shared" si="12"/>
        <v>1981/1982</v>
      </c>
      <c r="Q27" s="587">
        <v>30.158999999999999</v>
      </c>
      <c r="R27" s="587">
        <v>6.84</v>
      </c>
      <c r="S27" s="587">
        <v>206.22300000000001</v>
      </c>
      <c r="T27" s="587">
        <v>35.360999999999997</v>
      </c>
      <c r="U27" s="587">
        <v>1.4E-2</v>
      </c>
      <c r="V27" s="587">
        <v>241.59800000000001</v>
      </c>
      <c r="W27" s="587">
        <v>18.629000000000001</v>
      </c>
      <c r="X27" s="587">
        <v>107.816</v>
      </c>
      <c r="Y27" s="587">
        <v>126.44499999999999</v>
      </c>
      <c r="Z27" s="587">
        <v>50.72</v>
      </c>
      <c r="AA27" s="587">
        <v>241.59800000000001</v>
      </c>
      <c r="AB27" s="587">
        <v>64.433000000000007</v>
      </c>
      <c r="AC27" s="332">
        <f t="shared" si="13"/>
        <v>0.36368921626732148</v>
      </c>
      <c r="AD27" s="333"/>
      <c r="AE27" s="334" t="str">
        <f t="shared" si="14"/>
        <v>1981/1982</v>
      </c>
      <c r="AF27" s="592">
        <v>19.425000000000001</v>
      </c>
      <c r="AG27" s="592">
        <v>3.05</v>
      </c>
      <c r="AH27" s="592">
        <v>59.204999999999998</v>
      </c>
      <c r="AI27" s="592">
        <v>42.822000000000003</v>
      </c>
      <c r="AJ27" s="592">
        <v>1.2450000000000001</v>
      </c>
      <c r="AK27" s="592">
        <v>103.27200000000001</v>
      </c>
      <c r="AL27" s="592">
        <v>32.5</v>
      </c>
      <c r="AM27" s="592">
        <v>29.5</v>
      </c>
      <c r="AN27" s="592">
        <v>62</v>
      </c>
      <c r="AO27" s="592">
        <v>0.1</v>
      </c>
      <c r="AP27" s="592">
        <v>103.27200000000001</v>
      </c>
      <c r="AQ27" s="592">
        <v>41.171999999999997</v>
      </c>
      <c r="AR27" s="335">
        <f t="shared" si="0"/>
        <v>0.66299516908212552</v>
      </c>
      <c r="AS27" s="336"/>
      <c r="AT27" s="611" t="str">
        <f t="shared" si="15"/>
        <v>1981/1982</v>
      </c>
      <c r="AU27" s="612">
        <v>13.382</v>
      </c>
      <c r="AV27" s="612">
        <v>1.71</v>
      </c>
      <c r="AW27" s="612">
        <v>22.931999999999999</v>
      </c>
      <c r="AX27" s="612">
        <v>1.3480000000000001</v>
      </c>
      <c r="AY27" s="612">
        <v>0</v>
      </c>
      <c r="AZ27" s="612">
        <v>24.28</v>
      </c>
      <c r="BA27" s="612">
        <v>3.5350000000000001</v>
      </c>
      <c r="BB27" s="612">
        <v>18.5</v>
      </c>
      <c r="BC27" s="612">
        <v>22.035</v>
      </c>
      <c r="BD27" s="612">
        <v>0.7</v>
      </c>
      <c r="BE27" s="612">
        <v>24.28</v>
      </c>
      <c r="BF27" s="612">
        <v>1.5449999999999999</v>
      </c>
      <c r="BG27" s="613">
        <f t="shared" si="1"/>
        <v>6.7956894655817016E-2</v>
      </c>
      <c r="BH27" s="336"/>
      <c r="BI27" s="955" t="str">
        <f t="shared" si="16"/>
        <v>1981/1982</v>
      </c>
      <c r="BJ27" s="956">
        <v>9.0709999999999997</v>
      </c>
      <c r="BK27" s="956">
        <v>4.8899999999999997</v>
      </c>
      <c r="BL27" s="956">
        <v>44.334000000000003</v>
      </c>
      <c r="BM27" s="956">
        <v>4.8179999999999996</v>
      </c>
      <c r="BN27" s="956">
        <v>21.55</v>
      </c>
      <c r="BO27" s="956">
        <v>70.701999999999998</v>
      </c>
      <c r="BP27" s="956">
        <v>10.314</v>
      </c>
      <c r="BQ27" s="956">
        <v>53.664000000000001</v>
      </c>
      <c r="BR27" s="956">
        <v>63.978000000000002</v>
      </c>
      <c r="BS27" s="956">
        <v>1.5209999999999999</v>
      </c>
      <c r="BT27" s="956">
        <v>70.701999999999998</v>
      </c>
      <c r="BU27" s="956">
        <v>5.2030000000000003</v>
      </c>
      <c r="BV27" s="957">
        <f t="shared" si="2"/>
        <v>7.9436327272172105E-2</v>
      </c>
      <c r="BW27" s="333"/>
      <c r="BX27" s="970" t="str">
        <f t="shared" si="17"/>
        <v>1981/1982</v>
      </c>
      <c r="BY27" s="971">
        <v>3.17</v>
      </c>
      <c r="BZ27" s="971">
        <v>3.03</v>
      </c>
      <c r="CA27" s="971">
        <v>9.6</v>
      </c>
      <c r="CB27" s="971">
        <v>0.21</v>
      </c>
      <c r="CC27" s="971">
        <v>0</v>
      </c>
      <c r="CD27" s="971">
        <v>9.81</v>
      </c>
      <c r="CE27" s="971">
        <v>0.3</v>
      </c>
      <c r="CF27" s="971">
        <v>3.2</v>
      </c>
      <c r="CG27" s="971">
        <v>3.5</v>
      </c>
      <c r="CH27" s="971">
        <v>5.7649999999999997</v>
      </c>
      <c r="CI27" s="971">
        <v>9.81</v>
      </c>
      <c r="CJ27" s="971">
        <v>0.54500000000000004</v>
      </c>
      <c r="CK27" s="972">
        <f t="shared" si="3"/>
        <v>5.8823529411764705E-2</v>
      </c>
      <c r="CL27" s="333"/>
      <c r="CM27" s="775" t="str">
        <f t="shared" si="18"/>
        <v>1981/1982</v>
      </c>
      <c r="CN27" s="982">
        <v>8.15</v>
      </c>
      <c r="CO27" s="982">
        <v>1.53</v>
      </c>
      <c r="CP27" s="982">
        <v>12.5</v>
      </c>
      <c r="CQ27" s="982">
        <v>2.0289999999999999</v>
      </c>
      <c r="CR27" s="982">
        <v>0.57099999999999995</v>
      </c>
      <c r="CS27" s="982">
        <v>15.1</v>
      </c>
      <c r="CT27" s="982">
        <v>12.518000000000001</v>
      </c>
      <c r="CU27" s="982">
        <v>1</v>
      </c>
      <c r="CV27" s="982">
        <v>13.518000000000001</v>
      </c>
      <c r="CW27" s="982">
        <v>0</v>
      </c>
      <c r="CX27" s="982">
        <v>15.1</v>
      </c>
      <c r="CY27" s="982">
        <v>1.5820000000000001</v>
      </c>
      <c r="CZ27" s="776">
        <f t="shared" si="4"/>
        <v>0.11702914632342062</v>
      </c>
      <c r="DA27" s="333"/>
      <c r="DB27" s="338" t="str">
        <f t="shared" si="19"/>
        <v>1981/1982</v>
      </c>
      <c r="DC27" s="597"/>
      <c r="DD27" s="597"/>
      <c r="DE27" s="597"/>
      <c r="DF27" s="597"/>
      <c r="DG27" s="597"/>
      <c r="DH27" s="597"/>
      <c r="DI27" s="597"/>
      <c r="DJ27" s="597"/>
      <c r="DK27" s="597"/>
      <c r="DL27" s="597"/>
      <c r="DM27" s="597"/>
      <c r="DN27" s="597"/>
      <c r="DO27" s="339"/>
      <c r="DP27" s="333"/>
      <c r="DQ27" s="611" t="str">
        <f t="shared" si="20"/>
        <v>1981/1982</v>
      </c>
      <c r="DR27" s="612">
        <v>5.9349999999999996</v>
      </c>
      <c r="DS27" s="612">
        <v>1.1599999999999999</v>
      </c>
      <c r="DT27" s="612">
        <v>6.8970000000000002</v>
      </c>
      <c r="DU27" s="612">
        <v>0.5</v>
      </c>
      <c r="DV27" s="612">
        <v>0</v>
      </c>
      <c r="DW27" s="612">
        <v>7.3970000000000002</v>
      </c>
      <c r="DX27" s="612">
        <v>6.2869999999999999</v>
      </c>
      <c r="DY27" s="612">
        <v>0.7</v>
      </c>
      <c r="DZ27" s="612">
        <v>6.9870000000000001</v>
      </c>
      <c r="EA27" s="612">
        <v>0.01</v>
      </c>
      <c r="EB27" s="612">
        <v>7.3970000000000002</v>
      </c>
      <c r="EC27" s="612">
        <v>0.4</v>
      </c>
      <c r="ED27" s="613">
        <f t="shared" si="5"/>
        <v>5.7167357438902389E-2</v>
      </c>
      <c r="EE27" s="333"/>
      <c r="EF27" s="994" t="str">
        <f t="shared" si="21"/>
        <v>1981/1982</v>
      </c>
      <c r="EG27" s="995">
        <v>1.139</v>
      </c>
      <c r="EH27" s="995">
        <v>5.86</v>
      </c>
      <c r="EI27" s="995">
        <v>6.673</v>
      </c>
      <c r="EJ27" s="995">
        <v>1.274</v>
      </c>
      <c r="EK27" s="995">
        <v>0.82199999999999995</v>
      </c>
      <c r="EL27" s="995">
        <v>8.7690000000000001</v>
      </c>
      <c r="EM27" s="995">
        <v>1.147</v>
      </c>
      <c r="EN27" s="995">
        <v>5.3019999999999996</v>
      </c>
      <c r="EO27" s="995">
        <v>6.4489999999999998</v>
      </c>
      <c r="EP27" s="995">
        <v>1.135</v>
      </c>
      <c r="EQ27" s="995">
        <v>8.7690000000000001</v>
      </c>
      <c r="ER27" s="995">
        <v>1.1850000000000001</v>
      </c>
      <c r="ES27" s="996">
        <f t="shared" si="6"/>
        <v>0.15625000000000003</v>
      </c>
      <c r="ET27" s="333"/>
      <c r="EU27" s="1007" t="str">
        <f t="shared" si="22"/>
        <v>1981/1982</v>
      </c>
      <c r="EV27" s="1008"/>
      <c r="EW27" s="1008"/>
      <c r="EX27" s="1008"/>
      <c r="EY27" s="1008"/>
      <c r="EZ27" s="1008"/>
      <c r="FA27" s="1008"/>
      <c r="FB27" s="1008"/>
      <c r="FC27" s="1008"/>
      <c r="FD27" s="1008"/>
      <c r="FE27" s="1008"/>
      <c r="FF27" s="1008"/>
      <c r="FG27" s="1008"/>
      <c r="FH27" s="1009" t="e">
        <f t="shared" si="7"/>
        <v>#DIV/0!</v>
      </c>
      <c r="FI27" s="333"/>
      <c r="FJ27" s="955" t="str">
        <f t="shared" si="23"/>
        <v>1981/1982</v>
      </c>
      <c r="FK27" s="956">
        <f t="shared" si="24"/>
        <v>42.61399999999999</v>
      </c>
      <c r="FL27" s="956">
        <f t="shared" si="25"/>
        <v>1.7220631717276016</v>
      </c>
      <c r="FM27" s="956">
        <f t="shared" si="26"/>
        <v>73.384</v>
      </c>
      <c r="FN27" s="956">
        <f t="shared" si="27"/>
        <v>14.179000000000006</v>
      </c>
      <c r="FO27" s="956">
        <f t="shared" si="28"/>
        <v>47.975000000000009</v>
      </c>
      <c r="FP27" s="956">
        <f t="shared" si="29"/>
        <v>135.53800000000001</v>
      </c>
      <c r="FQ27" s="956">
        <f t="shared" si="30"/>
        <v>49.926000000000002</v>
      </c>
      <c r="FR27" s="956">
        <f t="shared" si="31"/>
        <v>66.387</v>
      </c>
      <c r="FS27" s="956">
        <f t="shared" si="32"/>
        <v>116.31300000000003</v>
      </c>
      <c r="FT27" s="956">
        <f t="shared" si="33"/>
        <v>8.1319999999999979</v>
      </c>
      <c r="FU27" s="956">
        <f t="shared" si="34"/>
        <v>135.53800000000001</v>
      </c>
      <c r="FV27" s="956">
        <f t="shared" si="35"/>
        <v>11.092999999999995</v>
      </c>
      <c r="FW27" s="957">
        <f t="shared" si="9"/>
        <v>8.9139780625979284E-2</v>
      </c>
      <c r="FX27" s="340"/>
      <c r="FY27" s="409" t="str">
        <f t="shared" si="36"/>
        <v>1981/1982</v>
      </c>
      <c r="FZ27" s="341">
        <f t="shared" si="37"/>
        <v>0.46683403207258439</v>
      </c>
      <c r="GA27" s="342">
        <f t="shared" si="38"/>
        <v>0.13402437588851562</v>
      </c>
      <c r="GB27" s="342">
        <f t="shared" si="39"/>
        <v>5.1911949799433157E-2</v>
      </c>
      <c r="GC27" s="342">
        <f t="shared" si="40"/>
        <v>0.10036038646468123</v>
      </c>
      <c r="GD27" s="342">
        <f t="shared" si="41"/>
        <v>2.1731847116455535E-2</v>
      </c>
      <c r="GE27" s="342">
        <f t="shared" si="42"/>
        <v>2.8296675932884811E-2</v>
      </c>
      <c r="GF27" s="342">
        <f t="shared" si="43"/>
        <v>0</v>
      </c>
      <c r="GG27" s="342">
        <f t="shared" si="44"/>
        <v>1.5612973912728525E-2</v>
      </c>
      <c r="GH27" s="342">
        <f t="shared" si="45"/>
        <v>1.5105897480011229E-2</v>
      </c>
      <c r="GI27" s="342">
        <f t="shared" si="46"/>
        <v>0</v>
      </c>
      <c r="GJ27" s="342">
        <f t="shared" si="47"/>
        <v>0.16612186133270554</v>
      </c>
      <c r="GK27" s="343">
        <f t="shared" si="48"/>
        <v>1</v>
      </c>
      <c r="GM27" s="409" t="str">
        <f t="shared" si="49"/>
        <v>1981/1982</v>
      </c>
      <c r="GN27" s="426">
        <f t="shared" si="50"/>
        <v>0.6797023563455975</v>
      </c>
      <c r="GO27" s="426">
        <f t="shared" si="51"/>
        <v>1.2269355867810019</v>
      </c>
      <c r="GP27" s="426">
        <f t="shared" si="52"/>
        <v>0.83387813866729454</v>
      </c>
      <c r="GQ27" s="426">
        <f t="shared" si="53"/>
        <v>0.86172360324163</v>
      </c>
      <c r="GR27" s="426">
        <f t="shared" si="54"/>
        <v>0.33531457389473102</v>
      </c>
      <c r="GS27" s="426">
        <f t="shared" si="55"/>
        <v>0.78013710407386616</v>
      </c>
      <c r="GT27" s="426">
        <f t="shared" si="56"/>
        <v>0.63060463464441097</v>
      </c>
      <c r="GU27" s="426">
        <f t="shared" si="57"/>
        <v>0.76793361042266017</v>
      </c>
      <c r="GV27" s="426">
        <f t="shared" si="58"/>
        <v>0.72386966585554047</v>
      </c>
      <c r="GW27" s="426">
        <f t="shared" si="59"/>
        <v>0.88055755474935005</v>
      </c>
      <c r="GX27" s="426">
        <f t="shared" si="60"/>
        <v>0.78013710407386616</v>
      </c>
      <c r="GY27" s="427">
        <f t="shared" si="61"/>
        <v>0.91276207552808331</v>
      </c>
    </row>
    <row r="28" spans="1:207" ht="14.4" x14ac:dyDescent="0.3">
      <c r="A28" s="416" t="s">
        <v>136</v>
      </c>
      <c r="B28" s="603">
        <v>125.24</v>
      </c>
      <c r="C28" s="603">
        <v>3.51</v>
      </c>
      <c r="D28" s="603">
        <v>439.85399999999998</v>
      </c>
      <c r="E28" s="603">
        <v>127.158</v>
      </c>
      <c r="F28" s="603">
        <v>66.623000000000005</v>
      </c>
      <c r="G28" s="603">
        <v>633.63499999999999</v>
      </c>
      <c r="H28" s="603">
        <v>130.87</v>
      </c>
      <c r="I28" s="603">
        <v>293.46600000000001</v>
      </c>
      <c r="J28" s="603">
        <v>424.33600000000001</v>
      </c>
      <c r="K28" s="603">
        <v>59.534999999999997</v>
      </c>
      <c r="L28" s="603">
        <v>633.63499999999999</v>
      </c>
      <c r="M28" s="603">
        <v>149.76400000000001</v>
      </c>
      <c r="N28" s="417">
        <f t="shared" si="11"/>
        <v>0.30951224603251698</v>
      </c>
      <c r="P28" s="331" t="str">
        <f t="shared" si="12"/>
        <v>1982/1983</v>
      </c>
      <c r="Q28" s="587">
        <v>29.428000000000001</v>
      </c>
      <c r="R28" s="587">
        <v>7.11</v>
      </c>
      <c r="S28" s="587">
        <v>209.18100000000001</v>
      </c>
      <c r="T28" s="587">
        <v>64.433000000000007</v>
      </c>
      <c r="U28" s="587">
        <v>1.2E-2</v>
      </c>
      <c r="V28" s="587">
        <v>273.62599999999998</v>
      </c>
      <c r="W28" s="587">
        <v>21.704999999999998</v>
      </c>
      <c r="X28" s="587">
        <v>116.166</v>
      </c>
      <c r="Y28" s="587">
        <v>137.87100000000001</v>
      </c>
      <c r="Z28" s="587">
        <v>46.264000000000003</v>
      </c>
      <c r="AA28" s="587">
        <v>273.62599999999998</v>
      </c>
      <c r="AB28" s="587">
        <v>89.491</v>
      </c>
      <c r="AC28" s="332">
        <f t="shared" si="13"/>
        <v>0.48600754880929747</v>
      </c>
      <c r="AD28" s="333"/>
      <c r="AE28" s="334" t="str">
        <f t="shared" si="14"/>
        <v>1982/1983</v>
      </c>
      <c r="AF28" s="592">
        <v>18.542999999999999</v>
      </c>
      <c r="AG28" s="592">
        <v>3.27</v>
      </c>
      <c r="AH28" s="592">
        <v>60.56</v>
      </c>
      <c r="AI28" s="592">
        <v>41.171999999999997</v>
      </c>
      <c r="AJ28" s="592">
        <v>2.4409999999999998</v>
      </c>
      <c r="AK28" s="592">
        <v>104.173</v>
      </c>
      <c r="AL28" s="592">
        <v>30.1</v>
      </c>
      <c r="AM28" s="592">
        <v>31.3</v>
      </c>
      <c r="AN28" s="592">
        <v>61.4</v>
      </c>
      <c r="AO28" s="592">
        <v>0.05</v>
      </c>
      <c r="AP28" s="592">
        <v>104.173</v>
      </c>
      <c r="AQ28" s="592">
        <v>42.722999999999999</v>
      </c>
      <c r="AR28" s="335">
        <f t="shared" si="0"/>
        <v>0.69524816924328725</v>
      </c>
      <c r="AS28" s="336"/>
      <c r="AT28" s="611" t="str">
        <f t="shared" si="15"/>
        <v>1982/1983</v>
      </c>
      <c r="AU28" s="612">
        <v>11.05</v>
      </c>
      <c r="AV28" s="612">
        <v>1.77</v>
      </c>
      <c r="AW28" s="612">
        <v>19.5</v>
      </c>
      <c r="AX28" s="612">
        <v>1.5449999999999999</v>
      </c>
      <c r="AY28" s="612">
        <v>0.5</v>
      </c>
      <c r="AZ28" s="612">
        <v>21.545000000000002</v>
      </c>
      <c r="BA28" s="612">
        <v>3.0950000000000002</v>
      </c>
      <c r="BB28" s="612">
        <v>17.7</v>
      </c>
      <c r="BC28" s="612">
        <v>20.795000000000002</v>
      </c>
      <c r="BD28" s="612">
        <v>0.45</v>
      </c>
      <c r="BE28" s="612">
        <v>21.545000000000002</v>
      </c>
      <c r="BF28" s="612">
        <v>0.3</v>
      </c>
      <c r="BG28" s="613">
        <f t="shared" si="1"/>
        <v>1.4120969639915272E-2</v>
      </c>
      <c r="BH28" s="336"/>
      <c r="BI28" s="955" t="str">
        <f t="shared" si="16"/>
        <v>1982/1983</v>
      </c>
      <c r="BJ28" s="956">
        <v>8.6639999999999997</v>
      </c>
      <c r="BK28" s="956">
        <v>5.64</v>
      </c>
      <c r="BL28" s="956">
        <v>48.906999999999996</v>
      </c>
      <c r="BM28" s="956">
        <v>5.2030000000000003</v>
      </c>
      <c r="BN28" s="956">
        <v>15.63</v>
      </c>
      <c r="BO28" s="956">
        <v>69.739999999999995</v>
      </c>
      <c r="BP28" s="956">
        <v>10.396000000000001</v>
      </c>
      <c r="BQ28" s="956">
        <v>51.527999999999999</v>
      </c>
      <c r="BR28" s="956">
        <v>61.923999999999999</v>
      </c>
      <c r="BS28" s="956">
        <v>2.0339999999999998</v>
      </c>
      <c r="BT28" s="956">
        <v>69.739999999999995</v>
      </c>
      <c r="BU28" s="956">
        <v>5.782</v>
      </c>
      <c r="BV28" s="957">
        <f t="shared" si="2"/>
        <v>9.0403077019293912E-2</v>
      </c>
      <c r="BW28" s="333"/>
      <c r="BX28" s="970" t="str">
        <f t="shared" si="17"/>
        <v>1982/1983</v>
      </c>
      <c r="BY28" s="971">
        <v>2.97</v>
      </c>
      <c r="BZ28" s="971">
        <v>3.03</v>
      </c>
      <c r="CA28" s="971">
        <v>9</v>
      </c>
      <c r="CB28" s="971">
        <v>0.54500000000000004</v>
      </c>
      <c r="CC28" s="971">
        <v>0</v>
      </c>
      <c r="CD28" s="971">
        <v>9.5449999999999999</v>
      </c>
      <c r="CE28" s="971">
        <v>0.3</v>
      </c>
      <c r="CF28" s="971">
        <v>2.9</v>
      </c>
      <c r="CG28" s="971">
        <v>3.2</v>
      </c>
      <c r="CH28" s="971">
        <v>6.056</v>
      </c>
      <c r="CI28" s="971">
        <v>9.5449999999999999</v>
      </c>
      <c r="CJ28" s="971">
        <v>0.28899999999999998</v>
      </c>
      <c r="CK28" s="972">
        <f t="shared" si="3"/>
        <v>3.122299049265341E-2</v>
      </c>
      <c r="CL28" s="333"/>
      <c r="CM28" s="775" t="str">
        <f t="shared" si="18"/>
        <v>1982/1983</v>
      </c>
      <c r="CN28" s="982">
        <v>6</v>
      </c>
      <c r="CO28" s="982">
        <v>1.17</v>
      </c>
      <c r="CP28" s="982">
        <v>7</v>
      </c>
      <c r="CQ28" s="982">
        <v>1.5820000000000001</v>
      </c>
      <c r="CR28" s="982">
        <v>4.0030000000000001</v>
      </c>
      <c r="CS28" s="982">
        <v>12.585000000000001</v>
      </c>
      <c r="CT28" s="982">
        <v>11.3</v>
      </c>
      <c r="CU28" s="982">
        <v>1</v>
      </c>
      <c r="CV28" s="982">
        <v>12.3</v>
      </c>
      <c r="CW28" s="982">
        <v>0</v>
      </c>
      <c r="CX28" s="982">
        <v>12.585000000000001</v>
      </c>
      <c r="CY28" s="982">
        <v>0.28499999999999998</v>
      </c>
      <c r="CZ28" s="776">
        <f t="shared" si="4"/>
        <v>2.3170731707317069E-2</v>
      </c>
      <c r="DA28" s="333"/>
      <c r="DB28" s="338" t="str">
        <f t="shared" si="19"/>
        <v>1982/1983</v>
      </c>
      <c r="DC28" s="597"/>
      <c r="DD28" s="597"/>
      <c r="DE28" s="597"/>
      <c r="DF28" s="597"/>
      <c r="DG28" s="597"/>
      <c r="DH28" s="597"/>
      <c r="DI28" s="597"/>
      <c r="DJ28" s="597"/>
      <c r="DK28" s="597"/>
      <c r="DL28" s="597"/>
      <c r="DM28" s="597"/>
      <c r="DN28" s="597"/>
      <c r="DO28" s="339"/>
      <c r="DP28" s="333"/>
      <c r="DQ28" s="611" t="str">
        <f t="shared" si="20"/>
        <v>1982/1983</v>
      </c>
      <c r="DR28" s="612">
        <v>5.72</v>
      </c>
      <c r="DS28" s="612">
        <v>1.1499999999999999</v>
      </c>
      <c r="DT28" s="612">
        <v>6.5490000000000004</v>
      </c>
      <c r="DU28" s="612">
        <v>0.4</v>
      </c>
      <c r="DV28" s="612">
        <v>0</v>
      </c>
      <c r="DW28" s="612">
        <v>6.9489999999999998</v>
      </c>
      <c r="DX28" s="612">
        <v>5.899</v>
      </c>
      <c r="DY28" s="612">
        <v>0.75</v>
      </c>
      <c r="DZ28" s="612">
        <v>6.649</v>
      </c>
      <c r="EA28" s="612">
        <v>0</v>
      </c>
      <c r="EB28" s="612">
        <v>6.9489999999999998</v>
      </c>
      <c r="EC28" s="612">
        <v>0.3</v>
      </c>
      <c r="ED28" s="613">
        <f t="shared" si="5"/>
        <v>4.5119566852158219E-2</v>
      </c>
      <c r="EE28" s="333"/>
      <c r="EF28" s="994" t="str">
        <f t="shared" si="21"/>
        <v>1982/1983</v>
      </c>
      <c r="EG28" s="995">
        <v>1.107</v>
      </c>
      <c r="EH28" s="995">
        <v>5.88</v>
      </c>
      <c r="EI28" s="995">
        <v>6.5129999999999999</v>
      </c>
      <c r="EJ28" s="995">
        <v>1.1850000000000001</v>
      </c>
      <c r="EK28" s="995">
        <v>0.75900000000000001</v>
      </c>
      <c r="EL28" s="995">
        <v>8.4570000000000007</v>
      </c>
      <c r="EM28" s="995">
        <v>1.143</v>
      </c>
      <c r="EN28" s="995">
        <v>5.2080000000000002</v>
      </c>
      <c r="EO28" s="995">
        <v>6.351</v>
      </c>
      <c r="EP28" s="995">
        <v>0.48899999999999999</v>
      </c>
      <c r="EQ28" s="995">
        <v>8.4570000000000007</v>
      </c>
      <c r="ER28" s="995">
        <v>1.617</v>
      </c>
      <c r="ES28" s="996">
        <f t="shared" si="6"/>
        <v>0.23640350877192984</v>
      </c>
      <c r="ET28" s="333"/>
      <c r="EU28" s="1007" t="str">
        <f t="shared" si="22"/>
        <v>1982/1983</v>
      </c>
      <c r="EV28" s="1008"/>
      <c r="EW28" s="1008"/>
      <c r="EX28" s="1008"/>
      <c r="EY28" s="1008"/>
      <c r="EZ28" s="1008"/>
      <c r="FA28" s="1008"/>
      <c r="FB28" s="1008"/>
      <c r="FC28" s="1008"/>
      <c r="FD28" s="1008"/>
      <c r="FE28" s="1008"/>
      <c r="FF28" s="1008"/>
      <c r="FG28" s="1008"/>
      <c r="FH28" s="1009" t="e">
        <f t="shared" si="7"/>
        <v>#DIV/0!</v>
      </c>
      <c r="FI28" s="333"/>
      <c r="FJ28" s="955" t="str">
        <f t="shared" si="23"/>
        <v>1982/1983</v>
      </c>
      <c r="FK28" s="956">
        <f t="shared" si="24"/>
        <v>41.75800000000001</v>
      </c>
      <c r="FL28" s="956">
        <f t="shared" si="25"/>
        <v>1.7396427031945962</v>
      </c>
      <c r="FM28" s="956">
        <f t="shared" si="26"/>
        <v>72.643999999999963</v>
      </c>
      <c r="FN28" s="956">
        <f t="shared" si="27"/>
        <v>11.092999999999995</v>
      </c>
      <c r="FO28" s="956">
        <f t="shared" si="28"/>
        <v>43.277999999999999</v>
      </c>
      <c r="FP28" s="956">
        <f t="shared" si="29"/>
        <v>127.01499999999999</v>
      </c>
      <c r="FQ28" s="956">
        <f t="shared" si="30"/>
        <v>46.932000000000002</v>
      </c>
      <c r="FR28" s="956">
        <f t="shared" si="31"/>
        <v>66.914000000000016</v>
      </c>
      <c r="FS28" s="956">
        <f t="shared" si="32"/>
        <v>113.84600000000005</v>
      </c>
      <c r="FT28" s="956">
        <f t="shared" si="33"/>
        <v>4.1919999999999948</v>
      </c>
      <c r="FU28" s="956">
        <f t="shared" si="34"/>
        <v>127.01499999999999</v>
      </c>
      <c r="FV28" s="956">
        <f t="shared" si="35"/>
        <v>8.977000000000011</v>
      </c>
      <c r="FW28" s="957">
        <f t="shared" si="9"/>
        <v>7.6051779935275149E-2</v>
      </c>
      <c r="FX28" s="340"/>
      <c r="FY28" s="409" t="str">
        <f t="shared" si="36"/>
        <v>1982/1983</v>
      </c>
      <c r="FZ28" s="341">
        <f t="shared" si="37"/>
        <v>0.47556916613239852</v>
      </c>
      <c r="GA28" s="342">
        <f t="shared" si="38"/>
        <v>0.13768204904354628</v>
      </c>
      <c r="GB28" s="342">
        <f t="shared" si="39"/>
        <v>4.4332892277892208E-2</v>
      </c>
      <c r="GC28" s="342">
        <f t="shared" si="40"/>
        <v>0.11118916731460893</v>
      </c>
      <c r="GD28" s="342">
        <f t="shared" si="41"/>
        <v>2.0461334897488713E-2</v>
      </c>
      <c r="GE28" s="342">
        <f t="shared" si="42"/>
        <v>1.5914371586935667E-2</v>
      </c>
      <c r="GF28" s="342">
        <f t="shared" si="43"/>
        <v>0</v>
      </c>
      <c r="GG28" s="342">
        <f t="shared" si="44"/>
        <v>1.4889031360405954E-2</v>
      </c>
      <c r="GH28" s="342">
        <f t="shared" si="45"/>
        <v>1.4807186020815998E-2</v>
      </c>
      <c r="GI28" s="342">
        <f t="shared" si="46"/>
        <v>0</v>
      </c>
      <c r="GJ28" s="342">
        <f t="shared" si="47"/>
        <v>0.16515480136590771</v>
      </c>
      <c r="GK28" s="343">
        <f t="shared" si="48"/>
        <v>1</v>
      </c>
      <c r="GM28" s="409" t="str">
        <f t="shared" si="49"/>
        <v>1982/1983</v>
      </c>
      <c r="GN28" s="426">
        <f t="shared" si="50"/>
        <v>0.66657617374640687</v>
      </c>
      <c r="GO28" s="426">
        <f t="shared" si="51"/>
        <v>1.2531831247242951</v>
      </c>
      <c r="GP28" s="426">
        <f t="shared" si="52"/>
        <v>0.83484519863409212</v>
      </c>
      <c r="GQ28" s="426">
        <f t="shared" si="53"/>
        <v>0.91276207552808331</v>
      </c>
      <c r="GR28" s="426">
        <f t="shared" si="54"/>
        <v>0.35040451495729702</v>
      </c>
      <c r="GS28" s="426">
        <f t="shared" si="55"/>
        <v>0.79954547965311262</v>
      </c>
      <c r="GT28" s="426">
        <f t="shared" si="56"/>
        <v>0.64138458011767396</v>
      </c>
      <c r="GU28" s="426">
        <f t="shared" si="57"/>
        <v>0.77198721487327315</v>
      </c>
      <c r="GV28" s="426">
        <f t="shared" si="58"/>
        <v>0.73170789185928131</v>
      </c>
      <c r="GW28" s="426">
        <f t="shared" si="59"/>
        <v>0.92958763752414542</v>
      </c>
      <c r="GX28" s="426">
        <f t="shared" si="60"/>
        <v>0.79954547965311262</v>
      </c>
      <c r="GY28" s="427">
        <f t="shared" si="61"/>
        <v>0.94005902620122328</v>
      </c>
    </row>
    <row r="29" spans="1:207" ht="14.4" x14ac:dyDescent="0.3">
      <c r="A29" s="416" t="s">
        <v>137</v>
      </c>
      <c r="B29" s="603">
        <v>119.69799999999999</v>
      </c>
      <c r="C29" s="603">
        <v>2.91</v>
      </c>
      <c r="D29" s="603">
        <v>348.33100000000002</v>
      </c>
      <c r="E29" s="603">
        <v>149.76400000000001</v>
      </c>
      <c r="F29" s="603">
        <v>58.542000000000002</v>
      </c>
      <c r="G29" s="603">
        <v>556.63699999999994</v>
      </c>
      <c r="H29" s="603">
        <v>135.58799999999999</v>
      </c>
      <c r="I29" s="603">
        <v>271.11399999999998</v>
      </c>
      <c r="J29" s="603">
        <v>406.702</v>
      </c>
      <c r="K29" s="603">
        <v>60.954999999999998</v>
      </c>
      <c r="L29" s="603">
        <v>556.63699999999994</v>
      </c>
      <c r="M29" s="603">
        <v>88.98</v>
      </c>
      <c r="N29" s="417">
        <f t="shared" si="11"/>
        <v>0.19026765342975729</v>
      </c>
      <c r="P29" s="331" t="str">
        <f t="shared" si="12"/>
        <v>1983/1984</v>
      </c>
      <c r="Q29" s="587">
        <v>20.832999999999998</v>
      </c>
      <c r="R29" s="587">
        <v>5.09</v>
      </c>
      <c r="S29" s="587">
        <v>106.03100000000001</v>
      </c>
      <c r="T29" s="587">
        <v>89.491</v>
      </c>
      <c r="U29" s="587">
        <v>4.2999999999999997E-2</v>
      </c>
      <c r="V29" s="587">
        <v>195.565</v>
      </c>
      <c r="W29" s="587">
        <v>23.625</v>
      </c>
      <c r="X29" s="587">
        <v>98.462000000000003</v>
      </c>
      <c r="Y29" s="587">
        <v>122.087</v>
      </c>
      <c r="Z29" s="587">
        <v>47.917000000000002</v>
      </c>
      <c r="AA29" s="587">
        <v>195.565</v>
      </c>
      <c r="AB29" s="587">
        <v>25.561</v>
      </c>
      <c r="AC29" s="332">
        <f t="shared" si="13"/>
        <v>0.15035528575798215</v>
      </c>
      <c r="AD29" s="333"/>
      <c r="AE29" s="334" t="str">
        <f t="shared" si="14"/>
        <v>1983/1984</v>
      </c>
      <c r="AF29" s="592">
        <v>18.824000000000002</v>
      </c>
      <c r="AG29" s="592">
        <v>3.62</v>
      </c>
      <c r="AH29" s="592">
        <v>68.204999999999998</v>
      </c>
      <c r="AI29" s="592">
        <v>42.722999999999999</v>
      </c>
      <c r="AJ29" s="592">
        <v>0.13100000000000001</v>
      </c>
      <c r="AK29" s="592">
        <v>111.059</v>
      </c>
      <c r="AL29" s="592">
        <v>28.7</v>
      </c>
      <c r="AM29" s="592">
        <v>33.1</v>
      </c>
      <c r="AN29" s="592">
        <v>61.8</v>
      </c>
      <c r="AO29" s="592">
        <v>0.33</v>
      </c>
      <c r="AP29" s="592">
        <v>111.059</v>
      </c>
      <c r="AQ29" s="592">
        <v>48.929000000000002</v>
      </c>
      <c r="AR29" s="335">
        <f t="shared" si="0"/>
        <v>0.78752615483663291</v>
      </c>
      <c r="AS29" s="336"/>
      <c r="AT29" s="611" t="str">
        <f t="shared" si="15"/>
        <v>1983/1984</v>
      </c>
      <c r="AU29" s="612">
        <v>12.2</v>
      </c>
      <c r="AV29" s="612">
        <v>1.74</v>
      </c>
      <c r="AW29" s="612">
        <v>21.18</v>
      </c>
      <c r="AX29" s="612">
        <v>0.3</v>
      </c>
      <c r="AY29" s="612">
        <v>0.44</v>
      </c>
      <c r="AZ29" s="612">
        <v>21.92</v>
      </c>
      <c r="BA29" s="612">
        <v>3.08</v>
      </c>
      <c r="BB29" s="612">
        <v>17.899999999999999</v>
      </c>
      <c r="BC29" s="612">
        <v>20.98</v>
      </c>
      <c r="BD29" s="612">
        <v>0.38500000000000001</v>
      </c>
      <c r="BE29" s="612">
        <v>21.92</v>
      </c>
      <c r="BF29" s="612">
        <v>0.55500000000000005</v>
      </c>
      <c r="BG29" s="613">
        <f t="shared" si="1"/>
        <v>2.5977065293704658E-2</v>
      </c>
      <c r="BH29" s="336"/>
      <c r="BI29" s="955" t="str">
        <f t="shared" si="16"/>
        <v>1983/1984</v>
      </c>
      <c r="BJ29" s="956">
        <v>8.6370000000000005</v>
      </c>
      <c r="BK29" s="956">
        <v>5.26</v>
      </c>
      <c r="BL29" s="956">
        <v>45.414000000000001</v>
      </c>
      <c r="BM29" s="956">
        <v>5.782</v>
      </c>
      <c r="BN29" s="956">
        <v>12.215</v>
      </c>
      <c r="BO29" s="956">
        <v>63.411000000000001</v>
      </c>
      <c r="BP29" s="956">
        <v>10.948</v>
      </c>
      <c r="BQ29" s="956">
        <v>47.174999999999997</v>
      </c>
      <c r="BR29" s="956">
        <v>58.122999999999998</v>
      </c>
      <c r="BS29" s="956">
        <v>1.736</v>
      </c>
      <c r="BT29" s="956">
        <v>63.411000000000001</v>
      </c>
      <c r="BU29" s="956">
        <v>3.552</v>
      </c>
      <c r="BV29" s="957">
        <f t="shared" si="2"/>
        <v>5.9339447702099944E-2</v>
      </c>
      <c r="BW29" s="333"/>
      <c r="BX29" s="970" t="str">
        <f t="shared" si="17"/>
        <v>1983/1984</v>
      </c>
      <c r="BY29" s="971">
        <v>3.0249999999999999</v>
      </c>
      <c r="BZ29" s="971">
        <v>3.14</v>
      </c>
      <c r="CA29" s="971">
        <v>9.5</v>
      </c>
      <c r="CB29" s="971">
        <v>0.28899999999999998</v>
      </c>
      <c r="CC29" s="971">
        <v>0</v>
      </c>
      <c r="CD29" s="971">
        <v>9.7889999999999997</v>
      </c>
      <c r="CE29" s="971">
        <v>0.35</v>
      </c>
      <c r="CF29" s="971">
        <v>3.9</v>
      </c>
      <c r="CG29" s="971">
        <v>4.25</v>
      </c>
      <c r="CH29" s="971">
        <v>5.4480000000000004</v>
      </c>
      <c r="CI29" s="971">
        <v>9.7889999999999997</v>
      </c>
      <c r="CJ29" s="971">
        <v>9.0999999999999998E-2</v>
      </c>
      <c r="CK29" s="972">
        <f t="shared" si="3"/>
        <v>9.3833780160857902E-3</v>
      </c>
      <c r="CL29" s="333"/>
      <c r="CM29" s="775" t="str">
        <f t="shared" si="18"/>
        <v>1983/1984</v>
      </c>
      <c r="CN29" s="982">
        <v>6.5</v>
      </c>
      <c r="CO29" s="982">
        <v>1.43</v>
      </c>
      <c r="CP29" s="982">
        <v>9.3000000000000007</v>
      </c>
      <c r="CQ29" s="982">
        <v>0.28499999999999998</v>
      </c>
      <c r="CR29" s="982">
        <v>2.4590000000000001</v>
      </c>
      <c r="CS29" s="982">
        <v>12.044</v>
      </c>
      <c r="CT29" s="982">
        <v>11.4</v>
      </c>
      <c r="CU29" s="982">
        <v>0.2</v>
      </c>
      <c r="CV29" s="982">
        <v>11.6</v>
      </c>
      <c r="CW29" s="982">
        <v>0</v>
      </c>
      <c r="CX29" s="982">
        <v>12.044</v>
      </c>
      <c r="CY29" s="982">
        <v>0.44400000000000001</v>
      </c>
      <c r="CZ29" s="776">
        <f t="shared" si="4"/>
        <v>3.8275862068965522E-2</v>
      </c>
      <c r="DA29" s="333"/>
      <c r="DB29" s="338" t="str">
        <f t="shared" si="19"/>
        <v>1983/1984</v>
      </c>
      <c r="DC29" s="597"/>
      <c r="DD29" s="597"/>
      <c r="DE29" s="597"/>
      <c r="DF29" s="597"/>
      <c r="DG29" s="597"/>
      <c r="DH29" s="597"/>
      <c r="DI29" s="597"/>
      <c r="DJ29" s="597"/>
      <c r="DK29" s="597"/>
      <c r="DL29" s="597"/>
      <c r="DM29" s="597"/>
      <c r="DN29" s="597"/>
      <c r="DO29" s="339"/>
      <c r="DP29" s="333"/>
      <c r="DQ29" s="611" t="str">
        <f t="shared" si="20"/>
        <v>1983/1984</v>
      </c>
      <c r="DR29" s="612">
        <v>5.859</v>
      </c>
      <c r="DS29" s="612">
        <v>1.35</v>
      </c>
      <c r="DT29" s="612">
        <v>7.9219999999999997</v>
      </c>
      <c r="DU29" s="612">
        <v>0.3</v>
      </c>
      <c r="DV29" s="612">
        <v>0</v>
      </c>
      <c r="DW29" s="612">
        <v>8.2219999999999995</v>
      </c>
      <c r="DX29" s="612">
        <v>6.9169999999999998</v>
      </c>
      <c r="DY29" s="612">
        <v>0.8</v>
      </c>
      <c r="DZ29" s="612">
        <v>7.7169999999999996</v>
      </c>
      <c r="EA29" s="612">
        <v>5.0000000000000001E-3</v>
      </c>
      <c r="EB29" s="612">
        <v>8.2219999999999995</v>
      </c>
      <c r="EC29" s="612">
        <v>0.5</v>
      </c>
      <c r="ED29" s="613">
        <f t="shared" si="5"/>
        <v>6.4750064750064756E-2</v>
      </c>
      <c r="EE29" s="333"/>
      <c r="EF29" s="994" t="str">
        <f t="shared" si="21"/>
        <v>1983/1984</v>
      </c>
      <c r="EG29" s="995">
        <v>1.107</v>
      </c>
      <c r="EH29" s="995">
        <v>5.36</v>
      </c>
      <c r="EI29" s="995">
        <v>5.931</v>
      </c>
      <c r="EJ29" s="995">
        <v>1.617</v>
      </c>
      <c r="EK29" s="995">
        <v>0.22600000000000001</v>
      </c>
      <c r="EL29" s="995">
        <v>7.774</v>
      </c>
      <c r="EM29" s="995">
        <v>1.268</v>
      </c>
      <c r="EN29" s="995">
        <v>5.0720000000000001</v>
      </c>
      <c r="EO29" s="995">
        <v>6.34</v>
      </c>
      <c r="EP29" s="995">
        <v>0.42899999999999999</v>
      </c>
      <c r="EQ29" s="995">
        <v>7.774</v>
      </c>
      <c r="ER29" s="995">
        <v>1.0049999999999999</v>
      </c>
      <c r="ES29" s="996">
        <f t="shared" si="6"/>
        <v>0.14847097060127049</v>
      </c>
      <c r="ET29" s="333"/>
      <c r="EU29" s="1007" t="str">
        <f t="shared" si="22"/>
        <v>1983/1984</v>
      </c>
      <c r="EV29" s="1008"/>
      <c r="EW29" s="1008"/>
      <c r="EX29" s="1008"/>
      <c r="EY29" s="1008"/>
      <c r="EZ29" s="1008"/>
      <c r="FA29" s="1008"/>
      <c r="FB29" s="1008"/>
      <c r="FC29" s="1008"/>
      <c r="FD29" s="1008"/>
      <c r="FE29" s="1008"/>
      <c r="FF29" s="1008"/>
      <c r="FG29" s="1008"/>
      <c r="FH29" s="1009" t="e">
        <f t="shared" si="7"/>
        <v>#DIV/0!</v>
      </c>
      <c r="FI29" s="333"/>
      <c r="FJ29" s="955" t="str">
        <f t="shared" si="23"/>
        <v>1983/1984</v>
      </c>
      <c r="FK29" s="956">
        <f t="shared" si="24"/>
        <v>42.712999999999994</v>
      </c>
      <c r="FL29" s="956">
        <f t="shared" si="25"/>
        <v>1.7523470606138656</v>
      </c>
      <c r="FM29" s="956">
        <f t="shared" si="26"/>
        <v>74.848000000000027</v>
      </c>
      <c r="FN29" s="956">
        <f t="shared" si="27"/>
        <v>8.977000000000011</v>
      </c>
      <c r="FO29" s="956">
        <f t="shared" si="28"/>
        <v>43.028000000000006</v>
      </c>
      <c r="FP29" s="956">
        <f t="shared" si="29"/>
        <v>126.85299999999995</v>
      </c>
      <c r="FQ29" s="956">
        <f t="shared" si="30"/>
        <v>49.29999999999999</v>
      </c>
      <c r="FR29" s="956">
        <f t="shared" si="31"/>
        <v>64.504999999999981</v>
      </c>
      <c r="FS29" s="956">
        <f t="shared" si="32"/>
        <v>113.80500000000002</v>
      </c>
      <c r="FT29" s="956">
        <f t="shared" si="33"/>
        <v>4.7049999999999956</v>
      </c>
      <c r="FU29" s="956">
        <f t="shared" si="34"/>
        <v>126.85299999999995</v>
      </c>
      <c r="FV29" s="956">
        <f t="shared" si="35"/>
        <v>8.3430000000000035</v>
      </c>
      <c r="FW29" s="957">
        <f t="shared" si="9"/>
        <v>7.0399122436925171E-2</v>
      </c>
      <c r="FX29" s="340"/>
      <c r="FY29" s="409" t="str">
        <f t="shared" si="36"/>
        <v>1983/1984</v>
      </c>
      <c r="FZ29" s="341">
        <f t="shared" si="37"/>
        <v>0.30439725433567499</v>
      </c>
      <c r="GA29" s="342">
        <f t="shared" si="38"/>
        <v>0.19580513936456989</v>
      </c>
      <c r="GB29" s="342">
        <f t="shared" si="39"/>
        <v>6.080423505229221E-2</v>
      </c>
      <c r="GC29" s="342">
        <f t="shared" si="40"/>
        <v>0.13037599294923508</v>
      </c>
      <c r="GD29" s="342">
        <f t="shared" si="41"/>
        <v>2.7272909962076299E-2</v>
      </c>
      <c r="GE29" s="342">
        <f t="shared" si="42"/>
        <v>2.6698743436558908E-2</v>
      </c>
      <c r="GF29" s="342">
        <f t="shared" si="43"/>
        <v>0</v>
      </c>
      <c r="GG29" s="342">
        <f t="shared" si="44"/>
        <v>2.2742736075744046E-2</v>
      </c>
      <c r="GH29" s="342">
        <f t="shared" si="45"/>
        <v>1.702690831421837E-2</v>
      </c>
      <c r="GI29" s="342">
        <f t="shared" si="46"/>
        <v>0</v>
      </c>
      <c r="GJ29" s="342">
        <f t="shared" si="47"/>
        <v>0.21487608050963028</v>
      </c>
      <c r="GK29" s="343">
        <f t="shared" si="48"/>
        <v>1</v>
      </c>
      <c r="GM29" s="409" t="str">
        <f t="shared" si="49"/>
        <v>1983/1984</v>
      </c>
      <c r="GN29" s="426">
        <f t="shared" si="50"/>
        <v>0.64316028672158265</v>
      </c>
      <c r="GO29" s="426">
        <f t="shared" si="51"/>
        <v>1.2207626468939925</v>
      </c>
      <c r="GP29" s="426">
        <f t="shared" si="52"/>
        <v>0.78512391949036975</v>
      </c>
      <c r="GQ29" s="426">
        <f t="shared" si="53"/>
        <v>0.94005902620122328</v>
      </c>
      <c r="GR29" s="426">
        <f t="shared" si="54"/>
        <v>0.26500632024871035</v>
      </c>
      <c r="GS29" s="426">
        <f t="shared" si="55"/>
        <v>0.77210821415033504</v>
      </c>
      <c r="GT29" s="426">
        <f t="shared" si="56"/>
        <v>0.6363985013423018</v>
      </c>
      <c r="GU29" s="426">
        <f t="shared" si="57"/>
        <v>0.76207425658579053</v>
      </c>
      <c r="GV29" s="426">
        <f t="shared" si="58"/>
        <v>0.72017595192548844</v>
      </c>
      <c r="GW29" s="426">
        <f t="shared" si="59"/>
        <v>0.92281191042572397</v>
      </c>
      <c r="GX29" s="426">
        <f t="shared" si="60"/>
        <v>0.77210821415033504</v>
      </c>
      <c r="GY29" s="427">
        <f t="shared" si="61"/>
        <v>0.906237356709373</v>
      </c>
    </row>
    <row r="30" spans="1:207" ht="14.4" x14ac:dyDescent="0.3">
      <c r="A30" s="416" t="s">
        <v>138</v>
      </c>
      <c r="B30" s="603">
        <v>128.97</v>
      </c>
      <c r="C30" s="603">
        <v>3.56</v>
      </c>
      <c r="D30" s="603">
        <v>458.43599999999998</v>
      </c>
      <c r="E30" s="603">
        <v>88.98</v>
      </c>
      <c r="F30" s="603">
        <v>66.256</v>
      </c>
      <c r="G30" s="603">
        <v>613.67200000000003</v>
      </c>
      <c r="H30" s="603">
        <v>138.947</v>
      </c>
      <c r="I30" s="603">
        <v>289.57100000000003</v>
      </c>
      <c r="J30" s="603">
        <v>428.51799999999997</v>
      </c>
      <c r="K30" s="603">
        <v>67.007999999999996</v>
      </c>
      <c r="L30" s="603">
        <v>613.67200000000003</v>
      </c>
      <c r="M30" s="603">
        <v>118.146</v>
      </c>
      <c r="N30" s="417">
        <f t="shared" si="11"/>
        <v>0.23842543075439032</v>
      </c>
      <c r="P30" s="331" t="str">
        <f t="shared" si="12"/>
        <v>1984/1985</v>
      </c>
      <c r="Q30" s="587">
        <v>29.096</v>
      </c>
      <c r="R30" s="587">
        <v>6.7</v>
      </c>
      <c r="S30" s="587">
        <v>194.881</v>
      </c>
      <c r="T30" s="587">
        <v>25.561</v>
      </c>
      <c r="U30" s="587">
        <v>4.3999999999999997E-2</v>
      </c>
      <c r="V30" s="587">
        <v>220.48599999999999</v>
      </c>
      <c r="W30" s="587">
        <v>27.108000000000001</v>
      </c>
      <c r="X30" s="587">
        <v>104.51300000000001</v>
      </c>
      <c r="Y30" s="587">
        <v>131.62100000000001</v>
      </c>
      <c r="Z30" s="587">
        <v>46.999000000000002</v>
      </c>
      <c r="AA30" s="587">
        <v>220.48599999999999</v>
      </c>
      <c r="AB30" s="587">
        <v>41.866</v>
      </c>
      <c r="AC30" s="332">
        <f t="shared" si="13"/>
        <v>0.2343858470496025</v>
      </c>
      <c r="AD30" s="333"/>
      <c r="AE30" s="334" t="str">
        <f t="shared" si="14"/>
        <v>1984/1985</v>
      </c>
      <c r="AF30" s="592">
        <v>18.536999999999999</v>
      </c>
      <c r="AG30" s="592">
        <v>3.96</v>
      </c>
      <c r="AH30" s="592">
        <v>73.41</v>
      </c>
      <c r="AI30" s="592">
        <v>48.929000000000002</v>
      </c>
      <c r="AJ30" s="592">
        <v>0.1</v>
      </c>
      <c r="AK30" s="592">
        <v>122.43899999999999</v>
      </c>
      <c r="AL30" s="592">
        <v>25.7</v>
      </c>
      <c r="AM30" s="592">
        <v>35.5</v>
      </c>
      <c r="AN30" s="592">
        <v>61.2</v>
      </c>
      <c r="AO30" s="592">
        <v>5.24</v>
      </c>
      <c r="AP30" s="592">
        <v>122.43899999999999</v>
      </c>
      <c r="AQ30" s="592">
        <v>55.999000000000002</v>
      </c>
      <c r="AR30" s="335">
        <f t="shared" si="0"/>
        <v>0.84285069235400367</v>
      </c>
      <c r="AS30" s="336"/>
      <c r="AT30" s="611" t="str">
        <f t="shared" si="15"/>
        <v>1984/1985</v>
      </c>
      <c r="AU30" s="612">
        <v>11.94</v>
      </c>
      <c r="AV30" s="612">
        <v>1.77</v>
      </c>
      <c r="AW30" s="612">
        <v>21.17</v>
      </c>
      <c r="AX30" s="612">
        <v>0.55500000000000005</v>
      </c>
      <c r="AY30" s="612">
        <v>1.1000000000000001</v>
      </c>
      <c r="AZ30" s="612">
        <v>22.824999999999999</v>
      </c>
      <c r="BA30" s="612">
        <v>3.1139999999999999</v>
      </c>
      <c r="BB30" s="612">
        <v>18.5</v>
      </c>
      <c r="BC30" s="612">
        <v>21.614000000000001</v>
      </c>
      <c r="BD30" s="612">
        <v>5.6000000000000001E-2</v>
      </c>
      <c r="BE30" s="612">
        <v>22.824999999999999</v>
      </c>
      <c r="BF30" s="612">
        <v>1.155</v>
      </c>
      <c r="BG30" s="613">
        <f t="shared" si="1"/>
        <v>5.3299492385786802E-2</v>
      </c>
      <c r="BH30" s="336"/>
      <c r="BI30" s="955" t="str">
        <f t="shared" si="16"/>
        <v>1984/1985</v>
      </c>
      <c r="BJ30" s="956">
        <v>8.9390000000000001</v>
      </c>
      <c r="BK30" s="956">
        <v>5.42</v>
      </c>
      <c r="BL30" s="956">
        <v>48.469000000000001</v>
      </c>
      <c r="BM30" s="956">
        <v>3.552</v>
      </c>
      <c r="BN30" s="956">
        <v>10.217000000000001</v>
      </c>
      <c r="BO30" s="956">
        <v>62.238</v>
      </c>
      <c r="BP30" s="956">
        <v>11.260999999999999</v>
      </c>
      <c r="BQ30" s="956">
        <v>44.709000000000003</v>
      </c>
      <c r="BR30" s="956">
        <v>55.97</v>
      </c>
      <c r="BS30" s="956">
        <v>1.4570000000000001</v>
      </c>
      <c r="BT30" s="956">
        <v>62.238</v>
      </c>
      <c r="BU30" s="956">
        <v>4.8109999999999999</v>
      </c>
      <c r="BV30" s="957">
        <f t="shared" si="2"/>
        <v>8.3775924216831804E-2</v>
      </c>
      <c r="BW30" s="333"/>
      <c r="BX30" s="970" t="str">
        <f t="shared" si="17"/>
        <v>1984/1985</v>
      </c>
      <c r="BY30" s="971">
        <v>3.34</v>
      </c>
      <c r="BZ30" s="971">
        <v>3.56</v>
      </c>
      <c r="CA30" s="971">
        <v>11.9</v>
      </c>
      <c r="CB30" s="971">
        <v>9.0999999999999998E-2</v>
      </c>
      <c r="CC30" s="971">
        <v>0</v>
      </c>
      <c r="CD30" s="971">
        <v>11.991</v>
      </c>
      <c r="CE30" s="971">
        <v>0.67500000000000004</v>
      </c>
      <c r="CF30" s="971">
        <v>3.8</v>
      </c>
      <c r="CG30" s="971">
        <v>4.4749999999999996</v>
      </c>
      <c r="CH30" s="971">
        <v>7.1260000000000003</v>
      </c>
      <c r="CI30" s="971">
        <v>11.991</v>
      </c>
      <c r="CJ30" s="971">
        <v>0.39</v>
      </c>
      <c r="CK30" s="972">
        <f t="shared" si="3"/>
        <v>3.3617791569692274E-2</v>
      </c>
      <c r="CL30" s="333"/>
      <c r="CM30" s="775" t="str">
        <f t="shared" si="18"/>
        <v>1984/1985</v>
      </c>
      <c r="CN30" s="982">
        <v>6.3</v>
      </c>
      <c r="CO30" s="982">
        <v>1.57</v>
      </c>
      <c r="CP30" s="982">
        <v>9.9</v>
      </c>
      <c r="CQ30" s="982">
        <v>0.44400000000000001</v>
      </c>
      <c r="CR30" s="982">
        <v>1.6839999999999999</v>
      </c>
      <c r="CS30" s="982">
        <v>12.028</v>
      </c>
      <c r="CT30" s="982">
        <v>11.6</v>
      </c>
      <c r="CU30" s="982">
        <v>0.2</v>
      </c>
      <c r="CV30" s="982">
        <v>11.8</v>
      </c>
      <c r="CW30" s="982">
        <v>0</v>
      </c>
      <c r="CX30" s="982">
        <v>12.028</v>
      </c>
      <c r="CY30" s="982">
        <v>0.22800000000000001</v>
      </c>
      <c r="CZ30" s="776">
        <f t="shared" si="4"/>
        <v>1.9322033898305085E-2</v>
      </c>
      <c r="DA30" s="333"/>
      <c r="DB30" s="338" t="str">
        <f t="shared" si="19"/>
        <v>1984/1985</v>
      </c>
      <c r="DC30" s="597"/>
      <c r="DD30" s="597"/>
      <c r="DE30" s="597"/>
      <c r="DF30" s="597"/>
      <c r="DG30" s="597"/>
      <c r="DH30" s="597"/>
      <c r="DI30" s="597"/>
      <c r="DJ30" s="597"/>
      <c r="DK30" s="597"/>
      <c r="DL30" s="597"/>
      <c r="DM30" s="597"/>
      <c r="DN30" s="597"/>
      <c r="DO30" s="339"/>
      <c r="DP30" s="333"/>
      <c r="DQ30" s="611" t="str">
        <f t="shared" si="20"/>
        <v>1984/1985</v>
      </c>
      <c r="DR30" s="612">
        <v>5.8</v>
      </c>
      <c r="DS30" s="612">
        <v>1.46</v>
      </c>
      <c r="DT30" s="612">
        <v>8.4420000000000002</v>
      </c>
      <c r="DU30" s="612">
        <v>0.5</v>
      </c>
      <c r="DV30" s="612">
        <v>0</v>
      </c>
      <c r="DW30" s="612">
        <v>8.9420000000000002</v>
      </c>
      <c r="DX30" s="612">
        <v>7.5860000000000003</v>
      </c>
      <c r="DY30" s="612">
        <v>0.85</v>
      </c>
      <c r="DZ30" s="612">
        <v>8.4359999999999999</v>
      </c>
      <c r="EA30" s="612">
        <v>6.0000000000000001E-3</v>
      </c>
      <c r="EB30" s="612">
        <v>8.9420000000000002</v>
      </c>
      <c r="EC30" s="612">
        <v>0.5</v>
      </c>
      <c r="ED30" s="613">
        <f t="shared" si="5"/>
        <v>5.9227671167969675E-2</v>
      </c>
      <c r="EE30" s="333"/>
      <c r="EF30" s="994" t="str">
        <f t="shared" si="21"/>
        <v>1984/1985</v>
      </c>
      <c r="EG30" s="995">
        <v>1.1919999999999999</v>
      </c>
      <c r="EH30" s="995">
        <v>5.69</v>
      </c>
      <c r="EI30" s="995">
        <v>6.7779999999999996</v>
      </c>
      <c r="EJ30" s="995">
        <v>1.0049999999999999</v>
      </c>
      <c r="EK30" s="995">
        <v>0.61199999999999999</v>
      </c>
      <c r="EL30" s="995">
        <v>8.3949999999999996</v>
      </c>
      <c r="EM30" s="995">
        <v>1.1719999999999999</v>
      </c>
      <c r="EN30" s="995">
        <v>5.2720000000000002</v>
      </c>
      <c r="EO30" s="995">
        <v>6.444</v>
      </c>
      <c r="EP30" s="995">
        <v>0.56999999999999995</v>
      </c>
      <c r="EQ30" s="995">
        <v>8.3949999999999996</v>
      </c>
      <c r="ER30" s="995">
        <v>1.381</v>
      </c>
      <c r="ES30" s="996">
        <f t="shared" si="6"/>
        <v>0.19689193042486455</v>
      </c>
      <c r="ET30" s="333"/>
      <c r="EU30" s="1007" t="str">
        <f t="shared" si="22"/>
        <v>1984/1985</v>
      </c>
      <c r="EV30" s="1008"/>
      <c r="EW30" s="1008"/>
      <c r="EX30" s="1008"/>
      <c r="EY30" s="1008"/>
      <c r="EZ30" s="1008"/>
      <c r="FA30" s="1008"/>
      <c r="FB30" s="1008"/>
      <c r="FC30" s="1008"/>
      <c r="FD30" s="1008"/>
      <c r="FE30" s="1008"/>
      <c r="FF30" s="1008"/>
      <c r="FG30" s="1008"/>
      <c r="FH30" s="1009" t="e">
        <f t="shared" si="7"/>
        <v>#DIV/0!</v>
      </c>
      <c r="FI30" s="333"/>
      <c r="FJ30" s="955" t="str">
        <f t="shared" si="23"/>
        <v>1984/1985</v>
      </c>
      <c r="FK30" s="956">
        <f t="shared" si="24"/>
        <v>43.826000000000001</v>
      </c>
      <c r="FL30" s="956">
        <f t="shared" si="25"/>
        <v>1.9049422717108553</v>
      </c>
      <c r="FM30" s="956">
        <f t="shared" si="26"/>
        <v>83.485999999999947</v>
      </c>
      <c r="FN30" s="956">
        <f t="shared" si="27"/>
        <v>8.3430000000000035</v>
      </c>
      <c r="FO30" s="956">
        <f t="shared" si="28"/>
        <v>52.499000000000017</v>
      </c>
      <c r="FP30" s="956">
        <f t="shared" si="29"/>
        <v>144.32800000000009</v>
      </c>
      <c r="FQ30" s="956">
        <f t="shared" si="30"/>
        <v>50.731000000000002</v>
      </c>
      <c r="FR30" s="956">
        <f t="shared" si="31"/>
        <v>76.227000000000018</v>
      </c>
      <c r="FS30" s="956">
        <f t="shared" si="32"/>
        <v>126.95799999999993</v>
      </c>
      <c r="FT30" s="956">
        <f t="shared" si="33"/>
        <v>5.5539999999999923</v>
      </c>
      <c r="FU30" s="956">
        <f t="shared" si="34"/>
        <v>144.32800000000009</v>
      </c>
      <c r="FV30" s="956">
        <f t="shared" si="35"/>
        <v>11.815999999999997</v>
      </c>
      <c r="FW30" s="957">
        <f t="shared" si="9"/>
        <v>8.9169282781936768E-2</v>
      </c>
      <c r="FX30" s="340"/>
      <c r="FY30" s="409" t="str">
        <f t="shared" si="36"/>
        <v>1984/1985</v>
      </c>
      <c r="FZ30" s="341">
        <f t="shared" si="37"/>
        <v>0.42509968676107462</v>
      </c>
      <c r="GA30" s="342">
        <f t="shared" si="38"/>
        <v>0.1601314032929351</v>
      </c>
      <c r="GB30" s="342">
        <f t="shared" si="39"/>
        <v>4.6178746869792078E-2</v>
      </c>
      <c r="GC30" s="342">
        <f t="shared" si="40"/>
        <v>0.10572686263731471</v>
      </c>
      <c r="GD30" s="342">
        <f t="shared" si="41"/>
        <v>2.5957821811550579E-2</v>
      </c>
      <c r="GE30" s="342">
        <f t="shared" si="42"/>
        <v>2.1595162683558884E-2</v>
      </c>
      <c r="GF30" s="342">
        <f t="shared" si="43"/>
        <v>0</v>
      </c>
      <c r="GG30" s="342">
        <f t="shared" si="44"/>
        <v>1.8414784179252939E-2</v>
      </c>
      <c r="GH30" s="342">
        <f t="shared" si="45"/>
        <v>1.478505178476385E-2</v>
      </c>
      <c r="GI30" s="342">
        <f t="shared" si="46"/>
        <v>0</v>
      </c>
      <c r="GJ30" s="342">
        <f t="shared" si="47"/>
        <v>0.18211047997975716</v>
      </c>
      <c r="GK30" s="343">
        <f t="shared" si="48"/>
        <v>0.99999999999999989</v>
      </c>
      <c r="GM30" s="409" t="str">
        <f t="shared" si="49"/>
        <v>1984/1985</v>
      </c>
      <c r="GN30" s="426">
        <f t="shared" si="50"/>
        <v>0.66018453904008678</v>
      </c>
      <c r="GO30" s="426">
        <f t="shared" si="51"/>
        <v>1.2369988925569058</v>
      </c>
      <c r="GP30" s="426">
        <f t="shared" si="52"/>
        <v>0.81788952002024273</v>
      </c>
      <c r="GQ30" s="426">
        <f t="shared" si="53"/>
        <v>0.906237356709373</v>
      </c>
      <c r="GR30" s="426">
        <f t="shared" si="54"/>
        <v>0.20763402559768171</v>
      </c>
      <c r="GS30" s="426">
        <f t="shared" si="55"/>
        <v>0.76481247311267242</v>
      </c>
      <c r="GT30" s="426">
        <f t="shared" si="56"/>
        <v>0.63488956220717241</v>
      </c>
      <c r="GU30" s="426">
        <f t="shared" si="57"/>
        <v>0.73675886052125372</v>
      </c>
      <c r="GV30" s="426">
        <f t="shared" si="58"/>
        <v>0.70372773139051359</v>
      </c>
      <c r="GW30" s="426">
        <f t="shared" si="59"/>
        <v>0.91711437440305643</v>
      </c>
      <c r="GX30" s="426">
        <f t="shared" si="60"/>
        <v>0.76481247311267242</v>
      </c>
      <c r="GY30" s="427">
        <f t="shared" si="61"/>
        <v>0.89998815025476964</v>
      </c>
    </row>
    <row r="31" spans="1:207" ht="14.4" x14ac:dyDescent="0.3">
      <c r="A31" s="416" t="s">
        <v>139</v>
      </c>
      <c r="B31" s="603">
        <v>130.99700000000001</v>
      </c>
      <c r="C31" s="603">
        <v>3.66</v>
      </c>
      <c r="D31" s="603">
        <v>479.08600000000001</v>
      </c>
      <c r="E31" s="603">
        <v>118.146</v>
      </c>
      <c r="F31" s="603">
        <v>53.47</v>
      </c>
      <c r="G31" s="603">
        <v>650.702</v>
      </c>
      <c r="H31" s="603">
        <v>133.36699999999999</v>
      </c>
      <c r="I31" s="603">
        <v>284.36099999999999</v>
      </c>
      <c r="J31" s="603">
        <v>417.72800000000001</v>
      </c>
      <c r="K31" s="603">
        <v>55.302</v>
      </c>
      <c r="L31" s="603">
        <v>650.702</v>
      </c>
      <c r="M31" s="603">
        <v>177.672</v>
      </c>
      <c r="N31" s="417">
        <f t="shared" si="11"/>
        <v>0.37560408430754916</v>
      </c>
      <c r="P31" s="331" t="str">
        <f t="shared" si="12"/>
        <v>1985/1986</v>
      </c>
      <c r="Q31" s="587">
        <v>30.436</v>
      </c>
      <c r="R31" s="587">
        <v>7.41</v>
      </c>
      <c r="S31" s="587">
        <v>225.447</v>
      </c>
      <c r="T31" s="587">
        <v>41.866</v>
      </c>
      <c r="U31" s="587">
        <v>0.251</v>
      </c>
      <c r="V31" s="587">
        <v>267.56400000000002</v>
      </c>
      <c r="W31" s="587">
        <v>29.274000000000001</v>
      </c>
      <c r="X31" s="587">
        <v>104.505</v>
      </c>
      <c r="Y31" s="587">
        <v>133.779</v>
      </c>
      <c r="Z31" s="587">
        <v>31.175999999999998</v>
      </c>
      <c r="AA31" s="587">
        <v>267.56400000000002</v>
      </c>
      <c r="AB31" s="587">
        <v>102.60899999999999</v>
      </c>
      <c r="AC31" s="332">
        <f t="shared" si="13"/>
        <v>0.62204237519323458</v>
      </c>
      <c r="AD31" s="333"/>
      <c r="AE31" s="334" t="str">
        <f t="shared" si="14"/>
        <v>1985/1986</v>
      </c>
      <c r="AF31" s="592">
        <v>17.693999999999999</v>
      </c>
      <c r="AG31" s="592">
        <v>3.61</v>
      </c>
      <c r="AH31" s="592">
        <v>63.826000000000001</v>
      </c>
      <c r="AI31" s="592">
        <v>55.999000000000002</v>
      </c>
      <c r="AJ31" s="592">
        <v>0.374</v>
      </c>
      <c r="AK31" s="592">
        <v>120.199</v>
      </c>
      <c r="AL31" s="592">
        <v>22.5</v>
      </c>
      <c r="AM31" s="592">
        <v>37.200000000000003</v>
      </c>
      <c r="AN31" s="592">
        <v>59.7</v>
      </c>
      <c r="AO31" s="592">
        <v>6.4</v>
      </c>
      <c r="AP31" s="592">
        <v>120.199</v>
      </c>
      <c r="AQ31" s="592">
        <v>54.098999999999997</v>
      </c>
      <c r="AR31" s="335">
        <f t="shared" si="0"/>
        <v>0.81844175491679261</v>
      </c>
      <c r="AS31" s="336"/>
      <c r="AT31" s="611" t="str">
        <f t="shared" si="15"/>
        <v>1985/1986</v>
      </c>
      <c r="AU31" s="612">
        <v>12.71</v>
      </c>
      <c r="AV31" s="612">
        <v>1.59</v>
      </c>
      <c r="AW31" s="612">
        <v>20.263999999999999</v>
      </c>
      <c r="AX31" s="612">
        <v>1.155</v>
      </c>
      <c r="AY31" s="612">
        <v>2</v>
      </c>
      <c r="AZ31" s="612">
        <v>23.419</v>
      </c>
      <c r="BA31" s="612">
        <v>3.2639999999999998</v>
      </c>
      <c r="BB31" s="612">
        <v>19</v>
      </c>
      <c r="BC31" s="612">
        <v>22.263999999999999</v>
      </c>
      <c r="BD31" s="612">
        <v>0</v>
      </c>
      <c r="BE31" s="612">
        <v>23.419</v>
      </c>
      <c r="BF31" s="612">
        <v>1.155</v>
      </c>
      <c r="BG31" s="613">
        <f t="shared" si="1"/>
        <v>5.1877470355731231E-2</v>
      </c>
      <c r="BH31" s="336"/>
      <c r="BI31" s="955" t="str">
        <f t="shared" si="16"/>
        <v>1985/1986</v>
      </c>
      <c r="BJ31" s="956">
        <v>8.9090000000000007</v>
      </c>
      <c r="BK31" s="956">
        <v>5.31</v>
      </c>
      <c r="BL31" s="956">
        <v>47.34</v>
      </c>
      <c r="BM31" s="956">
        <v>4.8109999999999999</v>
      </c>
      <c r="BN31" s="956">
        <v>6.7480000000000002</v>
      </c>
      <c r="BO31" s="956">
        <v>58.899000000000001</v>
      </c>
      <c r="BP31" s="956">
        <v>9.61</v>
      </c>
      <c r="BQ31" s="956">
        <v>42.109000000000002</v>
      </c>
      <c r="BR31" s="956">
        <v>51.719000000000001</v>
      </c>
      <c r="BS31" s="956">
        <v>0.71399999999999997</v>
      </c>
      <c r="BT31" s="956">
        <v>58.899000000000001</v>
      </c>
      <c r="BU31" s="956">
        <v>6.4660000000000002</v>
      </c>
      <c r="BV31" s="957">
        <f t="shared" si="2"/>
        <v>0.12331928365723877</v>
      </c>
      <c r="BW31" s="333"/>
      <c r="BX31" s="970" t="str">
        <f t="shared" si="17"/>
        <v>1985/1986</v>
      </c>
      <c r="BY31" s="971">
        <v>3.351</v>
      </c>
      <c r="BZ31" s="971">
        <v>3.7</v>
      </c>
      <c r="CA31" s="971">
        <v>12.4</v>
      </c>
      <c r="CB31" s="971">
        <v>0.39</v>
      </c>
      <c r="CC31" s="971">
        <v>0</v>
      </c>
      <c r="CD31" s="971">
        <v>12.79</v>
      </c>
      <c r="CE31" s="971">
        <v>0.3</v>
      </c>
      <c r="CF31" s="971">
        <v>4.7</v>
      </c>
      <c r="CG31" s="971">
        <v>5</v>
      </c>
      <c r="CH31" s="971">
        <v>7.367</v>
      </c>
      <c r="CI31" s="971">
        <v>12.79</v>
      </c>
      <c r="CJ31" s="971">
        <v>0.42299999999999999</v>
      </c>
      <c r="CK31" s="972">
        <f t="shared" si="3"/>
        <v>3.4203929813212582E-2</v>
      </c>
      <c r="CL31" s="333"/>
      <c r="CM31" s="775" t="str">
        <f t="shared" si="18"/>
        <v>1985/1986</v>
      </c>
      <c r="CN31" s="982">
        <v>6.2</v>
      </c>
      <c r="CO31" s="982">
        <v>1.69</v>
      </c>
      <c r="CP31" s="982">
        <v>10.5</v>
      </c>
      <c r="CQ31" s="982">
        <v>0.22800000000000001</v>
      </c>
      <c r="CR31" s="982">
        <v>1.736</v>
      </c>
      <c r="CS31" s="982">
        <v>12.464</v>
      </c>
      <c r="CT31" s="982">
        <v>11.8</v>
      </c>
      <c r="CU31" s="982">
        <v>0.186</v>
      </c>
      <c r="CV31" s="982">
        <v>11.986000000000001</v>
      </c>
      <c r="CW31" s="982">
        <v>0</v>
      </c>
      <c r="CX31" s="982">
        <v>12.464</v>
      </c>
      <c r="CY31" s="982">
        <v>0.47799999999999998</v>
      </c>
      <c r="CZ31" s="776">
        <f t="shared" si="4"/>
        <v>3.9879859836475885E-2</v>
      </c>
      <c r="DA31" s="333"/>
      <c r="DB31" s="338" t="str">
        <f t="shared" si="19"/>
        <v>1985/1986</v>
      </c>
      <c r="DC31" s="597"/>
      <c r="DD31" s="597"/>
      <c r="DE31" s="597"/>
      <c r="DF31" s="597"/>
      <c r="DG31" s="597"/>
      <c r="DH31" s="597"/>
      <c r="DI31" s="597"/>
      <c r="DJ31" s="597"/>
      <c r="DK31" s="597"/>
      <c r="DL31" s="597"/>
      <c r="DM31" s="597"/>
      <c r="DN31" s="597"/>
      <c r="DO31" s="339"/>
      <c r="DP31" s="333"/>
      <c r="DQ31" s="611" t="str">
        <f t="shared" si="20"/>
        <v>1985/1986</v>
      </c>
      <c r="DR31" s="612">
        <v>5.7969999999999997</v>
      </c>
      <c r="DS31" s="612">
        <v>1.1499999999999999</v>
      </c>
      <c r="DT31" s="612">
        <v>6.6429999999999998</v>
      </c>
      <c r="DU31" s="612">
        <v>0.5</v>
      </c>
      <c r="DV31" s="612">
        <v>0</v>
      </c>
      <c r="DW31" s="612">
        <v>7.1429999999999998</v>
      </c>
      <c r="DX31" s="612">
        <v>6.1879999999999997</v>
      </c>
      <c r="DY31" s="612">
        <v>0.85</v>
      </c>
      <c r="DZ31" s="612">
        <v>7.0380000000000003</v>
      </c>
      <c r="EA31" s="612">
        <v>5.0000000000000001E-3</v>
      </c>
      <c r="EB31" s="612">
        <v>7.1429999999999998</v>
      </c>
      <c r="EC31" s="612">
        <v>0.1</v>
      </c>
      <c r="ED31" s="613">
        <f t="shared" si="5"/>
        <v>1.419849495953429E-2</v>
      </c>
      <c r="EE31" s="333"/>
      <c r="EF31" s="994" t="str">
        <f t="shared" si="21"/>
        <v>1985/1986</v>
      </c>
      <c r="EG31" s="995">
        <v>1.123</v>
      </c>
      <c r="EH31" s="995">
        <v>6.21</v>
      </c>
      <c r="EI31" s="995">
        <v>6.97</v>
      </c>
      <c r="EJ31" s="995">
        <v>1.381</v>
      </c>
      <c r="EK31" s="995">
        <v>0.41499999999999998</v>
      </c>
      <c r="EL31" s="995">
        <v>8.766</v>
      </c>
      <c r="EM31" s="995">
        <v>1.2649999999999999</v>
      </c>
      <c r="EN31" s="995">
        <v>5.423</v>
      </c>
      <c r="EO31" s="995">
        <v>6.6879999999999997</v>
      </c>
      <c r="EP31" s="995">
        <v>0.65300000000000002</v>
      </c>
      <c r="EQ31" s="995">
        <v>8.766</v>
      </c>
      <c r="ER31" s="995">
        <v>1.425</v>
      </c>
      <c r="ES31" s="996">
        <f t="shared" si="6"/>
        <v>0.19411524315488354</v>
      </c>
      <c r="ET31" s="333"/>
      <c r="EU31" s="1007" t="str">
        <f t="shared" si="22"/>
        <v>1985/1986</v>
      </c>
      <c r="EV31" s="1008"/>
      <c r="EW31" s="1008"/>
      <c r="EX31" s="1008"/>
      <c r="EY31" s="1008"/>
      <c r="EZ31" s="1008"/>
      <c r="FA31" s="1008"/>
      <c r="FB31" s="1008"/>
      <c r="FC31" s="1008"/>
      <c r="FD31" s="1008"/>
      <c r="FE31" s="1008"/>
      <c r="FF31" s="1008"/>
      <c r="FG31" s="1008"/>
      <c r="FH31" s="1009" t="e">
        <f t="shared" si="7"/>
        <v>#DIV/0!</v>
      </c>
      <c r="FI31" s="333"/>
      <c r="FJ31" s="955" t="str">
        <f t="shared" si="23"/>
        <v>1985/1986</v>
      </c>
      <c r="FK31" s="956">
        <f t="shared" si="24"/>
        <v>44.777000000000015</v>
      </c>
      <c r="FL31" s="956">
        <f t="shared" si="25"/>
        <v>1.9138396944860077</v>
      </c>
      <c r="FM31" s="956">
        <f t="shared" si="26"/>
        <v>85.695999999999998</v>
      </c>
      <c r="FN31" s="956">
        <f t="shared" si="27"/>
        <v>11.815999999999997</v>
      </c>
      <c r="FO31" s="956">
        <f t="shared" si="28"/>
        <v>41.946000000000005</v>
      </c>
      <c r="FP31" s="956">
        <f t="shared" si="29"/>
        <v>139.45799999999997</v>
      </c>
      <c r="FQ31" s="956">
        <f t="shared" si="30"/>
        <v>49.165999999999997</v>
      </c>
      <c r="FR31" s="956">
        <f t="shared" si="31"/>
        <v>70.387999999999991</v>
      </c>
      <c r="FS31" s="956">
        <f t="shared" si="32"/>
        <v>119.55400000000003</v>
      </c>
      <c r="FT31" s="956">
        <f t="shared" si="33"/>
        <v>8.9869999999999983</v>
      </c>
      <c r="FU31" s="956">
        <f t="shared" si="34"/>
        <v>139.45799999999997</v>
      </c>
      <c r="FV31" s="956">
        <f t="shared" si="35"/>
        <v>10.917000000000003</v>
      </c>
      <c r="FW31" s="957">
        <f t="shared" si="9"/>
        <v>8.4930100123695951E-2</v>
      </c>
      <c r="FX31" s="340"/>
      <c r="FY31" s="409" t="str">
        <f t="shared" si="36"/>
        <v>1985/1986</v>
      </c>
      <c r="FZ31" s="341">
        <f t="shared" si="37"/>
        <v>0.47057730762326594</v>
      </c>
      <c r="GA31" s="342">
        <f t="shared" si="38"/>
        <v>0.13322451501400584</v>
      </c>
      <c r="GB31" s="342">
        <f t="shared" si="39"/>
        <v>4.2297207599470657E-2</v>
      </c>
      <c r="GC31" s="342">
        <f t="shared" si="40"/>
        <v>9.881315671925292E-2</v>
      </c>
      <c r="GD31" s="342">
        <f t="shared" si="41"/>
        <v>2.5882618152064555E-2</v>
      </c>
      <c r="GE31" s="342">
        <f t="shared" si="42"/>
        <v>2.1916733112635308E-2</v>
      </c>
      <c r="GF31" s="342">
        <f t="shared" si="43"/>
        <v>0</v>
      </c>
      <c r="GG31" s="342">
        <f t="shared" si="44"/>
        <v>1.3865986482593939E-2</v>
      </c>
      <c r="GH31" s="342">
        <f t="shared" si="45"/>
        <v>1.4548536170958866E-2</v>
      </c>
      <c r="GI31" s="342">
        <f t="shared" si="46"/>
        <v>0</v>
      </c>
      <c r="GJ31" s="342">
        <f t="shared" si="47"/>
        <v>0.17887393912575195</v>
      </c>
      <c r="GK31" s="343">
        <f t="shared" si="48"/>
        <v>1</v>
      </c>
      <c r="GM31" s="409" t="str">
        <f t="shared" si="49"/>
        <v>1985/1986</v>
      </c>
      <c r="GN31" s="426">
        <f t="shared" si="50"/>
        <v>0.65818301182469818</v>
      </c>
      <c r="GO31" s="426">
        <f t="shared" si="51"/>
        <v>1.2466203497724084</v>
      </c>
      <c r="GP31" s="426">
        <f t="shared" si="52"/>
        <v>0.82112606087424811</v>
      </c>
      <c r="GQ31" s="426">
        <f t="shared" si="53"/>
        <v>0.89998815025476964</v>
      </c>
      <c r="GR31" s="426">
        <f t="shared" si="54"/>
        <v>0.2155227230222555</v>
      </c>
      <c r="GS31" s="426">
        <f t="shared" si="55"/>
        <v>0.78568069561796339</v>
      </c>
      <c r="GT31" s="426">
        <f t="shared" si="56"/>
        <v>0.63134808460863634</v>
      </c>
      <c r="GU31" s="426">
        <f t="shared" si="57"/>
        <v>0.75246957212838605</v>
      </c>
      <c r="GV31" s="426">
        <f t="shared" si="58"/>
        <v>0.71379941014248505</v>
      </c>
      <c r="GW31" s="426">
        <f t="shared" si="59"/>
        <v>0.83749231492531917</v>
      </c>
      <c r="GX31" s="426">
        <f t="shared" si="60"/>
        <v>0.78568069561796339</v>
      </c>
      <c r="GY31" s="427">
        <f t="shared" si="61"/>
        <v>0.93855531541267068</v>
      </c>
    </row>
    <row r="32" spans="1:207" ht="14.4" x14ac:dyDescent="0.3">
      <c r="A32" s="416" t="s">
        <v>140</v>
      </c>
      <c r="B32" s="603">
        <v>131.86099999999999</v>
      </c>
      <c r="C32" s="603">
        <v>3.61</v>
      </c>
      <c r="D32" s="603">
        <v>475.45100000000002</v>
      </c>
      <c r="E32" s="603">
        <v>177.672</v>
      </c>
      <c r="F32" s="603">
        <v>52.484000000000002</v>
      </c>
      <c r="G32" s="603">
        <v>705.60699999999997</v>
      </c>
      <c r="H32" s="603">
        <v>141.07599999999999</v>
      </c>
      <c r="I32" s="603">
        <v>304.59199999999998</v>
      </c>
      <c r="J32" s="603">
        <v>445.66800000000001</v>
      </c>
      <c r="K32" s="603">
        <v>55.076999999999998</v>
      </c>
      <c r="L32" s="603">
        <v>705.60699999999997</v>
      </c>
      <c r="M32" s="603">
        <v>204.86199999999999</v>
      </c>
      <c r="N32" s="417">
        <f t="shared" si="11"/>
        <v>0.40911441951492278</v>
      </c>
      <c r="P32" s="331" t="str">
        <f t="shared" si="12"/>
        <v>1986/1987</v>
      </c>
      <c r="Q32" s="587">
        <v>27.885999999999999</v>
      </c>
      <c r="R32" s="587">
        <v>7.49</v>
      </c>
      <c r="S32" s="587">
        <v>208.94399999999999</v>
      </c>
      <c r="T32" s="587">
        <v>102.60899999999999</v>
      </c>
      <c r="U32" s="587">
        <v>4.4999999999999998E-2</v>
      </c>
      <c r="V32" s="587">
        <v>311.59800000000001</v>
      </c>
      <c r="W32" s="587">
        <v>31.33</v>
      </c>
      <c r="X32" s="587">
        <v>118.35599999999999</v>
      </c>
      <c r="Y32" s="587">
        <v>149.68600000000001</v>
      </c>
      <c r="Z32" s="587">
        <v>37.911000000000001</v>
      </c>
      <c r="AA32" s="587">
        <v>311.59800000000001</v>
      </c>
      <c r="AB32" s="587">
        <v>124.001</v>
      </c>
      <c r="AC32" s="332">
        <f t="shared" si="13"/>
        <v>0.6609967110348246</v>
      </c>
      <c r="AD32" s="344"/>
      <c r="AE32" s="334" t="str">
        <f t="shared" si="14"/>
        <v>1986/1987</v>
      </c>
      <c r="AF32" s="592">
        <v>19.123999999999999</v>
      </c>
      <c r="AG32" s="592">
        <v>3.71</v>
      </c>
      <c r="AH32" s="592">
        <v>70.855999999999995</v>
      </c>
      <c r="AI32" s="592">
        <v>54.098999999999997</v>
      </c>
      <c r="AJ32" s="592">
        <v>1.5509999999999999</v>
      </c>
      <c r="AK32" s="592">
        <v>126.506</v>
      </c>
      <c r="AL32" s="592">
        <v>23.5</v>
      </c>
      <c r="AM32" s="592">
        <v>40.6</v>
      </c>
      <c r="AN32" s="592">
        <v>64.099999999999994</v>
      </c>
      <c r="AO32" s="592">
        <v>3.75</v>
      </c>
      <c r="AP32" s="592">
        <v>126.506</v>
      </c>
      <c r="AQ32" s="592">
        <v>58.655999999999999</v>
      </c>
      <c r="AR32" s="335">
        <f t="shared" si="0"/>
        <v>0.86449521002210761</v>
      </c>
      <c r="AS32" s="345"/>
      <c r="AT32" s="611" t="str">
        <f t="shared" si="15"/>
        <v>1986/1987</v>
      </c>
      <c r="AU32" s="612">
        <v>14.61</v>
      </c>
      <c r="AV32" s="612">
        <v>1.83</v>
      </c>
      <c r="AW32" s="612">
        <v>26.76</v>
      </c>
      <c r="AX32" s="612">
        <v>1.155</v>
      </c>
      <c r="AY32" s="612">
        <v>0.4</v>
      </c>
      <c r="AZ32" s="612">
        <v>28.315000000000001</v>
      </c>
      <c r="BA32" s="612">
        <v>3.516</v>
      </c>
      <c r="BB32" s="612">
        <v>22.91</v>
      </c>
      <c r="BC32" s="612">
        <v>26.425999999999998</v>
      </c>
      <c r="BD32" s="612">
        <v>0</v>
      </c>
      <c r="BE32" s="612">
        <v>28.315000000000001</v>
      </c>
      <c r="BF32" s="612">
        <v>1.889</v>
      </c>
      <c r="BG32" s="613">
        <f t="shared" si="1"/>
        <v>7.148263074245062E-2</v>
      </c>
      <c r="BH32" s="345"/>
      <c r="BI32" s="955" t="str">
        <f t="shared" si="16"/>
        <v>1986/1987</v>
      </c>
      <c r="BJ32" s="956">
        <v>8.9920000000000009</v>
      </c>
      <c r="BK32" s="956">
        <v>5.58</v>
      </c>
      <c r="BL32" s="956">
        <v>50.161000000000001</v>
      </c>
      <c r="BM32" s="956">
        <v>6.4660000000000002</v>
      </c>
      <c r="BN32" s="956">
        <v>4.2169999999999996</v>
      </c>
      <c r="BO32" s="956">
        <v>60.844000000000001</v>
      </c>
      <c r="BP32" s="956">
        <v>11.026</v>
      </c>
      <c r="BQ32" s="956">
        <v>40.651000000000003</v>
      </c>
      <c r="BR32" s="956">
        <v>51.677</v>
      </c>
      <c r="BS32" s="956">
        <v>2.6190000000000002</v>
      </c>
      <c r="BT32" s="956">
        <v>60.844000000000001</v>
      </c>
      <c r="BU32" s="956">
        <v>6.548</v>
      </c>
      <c r="BV32" s="957">
        <f t="shared" si="2"/>
        <v>0.12059820244585237</v>
      </c>
      <c r="BW32" s="344"/>
      <c r="BX32" s="970" t="str">
        <f t="shared" si="17"/>
        <v>1986/1987</v>
      </c>
      <c r="BY32" s="971">
        <v>2.9</v>
      </c>
      <c r="BZ32" s="971">
        <v>3.19</v>
      </c>
      <c r="CA32" s="971">
        <v>9.25</v>
      </c>
      <c r="CB32" s="971">
        <v>0.42299999999999999</v>
      </c>
      <c r="CC32" s="971">
        <v>0</v>
      </c>
      <c r="CD32" s="971">
        <v>9.673</v>
      </c>
      <c r="CE32" s="971">
        <v>0.6</v>
      </c>
      <c r="CF32" s="971">
        <v>4.6500000000000004</v>
      </c>
      <c r="CG32" s="971">
        <v>5.25</v>
      </c>
      <c r="CH32" s="971">
        <v>4.032</v>
      </c>
      <c r="CI32" s="971">
        <v>9.673</v>
      </c>
      <c r="CJ32" s="971">
        <v>0.39100000000000001</v>
      </c>
      <c r="CK32" s="972">
        <f t="shared" si="3"/>
        <v>4.2124542124542128E-2</v>
      </c>
      <c r="CL32" s="344"/>
      <c r="CM32" s="775" t="str">
        <f t="shared" si="18"/>
        <v>1986/1987</v>
      </c>
      <c r="CN32" s="982">
        <v>6</v>
      </c>
      <c r="CO32" s="982">
        <v>1.67</v>
      </c>
      <c r="CP32" s="982">
        <v>10</v>
      </c>
      <c r="CQ32" s="982">
        <v>0.47799999999999998</v>
      </c>
      <c r="CR32" s="982">
        <v>3.2559999999999998</v>
      </c>
      <c r="CS32" s="982">
        <v>13.734</v>
      </c>
      <c r="CT32" s="982">
        <v>12.606</v>
      </c>
      <c r="CU32" s="982">
        <v>0.5</v>
      </c>
      <c r="CV32" s="982">
        <v>13.106</v>
      </c>
      <c r="CW32" s="982">
        <v>0</v>
      </c>
      <c r="CX32" s="982">
        <v>13.734</v>
      </c>
      <c r="CY32" s="982">
        <v>0.628</v>
      </c>
      <c r="CZ32" s="776">
        <f t="shared" si="4"/>
        <v>4.7916984587211962E-2</v>
      </c>
      <c r="DA32" s="344"/>
      <c r="DB32" s="338" t="str">
        <f t="shared" si="19"/>
        <v>1986/1987</v>
      </c>
      <c r="DC32" s="597"/>
      <c r="DD32" s="597"/>
      <c r="DE32" s="597"/>
      <c r="DF32" s="597"/>
      <c r="DG32" s="597"/>
      <c r="DH32" s="597"/>
      <c r="DI32" s="597"/>
      <c r="DJ32" s="597"/>
      <c r="DK32" s="597"/>
      <c r="DL32" s="597"/>
      <c r="DM32" s="597"/>
      <c r="DN32" s="597"/>
      <c r="DO32" s="339"/>
      <c r="DP32" s="344"/>
      <c r="DQ32" s="611" t="str">
        <f t="shared" si="20"/>
        <v>1986/1987</v>
      </c>
      <c r="DR32" s="612">
        <v>5.8730000000000002</v>
      </c>
      <c r="DS32" s="612">
        <v>1.27</v>
      </c>
      <c r="DT32" s="612">
        <v>7.4569999999999999</v>
      </c>
      <c r="DU32" s="612">
        <v>0.1</v>
      </c>
      <c r="DV32" s="612">
        <v>0</v>
      </c>
      <c r="DW32" s="612">
        <v>7.5570000000000004</v>
      </c>
      <c r="DX32" s="612">
        <v>6.6020000000000003</v>
      </c>
      <c r="DY32" s="612">
        <v>0.9</v>
      </c>
      <c r="DZ32" s="612">
        <v>7.5019999999999998</v>
      </c>
      <c r="EA32" s="612">
        <v>5.0000000000000001E-3</v>
      </c>
      <c r="EB32" s="612">
        <v>7.5570000000000004</v>
      </c>
      <c r="EC32" s="612">
        <v>0.05</v>
      </c>
      <c r="ED32" s="613">
        <f t="shared" si="5"/>
        <v>6.6604502464366602E-3</v>
      </c>
      <c r="EE32" s="344"/>
      <c r="EF32" s="994" t="str">
        <f t="shared" si="21"/>
        <v>1986/1987</v>
      </c>
      <c r="EG32" s="995">
        <v>0.99399999999999999</v>
      </c>
      <c r="EH32" s="995">
        <v>5.95</v>
      </c>
      <c r="EI32" s="995">
        <v>5.9119999999999999</v>
      </c>
      <c r="EJ32" s="995">
        <v>1.425</v>
      </c>
      <c r="EK32" s="995">
        <v>0.64200000000000002</v>
      </c>
      <c r="EL32" s="995">
        <v>7.9790000000000001</v>
      </c>
      <c r="EM32" s="995">
        <v>1.204</v>
      </c>
      <c r="EN32" s="995">
        <v>5.4379999999999997</v>
      </c>
      <c r="EO32" s="995">
        <v>6.6420000000000003</v>
      </c>
      <c r="EP32" s="995">
        <v>0.14299999999999999</v>
      </c>
      <c r="EQ32" s="995">
        <v>7.9790000000000001</v>
      </c>
      <c r="ER32" s="995">
        <v>1.194</v>
      </c>
      <c r="ES32" s="996">
        <f t="shared" si="6"/>
        <v>0.17597641857037583</v>
      </c>
      <c r="ET32" s="344"/>
      <c r="EU32" s="1007" t="str">
        <f t="shared" si="22"/>
        <v>1986/1987</v>
      </c>
      <c r="EV32" s="1008"/>
      <c r="EW32" s="1008"/>
      <c r="EX32" s="1008"/>
      <c r="EY32" s="1008"/>
      <c r="EZ32" s="1008"/>
      <c r="FA32" s="1008"/>
      <c r="FB32" s="1008"/>
      <c r="FC32" s="1008"/>
      <c r="FD32" s="1008"/>
      <c r="FE32" s="1008"/>
      <c r="FF32" s="1008"/>
      <c r="FG32" s="1008"/>
      <c r="FH32" s="1009" t="e">
        <f t="shared" si="7"/>
        <v>#DIV/0!</v>
      </c>
      <c r="FI32" s="344"/>
      <c r="FJ32" s="955" t="str">
        <f t="shared" si="23"/>
        <v>1986/1987</v>
      </c>
      <c r="FK32" s="956">
        <f t="shared" si="24"/>
        <v>45.481999999999999</v>
      </c>
      <c r="FL32" s="956">
        <f t="shared" si="25"/>
        <v>1.8932984477375683</v>
      </c>
      <c r="FM32" s="956">
        <f t="shared" si="26"/>
        <v>86.111000000000075</v>
      </c>
      <c r="FN32" s="956">
        <f t="shared" si="27"/>
        <v>10.917000000000003</v>
      </c>
      <c r="FO32" s="956">
        <f t="shared" si="28"/>
        <v>42.372999999999998</v>
      </c>
      <c r="FP32" s="956">
        <f t="shared" si="29"/>
        <v>139.40099999999993</v>
      </c>
      <c r="FQ32" s="956">
        <f t="shared" si="30"/>
        <v>50.692</v>
      </c>
      <c r="FR32" s="956">
        <f t="shared" si="31"/>
        <v>70.586999999999975</v>
      </c>
      <c r="FS32" s="956">
        <f t="shared" si="32"/>
        <v>121.27900000000001</v>
      </c>
      <c r="FT32" s="956">
        <f t="shared" si="33"/>
        <v>6.6169999999999973</v>
      </c>
      <c r="FU32" s="956">
        <f t="shared" si="34"/>
        <v>139.40099999999993</v>
      </c>
      <c r="FV32" s="956">
        <f t="shared" si="35"/>
        <v>11.504999999999992</v>
      </c>
      <c r="FW32" s="957">
        <f t="shared" si="9"/>
        <v>8.9955901670106891E-2</v>
      </c>
      <c r="FX32" s="346"/>
      <c r="FY32" s="409" t="str">
        <f t="shared" si="36"/>
        <v>1986/1987</v>
      </c>
      <c r="FZ32" s="341">
        <f t="shared" si="37"/>
        <v>0.4394648449577348</v>
      </c>
      <c r="GA32" s="342">
        <f t="shared" si="38"/>
        <v>0.14902902717630206</v>
      </c>
      <c r="GB32" s="342">
        <f t="shared" si="39"/>
        <v>5.6283402495735629E-2</v>
      </c>
      <c r="GC32" s="342">
        <f t="shared" si="40"/>
        <v>0.10550193395323598</v>
      </c>
      <c r="GD32" s="342">
        <f t="shared" si="41"/>
        <v>1.94552119987128E-2</v>
      </c>
      <c r="GE32" s="342">
        <f t="shared" si="42"/>
        <v>2.1032661620230056E-2</v>
      </c>
      <c r="GF32" s="342">
        <f t="shared" si="43"/>
        <v>0</v>
      </c>
      <c r="GG32" s="342">
        <f t="shared" si="44"/>
        <v>1.5684055770205551E-2</v>
      </c>
      <c r="GH32" s="342">
        <f t="shared" si="45"/>
        <v>1.2434509549880008E-2</v>
      </c>
      <c r="GI32" s="342">
        <f t="shared" si="46"/>
        <v>0</v>
      </c>
      <c r="GJ32" s="342">
        <f t="shared" si="47"/>
        <v>0.18111435247796318</v>
      </c>
      <c r="GK32" s="343">
        <f t="shared" si="48"/>
        <v>1.0000000000000002</v>
      </c>
      <c r="GM32" s="409" t="str">
        <f t="shared" si="49"/>
        <v>1986/1987</v>
      </c>
      <c r="GN32" s="426">
        <f t="shared" si="50"/>
        <v>0.65507617870333168</v>
      </c>
      <c r="GO32" s="426">
        <f t="shared" si="51"/>
        <v>1.2485721704634847</v>
      </c>
      <c r="GP32" s="426">
        <f t="shared" si="52"/>
        <v>0.81888564752203674</v>
      </c>
      <c r="GQ32" s="426">
        <f t="shared" si="53"/>
        <v>0.93855531541267068</v>
      </c>
      <c r="GR32" s="426">
        <f t="shared" si="54"/>
        <v>0.19264918832406064</v>
      </c>
      <c r="GS32" s="426">
        <f t="shared" si="55"/>
        <v>0.80243818442844272</v>
      </c>
      <c r="GT32" s="426">
        <f t="shared" si="56"/>
        <v>0.64067594771612457</v>
      </c>
      <c r="GU32" s="426">
        <f t="shared" si="57"/>
        <v>0.76825720964437672</v>
      </c>
      <c r="GV32" s="426">
        <f t="shared" si="58"/>
        <v>0.72787141998079286</v>
      </c>
      <c r="GW32" s="426">
        <f t="shared" si="59"/>
        <v>0.87985910634203024</v>
      </c>
      <c r="GX32" s="426">
        <f t="shared" si="60"/>
        <v>0.80243818442844272</v>
      </c>
      <c r="GY32" s="427">
        <f t="shared" si="61"/>
        <v>0.94384024367623087</v>
      </c>
    </row>
    <row r="33" spans="1:207" ht="14.4" x14ac:dyDescent="0.3">
      <c r="A33" s="416" t="s">
        <v>141</v>
      </c>
      <c r="B33" s="603">
        <v>126.86199999999999</v>
      </c>
      <c r="C33" s="603">
        <v>3.56</v>
      </c>
      <c r="D33" s="603">
        <v>450.99700000000001</v>
      </c>
      <c r="E33" s="603">
        <v>204.83699999999999</v>
      </c>
      <c r="F33" s="603">
        <v>57.323</v>
      </c>
      <c r="G33" s="603">
        <v>713.15700000000004</v>
      </c>
      <c r="H33" s="603">
        <v>139.83699999999999</v>
      </c>
      <c r="I33" s="603">
        <v>316.517</v>
      </c>
      <c r="J33" s="603">
        <v>456.35399999999998</v>
      </c>
      <c r="K33" s="603">
        <v>59.128</v>
      </c>
      <c r="L33" s="603">
        <v>713.15700000000004</v>
      </c>
      <c r="M33" s="603">
        <v>197.67500000000001</v>
      </c>
      <c r="N33" s="417">
        <f t="shared" si="11"/>
        <v>0.38347604766024812</v>
      </c>
      <c r="P33" s="331" t="str">
        <f t="shared" si="12"/>
        <v>1987/1988</v>
      </c>
      <c r="Q33" s="587">
        <v>24.081</v>
      </c>
      <c r="R33" s="587">
        <v>7.52</v>
      </c>
      <c r="S33" s="587">
        <v>181.143</v>
      </c>
      <c r="T33" s="587">
        <v>124.001</v>
      </c>
      <c r="U33" s="587">
        <v>8.6999999999999994E-2</v>
      </c>
      <c r="V33" s="587">
        <v>305.23099999999999</v>
      </c>
      <c r="W33" s="587">
        <v>31.794</v>
      </c>
      <c r="X33" s="587">
        <v>121.652</v>
      </c>
      <c r="Y33" s="587">
        <v>153.446</v>
      </c>
      <c r="Z33" s="587">
        <v>43.598999999999997</v>
      </c>
      <c r="AA33" s="587">
        <v>305.23099999999999</v>
      </c>
      <c r="AB33" s="587">
        <v>108.18600000000001</v>
      </c>
      <c r="AC33" s="332">
        <f t="shared" si="13"/>
        <v>0.54904209698292272</v>
      </c>
      <c r="AD33" s="344"/>
      <c r="AE33" s="334" t="str">
        <f t="shared" si="14"/>
        <v>1987/1988</v>
      </c>
      <c r="AF33" s="592">
        <v>20.212</v>
      </c>
      <c r="AG33" s="592">
        <v>3.92</v>
      </c>
      <c r="AH33" s="592">
        <v>79.239999999999995</v>
      </c>
      <c r="AI33" s="592">
        <v>58.655999999999999</v>
      </c>
      <c r="AJ33" s="592">
        <v>0.217</v>
      </c>
      <c r="AK33" s="592">
        <v>138.113</v>
      </c>
      <c r="AL33" s="592">
        <v>24.3</v>
      </c>
      <c r="AM33" s="592">
        <v>43</v>
      </c>
      <c r="AN33" s="592">
        <v>67.3</v>
      </c>
      <c r="AO33" s="592">
        <v>4.51</v>
      </c>
      <c r="AP33" s="592">
        <v>138.113</v>
      </c>
      <c r="AQ33" s="592">
        <v>66.302999999999997</v>
      </c>
      <c r="AR33" s="335">
        <f t="shared" si="0"/>
        <v>0.92331151650187993</v>
      </c>
      <c r="AS33" s="345"/>
      <c r="AT33" s="611" t="str">
        <f t="shared" si="15"/>
        <v>1987/1988</v>
      </c>
      <c r="AU33" s="612">
        <v>13.375</v>
      </c>
      <c r="AV33" s="612">
        <v>1.89</v>
      </c>
      <c r="AW33" s="612">
        <v>25.22</v>
      </c>
      <c r="AX33" s="612">
        <v>1.889</v>
      </c>
      <c r="AY33" s="612">
        <v>0.05</v>
      </c>
      <c r="AZ33" s="612">
        <v>27.158999999999999</v>
      </c>
      <c r="BA33" s="612">
        <v>3.04</v>
      </c>
      <c r="BB33" s="612">
        <v>21.43</v>
      </c>
      <c r="BC33" s="612">
        <v>24.47</v>
      </c>
      <c r="BD33" s="612">
        <v>0</v>
      </c>
      <c r="BE33" s="612">
        <v>27.158999999999999</v>
      </c>
      <c r="BF33" s="612">
        <v>2.6890000000000001</v>
      </c>
      <c r="BG33" s="613">
        <f t="shared" si="1"/>
        <v>0.10988966080915408</v>
      </c>
      <c r="BH33" s="345"/>
      <c r="BI33" s="955" t="str">
        <f t="shared" si="16"/>
        <v>1987/1988</v>
      </c>
      <c r="BJ33" s="956">
        <v>8.6969999999999992</v>
      </c>
      <c r="BK33" s="956">
        <v>5.58</v>
      </c>
      <c r="BL33" s="956">
        <v>48.569000000000003</v>
      </c>
      <c r="BM33" s="956">
        <v>6.5730000000000004</v>
      </c>
      <c r="BN33" s="956">
        <v>6.5890000000000004</v>
      </c>
      <c r="BO33" s="956">
        <v>61.731000000000002</v>
      </c>
      <c r="BP33" s="956">
        <v>10.031000000000001</v>
      </c>
      <c r="BQ33" s="956">
        <v>44.146000000000001</v>
      </c>
      <c r="BR33" s="956">
        <v>54.177</v>
      </c>
      <c r="BS33" s="956">
        <v>1.5860000000000001</v>
      </c>
      <c r="BT33" s="956">
        <v>61.731000000000002</v>
      </c>
      <c r="BU33" s="956">
        <v>5.968</v>
      </c>
      <c r="BV33" s="957">
        <f t="shared" si="2"/>
        <v>0.10702437099869089</v>
      </c>
      <c r="BW33" s="344"/>
      <c r="BX33" s="970" t="str">
        <f t="shared" si="17"/>
        <v>1987/1988</v>
      </c>
      <c r="BY33" s="971">
        <v>2.4380000000000002</v>
      </c>
      <c r="BZ33" s="971">
        <v>3.77</v>
      </c>
      <c r="CA33" s="971">
        <v>9.1999999999999993</v>
      </c>
      <c r="CB33" s="971">
        <v>0.39100000000000001</v>
      </c>
      <c r="CC33" s="971">
        <v>0</v>
      </c>
      <c r="CD33" s="971">
        <v>9.5909999999999993</v>
      </c>
      <c r="CE33" s="971">
        <v>6.6000000000000003E-2</v>
      </c>
      <c r="CF33" s="971">
        <v>4.5999999999999996</v>
      </c>
      <c r="CG33" s="971">
        <v>4.6660000000000004</v>
      </c>
      <c r="CH33" s="971">
        <v>4.34</v>
      </c>
      <c r="CI33" s="971">
        <v>9.5909999999999993</v>
      </c>
      <c r="CJ33" s="971">
        <v>0.58499999999999996</v>
      </c>
      <c r="CK33" s="972">
        <f t="shared" si="3"/>
        <v>6.4956695536309117E-2</v>
      </c>
      <c r="CL33" s="344"/>
      <c r="CM33" s="775" t="str">
        <f t="shared" si="18"/>
        <v>1987/1988</v>
      </c>
      <c r="CN33" s="982">
        <v>6</v>
      </c>
      <c r="CO33" s="982">
        <v>1.65</v>
      </c>
      <c r="CP33" s="982">
        <v>9.9</v>
      </c>
      <c r="CQ33" s="982">
        <v>0.628</v>
      </c>
      <c r="CR33" s="982">
        <v>2.899</v>
      </c>
      <c r="CS33" s="982">
        <v>13.427</v>
      </c>
      <c r="CT33" s="982">
        <v>12.673999999999999</v>
      </c>
      <c r="CU33" s="982">
        <v>0.35</v>
      </c>
      <c r="CV33" s="982">
        <v>13.023999999999999</v>
      </c>
      <c r="CW33" s="982">
        <v>0</v>
      </c>
      <c r="CX33" s="982">
        <v>13.427</v>
      </c>
      <c r="CY33" s="982">
        <v>0.40300000000000002</v>
      </c>
      <c r="CZ33" s="776">
        <f t="shared" si="4"/>
        <v>3.0942874692874697E-2</v>
      </c>
      <c r="DA33" s="344"/>
      <c r="DB33" s="338" t="str">
        <f t="shared" si="19"/>
        <v>1987/1988</v>
      </c>
      <c r="DC33" s="597">
        <v>2.423</v>
      </c>
      <c r="DD33" s="597">
        <v>3.43</v>
      </c>
      <c r="DE33" s="597">
        <v>8.3079999999999998</v>
      </c>
      <c r="DF33" s="597">
        <v>0.15</v>
      </c>
      <c r="DG33" s="597">
        <v>0.3</v>
      </c>
      <c r="DH33" s="597">
        <v>8.7579999999999991</v>
      </c>
      <c r="DI33" s="597">
        <v>1.25</v>
      </c>
      <c r="DJ33" s="597">
        <v>5.665</v>
      </c>
      <c r="DK33" s="597">
        <v>6.915</v>
      </c>
      <c r="DL33" s="597">
        <v>1.5</v>
      </c>
      <c r="DM33" s="597">
        <v>8.7579999999999991</v>
      </c>
      <c r="DN33" s="597">
        <v>0.34300000000000003</v>
      </c>
      <c r="DO33" s="339">
        <f t="shared" ref="DO33:DO56" si="62">DN33/(DK33+DL33)</f>
        <v>4.0760546642899589E-2</v>
      </c>
      <c r="DP33" s="344"/>
      <c r="DQ33" s="611" t="str">
        <f t="shared" si="20"/>
        <v>1987/1988</v>
      </c>
      <c r="DR33" s="612">
        <v>5.5609999999999999</v>
      </c>
      <c r="DS33" s="612">
        <v>1.03</v>
      </c>
      <c r="DT33" s="612">
        <v>5.7210000000000001</v>
      </c>
      <c r="DU33" s="612">
        <v>0.05</v>
      </c>
      <c r="DV33" s="612">
        <v>0.27500000000000002</v>
      </c>
      <c r="DW33" s="612">
        <v>6.0460000000000003</v>
      </c>
      <c r="DX33" s="612">
        <v>4.9169999999999998</v>
      </c>
      <c r="DY33" s="612">
        <v>1.079</v>
      </c>
      <c r="DZ33" s="612">
        <v>5.9960000000000004</v>
      </c>
      <c r="EA33" s="612">
        <v>0</v>
      </c>
      <c r="EB33" s="612">
        <v>6.0460000000000003</v>
      </c>
      <c r="EC33" s="612">
        <v>0.05</v>
      </c>
      <c r="ED33" s="613">
        <f t="shared" si="5"/>
        <v>8.3388925950633758E-3</v>
      </c>
      <c r="EE33" s="344"/>
      <c r="EF33" s="994" t="str">
        <f t="shared" si="21"/>
        <v>1987/1988</v>
      </c>
      <c r="EG33" s="995">
        <v>1.006</v>
      </c>
      <c r="EH33" s="995">
        <v>7.02</v>
      </c>
      <c r="EI33" s="995">
        <v>7.0650000000000004</v>
      </c>
      <c r="EJ33" s="995">
        <v>1.194</v>
      </c>
      <c r="EK33" s="995">
        <v>0.23499999999999999</v>
      </c>
      <c r="EL33" s="995">
        <v>8.4939999999999998</v>
      </c>
      <c r="EM33" s="995">
        <v>1.1830000000000001</v>
      </c>
      <c r="EN33" s="995">
        <v>5.7</v>
      </c>
      <c r="EO33" s="995">
        <v>6.883</v>
      </c>
      <c r="EP33" s="995">
        <v>0.36899999999999999</v>
      </c>
      <c r="EQ33" s="995">
        <v>8.4939999999999998</v>
      </c>
      <c r="ER33" s="995">
        <v>1.242</v>
      </c>
      <c r="ES33" s="996">
        <f t="shared" si="6"/>
        <v>0.17126309983452842</v>
      </c>
      <c r="ET33" s="344"/>
      <c r="EU33" s="1007" t="str">
        <f t="shared" si="22"/>
        <v>1987/1988</v>
      </c>
      <c r="EV33" s="1008">
        <v>1.4239999999999999</v>
      </c>
      <c r="EW33" s="1008">
        <v>2.7</v>
      </c>
      <c r="EX33" s="1008">
        <v>3.8439999999999999</v>
      </c>
      <c r="EY33" s="1008">
        <v>0.3</v>
      </c>
      <c r="EZ33" s="1008">
        <v>5</v>
      </c>
      <c r="FA33" s="1008">
        <v>9.1440000000000001</v>
      </c>
      <c r="FB33" s="1008">
        <v>1.4</v>
      </c>
      <c r="FC33" s="1008">
        <v>6</v>
      </c>
      <c r="FD33" s="1008">
        <v>7.4</v>
      </c>
      <c r="FE33" s="1008">
        <v>0.5</v>
      </c>
      <c r="FF33" s="1008">
        <v>9.1440000000000001</v>
      </c>
      <c r="FG33" s="1008">
        <v>1.244</v>
      </c>
      <c r="FH33" s="1009">
        <f t="shared" si="7"/>
        <v>0.15746835443037974</v>
      </c>
      <c r="FI33" s="344"/>
      <c r="FJ33" s="955" t="str">
        <f t="shared" si="23"/>
        <v>1987/1988</v>
      </c>
      <c r="FK33" s="956">
        <f t="shared" si="24"/>
        <v>41.644999999999982</v>
      </c>
      <c r="FL33" s="956">
        <f t="shared" si="25"/>
        <v>1.747796854364271</v>
      </c>
      <c r="FM33" s="956">
        <f t="shared" si="26"/>
        <v>72.787000000000035</v>
      </c>
      <c r="FN33" s="956">
        <f t="shared" si="27"/>
        <v>11.004999999999985</v>
      </c>
      <c r="FO33" s="956">
        <f t="shared" si="28"/>
        <v>41.671000000000006</v>
      </c>
      <c r="FP33" s="956">
        <f t="shared" si="29"/>
        <v>125.46300000000005</v>
      </c>
      <c r="FQ33" s="956">
        <f t="shared" si="30"/>
        <v>49.181999999999981</v>
      </c>
      <c r="FR33" s="956">
        <f t="shared" si="31"/>
        <v>62.89500000000001</v>
      </c>
      <c r="FS33" s="956">
        <f t="shared" si="32"/>
        <v>112.07700000000003</v>
      </c>
      <c r="FT33" s="956">
        <f t="shared" si="33"/>
        <v>2.7240000000000038</v>
      </c>
      <c r="FU33" s="956">
        <f t="shared" si="34"/>
        <v>125.46300000000005</v>
      </c>
      <c r="FV33" s="956">
        <f t="shared" si="35"/>
        <v>10.662000000000006</v>
      </c>
      <c r="FW33" s="957">
        <f t="shared" si="9"/>
        <v>9.2873755455091883E-2</v>
      </c>
      <c r="FX33" s="346"/>
      <c r="FY33" s="409" t="str">
        <f t="shared" si="36"/>
        <v>1987/1988</v>
      </c>
      <c r="FZ33" s="341">
        <f t="shared" si="37"/>
        <v>0.40165012184116522</v>
      </c>
      <c r="GA33" s="342">
        <f t="shared" si="38"/>
        <v>0.17569961662716158</v>
      </c>
      <c r="GB33" s="342">
        <f t="shared" si="39"/>
        <v>5.5920549360638755E-2</v>
      </c>
      <c r="GC33" s="342">
        <f t="shared" si="40"/>
        <v>0.10769251236704458</v>
      </c>
      <c r="GD33" s="342">
        <f t="shared" si="41"/>
        <v>2.0399248775490743E-2</v>
      </c>
      <c r="GE33" s="342">
        <f t="shared" si="42"/>
        <v>2.1951365530147652E-2</v>
      </c>
      <c r="GF33" s="342">
        <f t="shared" si="43"/>
        <v>1.8421408568127948E-2</v>
      </c>
      <c r="GG33" s="342">
        <f t="shared" si="44"/>
        <v>1.268522850484593E-2</v>
      </c>
      <c r="GH33" s="342">
        <f t="shared" si="45"/>
        <v>1.5665292673787187E-2</v>
      </c>
      <c r="GI33" s="342">
        <f t="shared" si="46"/>
        <v>8.5233382927159158E-3</v>
      </c>
      <c r="GJ33" s="342">
        <f t="shared" si="47"/>
        <v>0.16139131745887453</v>
      </c>
      <c r="GK33" s="343">
        <f t="shared" si="48"/>
        <v>0.99999999999999978</v>
      </c>
      <c r="GM33" s="409" t="str">
        <f t="shared" si="49"/>
        <v>1987/1988</v>
      </c>
      <c r="GN33" s="426">
        <f t="shared" si="50"/>
        <v>0.67172991124213721</v>
      </c>
      <c r="GO33" s="426">
        <f t="shared" si="51"/>
        <v>1.2466850985712215</v>
      </c>
      <c r="GP33" s="426">
        <f t="shared" si="52"/>
        <v>0.83860868254112531</v>
      </c>
      <c r="GQ33" s="426">
        <f t="shared" si="53"/>
        <v>0.94627435473083488</v>
      </c>
      <c r="GR33" s="426">
        <f t="shared" si="54"/>
        <v>0.2730492123580413</v>
      </c>
      <c r="GS33" s="426">
        <f t="shared" si="55"/>
        <v>0.82407380142100572</v>
      </c>
      <c r="GT33" s="426">
        <f t="shared" si="56"/>
        <v>0.64829050966482415</v>
      </c>
      <c r="GU33" s="426">
        <f t="shared" si="57"/>
        <v>0.80129029404423768</v>
      </c>
      <c r="GV33" s="426">
        <f t="shared" si="58"/>
        <v>0.75440776239498275</v>
      </c>
      <c r="GW33" s="426">
        <f t="shared" si="59"/>
        <v>0.95393045595995118</v>
      </c>
      <c r="GX33" s="426">
        <f t="shared" si="60"/>
        <v>0.82407380142100572</v>
      </c>
      <c r="GY33" s="427">
        <f t="shared" si="61"/>
        <v>0.94606298216769935</v>
      </c>
    </row>
    <row r="34" spans="1:207" ht="14.4" x14ac:dyDescent="0.3">
      <c r="A34" s="416" t="s">
        <v>142</v>
      </c>
      <c r="B34" s="603">
        <v>126.10899999999999</v>
      </c>
      <c r="C34" s="603">
        <v>3.18</v>
      </c>
      <c r="D34" s="603">
        <v>400.43900000000002</v>
      </c>
      <c r="E34" s="603">
        <v>197.67500000000001</v>
      </c>
      <c r="F34" s="603">
        <v>66.465000000000003</v>
      </c>
      <c r="G34" s="603">
        <v>664.57899999999995</v>
      </c>
      <c r="H34" s="603">
        <v>144.035</v>
      </c>
      <c r="I34" s="603">
        <v>306.827</v>
      </c>
      <c r="J34" s="603">
        <v>450.86200000000002</v>
      </c>
      <c r="K34" s="603">
        <v>68.460999999999999</v>
      </c>
      <c r="L34" s="603">
        <v>664.57899999999995</v>
      </c>
      <c r="M34" s="603">
        <v>145.256</v>
      </c>
      <c r="N34" s="417">
        <f t="shared" si="11"/>
        <v>0.27970261282477382</v>
      </c>
      <c r="P34" s="331" t="str">
        <f t="shared" si="12"/>
        <v>1988/1989</v>
      </c>
      <c r="Q34" s="587">
        <v>23.573</v>
      </c>
      <c r="R34" s="587">
        <v>5.31</v>
      </c>
      <c r="S34" s="587">
        <v>125.194</v>
      </c>
      <c r="T34" s="587">
        <v>108.18600000000001</v>
      </c>
      <c r="U34" s="587">
        <v>7.0999999999999994E-2</v>
      </c>
      <c r="V34" s="587">
        <v>233.45099999999999</v>
      </c>
      <c r="W34" s="587">
        <v>32.965000000000003</v>
      </c>
      <c r="X34" s="587">
        <v>99.926000000000002</v>
      </c>
      <c r="Y34" s="587">
        <v>132.89099999999999</v>
      </c>
      <c r="Z34" s="587">
        <v>51.524999999999999</v>
      </c>
      <c r="AA34" s="587">
        <v>233.45099999999999</v>
      </c>
      <c r="AB34" s="587">
        <v>49.034999999999997</v>
      </c>
      <c r="AC34" s="332">
        <f t="shared" si="13"/>
        <v>0.2658934148880791</v>
      </c>
      <c r="AD34" s="344"/>
      <c r="AE34" s="334" t="str">
        <f t="shared" si="14"/>
        <v>1988/1989</v>
      </c>
      <c r="AF34" s="592">
        <v>19.692</v>
      </c>
      <c r="AG34" s="592">
        <v>3.93</v>
      </c>
      <c r="AH34" s="592">
        <v>77.350999999999999</v>
      </c>
      <c r="AI34" s="592">
        <v>66.302999999999997</v>
      </c>
      <c r="AJ34" s="592">
        <v>0</v>
      </c>
      <c r="AK34" s="592">
        <v>143.654</v>
      </c>
      <c r="AL34" s="592">
        <v>24</v>
      </c>
      <c r="AM34" s="592">
        <v>45</v>
      </c>
      <c r="AN34" s="592">
        <v>69</v>
      </c>
      <c r="AO34" s="592">
        <v>4.008</v>
      </c>
      <c r="AP34" s="592">
        <v>143.654</v>
      </c>
      <c r="AQ34" s="592">
        <v>70.646000000000001</v>
      </c>
      <c r="AR34" s="335">
        <f t="shared" si="0"/>
        <v>0.96764738110891968</v>
      </c>
      <c r="AS34" s="345"/>
      <c r="AT34" s="611" t="str">
        <f t="shared" si="15"/>
        <v>1988/1989</v>
      </c>
      <c r="AU34" s="612">
        <v>12.97</v>
      </c>
      <c r="AV34" s="612">
        <v>2.0299999999999998</v>
      </c>
      <c r="AW34" s="612">
        <v>26.27</v>
      </c>
      <c r="AX34" s="612">
        <v>2.6890000000000001</v>
      </c>
      <c r="AY34" s="612">
        <v>0.1</v>
      </c>
      <c r="AZ34" s="612">
        <v>29.059000000000001</v>
      </c>
      <c r="BA34" s="612">
        <v>3.1080000000000001</v>
      </c>
      <c r="BB34" s="612">
        <v>22</v>
      </c>
      <c r="BC34" s="612">
        <v>25.108000000000001</v>
      </c>
      <c r="BD34" s="612">
        <v>0</v>
      </c>
      <c r="BE34" s="612">
        <v>29.059000000000001</v>
      </c>
      <c r="BF34" s="612">
        <v>3.9510000000000001</v>
      </c>
      <c r="BG34" s="613">
        <f t="shared" si="1"/>
        <v>0.15736020391906963</v>
      </c>
      <c r="BH34" s="345"/>
      <c r="BI34" s="955" t="str">
        <f t="shared" si="16"/>
        <v>1988/1989</v>
      </c>
      <c r="BJ34" s="956">
        <v>8.9719999999999995</v>
      </c>
      <c r="BK34" s="956">
        <v>5.5</v>
      </c>
      <c r="BL34" s="956">
        <v>49.302999999999997</v>
      </c>
      <c r="BM34" s="956">
        <v>5.968</v>
      </c>
      <c r="BN34" s="956">
        <v>5.9889999999999999</v>
      </c>
      <c r="BO34" s="956">
        <v>61.26</v>
      </c>
      <c r="BP34" s="956">
        <v>9.48</v>
      </c>
      <c r="BQ34" s="956">
        <v>42.976999999999997</v>
      </c>
      <c r="BR34" s="956">
        <v>52.457000000000001</v>
      </c>
      <c r="BS34" s="956">
        <v>2.8820000000000001</v>
      </c>
      <c r="BT34" s="956">
        <v>61.26</v>
      </c>
      <c r="BU34" s="956">
        <v>5.9210000000000003</v>
      </c>
      <c r="BV34" s="957">
        <f t="shared" si="2"/>
        <v>0.10699506677027053</v>
      </c>
      <c r="BW34" s="344"/>
      <c r="BX34" s="970" t="str">
        <f t="shared" si="17"/>
        <v>1988/1989</v>
      </c>
      <c r="BY34" s="971">
        <v>1.6839999999999999</v>
      </c>
      <c r="BZ34" s="971">
        <v>2.91</v>
      </c>
      <c r="CA34" s="971">
        <v>4.9000000000000004</v>
      </c>
      <c r="CB34" s="971">
        <v>0.58499999999999996</v>
      </c>
      <c r="CC34" s="971">
        <v>0</v>
      </c>
      <c r="CD34" s="971">
        <v>5.4850000000000003</v>
      </c>
      <c r="CE34" s="971">
        <v>1</v>
      </c>
      <c r="CF34" s="971">
        <v>2</v>
      </c>
      <c r="CG34" s="971">
        <v>3</v>
      </c>
      <c r="CH34" s="971">
        <v>1.8</v>
      </c>
      <c r="CI34" s="971">
        <v>5.4850000000000003</v>
      </c>
      <c r="CJ34" s="971">
        <v>0.68500000000000005</v>
      </c>
      <c r="CK34" s="972">
        <f t="shared" si="3"/>
        <v>0.14270833333333335</v>
      </c>
      <c r="CL34" s="344"/>
      <c r="CM34" s="775" t="str">
        <f t="shared" si="18"/>
        <v>1988/1989</v>
      </c>
      <c r="CN34" s="982">
        <v>6</v>
      </c>
      <c r="CO34" s="982">
        <v>1.68</v>
      </c>
      <c r="CP34" s="982">
        <v>10.1</v>
      </c>
      <c r="CQ34" s="982">
        <v>0.40300000000000002</v>
      </c>
      <c r="CR34" s="982">
        <v>3.1379999999999999</v>
      </c>
      <c r="CS34" s="982">
        <v>13.641</v>
      </c>
      <c r="CT34" s="982">
        <v>13.097</v>
      </c>
      <c r="CU34" s="982">
        <v>0.35</v>
      </c>
      <c r="CV34" s="982">
        <v>13.446999999999999</v>
      </c>
      <c r="CW34" s="982">
        <v>0</v>
      </c>
      <c r="CX34" s="982">
        <v>13.641</v>
      </c>
      <c r="CY34" s="982">
        <v>0.19400000000000001</v>
      </c>
      <c r="CZ34" s="776">
        <f t="shared" si="4"/>
        <v>1.4427009741949879E-2</v>
      </c>
      <c r="DA34" s="344"/>
      <c r="DB34" s="338" t="str">
        <f t="shared" si="19"/>
        <v>1988/1989</v>
      </c>
      <c r="DC34" s="597">
        <v>2.3279999999999998</v>
      </c>
      <c r="DD34" s="597">
        <v>3.71</v>
      </c>
      <c r="DE34" s="597">
        <v>8.6379999999999999</v>
      </c>
      <c r="DF34" s="597">
        <v>0.34300000000000003</v>
      </c>
      <c r="DG34" s="597">
        <v>1.8</v>
      </c>
      <c r="DH34" s="597">
        <v>10.781000000000001</v>
      </c>
      <c r="DI34" s="597">
        <v>1.1000000000000001</v>
      </c>
      <c r="DJ34" s="597">
        <v>7.7549999999999999</v>
      </c>
      <c r="DK34" s="597">
        <v>8.8550000000000004</v>
      </c>
      <c r="DL34" s="597">
        <v>1.3</v>
      </c>
      <c r="DM34" s="597">
        <v>10.781000000000001</v>
      </c>
      <c r="DN34" s="597">
        <v>0.626</v>
      </c>
      <c r="DO34" s="339">
        <f t="shared" si="62"/>
        <v>6.1644510093549966E-2</v>
      </c>
      <c r="DP34" s="344"/>
      <c r="DQ34" s="611" t="str">
        <f t="shared" si="20"/>
        <v>1988/1989</v>
      </c>
      <c r="DR34" s="612">
        <v>5.8970000000000002</v>
      </c>
      <c r="DS34" s="612">
        <v>1.4</v>
      </c>
      <c r="DT34" s="612">
        <v>8.2289999999999992</v>
      </c>
      <c r="DU34" s="612">
        <v>0.05</v>
      </c>
      <c r="DV34" s="612">
        <v>0.2</v>
      </c>
      <c r="DW34" s="612">
        <v>8.4789999999999992</v>
      </c>
      <c r="DX34" s="612">
        <v>7.0789999999999997</v>
      </c>
      <c r="DY34" s="612">
        <v>1.1000000000000001</v>
      </c>
      <c r="DZ34" s="612">
        <v>8.1790000000000003</v>
      </c>
      <c r="EA34" s="612">
        <v>0</v>
      </c>
      <c r="EB34" s="612">
        <v>8.4789999999999992</v>
      </c>
      <c r="EC34" s="612">
        <v>0.3</v>
      </c>
      <c r="ED34" s="613">
        <f t="shared" si="5"/>
        <v>3.6679300648000977E-2</v>
      </c>
      <c r="EE34" s="344"/>
      <c r="EF34" s="994" t="str">
        <f t="shared" si="21"/>
        <v>1988/1989</v>
      </c>
      <c r="EG34" s="995">
        <v>0.995</v>
      </c>
      <c r="EH34" s="995">
        <v>5.48</v>
      </c>
      <c r="EI34" s="995">
        <v>5.45</v>
      </c>
      <c r="EJ34" s="995">
        <v>1.242</v>
      </c>
      <c r="EK34" s="995">
        <v>0.97499999999999998</v>
      </c>
      <c r="EL34" s="995">
        <v>7.6669999999999998</v>
      </c>
      <c r="EM34" s="995">
        <v>1.4059999999999999</v>
      </c>
      <c r="EN34" s="995">
        <v>5.2480000000000002</v>
      </c>
      <c r="EO34" s="995">
        <v>6.6539999999999999</v>
      </c>
      <c r="EP34" s="995">
        <v>1.0999999999999999E-2</v>
      </c>
      <c r="EQ34" s="995">
        <v>7.6669999999999998</v>
      </c>
      <c r="ER34" s="995">
        <v>1.002</v>
      </c>
      <c r="ES34" s="996">
        <f t="shared" si="6"/>
        <v>0.15033758439609901</v>
      </c>
      <c r="ET34" s="344"/>
      <c r="EU34" s="1007" t="str">
        <f t="shared" si="22"/>
        <v>1988/1989</v>
      </c>
      <c r="EV34" s="1008">
        <v>1.26</v>
      </c>
      <c r="EW34" s="1008">
        <v>3.03</v>
      </c>
      <c r="EX34" s="1008">
        <v>3.8140000000000001</v>
      </c>
      <c r="EY34" s="1008">
        <v>1.244</v>
      </c>
      <c r="EZ34" s="1008">
        <v>13.574999999999999</v>
      </c>
      <c r="FA34" s="1008">
        <v>18.632999999999999</v>
      </c>
      <c r="FB34" s="1008">
        <v>1.4</v>
      </c>
      <c r="FC34" s="1008">
        <v>14.265000000000001</v>
      </c>
      <c r="FD34" s="1008">
        <v>15.664999999999999</v>
      </c>
      <c r="FE34" s="1008">
        <v>0.1</v>
      </c>
      <c r="FF34" s="1008">
        <v>18.632999999999999</v>
      </c>
      <c r="FG34" s="1008">
        <v>2.8679999999999999</v>
      </c>
      <c r="FH34" s="1009">
        <f t="shared" si="7"/>
        <v>0.18192197906755472</v>
      </c>
      <c r="FI34" s="344"/>
      <c r="FJ34" s="955" t="str">
        <f t="shared" si="23"/>
        <v>1988/1989</v>
      </c>
      <c r="FK34" s="956">
        <f t="shared" si="24"/>
        <v>42.738</v>
      </c>
      <c r="FL34" s="956">
        <f t="shared" si="25"/>
        <v>1.8997145397538491</v>
      </c>
      <c r="FM34" s="956">
        <f t="shared" si="26"/>
        <v>81.19</v>
      </c>
      <c r="FN34" s="956">
        <f t="shared" si="27"/>
        <v>10.662000000000006</v>
      </c>
      <c r="FO34" s="956">
        <f t="shared" si="28"/>
        <v>40.617000000000019</v>
      </c>
      <c r="FP34" s="956">
        <f t="shared" si="29"/>
        <v>132.46899999999988</v>
      </c>
      <c r="FQ34" s="956">
        <f t="shared" si="30"/>
        <v>49.399999999999984</v>
      </c>
      <c r="FR34" s="956">
        <f t="shared" si="31"/>
        <v>66.206000000000017</v>
      </c>
      <c r="FS34" s="956">
        <f t="shared" si="32"/>
        <v>115.60600000000002</v>
      </c>
      <c r="FT34" s="956">
        <f t="shared" si="33"/>
        <v>6.8350000000000009</v>
      </c>
      <c r="FU34" s="956">
        <f t="shared" si="34"/>
        <v>132.46899999999988</v>
      </c>
      <c r="FV34" s="956">
        <f t="shared" si="35"/>
        <v>10.028</v>
      </c>
      <c r="FW34" s="957">
        <f t="shared" si="9"/>
        <v>8.1900670527029332E-2</v>
      </c>
      <c r="FX34" s="340"/>
      <c r="FY34" s="409" t="str">
        <f t="shared" si="36"/>
        <v>1988/1989</v>
      </c>
      <c r="FZ34" s="341">
        <f t="shared" si="37"/>
        <v>0.31264187554159312</v>
      </c>
      <c r="GA34" s="342">
        <f t="shared" si="38"/>
        <v>0.19316550086280307</v>
      </c>
      <c r="GB34" s="342">
        <f t="shared" si="39"/>
        <v>6.5603000706724368E-2</v>
      </c>
      <c r="GC34" s="342">
        <f t="shared" si="40"/>
        <v>0.12312237319541801</v>
      </c>
      <c r="GD34" s="342">
        <f t="shared" si="41"/>
        <v>1.2236570364025482E-2</v>
      </c>
      <c r="GE34" s="342">
        <f t="shared" si="42"/>
        <v>2.5222318505440277E-2</v>
      </c>
      <c r="GF34" s="342">
        <f t="shared" si="43"/>
        <v>2.1571325470296349E-2</v>
      </c>
      <c r="GG34" s="342">
        <f t="shared" si="44"/>
        <v>2.0549946433788914E-2</v>
      </c>
      <c r="GH34" s="342">
        <f t="shared" si="45"/>
        <v>1.3610062955905894E-2</v>
      </c>
      <c r="GI34" s="342">
        <f t="shared" si="46"/>
        <v>9.524546809876161E-3</v>
      </c>
      <c r="GJ34" s="342">
        <f t="shared" si="47"/>
        <v>0.20275247915412833</v>
      </c>
      <c r="GK34" s="343">
        <f t="shared" si="48"/>
        <v>1</v>
      </c>
      <c r="GM34" s="409" t="str">
        <f t="shared" si="49"/>
        <v>1988/1989</v>
      </c>
      <c r="GN34" s="426">
        <f t="shared" si="50"/>
        <v>0.66110269687333978</v>
      </c>
      <c r="GO34" s="426">
        <f t="shared" si="51"/>
        <v>1.2041689231938861</v>
      </c>
      <c r="GP34" s="426">
        <f t="shared" si="52"/>
        <v>0.79724752084587169</v>
      </c>
      <c r="GQ34" s="426">
        <f t="shared" si="53"/>
        <v>0.94606298216769935</v>
      </c>
      <c r="GR34" s="426">
        <f t="shared" si="54"/>
        <v>0.38889641164522676</v>
      </c>
      <c r="GS34" s="426">
        <f t="shared" si="55"/>
        <v>0.8006723053241227</v>
      </c>
      <c r="GT34" s="426">
        <f t="shared" si="56"/>
        <v>0.65702780574165998</v>
      </c>
      <c r="GU34" s="426">
        <f t="shared" si="57"/>
        <v>0.78422368305266477</v>
      </c>
      <c r="GV34" s="426">
        <f t="shared" si="58"/>
        <v>0.74358894739410286</v>
      </c>
      <c r="GW34" s="426">
        <f t="shared" si="59"/>
        <v>0.90016213610668849</v>
      </c>
      <c r="GX34" s="426">
        <f t="shared" si="60"/>
        <v>0.8006723053241227</v>
      </c>
      <c r="GY34" s="427">
        <f t="shared" si="61"/>
        <v>0.93096326485652925</v>
      </c>
    </row>
    <row r="35" spans="1:207" ht="14.4" x14ac:dyDescent="0.3">
      <c r="A35" s="416" t="s">
        <v>143</v>
      </c>
      <c r="B35" s="603">
        <v>127.346</v>
      </c>
      <c r="C35" s="603">
        <v>3.63</v>
      </c>
      <c r="D35" s="603">
        <v>461.71699999999998</v>
      </c>
      <c r="E35" s="603">
        <v>145.256</v>
      </c>
      <c r="F35" s="603">
        <v>73.602999999999994</v>
      </c>
      <c r="G35" s="603">
        <v>680.57600000000002</v>
      </c>
      <c r="H35" s="603">
        <v>150.65100000000001</v>
      </c>
      <c r="I35" s="603">
        <v>324.88400000000001</v>
      </c>
      <c r="J35" s="603">
        <v>475.53500000000003</v>
      </c>
      <c r="K35" s="603">
        <v>72.176000000000002</v>
      </c>
      <c r="L35" s="603">
        <v>680.57600000000002</v>
      </c>
      <c r="M35" s="603">
        <v>132.86500000000001</v>
      </c>
      <c r="N35" s="417">
        <f t="shared" si="11"/>
        <v>0.24258231074416983</v>
      </c>
      <c r="P35" s="331" t="str">
        <f t="shared" si="12"/>
        <v>1989/1990</v>
      </c>
      <c r="Q35" s="587">
        <v>26.216999999999999</v>
      </c>
      <c r="R35" s="587">
        <v>7.3</v>
      </c>
      <c r="S35" s="587">
        <v>191.32</v>
      </c>
      <c r="T35" s="587">
        <v>49.034999999999997</v>
      </c>
      <c r="U35" s="587">
        <v>4.8000000000000001E-2</v>
      </c>
      <c r="V35" s="587">
        <v>240.40299999999999</v>
      </c>
      <c r="W35" s="587">
        <v>34.799999999999997</v>
      </c>
      <c r="X35" s="587">
        <v>111.32</v>
      </c>
      <c r="Y35" s="587">
        <v>146.12</v>
      </c>
      <c r="Z35" s="587">
        <v>60.131999999999998</v>
      </c>
      <c r="AA35" s="587">
        <v>240.40299999999999</v>
      </c>
      <c r="AB35" s="587">
        <v>34.151000000000003</v>
      </c>
      <c r="AC35" s="332">
        <f t="shared" si="13"/>
        <v>0.16557900044605628</v>
      </c>
      <c r="AD35" s="344"/>
      <c r="AE35" s="334" t="str">
        <f t="shared" si="14"/>
        <v>1989/1990</v>
      </c>
      <c r="AF35" s="592">
        <v>20.353000000000002</v>
      </c>
      <c r="AG35" s="592">
        <v>3.88</v>
      </c>
      <c r="AH35" s="592">
        <v>78.927999999999997</v>
      </c>
      <c r="AI35" s="592">
        <v>70.646000000000001</v>
      </c>
      <c r="AJ35" s="592">
        <v>0.442</v>
      </c>
      <c r="AK35" s="592">
        <v>150.01599999999999</v>
      </c>
      <c r="AL35" s="592">
        <v>26.2</v>
      </c>
      <c r="AM35" s="592">
        <v>48</v>
      </c>
      <c r="AN35" s="592">
        <v>74.2</v>
      </c>
      <c r="AO35" s="592">
        <v>3.085</v>
      </c>
      <c r="AP35" s="592">
        <v>150.01599999999999</v>
      </c>
      <c r="AQ35" s="592">
        <v>72.730999999999995</v>
      </c>
      <c r="AR35" s="335">
        <f t="shared" si="0"/>
        <v>0.94107524099113671</v>
      </c>
      <c r="AS35" s="345"/>
      <c r="AT35" s="611" t="str">
        <f t="shared" si="15"/>
        <v>1989/1990</v>
      </c>
      <c r="AU35" s="612">
        <v>12.1</v>
      </c>
      <c r="AV35" s="612">
        <v>1.84</v>
      </c>
      <c r="AW35" s="612">
        <v>22.3</v>
      </c>
      <c r="AX35" s="612">
        <v>3.9510000000000001</v>
      </c>
      <c r="AY35" s="612">
        <v>0.9</v>
      </c>
      <c r="AZ35" s="612">
        <v>27.151</v>
      </c>
      <c r="BA35" s="612">
        <v>3.3</v>
      </c>
      <c r="BB35" s="612">
        <v>22.5</v>
      </c>
      <c r="BC35" s="612">
        <v>25.8</v>
      </c>
      <c r="BD35" s="612">
        <v>0</v>
      </c>
      <c r="BE35" s="612">
        <v>27.151</v>
      </c>
      <c r="BF35" s="612">
        <v>1.351</v>
      </c>
      <c r="BG35" s="613">
        <f t="shared" si="1"/>
        <v>5.2364341085271313E-2</v>
      </c>
      <c r="BH35" s="345"/>
      <c r="BI35" s="955" t="str">
        <f t="shared" si="16"/>
        <v>1989/1990</v>
      </c>
      <c r="BJ35" s="956">
        <v>8.6639999999999997</v>
      </c>
      <c r="BK35" s="956">
        <v>5.26</v>
      </c>
      <c r="BL35" s="956">
        <v>45.555999999999997</v>
      </c>
      <c r="BM35" s="956">
        <v>5.9210000000000003</v>
      </c>
      <c r="BN35" s="956">
        <v>7.0410000000000004</v>
      </c>
      <c r="BO35" s="956">
        <v>58.518000000000001</v>
      </c>
      <c r="BP35" s="956">
        <v>10.833</v>
      </c>
      <c r="BQ35" s="956">
        <v>39.430999999999997</v>
      </c>
      <c r="BR35" s="956">
        <v>50.264000000000003</v>
      </c>
      <c r="BS35" s="956">
        <v>1.5589999999999999</v>
      </c>
      <c r="BT35" s="956">
        <v>58.518000000000001</v>
      </c>
      <c r="BU35" s="956">
        <v>6.6950000000000003</v>
      </c>
      <c r="BV35" s="957">
        <f t="shared" si="2"/>
        <v>0.12918974200644501</v>
      </c>
      <c r="BW35" s="344"/>
      <c r="BX35" s="970" t="str">
        <f t="shared" si="17"/>
        <v>1989/1990</v>
      </c>
      <c r="BY35" s="971">
        <v>1.7</v>
      </c>
      <c r="BZ35" s="971">
        <v>3.06</v>
      </c>
      <c r="CA35" s="971">
        <v>5.2</v>
      </c>
      <c r="CB35" s="971">
        <v>0.68500000000000005</v>
      </c>
      <c r="CC35" s="971">
        <v>0</v>
      </c>
      <c r="CD35" s="971">
        <v>5.8849999999999998</v>
      </c>
      <c r="CE35" s="971">
        <v>0.9</v>
      </c>
      <c r="CF35" s="971">
        <v>2</v>
      </c>
      <c r="CG35" s="971">
        <v>2.9</v>
      </c>
      <c r="CH35" s="971">
        <v>2.8</v>
      </c>
      <c r="CI35" s="971">
        <v>5.8849999999999998</v>
      </c>
      <c r="CJ35" s="971">
        <v>0.185</v>
      </c>
      <c r="CK35" s="972">
        <f t="shared" si="3"/>
        <v>3.2456140350877197E-2</v>
      </c>
      <c r="CL35" s="344"/>
      <c r="CM35" s="775" t="str">
        <f t="shared" si="18"/>
        <v>1989/1990</v>
      </c>
      <c r="CN35" s="982">
        <v>5.8</v>
      </c>
      <c r="CO35" s="982">
        <v>1.68</v>
      </c>
      <c r="CP35" s="982">
        <v>9.75</v>
      </c>
      <c r="CQ35" s="982">
        <v>0.19400000000000001</v>
      </c>
      <c r="CR35" s="982">
        <v>4.9950000000000001</v>
      </c>
      <c r="CS35" s="982">
        <v>14.939</v>
      </c>
      <c r="CT35" s="982">
        <v>13.138999999999999</v>
      </c>
      <c r="CU35" s="982">
        <v>0.85</v>
      </c>
      <c r="CV35" s="982">
        <v>13.989000000000001</v>
      </c>
      <c r="CW35" s="982">
        <v>0</v>
      </c>
      <c r="CX35" s="982">
        <v>14.939</v>
      </c>
      <c r="CY35" s="982">
        <v>0.95</v>
      </c>
      <c r="CZ35" s="776">
        <f t="shared" si="4"/>
        <v>6.791050110801343E-2</v>
      </c>
      <c r="DA35" s="344"/>
      <c r="DB35" s="338" t="str">
        <f t="shared" si="19"/>
        <v>1989/1990</v>
      </c>
      <c r="DC35" s="597">
        <v>1.8560000000000001</v>
      </c>
      <c r="DD35" s="597">
        <v>3.79</v>
      </c>
      <c r="DE35" s="597">
        <v>7.0259999999999998</v>
      </c>
      <c r="DF35" s="597">
        <v>0.626</v>
      </c>
      <c r="DG35" s="597">
        <v>1.75</v>
      </c>
      <c r="DH35" s="597">
        <v>9.4019999999999992</v>
      </c>
      <c r="DI35" s="597">
        <v>0.95</v>
      </c>
      <c r="DJ35" s="597">
        <v>7.0670000000000002</v>
      </c>
      <c r="DK35" s="597">
        <v>8.0169999999999995</v>
      </c>
      <c r="DL35" s="597">
        <v>0.6</v>
      </c>
      <c r="DM35" s="597">
        <v>9.4019999999999992</v>
      </c>
      <c r="DN35" s="597">
        <v>0.78500000000000003</v>
      </c>
      <c r="DO35" s="339">
        <f t="shared" si="62"/>
        <v>9.1098990367877469E-2</v>
      </c>
      <c r="DP35" s="344"/>
      <c r="DQ35" s="611" t="str">
        <f t="shared" si="20"/>
        <v>1989/1990</v>
      </c>
      <c r="DR35" s="612">
        <v>5.915</v>
      </c>
      <c r="DS35" s="612">
        <v>1.63</v>
      </c>
      <c r="DT35" s="612">
        <v>9.6509999999999998</v>
      </c>
      <c r="DU35" s="612">
        <v>0.3</v>
      </c>
      <c r="DV35" s="612">
        <v>0</v>
      </c>
      <c r="DW35" s="612">
        <v>9.9510000000000005</v>
      </c>
      <c r="DX35" s="612">
        <v>7.1509999999999998</v>
      </c>
      <c r="DY35" s="612">
        <v>2.2999999999999998</v>
      </c>
      <c r="DZ35" s="612">
        <v>9.4510000000000005</v>
      </c>
      <c r="EA35" s="612">
        <v>0</v>
      </c>
      <c r="EB35" s="612">
        <v>9.9510000000000005</v>
      </c>
      <c r="EC35" s="612">
        <v>0.5</v>
      </c>
      <c r="ED35" s="613">
        <f t="shared" si="5"/>
        <v>5.2904454555073532E-2</v>
      </c>
      <c r="EE35" s="344"/>
      <c r="EF35" s="994" t="str">
        <f t="shared" si="21"/>
        <v>1989/1990</v>
      </c>
      <c r="EG35" s="995">
        <v>1.0349999999999999</v>
      </c>
      <c r="EH35" s="995">
        <v>6.35</v>
      </c>
      <c r="EI35" s="995">
        <v>6.5709999999999997</v>
      </c>
      <c r="EJ35" s="995">
        <v>1.002</v>
      </c>
      <c r="EK35" s="995">
        <v>0.56799999999999995</v>
      </c>
      <c r="EL35" s="995">
        <v>8.141</v>
      </c>
      <c r="EM35" s="995">
        <v>1.06</v>
      </c>
      <c r="EN35" s="995">
        <v>5.9119999999999999</v>
      </c>
      <c r="EO35" s="995">
        <v>6.9720000000000004</v>
      </c>
      <c r="EP35" s="995">
        <v>2.5000000000000001E-2</v>
      </c>
      <c r="EQ35" s="995">
        <v>8.141</v>
      </c>
      <c r="ER35" s="995">
        <v>1.1439999999999999</v>
      </c>
      <c r="ES35" s="996">
        <f t="shared" si="6"/>
        <v>0.16349864227526079</v>
      </c>
      <c r="ET35" s="344"/>
      <c r="EU35" s="1007" t="str">
        <f t="shared" si="22"/>
        <v>1989/1990</v>
      </c>
      <c r="EV35" s="1008">
        <v>1.4279999999999999</v>
      </c>
      <c r="EW35" s="1008">
        <v>3.27</v>
      </c>
      <c r="EX35" s="1008">
        <v>4.6630000000000003</v>
      </c>
      <c r="EY35" s="1008">
        <v>2.8679999999999999</v>
      </c>
      <c r="EZ35" s="1008">
        <v>10.75</v>
      </c>
      <c r="FA35" s="1008">
        <v>18.280999999999999</v>
      </c>
      <c r="FB35" s="1008">
        <v>1.3</v>
      </c>
      <c r="FC35" s="1008">
        <v>14.475</v>
      </c>
      <c r="FD35" s="1008">
        <v>15.775</v>
      </c>
      <c r="FE35" s="1008">
        <v>0.15</v>
      </c>
      <c r="FF35" s="1008">
        <v>18.280999999999999</v>
      </c>
      <c r="FG35" s="1008">
        <v>2.3559999999999999</v>
      </c>
      <c r="FH35" s="1009">
        <f t="shared" si="7"/>
        <v>0.14794348508634222</v>
      </c>
      <c r="FI35" s="344"/>
      <c r="FJ35" s="955" t="str">
        <f t="shared" si="23"/>
        <v>1989/1990</v>
      </c>
      <c r="FK35" s="956">
        <f t="shared" si="24"/>
        <v>42.27800000000002</v>
      </c>
      <c r="FL35" s="956">
        <f t="shared" si="25"/>
        <v>1.9100241260229898</v>
      </c>
      <c r="FM35" s="956">
        <f t="shared" si="26"/>
        <v>80.751999999999995</v>
      </c>
      <c r="FN35" s="956">
        <f t="shared" si="27"/>
        <v>10.028</v>
      </c>
      <c r="FO35" s="956">
        <f t="shared" si="28"/>
        <v>47.109000000000002</v>
      </c>
      <c r="FP35" s="956">
        <f t="shared" si="29"/>
        <v>137.88900000000007</v>
      </c>
      <c r="FQ35" s="956">
        <f t="shared" si="30"/>
        <v>51.018000000000015</v>
      </c>
      <c r="FR35" s="956">
        <f t="shared" si="31"/>
        <v>71.029000000000039</v>
      </c>
      <c r="FS35" s="956">
        <f t="shared" si="32"/>
        <v>122.047</v>
      </c>
      <c r="FT35" s="956">
        <f t="shared" si="33"/>
        <v>3.8250000000000037</v>
      </c>
      <c r="FU35" s="956">
        <f t="shared" si="34"/>
        <v>137.88900000000007</v>
      </c>
      <c r="FV35" s="956">
        <f t="shared" si="35"/>
        <v>12.017000000000007</v>
      </c>
      <c r="FW35" s="957">
        <f t="shared" si="9"/>
        <v>9.5470001271132629E-2</v>
      </c>
      <c r="FX35" s="346"/>
      <c r="FY35" s="409" t="str">
        <f t="shared" si="36"/>
        <v>1989/1990</v>
      </c>
      <c r="FZ35" s="341">
        <f t="shared" si="37"/>
        <v>0.41436637594024045</v>
      </c>
      <c r="GA35" s="342">
        <f t="shared" si="38"/>
        <v>0.17094453962059011</v>
      </c>
      <c r="GB35" s="342">
        <f t="shared" si="39"/>
        <v>4.8297983396756027E-2</v>
      </c>
      <c r="GC35" s="342">
        <f t="shared" si="40"/>
        <v>9.8666499175902117E-2</v>
      </c>
      <c r="GD35" s="342">
        <f t="shared" si="41"/>
        <v>1.126231002973683E-2</v>
      </c>
      <c r="GE35" s="342">
        <f t="shared" si="42"/>
        <v>2.1116831305756558E-2</v>
      </c>
      <c r="GF35" s="342">
        <f t="shared" si="43"/>
        <v>1.5217113513255956E-2</v>
      </c>
      <c r="GG35" s="342">
        <f t="shared" si="44"/>
        <v>2.0902414249421183E-2</v>
      </c>
      <c r="GH35" s="342">
        <f t="shared" si="45"/>
        <v>1.4231661385653982E-2</v>
      </c>
      <c r="GI35" s="342">
        <f t="shared" si="46"/>
        <v>1.0099259936281316E-2</v>
      </c>
      <c r="GJ35" s="342">
        <f t="shared" si="47"/>
        <v>0.17489501144640549</v>
      </c>
      <c r="GK35" s="343">
        <f t="shared" si="48"/>
        <v>1.0000000000000002</v>
      </c>
      <c r="GM35" s="409" t="str">
        <f t="shared" si="49"/>
        <v>1989/1990</v>
      </c>
      <c r="GN35" s="426">
        <f t="shared" si="50"/>
        <v>0.66800684748637562</v>
      </c>
      <c r="GO35" s="426">
        <f t="shared" si="51"/>
        <v>1.2337075729142826</v>
      </c>
      <c r="GP35" s="426">
        <f t="shared" si="52"/>
        <v>0.8251049885535946</v>
      </c>
      <c r="GQ35" s="426">
        <f t="shared" si="53"/>
        <v>0.93096326485652925</v>
      </c>
      <c r="GR35" s="426">
        <f t="shared" si="54"/>
        <v>0.35995815387959734</v>
      </c>
      <c r="GS35" s="426">
        <f t="shared" si="55"/>
        <v>0.79739367829603147</v>
      </c>
      <c r="GT35" s="426">
        <f t="shared" si="56"/>
        <v>0.66134974211920261</v>
      </c>
      <c r="GU35" s="426">
        <f t="shared" si="57"/>
        <v>0.78137119710419711</v>
      </c>
      <c r="GV35" s="426">
        <f t="shared" si="58"/>
        <v>0.74334801854753052</v>
      </c>
      <c r="GW35" s="426">
        <f t="shared" si="59"/>
        <v>0.94700454444690751</v>
      </c>
      <c r="GX35" s="426">
        <f t="shared" si="60"/>
        <v>0.79739367829603147</v>
      </c>
      <c r="GY35" s="427">
        <f t="shared" si="61"/>
        <v>0.90955481127460192</v>
      </c>
    </row>
    <row r="36" spans="1:207" ht="14.4" x14ac:dyDescent="0.3">
      <c r="A36" s="416" t="s">
        <v>144</v>
      </c>
      <c r="B36" s="604">
        <v>129.066</v>
      </c>
      <c r="C36" s="604">
        <v>3.73</v>
      </c>
      <c r="D36" s="604">
        <v>481.85399999999998</v>
      </c>
      <c r="E36" s="604">
        <v>132.86500000000001</v>
      </c>
      <c r="F36" s="604">
        <v>58.546999999999997</v>
      </c>
      <c r="G36" s="604">
        <v>673.26599999999996</v>
      </c>
      <c r="H36" s="604">
        <v>154.917</v>
      </c>
      <c r="I36" s="604">
        <v>318.55799999999999</v>
      </c>
      <c r="J36" s="604">
        <v>473.47500000000002</v>
      </c>
      <c r="K36" s="604">
        <v>58.389000000000003</v>
      </c>
      <c r="L36" s="603">
        <v>673.26599999999996</v>
      </c>
      <c r="M36" s="604">
        <v>141.40199999999999</v>
      </c>
      <c r="N36" s="417">
        <f t="shared" si="11"/>
        <v>0.26586119759938626</v>
      </c>
      <c r="P36" s="331" t="str">
        <f t="shared" si="12"/>
        <v>1990/1991</v>
      </c>
      <c r="Q36" s="587">
        <v>27.094999999999999</v>
      </c>
      <c r="R36" s="587">
        <v>7.44</v>
      </c>
      <c r="S36" s="587">
        <v>201.53399999999999</v>
      </c>
      <c r="T36" s="587">
        <v>34.151000000000003</v>
      </c>
      <c r="U36" s="587">
        <v>8.6999999999999994E-2</v>
      </c>
      <c r="V36" s="587">
        <v>235.77199999999999</v>
      </c>
      <c r="W36" s="587">
        <v>36.201000000000001</v>
      </c>
      <c r="X36" s="587">
        <v>117.072</v>
      </c>
      <c r="Y36" s="587">
        <v>153.273</v>
      </c>
      <c r="Z36" s="587">
        <v>43.857999999999997</v>
      </c>
      <c r="AA36" s="587">
        <v>235.77199999999999</v>
      </c>
      <c r="AB36" s="587">
        <v>38.640999999999998</v>
      </c>
      <c r="AC36" s="332">
        <f t="shared" si="13"/>
        <v>0.19601686188372197</v>
      </c>
      <c r="AD36" s="344"/>
      <c r="AE36" s="334" t="str">
        <f t="shared" si="14"/>
        <v>1990/1991</v>
      </c>
      <c r="AF36" s="592">
        <v>21.402000000000001</v>
      </c>
      <c r="AG36" s="592">
        <v>4.5199999999999996</v>
      </c>
      <c r="AH36" s="592">
        <v>96.82</v>
      </c>
      <c r="AI36" s="592">
        <v>72.730999999999995</v>
      </c>
      <c r="AJ36" s="592">
        <v>0</v>
      </c>
      <c r="AK36" s="592">
        <v>169.55099999999999</v>
      </c>
      <c r="AL36" s="592">
        <v>26.5</v>
      </c>
      <c r="AM36" s="592">
        <v>53.35</v>
      </c>
      <c r="AN36" s="592">
        <v>79.849999999999994</v>
      </c>
      <c r="AO36" s="592">
        <v>6.88</v>
      </c>
      <c r="AP36" s="592">
        <v>169.55099999999999</v>
      </c>
      <c r="AQ36" s="592">
        <v>82.820999999999998</v>
      </c>
      <c r="AR36" s="335">
        <f t="shared" si="0"/>
        <v>0.95492909028017992</v>
      </c>
      <c r="AS36" s="345"/>
      <c r="AT36" s="611" t="str">
        <f t="shared" si="15"/>
        <v>1990/1991</v>
      </c>
      <c r="AU36" s="612">
        <v>13.49</v>
      </c>
      <c r="AV36" s="612">
        <v>1.8</v>
      </c>
      <c r="AW36" s="612">
        <v>24.33</v>
      </c>
      <c r="AX36" s="612">
        <v>1.351</v>
      </c>
      <c r="AY36" s="612">
        <v>0.7</v>
      </c>
      <c r="AZ36" s="612">
        <v>26.381</v>
      </c>
      <c r="BA36" s="612">
        <v>3.38</v>
      </c>
      <c r="BB36" s="612">
        <v>22.25</v>
      </c>
      <c r="BC36" s="612">
        <v>25.63</v>
      </c>
      <c r="BD36" s="612">
        <v>0</v>
      </c>
      <c r="BE36" s="612">
        <v>26.381</v>
      </c>
      <c r="BF36" s="612">
        <v>0.751</v>
      </c>
      <c r="BG36" s="613">
        <f t="shared" si="1"/>
        <v>2.9301599687865783E-2</v>
      </c>
      <c r="BH36" s="345"/>
      <c r="BI36" s="955" t="str">
        <f t="shared" si="16"/>
        <v>1990/1991</v>
      </c>
      <c r="BJ36" s="956">
        <v>7.782</v>
      </c>
      <c r="BK36" s="956">
        <v>4.71</v>
      </c>
      <c r="BL36" s="956">
        <v>36.639000000000003</v>
      </c>
      <c r="BM36" s="956">
        <v>6.6950000000000003</v>
      </c>
      <c r="BN36" s="956">
        <v>5.7210000000000001</v>
      </c>
      <c r="BO36" s="956">
        <v>49.055</v>
      </c>
      <c r="BP36" s="956">
        <v>10.526999999999999</v>
      </c>
      <c r="BQ36" s="956">
        <v>34.679000000000002</v>
      </c>
      <c r="BR36" s="956">
        <v>45.206000000000003</v>
      </c>
      <c r="BS36" s="956">
        <v>0.155</v>
      </c>
      <c r="BT36" s="956">
        <v>49.055</v>
      </c>
      <c r="BU36" s="956">
        <v>3.694</v>
      </c>
      <c r="BV36" s="957">
        <f t="shared" si="2"/>
        <v>8.1435594453385052E-2</v>
      </c>
      <c r="BW36" s="344"/>
      <c r="BX36" s="970" t="str">
        <f t="shared" si="17"/>
        <v>1990/1991</v>
      </c>
      <c r="BY36" s="971">
        <v>1.9</v>
      </c>
      <c r="BZ36" s="971">
        <v>4.05</v>
      </c>
      <c r="CA36" s="971">
        <v>7.6849999999999996</v>
      </c>
      <c r="CB36" s="971">
        <v>0.185</v>
      </c>
      <c r="CC36" s="971">
        <v>3.0000000000000001E-3</v>
      </c>
      <c r="CD36" s="971">
        <v>7.8730000000000002</v>
      </c>
      <c r="CE36" s="971">
        <v>1.1000000000000001</v>
      </c>
      <c r="CF36" s="971">
        <v>2.2029999999999998</v>
      </c>
      <c r="CG36" s="971">
        <v>3.3029999999999999</v>
      </c>
      <c r="CH36" s="971">
        <v>4</v>
      </c>
      <c r="CI36" s="971">
        <v>7.8730000000000002</v>
      </c>
      <c r="CJ36" s="971">
        <v>0.56999999999999995</v>
      </c>
      <c r="CK36" s="972">
        <f t="shared" si="3"/>
        <v>7.8050116390524435E-2</v>
      </c>
      <c r="CL36" s="344"/>
      <c r="CM36" s="775" t="str">
        <f t="shared" si="18"/>
        <v>1990/1991</v>
      </c>
      <c r="CN36" s="982">
        <v>6.6</v>
      </c>
      <c r="CO36" s="982">
        <v>2.14</v>
      </c>
      <c r="CP36" s="982">
        <v>14.1</v>
      </c>
      <c r="CQ36" s="982">
        <v>0.95</v>
      </c>
      <c r="CR36" s="982">
        <v>1.9390000000000001</v>
      </c>
      <c r="CS36" s="982">
        <v>16.989000000000001</v>
      </c>
      <c r="CT36" s="982">
        <v>13.539</v>
      </c>
      <c r="CU36" s="982">
        <v>1.7</v>
      </c>
      <c r="CV36" s="982">
        <v>15.239000000000001</v>
      </c>
      <c r="CW36" s="982">
        <v>0</v>
      </c>
      <c r="CX36" s="982">
        <v>16.989000000000001</v>
      </c>
      <c r="CY36" s="982">
        <v>1.75</v>
      </c>
      <c r="CZ36" s="776">
        <f t="shared" si="4"/>
        <v>0.11483693155718878</v>
      </c>
      <c r="DA36" s="344"/>
      <c r="DB36" s="338" t="str">
        <f t="shared" si="19"/>
        <v>1990/1991</v>
      </c>
      <c r="DC36" s="597">
        <v>1.234</v>
      </c>
      <c r="DD36" s="597">
        <v>3.84</v>
      </c>
      <c r="DE36" s="597">
        <v>4.7370000000000001</v>
      </c>
      <c r="DF36" s="597">
        <v>0.78500000000000003</v>
      </c>
      <c r="DG36" s="597">
        <v>0.4</v>
      </c>
      <c r="DH36" s="597">
        <v>5.9219999999999997</v>
      </c>
      <c r="DI36" s="597">
        <v>0.97499999999999998</v>
      </c>
      <c r="DJ36" s="597">
        <v>4.0339999999999998</v>
      </c>
      <c r="DK36" s="597">
        <v>5.0090000000000003</v>
      </c>
      <c r="DL36" s="597">
        <v>0.35</v>
      </c>
      <c r="DM36" s="597">
        <v>5.9219999999999997</v>
      </c>
      <c r="DN36" s="597">
        <v>0.56299999999999994</v>
      </c>
      <c r="DO36" s="339">
        <f t="shared" si="62"/>
        <v>0.10505691360328419</v>
      </c>
      <c r="DP36" s="344"/>
      <c r="DQ36" s="611" t="str">
        <f t="shared" si="20"/>
        <v>1990/1991</v>
      </c>
      <c r="DR36" s="612">
        <v>5.9039999999999999</v>
      </c>
      <c r="DS36" s="612">
        <v>1.52</v>
      </c>
      <c r="DT36" s="612">
        <v>8.9619999999999997</v>
      </c>
      <c r="DU36" s="612">
        <v>0.5</v>
      </c>
      <c r="DV36" s="612">
        <v>0</v>
      </c>
      <c r="DW36" s="612">
        <v>9.4619999999999997</v>
      </c>
      <c r="DX36" s="612">
        <v>6.9610000000000003</v>
      </c>
      <c r="DY36" s="612">
        <v>2.2999999999999998</v>
      </c>
      <c r="DZ36" s="612">
        <v>9.2609999999999992</v>
      </c>
      <c r="EA36" s="612">
        <v>1E-3</v>
      </c>
      <c r="EB36" s="612">
        <v>9.4619999999999997</v>
      </c>
      <c r="EC36" s="612">
        <v>0.2</v>
      </c>
      <c r="ED36" s="613">
        <f t="shared" si="5"/>
        <v>2.1593608291945589E-2</v>
      </c>
      <c r="EE36" s="344"/>
      <c r="EF36" s="994" t="str">
        <f t="shared" si="21"/>
        <v>1990/1991</v>
      </c>
      <c r="EG36" s="995">
        <v>1.0620000000000001</v>
      </c>
      <c r="EH36" s="995">
        <v>6.65</v>
      </c>
      <c r="EI36" s="995">
        <v>7.0670000000000002</v>
      </c>
      <c r="EJ36" s="995">
        <v>1.1439999999999999</v>
      </c>
      <c r="EK36" s="995">
        <v>0.52200000000000002</v>
      </c>
      <c r="EL36" s="995">
        <v>8.7330000000000005</v>
      </c>
      <c r="EM36" s="995">
        <v>1.2729999999999999</v>
      </c>
      <c r="EN36" s="995">
        <v>5.7839999999999998</v>
      </c>
      <c r="EO36" s="995">
        <v>7.0570000000000004</v>
      </c>
      <c r="EP36" s="995">
        <v>0.14199999999999999</v>
      </c>
      <c r="EQ36" s="995">
        <v>8.7330000000000005</v>
      </c>
      <c r="ER36" s="995">
        <v>1.534</v>
      </c>
      <c r="ES36" s="996">
        <f t="shared" si="6"/>
        <v>0.21308515071537712</v>
      </c>
      <c r="ET36" s="344"/>
      <c r="EU36" s="1007" t="str">
        <f t="shared" si="22"/>
        <v>1990/1991</v>
      </c>
      <c r="EV36" s="1008">
        <v>0.78</v>
      </c>
      <c r="EW36" s="1008">
        <v>3.14</v>
      </c>
      <c r="EX36" s="1008">
        <v>2.4510000000000001</v>
      </c>
      <c r="EY36" s="1008">
        <v>2.3559999999999999</v>
      </c>
      <c r="EZ36" s="1008">
        <v>6.05</v>
      </c>
      <c r="FA36" s="1008">
        <v>10.856999999999999</v>
      </c>
      <c r="FB36" s="1008">
        <v>1.08</v>
      </c>
      <c r="FC36" s="1008">
        <v>7.52</v>
      </c>
      <c r="FD36" s="1008">
        <v>8.6</v>
      </c>
      <c r="FE36" s="1008">
        <v>0.4</v>
      </c>
      <c r="FF36" s="1008">
        <v>10.856999999999999</v>
      </c>
      <c r="FG36" s="1008">
        <v>1.857</v>
      </c>
      <c r="FH36" s="1009">
        <f t="shared" si="7"/>
        <v>0.20633333333333334</v>
      </c>
      <c r="FI36" s="344"/>
      <c r="FJ36" s="955" t="str">
        <f t="shared" si="23"/>
        <v>1990/1991</v>
      </c>
      <c r="FK36" s="956">
        <f t="shared" si="24"/>
        <v>41.817000000000007</v>
      </c>
      <c r="FL36" s="956">
        <f t="shared" si="25"/>
        <v>1.854006743668843</v>
      </c>
      <c r="FM36" s="956">
        <f t="shared" si="26"/>
        <v>77.529000000000025</v>
      </c>
      <c r="FN36" s="956">
        <f t="shared" si="27"/>
        <v>12.017000000000007</v>
      </c>
      <c r="FO36" s="956">
        <f t="shared" si="28"/>
        <v>43.124999999999993</v>
      </c>
      <c r="FP36" s="956">
        <f t="shared" si="29"/>
        <v>132.67099999999999</v>
      </c>
      <c r="FQ36" s="956">
        <f t="shared" si="30"/>
        <v>53.381000000000014</v>
      </c>
      <c r="FR36" s="956">
        <f t="shared" si="31"/>
        <v>67.665999999999983</v>
      </c>
      <c r="FS36" s="956">
        <f t="shared" si="32"/>
        <v>121.04700000000005</v>
      </c>
      <c r="FT36" s="956">
        <f t="shared" si="33"/>
        <v>2.603000000000006</v>
      </c>
      <c r="FU36" s="956">
        <f t="shared" si="34"/>
        <v>132.67099999999999</v>
      </c>
      <c r="FV36" s="956">
        <f t="shared" si="35"/>
        <v>9.0209999999999972</v>
      </c>
      <c r="FW36" s="957">
        <f t="shared" si="9"/>
        <v>7.2955923978972853E-2</v>
      </c>
      <c r="FX36" s="346"/>
      <c r="FY36" s="409" t="str">
        <f t="shared" si="36"/>
        <v>1990/1991</v>
      </c>
      <c r="FZ36" s="341">
        <f t="shared" si="37"/>
        <v>0.4182470208818439</v>
      </c>
      <c r="GA36" s="342">
        <f t="shared" si="38"/>
        <v>0.20093223258497386</v>
      </c>
      <c r="GB36" s="342">
        <f t="shared" si="39"/>
        <v>5.0492472823718389E-2</v>
      </c>
      <c r="GC36" s="342">
        <f t="shared" si="40"/>
        <v>7.6037554944028696E-2</v>
      </c>
      <c r="GD36" s="342">
        <f t="shared" si="41"/>
        <v>1.5948814371158068E-2</v>
      </c>
      <c r="GE36" s="342">
        <f t="shared" si="42"/>
        <v>2.9261975619170953E-2</v>
      </c>
      <c r="GF36" s="342">
        <f t="shared" si="43"/>
        <v>9.8307786175895612E-3</v>
      </c>
      <c r="GG36" s="342">
        <f t="shared" si="44"/>
        <v>1.8598994716241848E-2</v>
      </c>
      <c r="GH36" s="342">
        <f t="shared" si="45"/>
        <v>1.4666268205722066E-2</v>
      </c>
      <c r="GI36" s="342">
        <f t="shared" si="46"/>
        <v>5.0866029959282279E-3</v>
      </c>
      <c r="GJ36" s="342">
        <f t="shared" si="47"/>
        <v>0.16089728423962452</v>
      </c>
      <c r="GK36" s="343">
        <f t="shared" si="48"/>
        <v>1</v>
      </c>
      <c r="GM36" s="409" t="str">
        <f t="shared" si="49"/>
        <v>1990/1991</v>
      </c>
      <c r="GN36" s="426">
        <f t="shared" si="50"/>
        <v>0.67600297522197939</v>
      </c>
      <c r="GO36" s="426">
        <f t="shared" si="51"/>
        <v>1.2423996071519077</v>
      </c>
      <c r="GP36" s="426">
        <f t="shared" si="52"/>
        <v>0.83910271576037565</v>
      </c>
      <c r="GQ36" s="426">
        <f t="shared" si="53"/>
        <v>0.90955481127460192</v>
      </c>
      <c r="GR36" s="426">
        <f t="shared" si="54"/>
        <v>0.26341230122807319</v>
      </c>
      <c r="GS36" s="426">
        <f t="shared" si="55"/>
        <v>0.80294415580171874</v>
      </c>
      <c r="GT36" s="426">
        <f t="shared" si="56"/>
        <v>0.6554219356171368</v>
      </c>
      <c r="GU36" s="426">
        <f t="shared" si="57"/>
        <v>0.78758656194476362</v>
      </c>
      <c r="GV36" s="426">
        <f t="shared" si="58"/>
        <v>0.74434341834310158</v>
      </c>
      <c r="GW36" s="426">
        <f t="shared" si="59"/>
        <v>0.95541968521468079</v>
      </c>
      <c r="GX36" s="426">
        <f t="shared" si="60"/>
        <v>0.80294415580171874</v>
      </c>
      <c r="GY36" s="427">
        <f t="shared" si="61"/>
        <v>0.93620316544320414</v>
      </c>
    </row>
    <row r="37" spans="1:207" ht="14.4" x14ac:dyDescent="0.3">
      <c r="A37" s="416" t="s">
        <v>145</v>
      </c>
      <c r="B37" s="604">
        <v>132.51900000000001</v>
      </c>
      <c r="C37" s="604">
        <v>3.72</v>
      </c>
      <c r="D37" s="604">
        <v>492.834</v>
      </c>
      <c r="E37" s="604">
        <v>141.40199999999999</v>
      </c>
      <c r="F37" s="604">
        <v>63.106999999999999</v>
      </c>
      <c r="G37" s="604">
        <v>697.34299999999996</v>
      </c>
      <c r="H37" s="604">
        <v>159.86600000000001</v>
      </c>
      <c r="I37" s="604">
        <v>334.37099999999998</v>
      </c>
      <c r="J37" s="604">
        <v>494.23700000000002</v>
      </c>
      <c r="K37" s="604">
        <v>62.052999999999997</v>
      </c>
      <c r="L37" s="603">
        <v>697.34299999999996</v>
      </c>
      <c r="M37" s="604">
        <v>141.053</v>
      </c>
      <c r="N37" s="417">
        <f t="shared" si="11"/>
        <v>0.25356019342429309</v>
      </c>
      <c r="P37" s="331" t="str">
        <f t="shared" si="12"/>
        <v>1991/1992</v>
      </c>
      <c r="Q37" s="587">
        <v>27.850999999999999</v>
      </c>
      <c r="R37" s="587">
        <v>6.82</v>
      </c>
      <c r="S37" s="587">
        <v>189.86799999999999</v>
      </c>
      <c r="T37" s="587">
        <v>38.640999999999998</v>
      </c>
      <c r="U37" s="587">
        <v>0.499</v>
      </c>
      <c r="V37" s="587">
        <v>229.00800000000001</v>
      </c>
      <c r="W37" s="587">
        <v>38.953000000000003</v>
      </c>
      <c r="X37" s="587">
        <v>121.873</v>
      </c>
      <c r="Y37" s="587">
        <v>160.82599999999999</v>
      </c>
      <c r="Z37" s="587">
        <v>40.232999999999997</v>
      </c>
      <c r="AA37" s="587">
        <v>229.00800000000001</v>
      </c>
      <c r="AB37" s="587">
        <v>27.949000000000002</v>
      </c>
      <c r="AC37" s="332">
        <f t="shared" si="13"/>
        <v>0.13900894762233973</v>
      </c>
      <c r="AD37" s="344"/>
      <c r="AE37" s="334" t="str">
        <f t="shared" si="14"/>
        <v>1991/1992</v>
      </c>
      <c r="AF37" s="592">
        <v>21.574000000000002</v>
      </c>
      <c r="AG37" s="592">
        <v>4.58</v>
      </c>
      <c r="AH37" s="592">
        <v>98.77</v>
      </c>
      <c r="AI37" s="592">
        <v>82.820999999999998</v>
      </c>
      <c r="AJ37" s="592">
        <v>0</v>
      </c>
      <c r="AK37" s="592">
        <v>181.59100000000001</v>
      </c>
      <c r="AL37" s="592">
        <v>26.7</v>
      </c>
      <c r="AM37" s="592">
        <v>56.5</v>
      </c>
      <c r="AN37" s="592">
        <v>83.2</v>
      </c>
      <c r="AO37" s="592">
        <v>9.9740000000000002</v>
      </c>
      <c r="AP37" s="592">
        <v>181.59100000000001</v>
      </c>
      <c r="AQ37" s="592">
        <v>88.417000000000002</v>
      </c>
      <c r="AR37" s="335">
        <f t="shared" si="0"/>
        <v>0.94894498465237076</v>
      </c>
      <c r="AS37" s="345"/>
      <c r="AT37" s="611" t="str">
        <f t="shared" si="15"/>
        <v>1991/1992</v>
      </c>
      <c r="AU37" s="612">
        <v>14.03</v>
      </c>
      <c r="AV37" s="612">
        <v>2.2000000000000002</v>
      </c>
      <c r="AW37" s="612">
        <v>30.8</v>
      </c>
      <c r="AX37" s="612">
        <v>0.751</v>
      </c>
      <c r="AY37" s="612">
        <v>0.497</v>
      </c>
      <c r="AZ37" s="612">
        <v>32.048000000000002</v>
      </c>
      <c r="BA37" s="612">
        <v>3</v>
      </c>
      <c r="BB37" s="612">
        <v>25.67</v>
      </c>
      <c r="BC37" s="612">
        <v>28.67</v>
      </c>
      <c r="BD37" s="612">
        <v>0</v>
      </c>
      <c r="BE37" s="612">
        <v>32.048000000000002</v>
      </c>
      <c r="BF37" s="612">
        <v>3.3780000000000001</v>
      </c>
      <c r="BG37" s="613">
        <f t="shared" si="1"/>
        <v>0.11782350889431462</v>
      </c>
      <c r="BH37" s="345"/>
      <c r="BI37" s="955" t="str">
        <f t="shared" si="16"/>
        <v>1991/1992</v>
      </c>
      <c r="BJ37" s="956">
        <v>8.5169999999999995</v>
      </c>
      <c r="BK37" s="956">
        <v>5.93</v>
      </c>
      <c r="BL37" s="956">
        <v>50.518000000000001</v>
      </c>
      <c r="BM37" s="956">
        <v>3.694</v>
      </c>
      <c r="BN37" s="956">
        <v>2.5339999999999998</v>
      </c>
      <c r="BO37" s="956">
        <v>56.746000000000002</v>
      </c>
      <c r="BP37" s="956">
        <v>11.114000000000001</v>
      </c>
      <c r="BQ37" s="956">
        <v>37.155999999999999</v>
      </c>
      <c r="BR37" s="956">
        <v>48.27</v>
      </c>
      <c r="BS37" s="956">
        <v>2.847</v>
      </c>
      <c r="BT37" s="956">
        <v>56.746000000000002</v>
      </c>
      <c r="BU37" s="956">
        <v>5.6289999999999996</v>
      </c>
      <c r="BV37" s="957">
        <f t="shared" si="2"/>
        <v>0.11011992096562785</v>
      </c>
      <c r="BW37" s="344"/>
      <c r="BX37" s="970" t="str">
        <f t="shared" si="17"/>
        <v>1991/1992</v>
      </c>
      <c r="BY37" s="971">
        <v>2.4</v>
      </c>
      <c r="BZ37" s="971">
        <v>4.42</v>
      </c>
      <c r="CA37" s="971">
        <v>10.6</v>
      </c>
      <c r="CB37" s="971">
        <v>0.56999999999999995</v>
      </c>
      <c r="CC37" s="971">
        <v>1E-3</v>
      </c>
      <c r="CD37" s="971">
        <v>11.170999999999999</v>
      </c>
      <c r="CE37" s="971">
        <v>1.5</v>
      </c>
      <c r="CF37" s="971">
        <v>2.9009999999999998</v>
      </c>
      <c r="CG37" s="971">
        <v>4.4009999999999998</v>
      </c>
      <c r="CH37" s="971">
        <v>6.07</v>
      </c>
      <c r="CI37" s="971">
        <v>11.170999999999999</v>
      </c>
      <c r="CJ37" s="971">
        <v>0.7</v>
      </c>
      <c r="CK37" s="972">
        <f t="shared" si="3"/>
        <v>6.68513036004202E-2</v>
      </c>
      <c r="CL37" s="344"/>
      <c r="CM37" s="775" t="str">
        <f t="shared" si="18"/>
        <v>1991/1992</v>
      </c>
      <c r="CN37" s="982">
        <v>6.9950000000000001</v>
      </c>
      <c r="CO37" s="982">
        <v>2.1</v>
      </c>
      <c r="CP37" s="982">
        <v>14.689</v>
      </c>
      <c r="CQ37" s="982">
        <v>1.75</v>
      </c>
      <c r="CR37" s="982">
        <v>1.024</v>
      </c>
      <c r="CS37" s="982">
        <v>17.463000000000001</v>
      </c>
      <c r="CT37" s="982">
        <v>13.901</v>
      </c>
      <c r="CU37" s="982">
        <v>2.5499999999999998</v>
      </c>
      <c r="CV37" s="982">
        <v>16.451000000000001</v>
      </c>
      <c r="CW37" s="982">
        <v>1.2E-2</v>
      </c>
      <c r="CX37" s="982">
        <v>17.463000000000001</v>
      </c>
      <c r="CY37" s="982">
        <v>1</v>
      </c>
      <c r="CZ37" s="776">
        <f t="shared" si="4"/>
        <v>6.0742270546073007E-2</v>
      </c>
      <c r="DA37" s="344"/>
      <c r="DB37" s="338" t="str">
        <f t="shared" si="19"/>
        <v>1991/1992</v>
      </c>
      <c r="DC37" s="597">
        <v>1.4610000000000001</v>
      </c>
      <c r="DD37" s="597">
        <v>3.25</v>
      </c>
      <c r="DE37" s="597">
        <v>4.7469999999999999</v>
      </c>
      <c r="DF37" s="597">
        <v>0.56299999999999994</v>
      </c>
      <c r="DG37" s="597">
        <v>0.81899999999999995</v>
      </c>
      <c r="DH37" s="597">
        <v>6.1289999999999996</v>
      </c>
      <c r="DI37" s="597">
        <v>0.9</v>
      </c>
      <c r="DJ37" s="597">
        <v>4.6859999999999999</v>
      </c>
      <c r="DK37" s="597">
        <v>5.5860000000000003</v>
      </c>
      <c r="DL37" s="597">
        <v>0.15</v>
      </c>
      <c r="DM37" s="597">
        <v>6.1289999999999996</v>
      </c>
      <c r="DN37" s="597">
        <v>0.39300000000000002</v>
      </c>
      <c r="DO37" s="339">
        <f t="shared" si="62"/>
        <v>6.8514644351464427E-2</v>
      </c>
      <c r="DP37" s="344"/>
      <c r="DQ37" s="611" t="str">
        <f t="shared" si="20"/>
        <v>1991/1992</v>
      </c>
      <c r="DR37" s="612">
        <v>5.86</v>
      </c>
      <c r="DS37" s="612">
        <v>1.38</v>
      </c>
      <c r="DT37" s="612">
        <v>8.06</v>
      </c>
      <c r="DU37" s="612">
        <v>0.2</v>
      </c>
      <c r="DV37" s="612">
        <v>0</v>
      </c>
      <c r="DW37" s="612">
        <v>8.26</v>
      </c>
      <c r="DX37" s="612">
        <v>6.4059999999999997</v>
      </c>
      <c r="DY37" s="612">
        <v>1.75</v>
      </c>
      <c r="DZ37" s="612">
        <v>8.1560000000000006</v>
      </c>
      <c r="EA37" s="612">
        <v>4.0000000000000001E-3</v>
      </c>
      <c r="EB37" s="612">
        <v>8.26</v>
      </c>
      <c r="EC37" s="612">
        <v>0.1</v>
      </c>
      <c r="ED37" s="613">
        <f t="shared" si="5"/>
        <v>1.2254901960784314E-2</v>
      </c>
      <c r="EE37" s="344"/>
      <c r="EF37" s="994" t="str">
        <f t="shared" si="21"/>
        <v>1991/1992</v>
      </c>
      <c r="EG37" s="995">
        <v>1.105</v>
      </c>
      <c r="EH37" s="995">
        <v>6.71</v>
      </c>
      <c r="EI37" s="995">
        <v>7.4130000000000003</v>
      </c>
      <c r="EJ37" s="995">
        <v>1.534</v>
      </c>
      <c r="EK37" s="995">
        <v>0.21299999999999999</v>
      </c>
      <c r="EL37" s="995">
        <v>9.16</v>
      </c>
      <c r="EM37" s="995">
        <v>1.2729999999999999</v>
      </c>
      <c r="EN37" s="995">
        <v>5.4020000000000001</v>
      </c>
      <c r="EO37" s="995">
        <v>6.6749999999999998</v>
      </c>
      <c r="EP37" s="995">
        <v>0.96399999999999997</v>
      </c>
      <c r="EQ37" s="995">
        <v>9.16</v>
      </c>
      <c r="ER37" s="995">
        <v>1.5209999999999999</v>
      </c>
      <c r="ES37" s="996">
        <f t="shared" si="6"/>
        <v>0.19910983112972902</v>
      </c>
      <c r="ET37" s="344"/>
      <c r="EU37" s="1007" t="str">
        <f t="shared" si="22"/>
        <v>1991/1992</v>
      </c>
      <c r="EV37" s="1008">
        <v>0.68</v>
      </c>
      <c r="EW37" s="1008">
        <v>2.9</v>
      </c>
      <c r="EX37" s="1008">
        <v>1.9690000000000001</v>
      </c>
      <c r="EY37" s="1008">
        <v>1.857</v>
      </c>
      <c r="EZ37" s="1008">
        <v>6.0250000000000004</v>
      </c>
      <c r="FA37" s="1008">
        <v>9.8510000000000009</v>
      </c>
      <c r="FB37" s="1008">
        <v>1.2549999999999999</v>
      </c>
      <c r="FC37" s="1008">
        <v>7.04</v>
      </c>
      <c r="FD37" s="1008">
        <v>8.2949999999999999</v>
      </c>
      <c r="FE37" s="1008">
        <v>0.3</v>
      </c>
      <c r="FF37" s="1008">
        <v>9.8510000000000009</v>
      </c>
      <c r="FG37" s="1008">
        <v>1.256</v>
      </c>
      <c r="FH37" s="1009">
        <f t="shared" si="7"/>
        <v>0.14613147178592203</v>
      </c>
      <c r="FI37" s="344"/>
      <c r="FJ37" s="955" t="str">
        <f t="shared" si="23"/>
        <v>1991/1992</v>
      </c>
      <c r="FK37" s="956">
        <f t="shared" si="24"/>
        <v>42.046000000000021</v>
      </c>
      <c r="FL37" s="956">
        <f t="shared" si="25"/>
        <v>1.7932740332017314</v>
      </c>
      <c r="FM37" s="956">
        <f t="shared" si="26"/>
        <v>75.400000000000034</v>
      </c>
      <c r="FN37" s="956">
        <f t="shared" si="27"/>
        <v>9.0209999999999972</v>
      </c>
      <c r="FO37" s="956">
        <f t="shared" si="28"/>
        <v>51.494999999999997</v>
      </c>
      <c r="FP37" s="956">
        <f t="shared" si="29"/>
        <v>135.91599999999994</v>
      </c>
      <c r="FQ37" s="956">
        <f t="shared" si="30"/>
        <v>54.864000000000004</v>
      </c>
      <c r="FR37" s="956">
        <f t="shared" si="31"/>
        <v>68.842999999999961</v>
      </c>
      <c r="FS37" s="956">
        <f t="shared" si="32"/>
        <v>123.70700000000001</v>
      </c>
      <c r="FT37" s="956">
        <f t="shared" si="33"/>
        <v>1.4990000000000003</v>
      </c>
      <c r="FU37" s="956">
        <f t="shared" si="34"/>
        <v>135.91599999999994</v>
      </c>
      <c r="FV37" s="956">
        <f t="shared" si="35"/>
        <v>10.709999999999997</v>
      </c>
      <c r="FW37" s="957">
        <f t="shared" si="9"/>
        <v>8.5539031675798266E-2</v>
      </c>
      <c r="FX37" s="346"/>
      <c r="FY37" s="409" t="str">
        <f t="shared" si="36"/>
        <v>1991/1992</v>
      </c>
      <c r="FZ37" s="341">
        <f t="shared" si="37"/>
        <v>0.38525751064252872</v>
      </c>
      <c r="GA37" s="342">
        <f t="shared" si="38"/>
        <v>0.2004123092156791</v>
      </c>
      <c r="GB37" s="342">
        <f t="shared" si="39"/>
        <v>6.2495688203330131E-2</v>
      </c>
      <c r="GC37" s="342">
        <f t="shared" si="40"/>
        <v>0.10250510313817635</v>
      </c>
      <c r="GD37" s="342">
        <f t="shared" si="41"/>
        <v>2.150825632971751E-2</v>
      </c>
      <c r="GE37" s="342">
        <f t="shared" si="42"/>
        <v>2.9805167662945331E-2</v>
      </c>
      <c r="GF37" s="342">
        <f t="shared" si="43"/>
        <v>9.6320464902989646E-3</v>
      </c>
      <c r="GG37" s="342">
        <f t="shared" si="44"/>
        <v>1.63543911337286E-2</v>
      </c>
      <c r="GH37" s="342">
        <f t="shared" si="45"/>
        <v>1.5041575865301502E-2</v>
      </c>
      <c r="GI37" s="342">
        <f t="shared" si="46"/>
        <v>3.9952600672843192E-3</v>
      </c>
      <c r="GJ37" s="342">
        <f t="shared" si="47"/>
        <v>0.15299269125100953</v>
      </c>
      <c r="GK37" s="343">
        <f t="shared" si="48"/>
        <v>1.0000000000000002</v>
      </c>
      <c r="GM37" s="409" t="str">
        <f t="shared" si="49"/>
        <v>1991/1992</v>
      </c>
      <c r="GN37" s="426">
        <f t="shared" si="50"/>
        <v>0.68271719527011232</v>
      </c>
      <c r="GO37" s="426">
        <f t="shared" si="51"/>
        <v>1.2402975568425392</v>
      </c>
      <c r="GP37" s="426">
        <f t="shared" si="52"/>
        <v>0.84700730874899066</v>
      </c>
      <c r="GQ37" s="426">
        <f t="shared" si="53"/>
        <v>0.93620316544320414</v>
      </c>
      <c r="GR37" s="426">
        <f t="shared" si="54"/>
        <v>0.18400494398402714</v>
      </c>
      <c r="GS37" s="426">
        <f t="shared" si="55"/>
        <v>0.80509448004783879</v>
      </c>
      <c r="GT37" s="426">
        <f t="shared" si="56"/>
        <v>0.65681258053619906</v>
      </c>
      <c r="GU37" s="426">
        <f t="shared" si="57"/>
        <v>0.79411192956326981</v>
      </c>
      <c r="GV37" s="426">
        <f t="shared" si="58"/>
        <v>0.7497010543524667</v>
      </c>
      <c r="GW37" s="426">
        <f t="shared" si="59"/>
        <v>0.97584323078658552</v>
      </c>
      <c r="GX37" s="426">
        <f t="shared" si="60"/>
        <v>0.80509448004783879</v>
      </c>
      <c r="GY37" s="427">
        <f t="shared" si="61"/>
        <v>0.92407109384415786</v>
      </c>
    </row>
    <row r="38" spans="1:207" ht="14.4" x14ac:dyDescent="0.3">
      <c r="A38" s="416" t="s">
        <v>146</v>
      </c>
      <c r="B38" s="604">
        <v>133.15600000000001</v>
      </c>
      <c r="C38" s="604">
        <v>4.0199999999999996</v>
      </c>
      <c r="D38" s="604">
        <v>535.69500000000005</v>
      </c>
      <c r="E38" s="604">
        <v>139.191</v>
      </c>
      <c r="F38" s="604">
        <v>60.289000000000001</v>
      </c>
      <c r="G38" s="604">
        <v>735.17499999999995</v>
      </c>
      <c r="H38" s="604">
        <v>160.506</v>
      </c>
      <c r="I38" s="604">
        <v>348.666</v>
      </c>
      <c r="J38" s="604">
        <v>509.17200000000003</v>
      </c>
      <c r="K38" s="604">
        <v>63.262999999999998</v>
      </c>
      <c r="L38" s="603">
        <v>735.17499999999995</v>
      </c>
      <c r="M38" s="604">
        <v>162.74</v>
      </c>
      <c r="N38" s="417">
        <f t="shared" si="11"/>
        <v>0.28429428668757151</v>
      </c>
      <c r="P38" s="331" t="str">
        <f t="shared" si="12"/>
        <v>1992/1993</v>
      </c>
      <c r="Q38" s="587">
        <v>29.169</v>
      </c>
      <c r="R38" s="587">
        <v>8.25</v>
      </c>
      <c r="S38" s="587">
        <v>240.71899999999999</v>
      </c>
      <c r="T38" s="587">
        <v>27.949000000000002</v>
      </c>
      <c r="U38" s="587">
        <v>0.18</v>
      </c>
      <c r="V38" s="587">
        <v>268.84800000000001</v>
      </c>
      <c r="W38" s="587">
        <v>39.518000000000001</v>
      </c>
      <c r="X38" s="587">
        <v>133.40899999999999</v>
      </c>
      <c r="Y38" s="587">
        <v>172.92699999999999</v>
      </c>
      <c r="Z38" s="587">
        <v>42.249000000000002</v>
      </c>
      <c r="AA38" s="587">
        <v>268.84800000000001</v>
      </c>
      <c r="AB38" s="587">
        <v>53.671999999999997</v>
      </c>
      <c r="AC38" s="332">
        <f t="shared" si="13"/>
        <v>0.24943302227014166</v>
      </c>
      <c r="AD38" s="344"/>
      <c r="AE38" s="334" t="str">
        <f t="shared" si="14"/>
        <v>1992/1993</v>
      </c>
      <c r="AF38" s="592">
        <v>21.04</v>
      </c>
      <c r="AG38" s="592">
        <v>4.53</v>
      </c>
      <c r="AH38" s="592">
        <v>95.38</v>
      </c>
      <c r="AI38" s="592">
        <v>88.417000000000002</v>
      </c>
      <c r="AJ38" s="592">
        <v>0</v>
      </c>
      <c r="AK38" s="592">
        <v>183.797</v>
      </c>
      <c r="AL38" s="592">
        <v>26.8</v>
      </c>
      <c r="AM38" s="592">
        <v>61</v>
      </c>
      <c r="AN38" s="592">
        <v>87.8</v>
      </c>
      <c r="AO38" s="592">
        <v>11.462999999999999</v>
      </c>
      <c r="AP38" s="592">
        <v>183.797</v>
      </c>
      <c r="AQ38" s="592">
        <v>84.534000000000006</v>
      </c>
      <c r="AR38" s="335">
        <f t="shared" si="0"/>
        <v>0.8516164129635414</v>
      </c>
      <c r="AS38" s="345"/>
      <c r="AT38" s="611" t="str">
        <f t="shared" si="15"/>
        <v>1992/1993</v>
      </c>
      <c r="AU38" s="612">
        <v>12.4</v>
      </c>
      <c r="AV38" s="612">
        <v>2.36</v>
      </c>
      <c r="AW38" s="612">
        <v>29.2</v>
      </c>
      <c r="AX38" s="612">
        <v>3.3780000000000001</v>
      </c>
      <c r="AY38" s="612">
        <v>1.22</v>
      </c>
      <c r="AZ38" s="612">
        <v>33.798000000000002</v>
      </c>
      <c r="BA38" s="612">
        <v>3.7</v>
      </c>
      <c r="BB38" s="612">
        <v>26.5</v>
      </c>
      <c r="BC38" s="612">
        <v>30.2</v>
      </c>
      <c r="BD38" s="612">
        <v>8.9999999999999993E-3</v>
      </c>
      <c r="BE38" s="612">
        <v>33.798000000000002</v>
      </c>
      <c r="BF38" s="612">
        <v>3.589</v>
      </c>
      <c r="BG38" s="613">
        <f t="shared" si="1"/>
        <v>0.11880565394418882</v>
      </c>
      <c r="BH38" s="345"/>
      <c r="BI38" s="955" t="str">
        <f t="shared" si="16"/>
        <v>1992/1993</v>
      </c>
      <c r="BJ38" s="956">
        <v>9.7859999999999996</v>
      </c>
      <c r="BK38" s="956">
        <v>4.67</v>
      </c>
      <c r="BL38" s="956">
        <v>45.707000000000001</v>
      </c>
      <c r="BM38" s="956">
        <v>5.9850000000000003</v>
      </c>
      <c r="BN38" s="956">
        <v>3.9249999999999998</v>
      </c>
      <c r="BO38" s="956">
        <v>55.616999999999997</v>
      </c>
      <c r="BP38" s="956">
        <v>11.49</v>
      </c>
      <c r="BQ38" s="956">
        <v>37.158999999999999</v>
      </c>
      <c r="BR38" s="956">
        <v>48.649000000000001</v>
      </c>
      <c r="BS38" s="956">
        <v>1.865</v>
      </c>
      <c r="BT38" s="956">
        <v>55.616999999999997</v>
      </c>
      <c r="BU38" s="956">
        <v>5.1029999999999998</v>
      </c>
      <c r="BV38" s="957">
        <f t="shared" si="2"/>
        <v>0.10102149899037889</v>
      </c>
      <c r="BW38" s="344"/>
      <c r="BX38" s="970" t="str">
        <f t="shared" si="17"/>
        <v>1992/1993</v>
      </c>
      <c r="BY38" s="971">
        <v>2.4500000000000002</v>
      </c>
      <c r="BZ38" s="971">
        <v>4.16</v>
      </c>
      <c r="CA38" s="971">
        <v>10.199999999999999</v>
      </c>
      <c r="CB38" s="971">
        <v>0.7</v>
      </c>
      <c r="CC38" s="971">
        <v>1E-3</v>
      </c>
      <c r="CD38" s="971">
        <v>10.901</v>
      </c>
      <c r="CE38" s="971">
        <v>1.5009999999999999</v>
      </c>
      <c r="CF38" s="971">
        <v>3.601</v>
      </c>
      <c r="CG38" s="971">
        <v>5.1020000000000003</v>
      </c>
      <c r="CH38" s="971">
        <v>4.7489999999999997</v>
      </c>
      <c r="CI38" s="971">
        <v>10.901</v>
      </c>
      <c r="CJ38" s="971">
        <v>1.05</v>
      </c>
      <c r="CK38" s="972">
        <f t="shared" si="3"/>
        <v>0.10658816363820933</v>
      </c>
      <c r="CL38" s="344"/>
      <c r="CM38" s="775" t="str">
        <f t="shared" si="18"/>
        <v>1992/1993</v>
      </c>
      <c r="CN38" s="982">
        <v>7.5359999999999996</v>
      </c>
      <c r="CO38" s="982">
        <v>2.4700000000000002</v>
      </c>
      <c r="CP38" s="982">
        <v>18.631</v>
      </c>
      <c r="CQ38" s="982">
        <v>1</v>
      </c>
      <c r="CR38" s="982">
        <v>0.39600000000000002</v>
      </c>
      <c r="CS38" s="982">
        <v>20.027000000000001</v>
      </c>
      <c r="CT38" s="982">
        <v>14.885999999999999</v>
      </c>
      <c r="CU38" s="982">
        <v>3.5750000000000002</v>
      </c>
      <c r="CV38" s="982">
        <v>18.460999999999999</v>
      </c>
      <c r="CW38" s="982">
        <v>8.0000000000000002E-3</v>
      </c>
      <c r="CX38" s="982">
        <v>20.027000000000001</v>
      </c>
      <c r="CY38" s="982">
        <v>1.5580000000000001</v>
      </c>
      <c r="CZ38" s="776">
        <f t="shared" si="4"/>
        <v>8.4357572147923568E-2</v>
      </c>
      <c r="DA38" s="344"/>
      <c r="DB38" s="338" t="str">
        <f t="shared" si="19"/>
        <v>1992/1993</v>
      </c>
      <c r="DC38" s="597">
        <v>1.1599999999999999</v>
      </c>
      <c r="DD38" s="597">
        <v>2.46</v>
      </c>
      <c r="DE38" s="597">
        <v>2.851</v>
      </c>
      <c r="DF38" s="597">
        <v>0.39300000000000002</v>
      </c>
      <c r="DG38" s="597">
        <v>0.98</v>
      </c>
      <c r="DH38" s="597">
        <v>4.2240000000000002</v>
      </c>
      <c r="DI38" s="597">
        <v>0.85</v>
      </c>
      <c r="DJ38" s="597">
        <v>3.0009999999999999</v>
      </c>
      <c r="DK38" s="597">
        <v>3.851</v>
      </c>
      <c r="DL38" s="597">
        <v>0.1</v>
      </c>
      <c r="DM38" s="597">
        <v>4.2240000000000002</v>
      </c>
      <c r="DN38" s="597">
        <v>0.27300000000000002</v>
      </c>
      <c r="DO38" s="339">
        <f t="shared" si="62"/>
        <v>6.9096431283219448E-2</v>
      </c>
      <c r="DP38" s="344"/>
      <c r="DQ38" s="611" t="str">
        <f t="shared" si="20"/>
        <v>1992/1993</v>
      </c>
      <c r="DR38" s="612">
        <v>5.9630000000000001</v>
      </c>
      <c r="DS38" s="612">
        <v>1.68</v>
      </c>
      <c r="DT38" s="612">
        <v>9.9920000000000009</v>
      </c>
      <c r="DU38" s="612">
        <v>0.1</v>
      </c>
      <c r="DV38" s="612">
        <v>1E-3</v>
      </c>
      <c r="DW38" s="612">
        <v>10.093</v>
      </c>
      <c r="DX38" s="612">
        <v>7.0650000000000004</v>
      </c>
      <c r="DY38" s="612">
        <v>2.9</v>
      </c>
      <c r="DZ38" s="612">
        <v>9.9649999999999999</v>
      </c>
      <c r="EA38" s="612">
        <v>2.8000000000000001E-2</v>
      </c>
      <c r="EB38" s="612">
        <v>10.093</v>
      </c>
      <c r="EC38" s="612">
        <v>0.1</v>
      </c>
      <c r="ED38" s="613">
        <f t="shared" si="5"/>
        <v>1.0007004903432403E-2</v>
      </c>
      <c r="EE38" s="344"/>
      <c r="EF38" s="994" t="str">
        <f t="shared" si="21"/>
        <v>1992/1993</v>
      </c>
      <c r="EG38" s="995">
        <v>0.85699999999999998</v>
      </c>
      <c r="EH38" s="995">
        <v>5.7</v>
      </c>
      <c r="EI38" s="995">
        <v>4.883</v>
      </c>
      <c r="EJ38" s="995">
        <v>1.5209999999999999</v>
      </c>
      <c r="EK38" s="995">
        <v>1.2549999999999999</v>
      </c>
      <c r="EL38" s="995">
        <v>7.6589999999999998</v>
      </c>
      <c r="EM38" s="995">
        <v>1.3740000000000001</v>
      </c>
      <c r="EN38" s="995">
        <v>4.835</v>
      </c>
      <c r="EO38" s="995">
        <v>6.2089999999999996</v>
      </c>
      <c r="EP38" s="995">
        <v>0.2</v>
      </c>
      <c r="EQ38" s="995">
        <v>7.6589999999999998</v>
      </c>
      <c r="ER38" s="995">
        <v>1.25</v>
      </c>
      <c r="ES38" s="996">
        <f t="shared" si="6"/>
        <v>0.19503822749258856</v>
      </c>
      <c r="ET38" s="344"/>
      <c r="EU38" s="1007" t="str">
        <f t="shared" si="22"/>
        <v>1992/1993</v>
      </c>
      <c r="EV38" s="1008">
        <v>0.74</v>
      </c>
      <c r="EW38" s="1008">
        <v>2.89</v>
      </c>
      <c r="EX38" s="1008">
        <v>2.1349999999999998</v>
      </c>
      <c r="EY38" s="1008">
        <v>1.256</v>
      </c>
      <c r="EZ38" s="1008">
        <v>4.2709999999999999</v>
      </c>
      <c r="FA38" s="1008">
        <v>7.6619999999999999</v>
      </c>
      <c r="FB38" s="1008">
        <v>1.175</v>
      </c>
      <c r="FC38" s="1008">
        <v>5</v>
      </c>
      <c r="FD38" s="1008">
        <v>6.1749999999999998</v>
      </c>
      <c r="FE38" s="1008">
        <v>0.1</v>
      </c>
      <c r="FF38" s="1008">
        <v>7.6619999999999999</v>
      </c>
      <c r="FG38" s="1008">
        <v>1.387</v>
      </c>
      <c r="FH38" s="1009">
        <f t="shared" si="7"/>
        <v>0.2210358565737052</v>
      </c>
      <c r="FI38" s="344"/>
      <c r="FJ38" s="955" t="str">
        <f t="shared" si="23"/>
        <v>1992/1993</v>
      </c>
      <c r="FK38" s="956">
        <f t="shared" si="24"/>
        <v>42.054999999999993</v>
      </c>
      <c r="FL38" s="956">
        <f t="shared" si="25"/>
        <v>1.8070859588633952</v>
      </c>
      <c r="FM38" s="956">
        <f t="shared" si="26"/>
        <v>75.997000000000071</v>
      </c>
      <c r="FN38" s="956">
        <f t="shared" si="27"/>
        <v>8.4920000000000044</v>
      </c>
      <c r="FO38" s="956">
        <f t="shared" si="28"/>
        <v>48.060000000000009</v>
      </c>
      <c r="FP38" s="956">
        <f t="shared" si="29"/>
        <v>132.54899999999998</v>
      </c>
      <c r="FQ38" s="956">
        <f t="shared" si="30"/>
        <v>52.147000000000006</v>
      </c>
      <c r="FR38" s="956">
        <f t="shared" si="31"/>
        <v>67.686000000000007</v>
      </c>
      <c r="FS38" s="956">
        <f t="shared" si="32"/>
        <v>119.83300000000001</v>
      </c>
      <c r="FT38" s="956">
        <f t="shared" si="33"/>
        <v>2.491999999999996</v>
      </c>
      <c r="FU38" s="956">
        <f t="shared" si="34"/>
        <v>132.54899999999998</v>
      </c>
      <c r="FV38" s="956">
        <f t="shared" si="35"/>
        <v>10.224000000000007</v>
      </c>
      <c r="FW38" s="957">
        <f t="shared" si="9"/>
        <v>8.3580625383200546E-2</v>
      </c>
      <c r="FX38" s="346"/>
      <c r="FY38" s="409" t="str">
        <f t="shared" si="36"/>
        <v>1992/1993</v>
      </c>
      <c r="FZ38" s="341">
        <f t="shared" si="37"/>
        <v>0.44935831023250167</v>
      </c>
      <c r="GA38" s="342">
        <f t="shared" si="38"/>
        <v>0.17804907643341825</v>
      </c>
      <c r="GB38" s="342">
        <f t="shared" si="39"/>
        <v>5.4508628977309841E-2</v>
      </c>
      <c r="GC38" s="342">
        <f t="shared" si="40"/>
        <v>8.5322804954311687E-2</v>
      </c>
      <c r="GD38" s="342">
        <f t="shared" si="41"/>
        <v>1.9040685464676726E-2</v>
      </c>
      <c r="GE38" s="342">
        <f t="shared" si="42"/>
        <v>3.4779118714940403E-2</v>
      </c>
      <c r="GF38" s="342">
        <f t="shared" si="43"/>
        <v>5.3220582607640537E-3</v>
      </c>
      <c r="GG38" s="342">
        <f t="shared" si="44"/>
        <v>1.8652404819906848E-2</v>
      </c>
      <c r="GH38" s="342">
        <f t="shared" si="45"/>
        <v>9.1152614827467119E-3</v>
      </c>
      <c r="GI38" s="342">
        <f t="shared" si="46"/>
        <v>3.9854768104985103E-3</v>
      </c>
      <c r="GJ38" s="342">
        <f t="shared" si="47"/>
        <v>0.14186617384892536</v>
      </c>
      <c r="GK38" s="343">
        <f t="shared" si="48"/>
        <v>1</v>
      </c>
      <c r="GM38" s="409" t="str">
        <f t="shared" si="49"/>
        <v>1992/1993</v>
      </c>
      <c r="GN38" s="426">
        <f t="shared" si="50"/>
        <v>0.68416744269878926</v>
      </c>
      <c r="GO38" s="426">
        <f t="shared" si="51"/>
        <v>1.255230308321621</v>
      </c>
      <c r="GP38" s="426">
        <f t="shared" si="52"/>
        <v>0.8581338261510747</v>
      </c>
      <c r="GQ38" s="426">
        <f t="shared" si="53"/>
        <v>0.93899030828142616</v>
      </c>
      <c r="GR38" s="426">
        <f t="shared" si="54"/>
        <v>0.20283965565857784</v>
      </c>
      <c r="GS38" s="426">
        <f t="shared" si="55"/>
        <v>0.81970415207263581</v>
      </c>
      <c r="GT38" s="426">
        <f t="shared" si="56"/>
        <v>0.67510871867718325</v>
      </c>
      <c r="GU38" s="426">
        <f t="shared" si="57"/>
        <v>0.80587152174287113</v>
      </c>
      <c r="GV38" s="426">
        <f t="shared" si="58"/>
        <v>0.76465123769570975</v>
      </c>
      <c r="GW38" s="426">
        <f t="shared" si="59"/>
        <v>0.96060888671103195</v>
      </c>
      <c r="GX38" s="426">
        <f t="shared" si="60"/>
        <v>0.81970415207263581</v>
      </c>
      <c r="GY38" s="427">
        <f t="shared" si="61"/>
        <v>0.93717586334029745</v>
      </c>
    </row>
    <row r="39" spans="1:207" ht="14.4" x14ac:dyDescent="0.3">
      <c r="A39" s="416" t="s">
        <v>147</v>
      </c>
      <c r="B39" s="604">
        <v>130.744</v>
      </c>
      <c r="C39" s="604">
        <v>3.64</v>
      </c>
      <c r="D39" s="604">
        <v>475.923</v>
      </c>
      <c r="E39" s="604">
        <v>162.74</v>
      </c>
      <c r="F39" s="604">
        <v>56.972999999999999</v>
      </c>
      <c r="G39" s="604">
        <v>695.63599999999997</v>
      </c>
      <c r="H39" s="604">
        <v>165.285</v>
      </c>
      <c r="I39" s="604">
        <v>342.05200000000002</v>
      </c>
      <c r="J39" s="604">
        <v>507.33699999999999</v>
      </c>
      <c r="K39" s="604">
        <v>58.860999999999997</v>
      </c>
      <c r="L39" s="603">
        <v>695.63599999999997</v>
      </c>
      <c r="M39" s="604">
        <v>129.43799999999999</v>
      </c>
      <c r="N39" s="417">
        <f t="shared" si="11"/>
        <v>0.22860907315108847</v>
      </c>
      <c r="P39" s="331" t="str">
        <f t="shared" si="12"/>
        <v>1993/1994</v>
      </c>
      <c r="Q39" s="587">
        <v>25.468</v>
      </c>
      <c r="R39" s="587">
        <v>6.32</v>
      </c>
      <c r="S39" s="587">
        <v>160.98599999999999</v>
      </c>
      <c r="T39" s="587">
        <v>53.671999999999997</v>
      </c>
      <c r="U39" s="587">
        <v>0.52900000000000003</v>
      </c>
      <c r="V39" s="587">
        <v>215.18700000000001</v>
      </c>
      <c r="W39" s="587">
        <v>40.976999999999997</v>
      </c>
      <c r="X39" s="587">
        <v>118.874</v>
      </c>
      <c r="Y39" s="587">
        <v>159.851</v>
      </c>
      <c r="Z39" s="587">
        <v>33.741</v>
      </c>
      <c r="AA39" s="587">
        <v>215.18700000000001</v>
      </c>
      <c r="AB39" s="587">
        <v>21.594999999999999</v>
      </c>
      <c r="AC39" s="332">
        <f t="shared" si="13"/>
        <v>0.11154903095169222</v>
      </c>
      <c r="AD39" s="344"/>
      <c r="AE39" s="334" t="str">
        <f t="shared" si="14"/>
        <v>1993/1994</v>
      </c>
      <c r="AF39" s="592">
        <v>20.69</v>
      </c>
      <c r="AG39" s="592">
        <v>4.96</v>
      </c>
      <c r="AH39" s="592">
        <v>102.7</v>
      </c>
      <c r="AI39" s="592">
        <v>84.534000000000006</v>
      </c>
      <c r="AJ39" s="592">
        <v>0</v>
      </c>
      <c r="AK39" s="592">
        <v>187.23400000000001</v>
      </c>
      <c r="AL39" s="592">
        <v>26.9</v>
      </c>
      <c r="AM39" s="592">
        <v>66</v>
      </c>
      <c r="AN39" s="592">
        <v>92.9</v>
      </c>
      <c r="AO39" s="592">
        <v>11.593999999999999</v>
      </c>
      <c r="AP39" s="592">
        <v>187.23400000000001</v>
      </c>
      <c r="AQ39" s="592">
        <v>82.74</v>
      </c>
      <c r="AR39" s="335">
        <f t="shared" si="0"/>
        <v>0.7918157980362508</v>
      </c>
      <c r="AS39" s="345"/>
      <c r="AT39" s="611" t="str">
        <f t="shared" si="15"/>
        <v>1993/1994</v>
      </c>
      <c r="AU39" s="612">
        <v>13.692</v>
      </c>
      <c r="AV39" s="612">
        <v>2.41</v>
      </c>
      <c r="AW39" s="612">
        <v>32.933999999999997</v>
      </c>
      <c r="AX39" s="612">
        <v>3.589</v>
      </c>
      <c r="AY39" s="612">
        <v>1.304</v>
      </c>
      <c r="AZ39" s="612">
        <v>37.826999999999998</v>
      </c>
      <c r="BA39" s="612">
        <v>5</v>
      </c>
      <c r="BB39" s="612">
        <v>28</v>
      </c>
      <c r="BC39" s="612">
        <v>33</v>
      </c>
      <c r="BD39" s="612">
        <v>4.0000000000000001E-3</v>
      </c>
      <c r="BE39" s="612">
        <v>37.826999999999998</v>
      </c>
      <c r="BF39" s="612">
        <v>4.8230000000000004</v>
      </c>
      <c r="BG39" s="613">
        <f t="shared" si="1"/>
        <v>0.1461338019633984</v>
      </c>
      <c r="BH39" s="345"/>
      <c r="BI39" s="955" t="str">
        <f t="shared" si="16"/>
        <v>1993/1994</v>
      </c>
      <c r="BJ39" s="956">
        <v>9.3559999999999999</v>
      </c>
      <c r="BK39" s="956">
        <v>4.97</v>
      </c>
      <c r="BL39" s="956">
        <v>46.518999999999998</v>
      </c>
      <c r="BM39" s="956">
        <v>5.1029999999999998</v>
      </c>
      <c r="BN39" s="956">
        <v>3.347</v>
      </c>
      <c r="BO39" s="956">
        <v>54.969000000000001</v>
      </c>
      <c r="BP39" s="956">
        <v>11.629</v>
      </c>
      <c r="BQ39" s="956">
        <v>37.207000000000001</v>
      </c>
      <c r="BR39" s="956">
        <v>48.835999999999999</v>
      </c>
      <c r="BS39" s="956">
        <v>2.129</v>
      </c>
      <c r="BT39" s="956">
        <v>54.969000000000001</v>
      </c>
      <c r="BU39" s="956">
        <v>4.0039999999999996</v>
      </c>
      <c r="BV39" s="957">
        <f t="shared" si="2"/>
        <v>7.8563720200137341E-2</v>
      </c>
      <c r="BW39" s="344"/>
      <c r="BX39" s="970" t="str">
        <f t="shared" si="17"/>
        <v>1993/1994</v>
      </c>
      <c r="BY39" s="971">
        <v>2.4</v>
      </c>
      <c r="BZ39" s="971">
        <v>4.17</v>
      </c>
      <c r="CA39" s="971">
        <v>10</v>
      </c>
      <c r="CB39" s="971">
        <v>1.05</v>
      </c>
      <c r="CC39" s="971">
        <v>1E-3</v>
      </c>
      <c r="CD39" s="971">
        <v>11.051</v>
      </c>
      <c r="CE39" s="971">
        <v>1.516</v>
      </c>
      <c r="CF39" s="971">
        <v>4.25</v>
      </c>
      <c r="CG39" s="971">
        <v>5.766</v>
      </c>
      <c r="CH39" s="971">
        <v>4.0999999999999996</v>
      </c>
      <c r="CI39" s="971">
        <v>11.051</v>
      </c>
      <c r="CJ39" s="971">
        <v>1.1850000000000001</v>
      </c>
      <c r="CK39" s="972">
        <f t="shared" si="3"/>
        <v>0.12010946685586865</v>
      </c>
      <c r="CL39" s="344"/>
      <c r="CM39" s="775" t="str">
        <f t="shared" si="18"/>
        <v>1993/1994</v>
      </c>
      <c r="CN39" s="982">
        <v>7.75</v>
      </c>
      <c r="CO39" s="982">
        <v>2.4900000000000002</v>
      </c>
      <c r="CP39" s="982">
        <v>19.276</v>
      </c>
      <c r="CQ39" s="982">
        <v>1.5580000000000001</v>
      </c>
      <c r="CR39" s="982">
        <v>1.6910000000000001</v>
      </c>
      <c r="CS39" s="982">
        <v>22.524999999999999</v>
      </c>
      <c r="CT39" s="982">
        <v>15</v>
      </c>
      <c r="CU39" s="982">
        <v>5.5</v>
      </c>
      <c r="CV39" s="982">
        <v>20.5</v>
      </c>
      <c r="CW39" s="982">
        <v>0.113</v>
      </c>
      <c r="CX39" s="982">
        <v>22.524999999999999</v>
      </c>
      <c r="CY39" s="982">
        <v>1.9119999999999999</v>
      </c>
      <c r="CZ39" s="776">
        <f t="shared" si="4"/>
        <v>9.2756998010963959E-2</v>
      </c>
      <c r="DA39" s="344"/>
      <c r="DB39" s="338" t="str">
        <f t="shared" si="19"/>
        <v>1993/1994</v>
      </c>
      <c r="DC39" s="597">
        <v>1.331</v>
      </c>
      <c r="DD39" s="597">
        <v>2.85</v>
      </c>
      <c r="DE39" s="597">
        <v>3.786</v>
      </c>
      <c r="DF39" s="597">
        <v>0.27300000000000002</v>
      </c>
      <c r="DG39" s="597">
        <v>8.5999999999999993E-2</v>
      </c>
      <c r="DH39" s="597">
        <v>4.1449999999999996</v>
      </c>
      <c r="DI39" s="597">
        <v>0.75600000000000001</v>
      </c>
      <c r="DJ39" s="597">
        <v>2.552</v>
      </c>
      <c r="DK39" s="597">
        <v>3.3079999999999998</v>
      </c>
      <c r="DL39" s="597">
        <v>2E-3</v>
      </c>
      <c r="DM39" s="597">
        <v>4.1449999999999996</v>
      </c>
      <c r="DN39" s="597">
        <v>0.83499999999999996</v>
      </c>
      <c r="DO39" s="339">
        <f t="shared" si="62"/>
        <v>0.25226586102719034</v>
      </c>
      <c r="DP39" s="344"/>
      <c r="DQ39" s="611" t="str">
        <f t="shared" si="20"/>
        <v>1993/1994</v>
      </c>
      <c r="DR39" s="612">
        <v>5.9950000000000001</v>
      </c>
      <c r="DS39" s="612">
        <v>1.6</v>
      </c>
      <c r="DT39" s="612">
        <v>9.6</v>
      </c>
      <c r="DU39" s="612">
        <v>0.1</v>
      </c>
      <c r="DV39" s="612">
        <v>0</v>
      </c>
      <c r="DW39" s="612">
        <v>9.6999999999999993</v>
      </c>
      <c r="DX39" s="612">
        <v>6.9640000000000004</v>
      </c>
      <c r="DY39" s="612">
        <v>2.6</v>
      </c>
      <c r="DZ39" s="612">
        <v>9.5640000000000001</v>
      </c>
      <c r="EA39" s="612">
        <v>3.5999999999999997E-2</v>
      </c>
      <c r="EB39" s="612">
        <v>9.6999999999999993</v>
      </c>
      <c r="EC39" s="612">
        <v>0.1</v>
      </c>
      <c r="ED39" s="613">
        <f t="shared" si="5"/>
        <v>1.0416666666666668E-2</v>
      </c>
      <c r="EE39" s="344"/>
      <c r="EF39" s="994" t="str">
        <f t="shared" si="21"/>
        <v>1993/1994</v>
      </c>
      <c r="EG39" s="995">
        <v>1.012</v>
      </c>
      <c r="EH39" s="995">
        <v>6.68</v>
      </c>
      <c r="EI39" s="995">
        <v>6.7549999999999999</v>
      </c>
      <c r="EJ39" s="995">
        <v>1.25</v>
      </c>
      <c r="EK39" s="995">
        <v>0.55200000000000005</v>
      </c>
      <c r="EL39" s="995">
        <v>8.5570000000000004</v>
      </c>
      <c r="EM39" s="995">
        <v>1.5</v>
      </c>
      <c r="EN39" s="995">
        <v>5.9539999999999997</v>
      </c>
      <c r="EO39" s="995">
        <v>7.4539999999999997</v>
      </c>
      <c r="EP39" s="995">
        <v>0.52300000000000002</v>
      </c>
      <c r="EQ39" s="995">
        <v>8.5570000000000004</v>
      </c>
      <c r="ER39" s="995">
        <v>0.57999999999999996</v>
      </c>
      <c r="ES39" s="996">
        <f t="shared" si="6"/>
        <v>7.2709038485646235E-2</v>
      </c>
      <c r="ET39" s="344"/>
      <c r="EU39" s="1007" t="str">
        <f t="shared" si="22"/>
        <v>1993/1994</v>
      </c>
      <c r="EV39" s="1008">
        <v>0.76</v>
      </c>
      <c r="EW39" s="1008">
        <v>3.22</v>
      </c>
      <c r="EX39" s="1008">
        <v>2.4470000000000001</v>
      </c>
      <c r="EY39" s="1008">
        <v>1.387</v>
      </c>
      <c r="EZ39" s="1008">
        <v>2.7650000000000001</v>
      </c>
      <c r="FA39" s="1008">
        <v>6.5990000000000002</v>
      </c>
      <c r="FB39" s="1008">
        <v>1.1000000000000001</v>
      </c>
      <c r="FC39" s="1008">
        <v>4.55</v>
      </c>
      <c r="FD39" s="1008">
        <v>5.65</v>
      </c>
      <c r="FE39" s="1008">
        <v>4.0000000000000001E-3</v>
      </c>
      <c r="FF39" s="1008">
        <v>6.5990000000000002</v>
      </c>
      <c r="FG39" s="1008">
        <v>0.94499999999999995</v>
      </c>
      <c r="FH39" s="1009">
        <f t="shared" si="7"/>
        <v>0.16713830916165545</v>
      </c>
      <c r="FI39" s="344"/>
      <c r="FJ39" s="955" t="str">
        <f t="shared" si="23"/>
        <v>1993/1994</v>
      </c>
      <c r="FK39" s="956">
        <f t="shared" si="24"/>
        <v>42.290000000000006</v>
      </c>
      <c r="FL39" s="956">
        <f t="shared" si="25"/>
        <v>1.9134547174272882</v>
      </c>
      <c r="FM39" s="956">
        <f t="shared" si="26"/>
        <v>80.92000000000003</v>
      </c>
      <c r="FN39" s="956">
        <f t="shared" si="27"/>
        <v>10.224000000000007</v>
      </c>
      <c r="FO39" s="956">
        <f t="shared" si="28"/>
        <v>46.697999999999993</v>
      </c>
      <c r="FP39" s="956">
        <f t="shared" si="29"/>
        <v>137.84199999999996</v>
      </c>
      <c r="FQ39" s="956">
        <f t="shared" si="30"/>
        <v>53.942999999999977</v>
      </c>
      <c r="FR39" s="956">
        <f t="shared" si="31"/>
        <v>66.56500000000004</v>
      </c>
      <c r="FS39" s="956">
        <f t="shared" si="32"/>
        <v>120.50800000000002</v>
      </c>
      <c r="FT39" s="956">
        <f t="shared" si="33"/>
        <v>6.6150000000000002</v>
      </c>
      <c r="FU39" s="956">
        <f t="shared" si="34"/>
        <v>137.84199999999996</v>
      </c>
      <c r="FV39" s="956">
        <f t="shared" si="35"/>
        <v>10.718999999999994</v>
      </c>
      <c r="FW39" s="957">
        <f t="shared" si="9"/>
        <v>8.4319910637728757E-2</v>
      </c>
      <c r="FX39" s="347"/>
      <c r="FY39" s="409" t="str">
        <f t="shared" si="36"/>
        <v>1993/1994</v>
      </c>
      <c r="FZ39" s="341">
        <f t="shared" si="37"/>
        <v>0.33826060097957023</v>
      </c>
      <c r="GA39" s="342">
        <f t="shared" si="38"/>
        <v>0.21579120992261352</v>
      </c>
      <c r="GB39" s="342">
        <f t="shared" si="39"/>
        <v>6.920026979154191E-2</v>
      </c>
      <c r="GC39" s="342">
        <f t="shared" si="40"/>
        <v>9.7744803255988888E-2</v>
      </c>
      <c r="GD39" s="342">
        <f t="shared" si="41"/>
        <v>2.1011802329368407E-2</v>
      </c>
      <c r="GE39" s="342">
        <f t="shared" si="42"/>
        <v>4.0502350170090538E-2</v>
      </c>
      <c r="GF39" s="342">
        <f t="shared" si="43"/>
        <v>7.9550683618988781E-3</v>
      </c>
      <c r="GG39" s="342">
        <f t="shared" si="44"/>
        <v>2.017133023619367E-2</v>
      </c>
      <c r="GH39" s="342">
        <f t="shared" si="45"/>
        <v>1.4193472473488358E-2</v>
      </c>
      <c r="GI39" s="342">
        <f t="shared" si="46"/>
        <v>5.1415880299964488E-3</v>
      </c>
      <c r="GJ39" s="342">
        <f t="shared" si="47"/>
        <v>0.17002750444924922</v>
      </c>
      <c r="GK39" s="343">
        <f t="shared" si="48"/>
        <v>0.99999999999999989</v>
      </c>
      <c r="GM39" s="409" t="str">
        <f t="shared" si="49"/>
        <v>1993/1994</v>
      </c>
      <c r="GN39" s="426">
        <f t="shared" si="50"/>
        <v>0.67654347427033001</v>
      </c>
      <c r="GO39" s="426">
        <f t="shared" si="51"/>
        <v>1.2268219378694878</v>
      </c>
      <c r="GP39" s="426">
        <f t="shared" si="52"/>
        <v>0.82997249555075092</v>
      </c>
      <c r="GQ39" s="426">
        <f t="shared" si="53"/>
        <v>0.93717586334029745</v>
      </c>
      <c r="GR39" s="426">
        <f t="shared" si="54"/>
        <v>0.18034858617239746</v>
      </c>
      <c r="GS39" s="426">
        <f t="shared" si="55"/>
        <v>0.80184751795479259</v>
      </c>
      <c r="GT39" s="426">
        <f t="shared" si="56"/>
        <v>0.67363644613848805</v>
      </c>
      <c r="GU39" s="426">
        <f t="shared" si="57"/>
        <v>0.80539508612725574</v>
      </c>
      <c r="GV39" s="426">
        <f t="shared" si="58"/>
        <v>0.76246952223078546</v>
      </c>
      <c r="GW39" s="426">
        <f t="shared" si="59"/>
        <v>0.88761658823329548</v>
      </c>
      <c r="GX39" s="426">
        <f t="shared" si="60"/>
        <v>0.80184751795479259</v>
      </c>
      <c r="GY39" s="427">
        <f t="shared" si="61"/>
        <v>0.91718815185648717</v>
      </c>
    </row>
    <row r="40" spans="1:207" ht="14.4" x14ac:dyDescent="0.3">
      <c r="A40" s="416" t="s">
        <v>148</v>
      </c>
      <c r="B40" s="604">
        <v>135.19900000000001</v>
      </c>
      <c r="C40" s="604">
        <v>4.1399999999999997</v>
      </c>
      <c r="D40" s="604">
        <v>559.61500000000001</v>
      </c>
      <c r="E40" s="604">
        <v>129.43799999999999</v>
      </c>
      <c r="F40" s="604">
        <v>68.911000000000001</v>
      </c>
      <c r="G40" s="604">
        <v>757.96400000000006</v>
      </c>
      <c r="H40" s="604">
        <v>166.86600000000001</v>
      </c>
      <c r="I40" s="604">
        <v>371.62400000000002</v>
      </c>
      <c r="J40" s="604">
        <v>538.49</v>
      </c>
      <c r="K40" s="604">
        <v>66.126000000000005</v>
      </c>
      <c r="L40" s="603">
        <v>757.96400000000006</v>
      </c>
      <c r="M40" s="604">
        <v>153.34800000000001</v>
      </c>
      <c r="N40" s="417">
        <f t="shared" si="11"/>
        <v>0.25362874948727793</v>
      </c>
      <c r="P40" s="331" t="str">
        <f t="shared" si="12"/>
        <v>1994/1995</v>
      </c>
      <c r="Q40" s="587">
        <v>29.344999999999999</v>
      </c>
      <c r="R40" s="587">
        <v>8.6999999999999993</v>
      </c>
      <c r="S40" s="587">
        <v>255.29499999999999</v>
      </c>
      <c r="T40" s="587">
        <v>21.594999999999999</v>
      </c>
      <c r="U40" s="587">
        <v>0.24299999999999999</v>
      </c>
      <c r="V40" s="587">
        <v>277.13299999999998</v>
      </c>
      <c r="W40" s="587">
        <v>43.569000000000003</v>
      </c>
      <c r="X40" s="587">
        <v>138.68199999999999</v>
      </c>
      <c r="Y40" s="587">
        <v>182.251</v>
      </c>
      <c r="Z40" s="587">
        <v>55.311</v>
      </c>
      <c r="AA40" s="587">
        <v>277.13299999999998</v>
      </c>
      <c r="AB40" s="587">
        <v>39.570999999999998</v>
      </c>
      <c r="AC40" s="332">
        <f t="shared" si="13"/>
        <v>0.16657125297816988</v>
      </c>
      <c r="AD40" s="344"/>
      <c r="AE40" s="334" t="str">
        <f t="shared" si="14"/>
        <v>1994/1995</v>
      </c>
      <c r="AF40" s="592">
        <v>21.152000000000001</v>
      </c>
      <c r="AG40" s="592">
        <v>4.6900000000000004</v>
      </c>
      <c r="AH40" s="592">
        <v>99.28</v>
      </c>
      <c r="AI40" s="592">
        <v>82.74</v>
      </c>
      <c r="AJ40" s="592">
        <v>4.2869999999999999</v>
      </c>
      <c r="AK40" s="592">
        <v>186.30699999999999</v>
      </c>
      <c r="AL40" s="592">
        <v>26</v>
      </c>
      <c r="AM40" s="592">
        <v>71</v>
      </c>
      <c r="AN40" s="592">
        <v>97</v>
      </c>
      <c r="AO40" s="592">
        <v>1.333</v>
      </c>
      <c r="AP40" s="592">
        <v>186.30699999999999</v>
      </c>
      <c r="AQ40" s="592">
        <v>87.974000000000004</v>
      </c>
      <c r="AR40" s="335">
        <f t="shared" si="0"/>
        <v>0.89465388018264469</v>
      </c>
      <c r="AS40" s="345"/>
      <c r="AT40" s="611" t="str">
        <f t="shared" si="15"/>
        <v>1994/1995</v>
      </c>
      <c r="AU40" s="612">
        <v>14.189</v>
      </c>
      <c r="AV40" s="612">
        <v>2.64</v>
      </c>
      <c r="AW40" s="612">
        <v>37.44</v>
      </c>
      <c r="AX40" s="612">
        <v>4.8230000000000004</v>
      </c>
      <c r="AY40" s="612">
        <v>1.407</v>
      </c>
      <c r="AZ40" s="612">
        <v>43.67</v>
      </c>
      <c r="BA40" s="612">
        <v>5.0999999999999996</v>
      </c>
      <c r="BB40" s="612">
        <v>30.9</v>
      </c>
      <c r="BC40" s="612">
        <v>36</v>
      </c>
      <c r="BD40" s="612">
        <v>5.6000000000000001E-2</v>
      </c>
      <c r="BE40" s="612">
        <v>43.67</v>
      </c>
      <c r="BF40" s="612">
        <v>7.6139999999999999</v>
      </c>
      <c r="BG40" s="613">
        <f t="shared" si="1"/>
        <v>0.21117151098291548</v>
      </c>
      <c r="BH40" s="345"/>
      <c r="BI40" s="955" t="str">
        <f t="shared" si="16"/>
        <v>1994/1995</v>
      </c>
      <c r="BJ40" s="956">
        <v>9.1039999999999992</v>
      </c>
      <c r="BK40" s="956">
        <v>4.9800000000000004</v>
      </c>
      <c r="BL40" s="956">
        <v>45.363999999999997</v>
      </c>
      <c r="BM40" s="956">
        <v>4.0039999999999996</v>
      </c>
      <c r="BN40" s="956">
        <v>4.9850000000000003</v>
      </c>
      <c r="BO40" s="956">
        <v>54.353000000000002</v>
      </c>
      <c r="BP40" s="956">
        <v>11.542999999999999</v>
      </c>
      <c r="BQ40" s="956">
        <v>38.055999999999997</v>
      </c>
      <c r="BR40" s="956">
        <v>49.598999999999997</v>
      </c>
      <c r="BS40" s="956">
        <v>1.3169999999999999</v>
      </c>
      <c r="BT40" s="956">
        <v>54.353000000000002</v>
      </c>
      <c r="BU40" s="956">
        <v>3.4369999999999998</v>
      </c>
      <c r="BV40" s="957">
        <f t="shared" si="2"/>
        <v>6.7503338832587009E-2</v>
      </c>
      <c r="BW40" s="344"/>
      <c r="BX40" s="970" t="str">
        <f t="shared" si="17"/>
        <v>1994/1995</v>
      </c>
      <c r="BY40" s="971">
        <v>2.5219999999999998</v>
      </c>
      <c r="BZ40" s="971">
        <v>4.5199999999999996</v>
      </c>
      <c r="CA40" s="971">
        <v>11.404</v>
      </c>
      <c r="CB40" s="971">
        <v>1.1850000000000001</v>
      </c>
      <c r="CC40" s="971">
        <v>1E-3</v>
      </c>
      <c r="CD40" s="971">
        <v>12.59</v>
      </c>
      <c r="CE40" s="971">
        <v>1.5009999999999999</v>
      </c>
      <c r="CF40" s="971">
        <v>3.9780000000000002</v>
      </c>
      <c r="CG40" s="971">
        <v>5.4790000000000001</v>
      </c>
      <c r="CH40" s="971">
        <v>5.782</v>
      </c>
      <c r="CI40" s="971">
        <v>12.59</v>
      </c>
      <c r="CJ40" s="971">
        <v>1.329</v>
      </c>
      <c r="CK40" s="972">
        <f t="shared" si="3"/>
        <v>0.11801793801616198</v>
      </c>
      <c r="CL40" s="344"/>
      <c r="CM40" s="775" t="str">
        <f t="shared" si="18"/>
        <v>1994/1995</v>
      </c>
      <c r="CN40" s="982">
        <v>8.0190000000000001</v>
      </c>
      <c r="CO40" s="982">
        <v>2.12</v>
      </c>
      <c r="CP40" s="982">
        <v>16.994</v>
      </c>
      <c r="CQ40" s="982">
        <v>1.9119999999999999</v>
      </c>
      <c r="CR40" s="982">
        <v>3.1659999999999999</v>
      </c>
      <c r="CS40" s="982">
        <v>22.071999999999999</v>
      </c>
      <c r="CT40" s="982">
        <v>14.85</v>
      </c>
      <c r="CU40" s="982">
        <v>5.4</v>
      </c>
      <c r="CV40" s="982">
        <v>20.25</v>
      </c>
      <c r="CW40" s="982">
        <v>7.3999999999999996E-2</v>
      </c>
      <c r="CX40" s="982">
        <v>22.071999999999999</v>
      </c>
      <c r="CY40" s="982">
        <v>1.748</v>
      </c>
      <c r="CZ40" s="776">
        <f t="shared" si="4"/>
        <v>8.6006691596142479E-2</v>
      </c>
      <c r="DA40" s="344"/>
      <c r="DB40" s="338" t="str">
        <f t="shared" si="19"/>
        <v>1994/1995</v>
      </c>
      <c r="DC40" s="597">
        <v>0.65100000000000002</v>
      </c>
      <c r="DD40" s="597">
        <v>2.36</v>
      </c>
      <c r="DE40" s="597">
        <v>1.5369999999999999</v>
      </c>
      <c r="DF40" s="597">
        <v>0.83499999999999996</v>
      </c>
      <c r="DG40" s="597">
        <v>3.4000000000000002E-2</v>
      </c>
      <c r="DH40" s="597">
        <v>2.4060000000000001</v>
      </c>
      <c r="DI40" s="597">
        <v>0.64200000000000002</v>
      </c>
      <c r="DJ40" s="597">
        <v>1.5389999999999999</v>
      </c>
      <c r="DK40" s="597">
        <v>2.181</v>
      </c>
      <c r="DL40" s="597">
        <v>0</v>
      </c>
      <c r="DM40" s="597">
        <v>2.4060000000000001</v>
      </c>
      <c r="DN40" s="597">
        <v>0.22500000000000001</v>
      </c>
      <c r="DO40" s="339">
        <f t="shared" si="62"/>
        <v>0.1031636863823934</v>
      </c>
      <c r="DP40" s="344"/>
      <c r="DQ40" s="611" t="str">
        <f t="shared" si="20"/>
        <v>1994/1995</v>
      </c>
      <c r="DR40" s="612">
        <v>6.1349999999999998</v>
      </c>
      <c r="DS40" s="612">
        <v>1.45</v>
      </c>
      <c r="DT40" s="612">
        <v>8.8840000000000003</v>
      </c>
      <c r="DU40" s="612">
        <v>0.1</v>
      </c>
      <c r="DV40" s="612">
        <v>1E-3</v>
      </c>
      <c r="DW40" s="612">
        <v>8.9849999999999994</v>
      </c>
      <c r="DX40" s="612">
        <v>6.968</v>
      </c>
      <c r="DY40" s="612">
        <v>1.9</v>
      </c>
      <c r="DZ40" s="612">
        <v>8.8680000000000003</v>
      </c>
      <c r="EA40" s="612">
        <v>1.7000000000000001E-2</v>
      </c>
      <c r="EB40" s="612">
        <v>8.9849999999999994</v>
      </c>
      <c r="EC40" s="612">
        <v>0.1</v>
      </c>
      <c r="ED40" s="613">
        <f t="shared" si="5"/>
        <v>1.1254924029262803E-2</v>
      </c>
      <c r="EE40" s="344"/>
      <c r="EF40" s="994" t="str">
        <f t="shared" si="21"/>
        <v>1994/1995</v>
      </c>
      <c r="EG40" s="995">
        <v>0.97299999999999998</v>
      </c>
      <c r="EH40" s="995">
        <v>7.39</v>
      </c>
      <c r="EI40" s="995">
        <v>7.19</v>
      </c>
      <c r="EJ40" s="995">
        <v>0.57999999999999996</v>
      </c>
      <c r="EK40" s="995">
        <v>1.0780000000000001</v>
      </c>
      <c r="EL40" s="995">
        <v>8.8480000000000008</v>
      </c>
      <c r="EM40" s="995">
        <v>1.5</v>
      </c>
      <c r="EN40" s="995">
        <v>6.2850000000000001</v>
      </c>
      <c r="EO40" s="995">
        <v>7.7850000000000001</v>
      </c>
      <c r="EP40" s="995">
        <v>0.36</v>
      </c>
      <c r="EQ40" s="995">
        <v>8.8480000000000008</v>
      </c>
      <c r="ER40" s="995">
        <v>0.70299999999999996</v>
      </c>
      <c r="ES40" s="996">
        <f t="shared" si="6"/>
        <v>8.6310620012277475E-2</v>
      </c>
      <c r="ET40" s="344"/>
      <c r="EU40" s="1007" t="str">
        <f t="shared" si="22"/>
        <v>1994/1995</v>
      </c>
      <c r="EV40" s="1008">
        <v>0.46</v>
      </c>
      <c r="EW40" s="1008">
        <v>1.96</v>
      </c>
      <c r="EX40" s="1008">
        <v>0.9</v>
      </c>
      <c r="EY40" s="1008">
        <v>0.94499999999999995</v>
      </c>
      <c r="EZ40" s="1008">
        <v>0.111</v>
      </c>
      <c r="FA40" s="1008">
        <v>1.956</v>
      </c>
      <c r="FB40" s="1008">
        <v>0.8</v>
      </c>
      <c r="FC40" s="1008">
        <v>1</v>
      </c>
      <c r="FD40" s="1008">
        <v>1.8</v>
      </c>
      <c r="FE40" s="1008">
        <v>1E-3</v>
      </c>
      <c r="FF40" s="1008">
        <v>1.956</v>
      </c>
      <c r="FG40" s="1008">
        <v>0.155</v>
      </c>
      <c r="FH40" s="1009">
        <f t="shared" si="7"/>
        <v>8.6063298167684626E-2</v>
      </c>
      <c r="FI40" s="344"/>
      <c r="FJ40" s="955" t="str">
        <f t="shared" si="23"/>
        <v>1994/1995</v>
      </c>
      <c r="FK40" s="956">
        <f t="shared" si="24"/>
        <v>42.649000000000008</v>
      </c>
      <c r="FL40" s="956">
        <f t="shared" si="25"/>
        <v>1.7662078829515353</v>
      </c>
      <c r="FM40" s="956">
        <f t="shared" si="26"/>
        <v>75.327000000000041</v>
      </c>
      <c r="FN40" s="956">
        <f t="shared" si="27"/>
        <v>10.718999999999994</v>
      </c>
      <c r="FO40" s="956">
        <f t="shared" si="28"/>
        <v>53.598000000000013</v>
      </c>
      <c r="FP40" s="956">
        <f t="shared" si="29"/>
        <v>139.64400000000009</v>
      </c>
      <c r="FQ40" s="956">
        <f t="shared" si="30"/>
        <v>54.393000000000029</v>
      </c>
      <c r="FR40" s="956">
        <f t="shared" si="31"/>
        <v>72.884000000000029</v>
      </c>
      <c r="FS40" s="956">
        <f t="shared" si="32"/>
        <v>127.27700000000003</v>
      </c>
      <c r="FT40" s="956">
        <f t="shared" si="33"/>
        <v>1.8750000000000058</v>
      </c>
      <c r="FU40" s="956">
        <f t="shared" si="34"/>
        <v>139.64400000000009</v>
      </c>
      <c r="FV40" s="956">
        <f t="shared" si="35"/>
        <v>10.492000000000013</v>
      </c>
      <c r="FW40" s="957">
        <f t="shared" si="9"/>
        <v>8.123761149653129E-2</v>
      </c>
      <c r="FX40" s="340"/>
      <c r="FY40" s="409" t="str">
        <f t="shared" si="36"/>
        <v>1994/1995</v>
      </c>
      <c r="FZ40" s="341">
        <f t="shared" si="37"/>
        <v>0.45619756439695147</v>
      </c>
      <c r="GA40" s="342">
        <f t="shared" si="38"/>
        <v>0.17740768206713545</v>
      </c>
      <c r="GB40" s="342">
        <f t="shared" si="39"/>
        <v>6.6903138765043821E-2</v>
      </c>
      <c r="GC40" s="342">
        <f t="shared" si="40"/>
        <v>8.1062873582730982E-2</v>
      </c>
      <c r="GD40" s="342">
        <f t="shared" si="41"/>
        <v>2.0378295792643157E-2</v>
      </c>
      <c r="GE40" s="342">
        <f t="shared" si="42"/>
        <v>3.0367306094368447E-2</v>
      </c>
      <c r="GF40" s="342">
        <f t="shared" si="43"/>
        <v>2.7465310972722315E-3</v>
      </c>
      <c r="GG40" s="342">
        <f t="shared" si="44"/>
        <v>1.5875199914226746E-2</v>
      </c>
      <c r="GH40" s="342">
        <f t="shared" si="45"/>
        <v>1.2848118795957935E-2</v>
      </c>
      <c r="GI40" s="342">
        <f t="shared" si="46"/>
        <v>1.6082485280058611E-3</v>
      </c>
      <c r="GJ40" s="342">
        <f t="shared" si="47"/>
        <v>0.13460504096566397</v>
      </c>
      <c r="GK40" s="343">
        <f t="shared" si="48"/>
        <v>1</v>
      </c>
      <c r="GM40" s="409" t="str">
        <f t="shared" si="49"/>
        <v>1994/1995</v>
      </c>
      <c r="GN40" s="426">
        <f t="shared" si="50"/>
        <v>0.68454648333197732</v>
      </c>
      <c r="GO40" s="426">
        <f t="shared" si="51"/>
        <v>1.2639414130500026</v>
      </c>
      <c r="GP40" s="426">
        <f t="shared" si="52"/>
        <v>0.86539495903433594</v>
      </c>
      <c r="GQ40" s="426">
        <f t="shared" si="53"/>
        <v>0.91718815185648717</v>
      </c>
      <c r="GR40" s="426">
        <f t="shared" si="54"/>
        <v>0.22221416029371219</v>
      </c>
      <c r="GS40" s="426">
        <f t="shared" si="55"/>
        <v>0.81576433709252671</v>
      </c>
      <c r="GT40" s="426">
        <f t="shared" si="56"/>
        <v>0.67403185789795395</v>
      </c>
      <c r="GU40" s="426">
        <f t="shared" si="57"/>
        <v>0.80387703700514479</v>
      </c>
      <c r="GV40" s="426">
        <f t="shared" si="58"/>
        <v>0.76364092183698851</v>
      </c>
      <c r="GW40" s="426">
        <f t="shared" si="59"/>
        <v>0.97164504128481988</v>
      </c>
      <c r="GX40" s="426">
        <f t="shared" si="60"/>
        <v>0.81576433709252671</v>
      </c>
      <c r="GY40" s="427">
        <f t="shared" si="61"/>
        <v>0.93158045752145435</v>
      </c>
    </row>
    <row r="41" spans="1:207" ht="14.4" x14ac:dyDescent="0.3">
      <c r="A41" s="416" t="s">
        <v>149</v>
      </c>
      <c r="B41" s="604">
        <v>135.05699999999999</v>
      </c>
      <c r="C41" s="604">
        <v>3.83</v>
      </c>
      <c r="D41" s="604">
        <v>516.71400000000006</v>
      </c>
      <c r="E41" s="604">
        <v>153.34800000000001</v>
      </c>
      <c r="F41" s="604">
        <v>65.701999999999998</v>
      </c>
      <c r="G41" s="604">
        <v>735.76400000000001</v>
      </c>
      <c r="H41" s="604">
        <v>166.80799999999999</v>
      </c>
      <c r="I41" s="604">
        <v>365.25099999999998</v>
      </c>
      <c r="J41" s="604">
        <v>532.05899999999997</v>
      </c>
      <c r="K41" s="604">
        <v>70.421999999999997</v>
      </c>
      <c r="L41" s="603">
        <v>735.76400000000001</v>
      </c>
      <c r="M41" s="604">
        <v>133.28299999999999</v>
      </c>
      <c r="N41" s="417">
        <f t="shared" si="11"/>
        <v>0.22122357385544106</v>
      </c>
      <c r="P41" s="331" t="str">
        <f t="shared" si="12"/>
        <v>1995/1996</v>
      </c>
      <c r="Q41" s="587">
        <v>26.39</v>
      </c>
      <c r="R41" s="587">
        <v>7.12</v>
      </c>
      <c r="S41" s="587">
        <v>187.97</v>
      </c>
      <c r="T41" s="587">
        <v>39.570999999999998</v>
      </c>
      <c r="U41" s="587">
        <v>0.41899999999999998</v>
      </c>
      <c r="V41" s="587">
        <v>227.96</v>
      </c>
      <c r="W41" s="587">
        <v>41.402000000000001</v>
      </c>
      <c r="X41" s="587">
        <v>119.15</v>
      </c>
      <c r="Y41" s="587">
        <v>160.55199999999999</v>
      </c>
      <c r="Z41" s="587">
        <v>56.588999999999999</v>
      </c>
      <c r="AA41" s="587">
        <v>227.96</v>
      </c>
      <c r="AB41" s="587">
        <v>10.819000000000001</v>
      </c>
      <c r="AC41" s="332">
        <f t="shared" si="13"/>
        <v>4.9824768238149408E-2</v>
      </c>
      <c r="AD41" s="344"/>
      <c r="AE41" s="334" t="str">
        <f t="shared" si="14"/>
        <v>1995/1996</v>
      </c>
      <c r="AF41" s="592">
        <v>22.766999999999999</v>
      </c>
      <c r="AG41" s="592">
        <v>4.92</v>
      </c>
      <c r="AH41" s="592">
        <v>112</v>
      </c>
      <c r="AI41" s="592">
        <v>87.974000000000004</v>
      </c>
      <c r="AJ41" s="592">
        <v>1.476</v>
      </c>
      <c r="AK41" s="592">
        <v>201.45</v>
      </c>
      <c r="AL41" s="592">
        <v>26.2</v>
      </c>
      <c r="AM41" s="592">
        <v>75</v>
      </c>
      <c r="AN41" s="592">
        <v>101.2</v>
      </c>
      <c r="AO41" s="592">
        <v>0.157</v>
      </c>
      <c r="AP41" s="592">
        <v>201.45</v>
      </c>
      <c r="AQ41" s="592">
        <v>100.093</v>
      </c>
      <c r="AR41" s="335">
        <f t="shared" si="0"/>
        <v>0.98752922837100554</v>
      </c>
      <c r="AS41" s="345"/>
      <c r="AT41" s="611" t="str">
        <f t="shared" si="15"/>
        <v>1995/1996</v>
      </c>
      <c r="AU41" s="612">
        <v>13.766999999999999</v>
      </c>
      <c r="AV41" s="612">
        <v>2.36</v>
      </c>
      <c r="AW41" s="612">
        <v>32.479999999999997</v>
      </c>
      <c r="AX41" s="612">
        <v>7.6139999999999999</v>
      </c>
      <c r="AY41" s="612">
        <v>0.28000000000000003</v>
      </c>
      <c r="AZ41" s="612">
        <v>40.374000000000002</v>
      </c>
      <c r="BA41" s="612">
        <v>5.0999999999999996</v>
      </c>
      <c r="BB41" s="612">
        <v>31.5</v>
      </c>
      <c r="BC41" s="612">
        <v>36.6</v>
      </c>
      <c r="BD41" s="612">
        <v>0.26700000000000002</v>
      </c>
      <c r="BE41" s="612">
        <v>40.374000000000002</v>
      </c>
      <c r="BF41" s="612">
        <v>3.5070000000000001</v>
      </c>
      <c r="BG41" s="613">
        <f t="shared" si="1"/>
        <v>9.5125722190576925E-2</v>
      </c>
      <c r="BH41" s="345"/>
      <c r="BI41" s="955" t="str">
        <f t="shared" si="16"/>
        <v>1995/1996</v>
      </c>
      <c r="BJ41" s="956">
        <v>8.9109999999999996</v>
      </c>
      <c r="BK41" s="956">
        <v>5.39</v>
      </c>
      <c r="BL41" s="956">
        <v>48</v>
      </c>
      <c r="BM41" s="956">
        <v>3.4369999999999998</v>
      </c>
      <c r="BN41" s="956">
        <v>5.6289999999999996</v>
      </c>
      <c r="BO41" s="956">
        <v>57.066000000000003</v>
      </c>
      <c r="BP41" s="956">
        <v>11.61</v>
      </c>
      <c r="BQ41" s="956">
        <v>41.305999999999997</v>
      </c>
      <c r="BR41" s="956">
        <v>52.915999999999997</v>
      </c>
      <c r="BS41" s="956">
        <v>0.80400000000000005</v>
      </c>
      <c r="BT41" s="956">
        <v>57.066000000000003</v>
      </c>
      <c r="BU41" s="956">
        <v>3.3460000000000001</v>
      </c>
      <c r="BV41" s="957">
        <f t="shared" si="2"/>
        <v>6.228592702903947E-2</v>
      </c>
      <c r="BW41" s="344"/>
      <c r="BX41" s="970" t="str">
        <f t="shared" si="17"/>
        <v>1995/1996</v>
      </c>
      <c r="BY41" s="971">
        <v>2.7</v>
      </c>
      <c r="BZ41" s="971">
        <v>4.1100000000000003</v>
      </c>
      <c r="CA41" s="971">
        <v>11.1</v>
      </c>
      <c r="CB41" s="971">
        <v>1.329</v>
      </c>
      <c r="CC41" s="971">
        <v>2E-3</v>
      </c>
      <c r="CD41" s="971">
        <v>12.430999999999999</v>
      </c>
      <c r="CE41" s="971">
        <v>1.5009999999999999</v>
      </c>
      <c r="CF41" s="971">
        <v>2.8069999999999999</v>
      </c>
      <c r="CG41" s="971">
        <v>4.3079999999999998</v>
      </c>
      <c r="CH41" s="971">
        <v>7.4939999999999998</v>
      </c>
      <c r="CI41" s="971">
        <v>12.430999999999999</v>
      </c>
      <c r="CJ41" s="971">
        <v>0.629</v>
      </c>
      <c r="CK41" s="972">
        <f t="shared" si="3"/>
        <v>5.3296051516692089E-2</v>
      </c>
      <c r="CL41" s="344"/>
      <c r="CM41" s="775" t="str">
        <f t="shared" si="18"/>
        <v>1995/1996</v>
      </c>
      <c r="CN41" s="982">
        <v>7.7770000000000001</v>
      </c>
      <c r="CO41" s="982">
        <v>2.29</v>
      </c>
      <c r="CP41" s="982">
        <v>17.78</v>
      </c>
      <c r="CQ41" s="982">
        <v>1.748</v>
      </c>
      <c r="CR41" s="982">
        <v>6.4329999999999998</v>
      </c>
      <c r="CS41" s="982">
        <v>25.960999999999999</v>
      </c>
      <c r="CT41" s="982">
        <v>15.1</v>
      </c>
      <c r="CU41" s="982">
        <v>8.1</v>
      </c>
      <c r="CV41" s="982">
        <v>23.2</v>
      </c>
      <c r="CW41" s="982">
        <v>7.1999999999999995E-2</v>
      </c>
      <c r="CX41" s="982">
        <v>25.960999999999999</v>
      </c>
      <c r="CY41" s="982">
        <v>2.6890000000000001</v>
      </c>
      <c r="CZ41" s="776">
        <f t="shared" si="4"/>
        <v>0.1155465795806119</v>
      </c>
      <c r="DA41" s="344"/>
      <c r="DB41" s="338" t="str">
        <f t="shared" si="19"/>
        <v>1995/1996</v>
      </c>
      <c r="DC41" s="597">
        <v>1.161</v>
      </c>
      <c r="DD41" s="597">
        <v>2.92</v>
      </c>
      <c r="DE41" s="597">
        <v>3.3919999999999999</v>
      </c>
      <c r="DF41" s="597">
        <v>0.22500000000000001</v>
      </c>
      <c r="DG41" s="597">
        <v>2E-3</v>
      </c>
      <c r="DH41" s="597">
        <v>3.6190000000000002</v>
      </c>
      <c r="DI41" s="597">
        <v>0.83</v>
      </c>
      <c r="DJ41" s="597">
        <v>1.9059999999999999</v>
      </c>
      <c r="DK41" s="597">
        <v>2.7360000000000002</v>
      </c>
      <c r="DL41" s="597">
        <v>5.8000000000000003E-2</v>
      </c>
      <c r="DM41" s="597">
        <v>3.6190000000000002</v>
      </c>
      <c r="DN41" s="597">
        <v>0.82499999999999996</v>
      </c>
      <c r="DO41" s="339">
        <f t="shared" si="62"/>
        <v>0.29527559055118108</v>
      </c>
      <c r="DP41" s="344"/>
      <c r="DQ41" s="611" t="str">
        <f t="shared" si="20"/>
        <v>1995/1996</v>
      </c>
      <c r="DR41" s="612">
        <v>5.9790000000000001</v>
      </c>
      <c r="DS41" s="612">
        <v>1.59</v>
      </c>
      <c r="DT41" s="612">
        <v>9.5299999999999994</v>
      </c>
      <c r="DU41" s="612">
        <v>0.1</v>
      </c>
      <c r="DV41" s="612">
        <v>0</v>
      </c>
      <c r="DW41" s="612">
        <v>9.6300000000000008</v>
      </c>
      <c r="DX41" s="612">
        <v>6.9880000000000004</v>
      </c>
      <c r="DY41" s="612">
        <v>2.5</v>
      </c>
      <c r="DZ41" s="612">
        <v>9.4879999999999995</v>
      </c>
      <c r="EA41" s="612">
        <v>4.2000000000000003E-2</v>
      </c>
      <c r="EB41" s="612">
        <v>9.6300000000000008</v>
      </c>
      <c r="EC41" s="612">
        <v>0.1</v>
      </c>
      <c r="ED41" s="613">
        <f t="shared" si="5"/>
        <v>1.0493179433368312E-2</v>
      </c>
      <c r="EE41" s="344"/>
      <c r="EF41" s="994" t="str">
        <f t="shared" si="21"/>
        <v>1995/1996</v>
      </c>
      <c r="EG41" s="995">
        <v>1.004</v>
      </c>
      <c r="EH41" s="995">
        <v>7.25</v>
      </c>
      <c r="EI41" s="995">
        <v>7.2809999999999997</v>
      </c>
      <c r="EJ41" s="995">
        <v>0.70299999999999996</v>
      </c>
      <c r="EK41" s="995">
        <v>0.82299999999999995</v>
      </c>
      <c r="EL41" s="995">
        <v>8.8070000000000004</v>
      </c>
      <c r="EM41" s="995">
        <v>1.55</v>
      </c>
      <c r="EN41" s="995">
        <v>5.9320000000000004</v>
      </c>
      <c r="EO41" s="995">
        <v>7.4820000000000002</v>
      </c>
      <c r="EP41" s="995">
        <v>0.60399999999999998</v>
      </c>
      <c r="EQ41" s="995">
        <v>8.8070000000000004</v>
      </c>
      <c r="ER41" s="995">
        <v>0.72099999999999997</v>
      </c>
      <c r="ES41" s="996">
        <f t="shared" si="6"/>
        <v>8.9166460549097201E-2</v>
      </c>
      <c r="ET41" s="344"/>
      <c r="EU41" s="1007" t="str">
        <f t="shared" si="22"/>
        <v>1995/1996</v>
      </c>
      <c r="EV41" s="1008">
        <v>0.59</v>
      </c>
      <c r="EW41" s="1008">
        <v>2.88</v>
      </c>
      <c r="EX41" s="1008">
        <v>1.7</v>
      </c>
      <c r="EY41" s="1008">
        <v>0.155</v>
      </c>
      <c r="EZ41" s="1008">
        <v>0.112</v>
      </c>
      <c r="FA41" s="1008">
        <v>1.9670000000000001</v>
      </c>
      <c r="FB41" s="1008">
        <v>0.8</v>
      </c>
      <c r="FC41" s="1008">
        <v>1</v>
      </c>
      <c r="FD41" s="1008">
        <v>1.8</v>
      </c>
      <c r="FE41" s="1008">
        <v>0</v>
      </c>
      <c r="FF41" s="1008">
        <v>1.9670000000000001</v>
      </c>
      <c r="FG41" s="1008">
        <v>0.16700000000000001</v>
      </c>
      <c r="FH41" s="1009">
        <f t="shared" si="7"/>
        <v>9.2777777777777778E-2</v>
      </c>
      <c r="FI41" s="344"/>
      <c r="FJ41" s="955" t="str">
        <f t="shared" si="23"/>
        <v>1995/1996</v>
      </c>
      <c r="FK41" s="956">
        <f t="shared" si="24"/>
        <v>44.010999999999989</v>
      </c>
      <c r="FL41" s="956">
        <f t="shared" si="25"/>
        <v>1.9422644338915285</v>
      </c>
      <c r="FM41" s="956">
        <f t="shared" si="26"/>
        <v>85.481000000000037</v>
      </c>
      <c r="FN41" s="956">
        <f t="shared" si="27"/>
        <v>10.492000000000013</v>
      </c>
      <c r="FO41" s="956">
        <f t="shared" si="28"/>
        <v>50.525999999999996</v>
      </c>
      <c r="FP41" s="956">
        <f t="shared" si="29"/>
        <v>146.49899999999994</v>
      </c>
      <c r="FQ41" s="956">
        <f t="shared" si="30"/>
        <v>55.727000000000004</v>
      </c>
      <c r="FR41" s="956">
        <f t="shared" si="31"/>
        <v>76.049999999999969</v>
      </c>
      <c r="FS41" s="956">
        <f t="shared" si="32"/>
        <v>131.77699999999999</v>
      </c>
      <c r="FT41" s="956">
        <f t="shared" si="33"/>
        <v>4.3349999999999991</v>
      </c>
      <c r="FU41" s="956">
        <f t="shared" si="34"/>
        <v>146.49899999999994</v>
      </c>
      <c r="FV41" s="956">
        <f t="shared" si="35"/>
        <v>10.386999999999981</v>
      </c>
      <c r="FW41" s="957">
        <f t="shared" si="9"/>
        <v>7.6312154696132464E-2</v>
      </c>
      <c r="FX41" s="340"/>
      <c r="FY41" s="409" t="str">
        <f t="shared" si="36"/>
        <v>1995/1996</v>
      </c>
      <c r="FZ41" s="341">
        <f t="shared" si="37"/>
        <v>0.36377957632268526</v>
      </c>
      <c r="GA41" s="342">
        <f t="shared" si="38"/>
        <v>0.21675433605437436</v>
      </c>
      <c r="GB41" s="342">
        <f t="shared" si="39"/>
        <v>6.2858757455768549E-2</v>
      </c>
      <c r="GC41" s="342">
        <f t="shared" si="40"/>
        <v>9.2894715451874721E-2</v>
      </c>
      <c r="GD41" s="342">
        <f t="shared" si="41"/>
        <v>2.1481902948246027E-2</v>
      </c>
      <c r="GE41" s="342">
        <f t="shared" si="42"/>
        <v>3.4409750848631931E-2</v>
      </c>
      <c r="GF41" s="342">
        <f t="shared" si="43"/>
        <v>6.5645598919324803E-3</v>
      </c>
      <c r="GG41" s="342">
        <f t="shared" si="44"/>
        <v>1.8443471630340959E-2</v>
      </c>
      <c r="GH41" s="342">
        <f t="shared" si="45"/>
        <v>1.4090967150106246E-2</v>
      </c>
      <c r="GI41" s="342">
        <f t="shared" si="46"/>
        <v>3.2900211722538962E-3</v>
      </c>
      <c r="GJ41" s="342">
        <f t="shared" si="47"/>
        <v>0.16543194107378556</v>
      </c>
      <c r="GK41" s="343">
        <f t="shared" si="48"/>
        <v>1</v>
      </c>
      <c r="GM41" s="409" t="str">
        <f t="shared" si="49"/>
        <v>1995/1996</v>
      </c>
      <c r="GN41" s="426">
        <f t="shared" si="50"/>
        <v>0.67413018207127373</v>
      </c>
      <c r="GO41" s="426">
        <f t="shared" si="51"/>
        <v>1.2366657797690881</v>
      </c>
      <c r="GP41" s="426">
        <f t="shared" si="52"/>
        <v>0.83456805892621444</v>
      </c>
      <c r="GQ41" s="426">
        <f t="shared" si="53"/>
        <v>0.93158045752145435</v>
      </c>
      <c r="GR41" s="426">
        <f t="shared" si="54"/>
        <v>0.23098231408480716</v>
      </c>
      <c r="GS41" s="426">
        <f t="shared" si="55"/>
        <v>0.80088860014896091</v>
      </c>
      <c r="GT41" s="426">
        <f t="shared" si="56"/>
        <v>0.66592129873866956</v>
      </c>
      <c r="GU41" s="426">
        <f t="shared" si="57"/>
        <v>0.79178701769468141</v>
      </c>
      <c r="GV41" s="426">
        <f t="shared" si="58"/>
        <v>0.75232633974803553</v>
      </c>
      <c r="GW41" s="426">
        <f t="shared" si="59"/>
        <v>0.93844253216324469</v>
      </c>
      <c r="GX41" s="426">
        <f t="shared" si="60"/>
        <v>0.80088860014896091</v>
      </c>
      <c r="GY41" s="427">
        <f t="shared" si="61"/>
        <v>0.92206808070046475</v>
      </c>
    </row>
    <row r="42" spans="1:207" ht="14.4" x14ac:dyDescent="0.3">
      <c r="A42" s="416" t="s">
        <v>150</v>
      </c>
      <c r="B42" s="604">
        <v>141.49</v>
      </c>
      <c r="C42" s="604">
        <v>4.1900000000000004</v>
      </c>
      <c r="D42" s="604">
        <v>592.88699999999994</v>
      </c>
      <c r="E42" s="604">
        <v>133.28299999999999</v>
      </c>
      <c r="F42" s="604">
        <v>64.846000000000004</v>
      </c>
      <c r="G42" s="604">
        <v>791.01599999999996</v>
      </c>
      <c r="H42" s="604">
        <v>171.31299999999999</v>
      </c>
      <c r="I42" s="604">
        <v>387.81599999999997</v>
      </c>
      <c r="J42" s="604">
        <v>559.12900000000002</v>
      </c>
      <c r="K42" s="604">
        <v>65.572000000000003</v>
      </c>
      <c r="L42" s="603">
        <v>791.01599999999996</v>
      </c>
      <c r="M42" s="604">
        <v>166.315</v>
      </c>
      <c r="N42" s="417">
        <f t="shared" si="11"/>
        <v>0.26623136508505668</v>
      </c>
      <c r="P42" s="331" t="str">
        <f t="shared" si="12"/>
        <v>1996/1997</v>
      </c>
      <c r="Q42" s="587">
        <v>29.398</v>
      </c>
      <c r="R42" s="587">
        <v>7.98</v>
      </c>
      <c r="S42" s="587">
        <v>234.518</v>
      </c>
      <c r="T42" s="587">
        <v>10.819000000000001</v>
      </c>
      <c r="U42" s="587">
        <v>0.33700000000000002</v>
      </c>
      <c r="V42" s="587">
        <v>245.67400000000001</v>
      </c>
      <c r="W42" s="587">
        <v>43.594000000000001</v>
      </c>
      <c r="X42" s="587">
        <v>133.99199999999999</v>
      </c>
      <c r="Y42" s="587">
        <v>177.58600000000001</v>
      </c>
      <c r="Z42" s="587">
        <v>45.655000000000001</v>
      </c>
      <c r="AA42" s="587">
        <v>245.67400000000001</v>
      </c>
      <c r="AB42" s="587">
        <v>22.433</v>
      </c>
      <c r="AC42" s="332">
        <f t="shared" si="13"/>
        <v>0.10048781361846613</v>
      </c>
      <c r="AD42" s="344"/>
      <c r="AE42" s="334" t="str">
        <f t="shared" si="14"/>
        <v>1996/1997</v>
      </c>
      <c r="AF42" s="592">
        <v>24.498000000000001</v>
      </c>
      <c r="AG42" s="592">
        <v>5.2</v>
      </c>
      <c r="AH42" s="592">
        <v>127.47</v>
      </c>
      <c r="AI42" s="592">
        <v>100.093</v>
      </c>
      <c r="AJ42" s="592">
        <v>7.4999999999999997E-2</v>
      </c>
      <c r="AK42" s="592">
        <v>227.63800000000001</v>
      </c>
      <c r="AL42" s="592">
        <v>26.75</v>
      </c>
      <c r="AM42" s="592">
        <v>79</v>
      </c>
      <c r="AN42" s="592">
        <v>105.75</v>
      </c>
      <c r="AO42" s="592">
        <v>3.8919999999999999</v>
      </c>
      <c r="AP42" s="592">
        <v>227.63800000000001</v>
      </c>
      <c r="AQ42" s="592">
        <v>117.996</v>
      </c>
      <c r="AR42" s="335">
        <f t="shared" si="0"/>
        <v>1.076193429525182</v>
      </c>
      <c r="AS42" s="345"/>
      <c r="AT42" s="611" t="str">
        <f t="shared" si="15"/>
        <v>1996/1997</v>
      </c>
      <c r="AU42" s="612">
        <v>13.877000000000001</v>
      </c>
      <c r="AV42" s="612">
        <v>2.57</v>
      </c>
      <c r="AW42" s="612">
        <v>35.700000000000003</v>
      </c>
      <c r="AX42" s="612">
        <v>3.5070000000000001</v>
      </c>
      <c r="AY42" s="612">
        <v>0.47</v>
      </c>
      <c r="AZ42" s="612">
        <v>39.677</v>
      </c>
      <c r="BA42" s="612">
        <v>5</v>
      </c>
      <c r="BB42" s="612">
        <v>31.25</v>
      </c>
      <c r="BC42" s="612">
        <v>36.25</v>
      </c>
      <c r="BD42" s="612">
        <v>9.1999999999999998E-2</v>
      </c>
      <c r="BE42" s="612">
        <v>39.677</v>
      </c>
      <c r="BF42" s="612">
        <v>3.335</v>
      </c>
      <c r="BG42" s="613">
        <f t="shared" si="1"/>
        <v>9.176710142534808E-2</v>
      </c>
      <c r="BH42" s="345"/>
      <c r="BI42" s="955" t="str">
        <f t="shared" si="16"/>
        <v>1996/1997</v>
      </c>
      <c r="BJ42" s="956">
        <v>9.4529999999999994</v>
      </c>
      <c r="BK42" s="956">
        <v>5.76</v>
      </c>
      <c r="BL42" s="956">
        <v>54.447000000000003</v>
      </c>
      <c r="BM42" s="956">
        <v>3.3460000000000001</v>
      </c>
      <c r="BN42" s="956">
        <v>3.9249999999999998</v>
      </c>
      <c r="BO42" s="956">
        <v>61.718000000000004</v>
      </c>
      <c r="BP42" s="956">
        <v>12.175000000000001</v>
      </c>
      <c r="BQ42" s="956">
        <v>43.35</v>
      </c>
      <c r="BR42" s="956">
        <v>55.524999999999999</v>
      </c>
      <c r="BS42" s="956">
        <v>1.9770000000000001</v>
      </c>
      <c r="BT42" s="956">
        <v>61.718000000000004</v>
      </c>
      <c r="BU42" s="956">
        <v>4.2160000000000002</v>
      </c>
      <c r="BV42" s="957">
        <f t="shared" si="2"/>
        <v>7.3319188897777485E-2</v>
      </c>
      <c r="BW42" s="344"/>
      <c r="BX42" s="970" t="str">
        <f t="shared" si="17"/>
        <v>1996/1997</v>
      </c>
      <c r="BY42" s="971">
        <v>3.41</v>
      </c>
      <c r="BZ42" s="971">
        <v>4.5599999999999996</v>
      </c>
      <c r="CA42" s="971">
        <v>15.537000000000001</v>
      </c>
      <c r="CB42" s="971">
        <v>0.629</v>
      </c>
      <c r="CC42" s="971">
        <v>1E-3</v>
      </c>
      <c r="CD42" s="971">
        <v>16.167000000000002</v>
      </c>
      <c r="CE42" s="971">
        <v>1.546</v>
      </c>
      <c r="CF42" s="971">
        <v>2.7770000000000001</v>
      </c>
      <c r="CG42" s="971">
        <v>4.3230000000000004</v>
      </c>
      <c r="CH42" s="971">
        <v>10.827999999999999</v>
      </c>
      <c r="CI42" s="971">
        <v>16.167000000000002</v>
      </c>
      <c r="CJ42" s="971">
        <v>1.016</v>
      </c>
      <c r="CK42" s="972">
        <f t="shared" si="3"/>
        <v>6.7058279981519378E-2</v>
      </c>
      <c r="CL42" s="344"/>
      <c r="CM42" s="775" t="str">
        <f t="shared" si="18"/>
        <v>1996/1997</v>
      </c>
      <c r="CN42" s="982">
        <v>8.234</v>
      </c>
      <c r="CO42" s="982">
        <v>2.2999999999999998</v>
      </c>
      <c r="CP42" s="982">
        <v>18.922000000000001</v>
      </c>
      <c r="CQ42" s="982">
        <v>2.6890000000000001</v>
      </c>
      <c r="CR42" s="982">
        <v>3.141</v>
      </c>
      <c r="CS42" s="982">
        <v>24.751999999999999</v>
      </c>
      <c r="CT42" s="982">
        <v>15</v>
      </c>
      <c r="CU42" s="982">
        <v>7.09</v>
      </c>
      <c r="CV42" s="982">
        <v>22.09</v>
      </c>
      <c r="CW42" s="982">
        <v>0.123</v>
      </c>
      <c r="CX42" s="982">
        <v>24.751999999999999</v>
      </c>
      <c r="CY42" s="982">
        <v>2.5390000000000001</v>
      </c>
      <c r="CZ42" s="776">
        <f t="shared" si="4"/>
        <v>0.11430243551073696</v>
      </c>
      <c r="DA42" s="344"/>
      <c r="DB42" s="338" t="str">
        <f t="shared" si="19"/>
        <v>1996/1997</v>
      </c>
      <c r="DC42" s="597">
        <v>0.67100000000000004</v>
      </c>
      <c r="DD42" s="597">
        <v>2.74</v>
      </c>
      <c r="DE42" s="597">
        <v>1.84</v>
      </c>
      <c r="DF42" s="597">
        <v>0.82499999999999996</v>
      </c>
      <c r="DG42" s="597">
        <v>1.0999999999999999E-2</v>
      </c>
      <c r="DH42" s="597">
        <v>2.6760000000000002</v>
      </c>
      <c r="DI42" s="597">
        <v>0.78900000000000003</v>
      </c>
      <c r="DJ42" s="597">
        <v>1.44</v>
      </c>
      <c r="DK42" s="597">
        <v>2.2290000000000001</v>
      </c>
      <c r="DL42" s="597">
        <v>2.1999999999999999E-2</v>
      </c>
      <c r="DM42" s="597">
        <v>2.6760000000000002</v>
      </c>
      <c r="DN42" s="597">
        <v>0.42499999999999999</v>
      </c>
      <c r="DO42" s="339">
        <f t="shared" si="62"/>
        <v>0.18880497556641493</v>
      </c>
      <c r="DP42" s="344"/>
      <c r="DQ42" s="611" t="str">
        <f t="shared" si="20"/>
        <v>1996/1997</v>
      </c>
      <c r="DR42" s="612">
        <v>6.26</v>
      </c>
      <c r="DS42" s="612">
        <v>1.72</v>
      </c>
      <c r="DT42" s="612">
        <v>10.77</v>
      </c>
      <c r="DU42" s="612">
        <v>0.1</v>
      </c>
      <c r="DV42" s="612">
        <v>0</v>
      </c>
      <c r="DW42" s="612">
        <v>10.87</v>
      </c>
      <c r="DX42" s="612">
        <v>7.2</v>
      </c>
      <c r="DY42" s="612">
        <v>3.3</v>
      </c>
      <c r="DZ42" s="612">
        <v>10.5</v>
      </c>
      <c r="EA42" s="612">
        <v>8.0000000000000002E-3</v>
      </c>
      <c r="EB42" s="612">
        <v>10.87</v>
      </c>
      <c r="EC42" s="612">
        <v>0.36199999999999999</v>
      </c>
      <c r="ED42" s="613">
        <f t="shared" si="5"/>
        <v>3.4449942900647131E-2</v>
      </c>
      <c r="EE42" s="344"/>
      <c r="EF42" s="994" t="str">
        <f t="shared" si="21"/>
        <v>1996/1997</v>
      </c>
      <c r="EG42" s="995">
        <v>1.0900000000000001</v>
      </c>
      <c r="EH42" s="995">
        <v>6.92</v>
      </c>
      <c r="EI42" s="995">
        <v>7.5419999999999998</v>
      </c>
      <c r="EJ42" s="995">
        <v>0.72099999999999997</v>
      </c>
      <c r="EK42" s="995">
        <v>0.85699999999999998</v>
      </c>
      <c r="EL42" s="995">
        <v>9.1199999999999992</v>
      </c>
      <c r="EM42" s="995">
        <v>1.405</v>
      </c>
      <c r="EN42" s="995">
        <v>6.4050000000000002</v>
      </c>
      <c r="EO42" s="995">
        <v>7.81</v>
      </c>
      <c r="EP42" s="995">
        <v>0.34</v>
      </c>
      <c r="EQ42" s="995">
        <v>9.1199999999999992</v>
      </c>
      <c r="ER42" s="995">
        <v>0.97</v>
      </c>
      <c r="ES42" s="996">
        <f t="shared" si="6"/>
        <v>0.11901840490797545</v>
      </c>
      <c r="ET42" s="344"/>
      <c r="EU42" s="1007" t="str">
        <f t="shared" si="22"/>
        <v>1996/1997</v>
      </c>
      <c r="EV42" s="1008">
        <v>0.46</v>
      </c>
      <c r="EW42" s="1008">
        <v>2.35</v>
      </c>
      <c r="EX42" s="1008">
        <v>1.081</v>
      </c>
      <c r="EY42" s="1008">
        <v>0.16700000000000001</v>
      </c>
      <c r="EZ42" s="1008">
        <v>0.23100000000000001</v>
      </c>
      <c r="FA42" s="1008">
        <v>1.4790000000000001</v>
      </c>
      <c r="FB42" s="1008">
        <v>0.33</v>
      </c>
      <c r="FC42" s="1008">
        <v>1</v>
      </c>
      <c r="FD42" s="1008">
        <v>1.33</v>
      </c>
      <c r="FE42" s="1008">
        <v>0</v>
      </c>
      <c r="FF42" s="1008">
        <v>1.4790000000000001</v>
      </c>
      <c r="FG42" s="1008">
        <v>0.14899999999999999</v>
      </c>
      <c r="FH42" s="1009">
        <f t="shared" si="7"/>
        <v>0.11203007518796991</v>
      </c>
      <c r="FI42" s="344"/>
      <c r="FJ42" s="955" t="str">
        <f t="shared" si="23"/>
        <v>1996/1997</v>
      </c>
      <c r="FK42" s="956">
        <f t="shared" si="24"/>
        <v>44.13900000000001</v>
      </c>
      <c r="FL42" s="956">
        <f t="shared" si="25"/>
        <v>1.9270939531933182</v>
      </c>
      <c r="FM42" s="956">
        <f t="shared" si="26"/>
        <v>85.059999999999889</v>
      </c>
      <c r="FN42" s="956">
        <f t="shared" si="27"/>
        <v>10.386999999999981</v>
      </c>
      <c r="FO42" s="956">
        <f t="shared" si="28"/>
        <v>55.798000000000002</v>
      </c>
      <c r="FP42" s="956">
        <f t="shared" si="29"/>
        <v>151.24499999999989</v>
      </c>
      <c r="FQ42" s="956">
        <f t="shared" si="30"/>
        <v>57.523999999999987</v>
      </c>
      <c r="FR42" s="956">
        <f t="shared" si="31"/>
        <v>78.211999999999989</v>
      </c>
      <c r="FS42" s="956">
        <f t="shared" si="32"/>
        <v>135.73599999999996</v>
      </c>
      <c r="FT42" s="956">
        <f t="shared" si="33"/>
        <v>2.635000000000002</v>
      </c>
      <c r="FU42" s="956">
        <f t="shared" si="34"/>
        <v>151.24499999999989</v>
      </c>
      <c r="FV42" s="956">
        <f t="shared" si="35"/>
        <v>12.874000000000009</v>
      </c>
      <c r="FW42" s="957">
        <f t="shared" si="9"/>
        <v>9.3039726532293712E-2</v>
      </c>
      <c r="FX42" s="340"/>
      <c r="FY42" s="409" t="str">
        <f t="shared" si="36"/>
        <v>1996/1997</v>
      </c>
      <c r="FZ42" s="341">
        <f t="shared" si="37"/>
        <v>0.39555260951918331</v>
      </c>
      <c r="GA42" s="342">
        <f t="shared" si="38"/>
        <v>0.21499881090325815</v>
      </c>
      <c r="GB42" s="342">
        <f t="shared" si="39"/>
        <v>6.0213835014092075E-2</v>
      </c>
      <c r="GC42" s="342">
        <f t="shared" si="40"/>
        <v>9.1833688375693862E-2</v>
      </c>
      <c r="GD42" s="342">
        <f t="shared" si="41"/>
        <v>2.6205668196469144E-2</v>
      </c>
      <c r="GE42" s="342">
        <f t="shared" si="42"/>
        <v>3.1915019219514007E-2</v>
      </c>
      <c r="GF42" s="342">
        <f t="shared" si="43"/>
        <v>3.1034581631912998E-3</v>
      </c>
      <c r="GG42" s="342">
        <f t="shared" si="44"/>
        <v>1.816535022694038E-2</v>
      </c>
      <c r="GH42" s="342">
        <f t="shared" si="45"/>
        <v>1.2720805144993904E-2</v>
      </c>
      <c r="GI42" s="342">
        <f t="shared" si="46"/>
        <v>1.8232816708748886E-3</v>
      </c>
      <c r="GJ42" s="342">
        <f t="shared" si="47"/>
        <v>0.14346747356578893</v>
      </c>
      <c r="GK42" s="343">
        <f t="shared" si="48"/>
        <v>1</v>
      </c>
      <c r="GM42" s="409" t="str">
        <f t="shared" si="49"/>
        <v>1996/1997</v>
      </c>
      <c r="GN42" s="426">
        <f t="shared" si="50"/>
        <v>0.68804155770725839</v>
      </c>
      <c r="GO42" s="426">
        <f t="shared" si="51"/>
        <v>1.244977055567128</v>
      </c>
      <c r="GP42" s="426">
        <f t="shared" si="52"/>
        <v>0.85653252643421085</v>
      </c>
      <c r="GQ42" s="426">
        <f t="shared" si="53"/>
        <v>0.92206808070046475</v>
      </c>
      <c r="GR42" s="426">
        <f t="shared" si="54"/>
        <v>0.13953058014372513</v>
      </c>
      <c r="GS42" s="426">
        <f t="shared" si="55"/>
        <v>0.80879653508905014</v>
      </c>
      <c r="GT42" s="426">
        <f t="shared" si="56"/>
        <v>0.66421695960026395</v>
      </c>
      <c r="GU42" s="426">
        <f t="shared" si="57"/>
        <v>0.79832704168987345</v>
      </c>
      <c r="GV42" s="426">
        <f t="shared" si="58"/>
        <v>0.75723670208484961</v>
      </c>
      <c r="GW42" s="426">
        <f t="shared" si="59"/>
        <v>0.9598151650094553</v>
      </c>
      <c r="GX42" s="426">
        <f t="shared" si="60"/>
        <v>0.80879653508905014</v>
      </c>
      <c r="GY42" s="427">
        <f t="shared" si="61"/>
        <v>0.92259267053482852</v>
      </c>
    </row>
    <row r="43" spans="1:207" ht="14.4" x14ac:dyDescent="0.3">
      <c r="A43" s="416" t="s">
        <v>151</v>
      </c>
      <c r="B43" s="604">
        <v>136.25200000000001</v>
      </c>
      <c r="C43" s="604">
        <v>4.21</v>
      </c>
      <c r="D43" s="604">
        <v>574.14700000000005</v>
      </c>
      <c r="E43" s="604">
        <v>166.315</v>
      </c>
      <c r="F43" s="604">
        <v>63.206000000000003</v>
      </c>
      <c r="G43" s="604">
        <v>803.66800000000001</v>
      </c>
      <c r="H43" s="604">
        <v>172.572</v>
      </c>
      <c r="I43" s="604">
        <v>400.55399999999997</v>
      </c>
      <c r="J43" s="604">
        <v>573.12599999999998</v>
      </c>
      <c r="K43" s="604">
        <v>63.347000000000001</v>
      </c>
      <c r="L43" s="603">
        <v>803.66800000000001</v>
      </c>
      <c r="M43" s="604">
        <v>167.19499999999999</v>
      </c>
      <c r="N43" s="417">
        <f t="shared" si="11"/>
        <v>0.26268985487208413</v>
      </c>
      <c r="P43" s="331" t="str">
        <f t="shared" si="12"/>
        <v>1997/1998</v>
      </c>
      <c r="Q43" s="587">
        <v>29.408999999999999</v>
      </c>
      <c r="R43" s="587">
        <v>7.95</v>
      </c>
      <c r="S43" s="587">
        <v>233.864</v>
      </c>
      <c r="T43" s="587">
        <v>22.433</v>
      </c>
      <c r="U43" s="587">
        <v>0.224</v>
      </c>
      <c r="V43" s="587">
        <v>256.52100000000002</v>
      </c>
      <c r="W43" s="587">
        <v>46.704999999999998</v>
      </c>
      <c r="X43" s="587">
        <v>138.38200000000001</v>
      </c>
      <c r="Y43" s="587">
        <v>185.08699999999999</v>
      </c>
      <c r="Z43" s="587">
        <v>38.213999999999999</v>
      </c>
      <c r="AA43" s="587">
        <v>256.52100000000002</v>
      </c>
      <c r="AB43" s="587">
        <v>33.22</v>
      </c>
      <c r="AC43" s="332">
        <f t="shared" si="13"/>
        <v>0.14876780668246001</v>
      </c>
      <c r="AD43" s="344"/>
      <c r="AE43" s="334" t="str">
        <f t="shared" si="14"/>
        <v>1997/1998</v>
      </c>
      <c r="AF43" s="592">
        <v>23.774999999999999</v>
      </c>
      <c r="AG43" s="592">
        <v>4.3899999999999997</v>
      </c>
      <c r="AH43" s="592">
        <v>104.309</v>
      </c>
      <c r="AI43" s="592">
        <v>117.996</v>
      </c>
      <c r="AJ43" s="592">
        <v>0.28699999999999998</v>
      </c>
      <c r="AK43" s="592">
        <v>222.59200000000001</v>
      </c>
      <c r="AL43" s="592">
        <v>27</v>
      </c>
      <c r="AM43" s="592">
        <v>82.5</v>
      </c>
      <c r="AN43" s="592">
        <v>109.5</v>
      </c>
      <c r="AO43" s="592">
        <v>6.173</v>
      </c>
      <c r="AP43" s="592">
        <v>222.59200000000001</v>
      </c>
      <c r="AQ43" s="592">
        <v>106.919</v>
      </c>
      <c r="AR43" s="335">
        <f t="shared" si="0"/>
        <v>0.92432114668072929</v>
      </c>
      <c r="AS43" s="345"/>
      <c r="AT43" s="611" t="str">
        <f t="shared" si="15"/>
        <v>1997/1998</v>
      </c>
      <c r="AU43" s="612">
        <v>11.365</v>
      </c>
      <c r="AV43" s="612">
        <v>2.65</v>
      </c>
      <c r="AW43" s="612">
        <v>30.1</v>
      </c>
      <c r="AX43" s="612">
        <v>3.335</v>
      </c>
      <c r="AY43" s="612">
        <v>1.722</v>
      </c>
      <c r="AZ43" s="612">
        <v>35.156999999999996</v>
      </c>
      <c r="BA43" s="612">
        <v>4.9000000000000004</v>
      </c>
      <c r="BB43" s="612">
        <v>28.5</v>
      </c>
      <c r="BC43" s="612">
        <v>33.4</v>
      </c>
      <c r="BD43" s="612">
        <v>6.0000000000000001E-3</v>
      </c>
      <c r="BE43" s="612">
        <v>35.156999999999996</v>
      </c>
      <c r="BF43" s="612">
        <v>1.7509999999999999</v>
      </c>
      <c r="BG43" s="613">
        <f t="shared" si="1"/>
        <v>5.2415733700532839E-2</v>
      </c>
      <c r="BH43" s="345"/>
      <c r="BI43" s="955" t="str">
        <f t="shared" si="16"/>
        <v>1997/1998</v>
      </c>
      <c r="BJ43" s="956">
        <v>9.3780000000000001</v>
      </c>
      <c r="BK43" s="956">
        <v>6.73</v>
      </c>
      <c r="BL43" s="956">
        <v>63.122</v>
      </c>
      <c r="BM43" s="956">
        <v>4.2160000000000002</v>
      </c>
      <c r="BN43" s="956">
        <v>2.9969999999999999</v>
      </c>
      <c r="BO43" s="956">
        <v>70.334999999999994</v>
      </c>
      <c r="BP43" s="956">
        <v>12.154999999999999</v>
      </c>
      <c r="BQ43" s="956">
        <v>48.207000000000001</v>
      </c>
      <c r="BR43" s="956">
        <v>60.362000000000002</v>
      </c>
      <c r="BS43" s="956">
        <v>2.8420000000000001</v>
      </c>
      <c r="BT43" s="956">
        <v>70.334999999999994</v>
      </c>
      <c r="BU43" s="956">
        <v>7.1310000000000002</v>
      </c>
      <c r="BV43" s="957">
        <f t="shared" si="2"/>
        <v>0.11282513764951585</v>
      </c>
      <c r="BW43" s="344"/>
      <c r="BX43" s="970" t="str">
        <f t="shared" si="17"/>
        <v>1997/1998</v>
      </c>
      <c r="BY43" s="971">
        <v>3.1850000000000001</v>
      </c>
      <c r="BZ43" s="971">
        <v>6.08</v>
      </c>
      <c r="CA43" s="971">
        <v>19.361000000000001</v>
      </c>
      <c r="CB43" s="971">
        <v>1.016</v>
      </c>
      <c r="CC43" s="971">
        <v>2E-3</v>
      </c>
      <c r="CD43" s="971">
        <v>20.379000000000001</v>
      </c>
      <c r="CE43" s="971">
        <v>1.65</v>
      </c>
      <c r="CF43" s="971">
        <v>4.7</v>
      </c>
      <c r="CG43" s="971">
        <v>6.35</v>
      </c>
      <c r="CH43" s="971">
        <v>12.222</v>
      </c>
      <c r="CI43" s="971">
        <v>20.379000000000001</v>
      </c>
      <c r="CJ43" s="971">
        <v>1.8069999999999999</v>
      </c>
      <c r="CK43" s="972">
        <f t="shared" si="3"/>
        <v>9.7297006245961659E-2</v>
      </c>
      <c r="CL43" s="344"/>
      <c r="CM43" s="775" t="str">
        <f t="shared" si="18"/>
        <v>1997/1998</v>
      </c>
      <c r="CN43" s="982">
        <v>7.2080000000000002</v>
      </c>
      <c r="CO43" s="982">
        <v>2.41</v>
      </c>
      <c r="CP43" s="982">
        <v>17.367999999999999</v>
      </c>
      <c r="CQ43" s="982">
        <v>2.5390000000000001</v>
      </c>
      <c r="CR43" s="982">
        <v>4.3760000000000003</v>
      </c>
      <c r="CS43" s="982">
        <v>24.283000000000001</v>
      </c>
      <c r="CT43" s="982">
        <v>14.85</v>
      </c>
      <c r="CU43" s="982">
        <v>7.15</v>
      </c>
      <c r="CV43" s="982">
        <v>22</v>
      </c>
      <c r="CW43" s="982">
        <v>0.25800000000000001</v>
      </c>
      <c r="CX43" s="982">
        <v>24.283000000000001</v>
      </c>
      <c r="CY43" s="982">
        <v>2.0249999999999999</v>
      </c>
      <c r="CZ43" s="776">
        <f t="shared" si="4"/>
        <v>9.0978524575433553E-2</v>
      </c>
      <c r="DA43" s="344"/>
      <c r="DB43" s="338" t="str">
        <f t="shared" si="19"/>
        <v>1997/1998</v>
      </c>
      <c r="DC43" s="597">
        <v>1.35</v>
      </c>
      <c r="DD43" s="597">
        <v>3.96</v>
      </c>
      <c r="DE43" s="597">
        <v>5.34</v>
      </c>
      <c r="DF43" s="597">
        <v>0.42499999999999999</v>
      </c>
      <c r="DG43" s="597">
        <v>8.0000000000000002E-3</v>
      </c>
      <c r="DH43" s="597">
        <v>5.7729999999999997</v>
      </c>
      <c r="DI43" s="597">
        <v>1.7589999999999999</v>
      </c>
      <c r="DJ43" s="597">
        <v>2.0710000000000002</v>
      </c>
      <c r="DK43" s="597">
        <v>3.83</v>
      </c>
      <c r="DL43" s="597">
        <v>0.59299999999999997</v>
      </c>
      <c r="DM43" s="597">
        <v>5.7729999999999997</v>
      </c>
      <c r="DN43" s="597">
        <v>1.35</v>
      </c>
      <c r="DO43" s="339">
        <f t="shared" si="62"/>
        <v>0.30522269952520914</v>
      </c>
      <c r="DP43" s="344"/>
      <c r="DQ43" s="611" t="str">
        <f t="shared" si="20"/>
        <v>1997/1998</v>
      </c>
      <c r="DR43" s="612">
        <v>6.3209999999999997</v>
      </c>
      <c r="DS43" s="612">
        <v>1.71</v>
      </c>
      <c r="DT43" s="612">
        <v>10.819000000000001</v>
      </c>
      <c r="DU43" s="612">
        <v>0.36199999999999999</v>
      </c>
      <c r="DV43" s="612">
        <v>1E-3</v>
      </c>
      <c r="DW43" s="612">
        <v>11.182</v>
      </c>
      <c r="DX43" s="612">
        <v>7</v>
      </c>
      <c r="DY43" s="612">
        <v>3.9</v>
      </c>
      <c r="DZ43" s="612">
        <v>10.9</v>
      </c>
      <c r="EA43" s="612">
        <v>7.0000000000000001E-3</v>
      </c>
      <c r="EB43" s="612">
        <v>11.182</v>
      </c>
      <c r="EC43" s="612">
        <v>0.27500000000000002</v>
      </c>
      <c r="ED43" s="613">
        <f t="shared" si="5"/>
        <v>2.5213165856789219E-2</v>
      </c>
      <c r="EE43" s="344"/>
      <c r="EF43" s="994" t="str">
        <f t="shared" si="21"/>
        <v>1997/1998</v>
      </c>
      <c r="EG43" s="995">
        <v>1.0449999999999999</v>
      </c>
      <c r="EH43" s="995">
        <v>6.87</v>
      </c>
      <c r="EI43" s="995">
        <v>7.18</v>
      </c>
      <c r="EJ43" s="995">
        <v>0.97</v>
      </c>
      <c r="EK43" s="995">
        <v>1.4750000000000001</v>
      </c>
      <c r="EL43" s="995">
        <v>9.625</v>
      </c>
      <c r="EM43" s="995">
        <v>1.415</v>
      </c>
      <c r="EN43" s="995">
        <v>7.1840000000000002</v>
      </c>
      <c r="EO43" s="995">
        <v>8.5990000000000002</v>
      </c>
      <c r="EP43" s="995">
        <v>0.13400000000000001</v>
      </c>
      <c r="EQ43" s="995">
        <v>9.625</v>
      </c>
      <c r="ER43" s="995">
        <v>0.89200000000000002</v>
      </c>
      <c r="ES43" s="996">
        <f t="shared" si="6"/>
        <v>0.10214130310317188</v>
      </c>
      <c r="ET43" s="344"/>
      <c r="EU43" s="1007" t="str">
        <f t="shared" si="22"/>
        <v>1997/1998</v>
      </c>
      <c r="EV43" s="1008">
        <v>0.85</v>
      </c>
      <c r="EW43" s="1008">
        <v>3.12</v>
      </c>
      <c r="EX43" s="1008">
        <v>2.6520000000000001</v>
      </c>
      <c r="EY43" s="1008">
        <v>0.14899999999999999</v>
      </c>
      <c r="EZ43" s="1008">
        <v>8.5000000000000006E-2</v>
      </c>
      <c r="FA43" s="1008">
        <v>2.8860000000000001</v>
      </c>
      <c r="FB43" s="1008">
        <v>0.90500000000000003</v>
      </c>
      <c r="FC43" s="1008">
        <v>1.4650000000000001</v>
      </c>
      <c r="FD43" s="1008">
        <v>2.37</v>
      </c>
      <c r="FE43" s="1008">
        <v>1.6E-2</v>
      </c>
      <c r="FF43" s="1008">
        <v>2.8860000000000001</v>
      </c>
      <c r="FG43" s="1008">
        <v>0.5</v>
      </c>
      <c r="FH43" s="1009">
        <f t="shared" si="7"/>
        <v>0.20955574182732606</v>
      </c>
      <c r="FI43" s="344"/>
      <c r="FJ43" s="955" t="str">
        <f t="shared" si="23"/>
        <v>1997/1998</v>
      </c>
      <c r="FK43" s="956">
        <f t="shared" si="24"/>
        <v>42.366000000000014</v>
      </c>
      <c r="FL43" s="956">
        <f t="shared" si="25"/>
        <v>1.8890619836661466</v>
      </c>
      <c r="FM43" s="956">
        <f t="shared" si="26"/>
        <v>80.031999999999996</v>
      </c>
      <c r="FN43" s="956">
        <f t="shared" si="27"/>
        <v>12.874000000000009</v>
      </c>
      <c r="FO43" s="956">
        <f t="shared" si="28"/>
        <v>52.029000000000003</v>
      </c>
      <c r="FP43" s="956">
        <f t="shared" si="29"/>
        <v>144.93500000000003</v>
      </c>
      <c r="FQ43" s="956">
        <f t="shared" si="30"/>
        <v>54.232999999999997</v>
      </c>
      <c r="FR43" s="956">
        <f t="shared" si="31"/>
        <v>76.494999999999962</v>
      </c>
      <c r="FS43" s="956">
        <f t="shared" si="32"/>
        <v>130.72799999999998</v>
      </c>
      <c r="FT43" s="956">
        <f t="shared" si="33"/>
        <v>2.8820000000000023</v>
      </c>
      <c r="FU43" s="956">
        <f t="shared" si="34"/>
        <v>144.93500000000003</v>
      </c>
      <c r="FV43" s="956">
        <f t="shared" si="35"/>
        <v>11.324999999999998</v>
      </c>
      <c r="FW43" s="957">
        <f t="shared" si="9"/>
        <v>8.4761619639248553E-2</v>
      </c>
      <c r="FX43" s="340"/>
      <c r="FY43" s="409" t="str">
        <f t="shared" si="36"/>
        <v>1997/1998</v>
      </c>
      <c r="FZ43" s="341">
        <f t="shared" si="37"/>
        <v>0.40732425667990946</v>
      </c>
      <c r="GA43" s="342">
        <f t="shared" si="38"/>
        <v>0.18167646961492437</v>
      </c>
      <c r="GB43" s="342">
        <f t="shared" si="39"/>
        <v>5.2425598322380855E-2</v>
      </c>
      <c r="GC43" s="342">
        <f t="shared" si="40"/>
        <v>0.10994048562476159</v>
      </c>
      <c r="GD43" s="342">
        <f t="shared" si="41"/>
        <v>3.3721329206631748E-2</v>
      </c>
      <c r="GE43" s="342">
        <f t="shared" si="42"/>
        <v>3.025009274628274E-2</v>
      </c>
      <c r="GF43" s="342">
        <f t="shared" si="43"/>
        <v>9.3007539880901567E-3</v>
      </c>
      <c r="GG43" s="342">
        <f t="shared" si="44"/>
        <v>1.8843606254147455E-2</v>
      </c>
      <c r="GH43" s="342">
        <f t="shared" si="45"/>
        <v>1.2505508171252308E-2</v>
      </c>
      <c r="GI43" s="342">
        <f t="shared" si="46"/>
        <v>4.6190261379054492E-3</v>
      </c>
      <c r="GJ43" s="342">
        <f t="shared" si="47"/>
        <v>0.13939287325371374</v>
      </c>
      <c r="GK43" s="343">
        <f t="shared" si="48"/>
        <v>0.99999999999999978</v>
      </c>
      <c r="GM43" s="409" t="str">
        <f t="shared" si="49"/>
        <v>1997/1998</v>
      </c>
      <c r="GN43" s="426">
        <f t="shared" si="50"/>
        <v>0.68906144496961497</v>
      </c>
      <c r="GO43" s="426">
        <f t="shared" si="51"/>
        <v>1.2501010094467935</v>
      </c>
      <c r="GP43" s="426">
        <f t="shared" si="52"/>
        <v>0.86060712674628614</v>
      </c>
      <c r="GQ43" s="426">
        <f t="shared" si="53"/>
        <v>0.92259267053482852</v>
      </c>
      <c r="GR43" s="426">
        <f t="shared" si="54"/>
        <v>0.1768344777394551</v>
      </c>
      <c r="GS43" s="426">
        <f t="shared" si="55"/>
        <v>0.81965811753112006</v>
      </c>
      <c r="GT43" s="426">
        <f t="shared" si="56"/>
        <v>0.685736967758385</v>
      </c>
      <c r="GU43" s="426">
        <f t="shared" si="57"/>
        <v>0.80902699760831243</v>
      </c>
      <c r="GV43" s="426">
        <f t="shared" si="58"/>
        <v>0.77190356047361308</v>
      </c>
      <c r="GW43" s="426">
        <f t="shared" si="59"/>
        <v>0.95450455428039216</v>
      </c>
      <c r="GX43" s="426">
        <f t="shared" si="60"/>
        <v>0.81965811753112006</v>
      </c>
      <c r="GY43" s="427">
        <f t="shared" si="61"/>
        <v>0.93226472083495326</v>
      </c>
    </row>
    <row r="44" spans="1:207" ht="14.4" x14ac:dyDescent="0.3">
      <c r="A44" s="416" t="s">
        <v>152</v>
      </c>
      <c r="B44" s="604">
        <v>138.95099999999999</v>
      </c>
      <c r="C44" s="604">
        <v>4.3600000000000003</v>
      </c>
      <c r="D44" s="604">
        <v>605.81100000000004</v>
      </c>
      <c r="E44" s="604">
        <v>167.19499999999999</v>
      </c>
      <c r="F44" s="604">
        <v>66.555999999999997</v>
      </c>
      <c r="G44" s="604">
        <v>839.56200000000001</v>
      </c>
      <c r="H44" s="604">
        <v>176.93</v>
      </c>
      <c r="I44" s="604">
        <v>404.32299999999998</v>
      </c>
      <c r="J44" s="604">
        <v>581.25300000000004</v>
      </c>
      <c r="K44" s="604">
        <v>66.938000000000002</v>
      </c>
      <c r="L44" s="603">
        <v>839.56200000000001</v>
      </c>
      <c r="M44" s="604">
        <v>191.37100000000001</v>
      </c>
      <c r="N44" s="417">
        <f t="shared" si="11"/>
        <v>0.29523859479690401</v>
      </c>
      <c r="P44" s="331" t="str">
        <f t="shared" si="12"/>
        <v>1998/1999</v>
      </c>
      <c r="Q44" s="587">
        <v>29.376000000000001</v>
      </c>
      <c r="R44" s="587">
        <v>8.44</v>
      </c>
      <c r="S44" s="587">
        <v>247.88200000000001</v>
      </c>
      <c r="T44" s="587">
        <v>33.22</v>
      </c>
      <c r="U44" s="587">
        <v>0.47799999999999998</v>
      </c>
      <c r="V44" s="587">
        <v>281.58</v>
      </c>
      <c r="W44" s="587">
        <v>47.356000000000002</v>
      </c>
      <c r="X44" s="587">
        <v>138.43199999999999</v>
      </c>
      <c r="Y44" s="587">
        <v>185.78800000000001</v>
      </c>
      <c r="Z44" s="587">
        <v>50.401000000000003</v>
      </c>
      <c r="AA44" s="587">
        <v>281.58</v>
      </c>
      <c r="AB44" s="587">
        <v>45.390999999999998</v>
      </c>
      <c r="AC44" s="332">
        <f t="shared" si="13"/>
        <v>0.1921808382270131</v>
      </c>
      <c r="AD44" s="344"/>
      <c r="AE44" s="334" t="str">
        <f t="shared" si="14"/>
        <v>1998/1999</v>
      </c>
      <c r="AF44" s="592">
        <v>25.239000000000001</v>
      </c>
      <c r="AG44" s="592">
        <v>5.27</v>
      </c>
      <c r="AH44" s="592">
        <v>132.95400000000001</v>
      </c>
      <c r="AI44" s="592">
        <v>106.919</v>
      </c>
      <c r="AJ44" s="592">
        <v>0.26200000000000001</v>
      </c>
      <c r="AK44" s="592">
        <v>240.13499999999999</v>
      </c>
      <c r="AL44" s="592">
        <v>27.42</v>
      </c>
      <c r="AM44" s="592">
        <v>86.5</v>
      </c>
      <c r="AN44" s="592">
        <v>113.92</v>
      </c>
      <c r="AO44" s="592">
        <v>3.3380000000000001</v>
      </c>
      <c r="AP44" s="592">
        <v>240.13499999999999</v>
      </c>
      <c r="AQ44" s="592">
        <v>122.877</v>
      </c>
      <c r="AR44" s="335">
        <f t="shared" si="0"/>
        <v>1.0479199713452387</v>
      </c>
      <c r="AS44" s="345"/>
      <c r="AT44" s="611" t="str">
        <f t="shared" si="15"/>
        <v>1998/1999</v>
      </c>
      <c r="AU44" s="612">
        <v>12.1</v>
      </c>
      <c r="AV44" s="612">
        <v>2.68</v>
      </c>
      <c r="AW44" s="612">
        <v>32.393000000000001</v>
      </c>
      <c r="AX44" s="612">
        <v>1.7509999999999999</v>
      </c>
      <c r="AY44" s="612">
        <v>1.18</v>
      </c>
      <c r="AZ44" s="612">
        <v>35.323999999999998</v>
      </c>
      <c r="BA44" s="612">
        <v>5</v>
      </c>
      <c r="BB44" s="612">
        <v>28.2</v>
      </c>
      <c r="BC44" s="612">
        <v>33.200000000000003</v>
      </c>
      <c r="BD44" s="612">
        <v>8.0000000000000002E-3</v>
      </c>
      <c r="BE44" s="612">
        <v>35.323999999999998</v>
      </c>
      <c r="BF44" s="612">
        <v>2.1160000000000001</v>
      </c>
      <c r="BG44" s="613">
        <f t="shared" si="1"/>
        <v>6.3719585642013965E-2</v>
      </c>
      <c r="BH44" s="345"/>
      <c r="BI44" s="955" t="str">
        <f t="shared" si="16"/>
        <v>1998/1999</v>
      </c>
      <c r="BJ44" s="956">
        <v>9.2260000000000009</v>
      </c>
      <c r="BK44" s="956">
        <v>5.83</v>
      </c>
      <c r="BL44" s="956">
        <v>53.820999999999998</v>
      </c>
      <c r="BM44" s="956">
        <v>7.1310000000000002</v>
      </c>
      <c r="BN44" s="956">
        <v>3.4350000000000001</v>
      </c>
      <c r="BO44" s="956">
        <v>64.387</v>
      </c>
      <c r="BP44" s="956">
        <v>11.827999999999999</v>
      </c>
      <c r="BQ44" s="956">
        <v>45.77</v>
      </c>
      <c r="BR44" s="956">
        <v>57.597999999999999</v>
      </c>
      <c r="BS44" s="956">
        <v>2.6589999999999998</v>
      </c>
      <c r="BT44" s="956">
        <v>64.387</v>
      </c>
      <c r="BU44" s="956">
        <v>4.13</v>
      </c>
      <c r="BV44" s="957">
        <f t="shared" si="2"/>
        <v>6.853975471729426E-2</v>
      </c>
      <c r="BW44" s="344"/>
      <c r="BX44" s="970" t="str">
        <f t="shared" si="17"/>
        <v>1998/1999</v>
      </c>
      <c r="BY44" s="971">
        <v>2.5150000000000001</v>
      </c>
      <c r="BZ44" s="971">
        <v>5.37</v>
      </c>
      <c r="CA44" s="971">
        <v>13.504</v>
      </c>
      <c r="CB44" s="971">
        <v>1.8069999999999999</v>
      </c>
      <c r="CC44" s="971">
        <v>2E-3</v>
      </c>
      <c r="CD44" s="971">
        <v>15.313000000000001</v>
      </c>
      <c r="CE44" s="971">
        <v>1.6</v>
      </c>
      <c r="CF44" s="971">
        <v>4.8499999999999996</v>
      </c>
      <c r="CG44" s="971">
        <v>6.45</v>
      </c>
      <c r="CH44" s="971">
        <v>7.8819999999999997</v>
      </c>
      <c r="CI44" s="971">
        <v>15.313000000000001</v>
      </c>
      <c r="CJ44" s="971">
        <v>0.98099999999999998</v>
      </c>
      <c r="CK44" s="972">
        <f t="shared" si="3"/>
        <v>6.8448227742115536E-2</v>
      </c>
      <c r="CL44" s="344"/>
      <c r="CM44" s="775" t="str">
        <f t="shared" si="18"/>
        <v>1998/1999</v>
      </c>
      <c r="CN44" s="982">
        <v>7.8579999999999997</v>
      </c>
      <c r="CO44" s="982">
        <v>2.2599999999999998</v>
      </c>
      <c r="CP44" s="982">
        <v>17.789000000000001</v>
      </c>
      <c r="CQ44" s="982">
        <v>2.0249999999999999</v>
      </c>
      <c r="CR44" s="982">
        <v>5.6150000000000002</v>
      </c>
      <c r="CS44" s="982">
        <v>25.428999999999998</v>
      </c>
      <c r="CT44" s="982">
        <v>15.53</v>
      </c>
      <c r="CU44" s="982">
        <v>7.51</v>
      </c>
      <c r="CV44" s="982">
        <v>23.04</v>
      </c>
      <c r="CW44" s="982">
        <v>1.6E-2</v>
      </c>
      <c r="CX44" s="982">
        <v>25.428999999999998</v>
      </c>
      <c r="CY44" s="982">
        <v>2.3730000000000002</v>
      </c>
      <c r="CZ44" s="776">
        <f t="shared" si="4"/>
        <v>0.10292331714087441</v>
      </c>
      <c r="DA44" s="344"/>
      <c r="DB44" s="338" t="str">
        <f t="shared" si="19"/>
        <v>1998/1999</v>
      </c>
      <c r="DC44" s="597">
        <v>0.91</v>
      </c>
      <c r="DD44" s="597">
        <v>2.5299999999999998</v>
      </c>
      <c r="DE44" s="597">
        <v>2.3010000000000002</v>
      </c>
      <c r="DF44" s="597">
        <v>1.35</v>
      </c>
      <c r="DG44" s="597">
        <v>3.6999999999999998E-2</v>
      </c>
      <c r="DH44" s="597">
        <v>3.6880000000000002</v>
      </c>
      <c r="DI44" s="597">
        <v>1.5229999999999999</v>
      </c>
      <c r="DJ44" s="597">
        <v>1.3</v>
      </c>
      <c r="DK44" s="597">
        <v>2.823</v>
      </c>
      <c r="DL44" s="597">
        <v>0.36499999999999999</v>
      </c>
      <c r="DM44" s="597">
        <v>3.6880000000000002</v>
      </c>
      <c r="DN44" s="597">
        <v>0.5</v>
      </c>
      <c r="DO44" s="339">
        <f t="shared" si="62"/>
        <v>0.15683814303638646</v>
      </c>
      <c r="DP44" s="344"/>
      <c r="DQ44" s="611" t="str">
        <f t="shared" si="20"/>
        <v>1998/1999</v>
      </c>
      <c r="DR44" s="612">
        <v>6.2039999999999997</v>
      </c>
      <c r="DS44" s="612">
        <v>1.8</v>
      </c>
      <c r="DT44" s="612">
        <v>11.148</v>
      </c>
      <c r="DU44" s="612">
        <v>0.27500000000000002</v>
      </c>
      <c r="DV44" s="612">
        <v>0.17499999999999999</v>
      </c>
      <c r="DW44" s="612">
        <v>11.598000000000001</v>
      </c>
      <c r="DX44" s="612">
        <v>7.4</v>
      </c>
      <c r="DY44" s="612">
        <v>3.9</v>
      </c>
      <c r="DZ44" s="612">
        <v>11.3</v>
      </c>
      <c r="EA44" s="612">
        <v>2E-3</v>
      </c>
      <c r="EB44" s="612">
        <v>11.598000000000001</v>
      </c>
      <c r="EC44" s="612">
        <v>0.29599999999999999</v>
      </c>
      <c r="ED44" s="613">
        <f t="shared" si="5"/>
        <v>2.6190054857547333E-2</v>
      </c>
      <c r="EE44" s="344"/>
      <c r="EF44" s="994" t="str">
        <f t="shared" si="21"/>
        <v>1998/1999</v>
      </c>
      <c r="EG44" s="995">
        <v>1.1180000000000001</v>
      </c>
      <c r="EH44" s="995">
        <v>8.01</v>
      </c>
      <c r="EI44" s="995">
        <v>8.952</v>
      </c>
      <c r="EJ44" s="995">
        <v>0.89200000000000002</v>
      </c>
      <c r="EK44" s="995">
        <v>0.89900000000000002</v>
      </c>
      <c r="EL44" s="995">
        <v>10.743</v>
      </c>
      <c r="EM44" s="995">
        <v>1.48</v>
      </c>
      <c r="EN44" s="995">
        <v>7.5490000000000004</v>
      </c>
      <c r="EO44" s="995">
        <v>9.0289999999999999</v>
      </c>
      <c r="EP44" s="995">
        <v>0.82899999999999996</v>
      </c>
      <c r="EQ44" s="995">
        <v>10.743</v>
      </c>
      <c r="ER44" s="995">
        <v>0.88500000000000001</v>
      </c>
      <c r="ES44" s="996">
        <f t="shared" si="6"/>
        <v>8.9774802191113806E-2</v>
      </c>
      <c r="ET44" s="344"/>
      <c r="EU44" s="1007" t="str">
        <f t="shared" si="22"/>
        <v>1998/1999</v>
      </c>
      <c r="EV44" s="1008">
        <v>0.49</v>
      </c>
      <c r="EW44" s="1008">
        <v>1.63</v>
      </c>
      <c r="EX44" s="1008">
        <v>0.8</v>
      </c>
      <c r="EY44" s="1008">
        <v>0.5</v>
      </c>
      <c r="EZ44" s="1008">
        <v>0.52400000000000002</v>
      </c>
      <c r="FA44" s="1008">
        <v>1.8240000000000001</v>
      </c>
      <c r="FB44" s="1008">
        <v>0.26</v>
      </c>
      <c r="FC44" s="1008">
        <v>1.45</v>
      </c>
      <c r="FD44" s="1008">
        <v>1.71</v>
      </c>
      <c r="FE44" s="1008">
        <v>1.2999999999999999E-2</v>
      </c>
      <c r="FF44" s="1008">
        <v>1.8240000000000001</v>
      </c>
      <c r="FG44" s="1008">
        <v>0.10100000000000001</v>
      </c>
      <c r="FH44" s="1009">
        <f t="shared" si="7"/>
        <v>5.8618688334300645E-2</v>
      </c>
      <c r="FI44" s="344"/>
      <c r="FJ44" s="955" t="str">
        <f t="shared" si="23"/>
        <v>1998/1999</v>
      </c>
      <c r="FK44" s="956">
        <f t="shared" si="24"/>
        <v>43.914999999999992</v>
      </c>
      <c r="FL44" s="956">
        <f t="shared" si="25"/>
        <v>1.9188659911192085</v>
      </c>
      <c r="FM44" s="956">
        <f t="shared" si="26"/>
        <v>84.267000000000024</v>
      </c>
      <c r="FN44" s="956">
        <f t="shared" si="27"/>
        <v>11.324999999999998</v>
      </c>
      <c r="FO44" s="956">
        <f t="shared" si="28"/>
        <v>53.948999999999991</v>
      </c>
      <c r="FP44" s="956">
        <f t="shared" si="29"/>
        <v>149.54099999999997</v>
      </c>
      <c r="FQ44" s="956">
        <f t="shared" si="30"/>
        <v>57.533000000000023</v>
      </c>
      <c r="FR44" s="956">
        <f t="shared" si="31"/>
        <v>78.861999999999952</v>
      </c>
      <c r="FS44" s="956">
        <f t="shared" si="32"/>
        <v>136.39500000000001</v>
      </c>
      <c r="FT44" s="956">
        <f t="shared" si="33"/>
        <v>1.4250000000000005</v>
      </c>
      <c r="FU44" s="956">
        <f t="shared" si="34"/>
        <v>149.54099999999997</v>
      </c>
      <c r="FV44" s="956">
        <f t="shared" si="35"/>
        <v>11.721000000000025</v>
      </c>
      <c r="FW44" s="957">
        <f t="shared" si="9"/>
        <v>8.5045711797997553E-2</v>
      </c>
      <c r="FX44" s="340"/>
      <c r="FY44" s="409" t="str">
        <f t="shared" si="36"/>
        <v>1998/1999</v>
      </c>
      <c r="FZ44" s="341">
        <f t="shared" si="37"/>
        <v>0.40917381823704091</v>
      </c>
      <c r="GA44" s="342">
        <f t="shared" si="38"/>
        <v>0.21946448644874392</v>
      </c>
      <c r="GB44" s="342">
        <f t="shared" si="39"/>
        <v>5.347047181381652E-2</v>
      </c>
      <c r="GC44" s="342">
        <f t="shared" si="40"/>
        <v>8.8841239264391025E-2</v>
      </c>
      <c r="GD44" s="342">
        <f t="shared" si="41"/>
        <v>2.2290780457931599E-2</v>
      </c>
      <c r="GE44" s="342">
        <f t="shared" si="42"/>
        <v>2.936394354014701E-2</v>
      </c>
      <c r="GF44" s="342">
        <f t="shared" si="43"/>
        <v>3.7982142945572135E-3</v>
      </c>
      <c r="GG44" s="342">
        <f t="shared" si="44"/>
        <v>1.8401778772587488E-2</v>
      </c>
      <c r="GH44" s="342">
        <f t="shared" si="45"/>
        <v>1.4776885860441622E-2</v>
      </c>
      <c r="GI44" s="342">
        <f t="shared" si="46"/>
        <v>1.3205438659912084E-3</v>
      </c>
      <c r="GJ44" s="342">
        <f t="shared" si="47"/>
        <v>0.1390978374443515</v>
      </c>
      <c r="GK44" s="343">
        <f t="shared" si="48"/>
        <v>1</v>
      </c>
      <c r="GM44" s="409" t="str">
        <f t="shared" si="49"/>
        <v>1998/1999</v>
      </c>
      <c r="GN44" s="426">
        <f t="shared" si="50"/>
        <v>0.68395333606811026</v>
      </c>
      <c r="GO44" s="426">
        <f t="shared" si="51"/>
        <v>1.2586828516166353</v>
      </c>
      <c r="GP44" s="426">
        <f t="shared" si="52"/>
        <v>0.86090216255564866</v>
      </c>
      <c r="GQ44" s="426">
        <f t="shared" si="53"/>
        <v>0.93226472083495326</v>
      </c>
      <c r="GR44" s="426">
        <f t="shared" si="54"/>
        <v>0.18941943626419863</v>
      </c>
      <c r="GS44" s="426">
        <f t="shared" si="55"/>
        <v>0.82188212425050189</v>
      </c>
      <c r="GT44" s="426">
        <f t="shared" si="56"/>
        <v>0.67482620245294755</v>
      </c>
      <c r="GU44" s="426">
        <f t="shared" si="57"/>
        <v>0.80495297076842021</v>
      </c>
      <c r="GV44" s="426">
        <f t="shared" si="58"/>
        <v>0.76534314661601743</v>
      </c>
      <c r="GW44" s="426">
        <f t="shared" si="59"/>
        <v>0.97871164361050533</v>
      </c>
      <c r="GX44" s="426">
        <f t="shared" si="60"/>
        <v>0.82188212425050189</v>
      </c>
      <c r="GY44" s="427">
        <f t="shared" si="61"/>
        <v>0.9387524755579475</v>
      </c>
    </row>
    <row r="45" spans="1:207" ht="14.4" x14ac:dyDescent="0.3">
      <c r="A45" s="416" t="s">
        <v>153</v>
      </c>
      <c r="B45" s="604">
        <v>138.83600000000001</v>
      </c>
      <c r="C45" s="604">
        <v>4.38</v>
      </c>
      <c r="D45" s="604">
        <v>608.08900000000006</v>
      </c>
      <c r="E45" s="604">
        <v>191.37100000000001</v>
      </c>
      <c r="F45" s="604">
        <v>70.858999999999995</v>
      </c>
      <c r="G45" s="604">
        <v>870.31899999999996</v>
      </c>
      <c r="H45" s="604">
        <v>177.941</v>
      </c>
      <c r="I45" s="604">
        <v>422.43299999999999</v>
      </c>
      <c r="J45" s="604">
        <v>600.37400000000002</v>
      </c>
      <c r="K45" s="604">
        <v>75.540999999999997</v>
      </c>
      <c r="L45" s="603">
        <v>870.31899999999996</v>
      </c>
      <c r="M45" s="604">
        <v>194.404</v>
      </c>
      <c r="N45" s="417">
        <f t="shared" si="11"/>
        <v>0.2876160463963664</v>
      </c>
      <c r="P45" s="331" t="str">
        <f t="shared" si="12"/>
        <v>1999/2000</v>
      </c>
      <c r="Q45" s="587">
        <v>28.524999999999999</v>
      </c>
      <c r="R45" s="587">
        <v>8.4</v>
      </c>
      <c r="S45" s="587">
        <v>239.54900000000001</v>
      </c>
      <c r="T45" s="587">
        <v>45.390999999999998</v>
      </c>
      <c r="U45" s="587">
        <v>0.375</v>
      </c>
      <c r="V45" s="587">
        <v>285.315</v>
      </c>
      <c r="W45" s="587">
        <v>49.237000000000002</v>
      </c>
      <c r="X45" s="587">
        <v>143.25899999999999</v>
      </c>
      <c r="Y45" s="587">
        <v>192.49600000000001</v>
      </c>
      <c r="Z45" s="587">
        <v>49.191000000000003</v>
      </c>
      <c r="AA45" s="587">
        <v>285.315</v>
      </c>
      <c r="AB45" s="587">
        <v>43.628</v>
      </c>
      <c r="AC45" s="332">
        <f t="shared" si="13"/>
        <v>0.18051446705863367</v>
      </c>
      <c r="AD45" s="344"/>
      <c r="AE45" s="334" t="str">
        <f t="shared" si="14"/>
        <v>1999/2000</v>
      </c>
      <c r="AF45" s="592">
        <v>25.904</v>
      </c>
      <c r="AG45" s="592">
        <v>4.95</v>
      </c>
      <c r="AH45" s="592">
        <v>128.08600000000001</v>
      </c>
      <c r="AI45" s="592">
        <v>122.877</v>
      </c>
      <c r="AJ45" s="592">
        <v>7.0999999999999994E-2</v>
      </c>
      <c r="AK45" s="592">
        <v>251.03399999999999</v>
      </c>
      <c r="AL45" s="592">
        <v>27.8</v>
      </c>
      <c r="AM45" s="592">
        <v>89.5</v>
      </c>
      <c r="AN45" s="592">
        <v>117.3</v>
      </c>
      <c r="AO45" s="592">
        <v>9.9350000000000005</v>
      </c>
      <c r="AP45" s="592">
        <v>251.03399999999999</v>
      </c>
      <c r="AQ45" s="592">
        <v>123.79900000000001</v>
      </c>
      <c r="AR45" s="335">
        <f t="shared" si="0"/>
        <v>0.97299485204542779</v>
      </c>
      <c r="AS45" s="345"/>
      <c r="AT45" s="611" t="str">
        <f t="shared" si="15"/>
        <v>1999/2000</v>
      </c>
      <c r="AU45" s="612">
        <v>12.577999999999999</v>
      </c>
      <c r="AV45" s="612">
        <v>2.52</v>
      </c>
      <c r="AW45" s="612">
        <v>31.640999999999998</v>
      </c>
      <c r="AX45" s="612">
        <v>2.1160000000000001</v>
      </c>
      <c r="AY45" s="612">
        <v>1.6319999999999999</v>
      </c>
      <c r="AZ45" s="612">
        <v>35.389000000000003</v>
      </c>
      <c r="BA45" s="612">
        <v>5</v>
      </c>
      <c r="BB45" s="612">
        <v>28.5</v>
      </c>
      <c r="BC45" s="612">
        <v>33.5</v>
      </c>
      <c r="BD45" s="612">
        <v>0.222</v>
      </c>
      <c r="BE45" s="612">
        <v>35.389000000000003</v>
      </c>
      <c r="BF45" s="612">
        <v>1.667</v>
      </c>
      <c r="BG45" s="613">
        <f t="shared" si="1"/>
        <v>4.9433604175315816E-2</v>
      </c>
      <c r="BH45" s="345"/>
      <c r="BI45" s="955" t="str">
        <f t="shared" si="16"/>
        <v>1999/2000</v>
      </c>
      <c r="BJ45" s="956">
        <v>9.26</v>
      </c>
      <c r="BK45" s="956">
        <v>6.39</v>
      </c>
      <c r="BL45" s="956">
        <v>59.186</v>
      </c>
      <c r="BM45" s="956">
        <v>4.13</v>
      </c>
      <c r="BN45" s="956">
        <v>2.379</v>
      </c>
      <c r="BO45" s="956">
        <v>65.694999999999993</v>
      </c>
      <c r="BP45" s="956">
        <v>11.106</v>
      </c>
      <c r="BQ45" s="956">
        <v>48.228000000000002</v>
      </c>
      <c r="BR45" s="956">
        <v>59.334000000000003</v>
      </c>
      <c r="BS45" s="956">
        <v>1.2410000000000001</v>
      </c>
      <c r="BT45" s="956">
        <v>65.694999999999993</v>
      </c>
      <c r="BU45" s="956">
        <v>5.12</v>
      </c>
      <c r="BV45" s="957">
        <f t="shared" si="2"/>
        <v>8.4523318200577791E-2</v>
      </c>
      <c r="BW45" s="344"/>
      <c r="BX45" s="970" t="str">
        <f t="shared" si="17"/>
        <v>1999/2000</v>
      </c>
      <c r="BY45" s="971">
        <v>3.1</v>
      </c>
      <c r="BZ45" s="971">
        <v>5.55</v>
      </c>
      <c r="CA45" s="971">
        <v>17.2</v>
      </c>
      <c r="CB45" s="971">
        <v>0.98099999999999998</v>
      </c>
      <c r="CC45" s="971">
        <v>2.3E-2</v>
      </c>
      <c r="CD45" s="971">
        <v>18.204000000000001</v>
      </c>
      <c r="CE45" s="971">
        <v>1.52</v>
      </c>
      <c r="CF45" s="971">
        <v>4</v>
      </c>
      <c r="CG45" s="971">
        <v>5.52</v>
      </c>
      <c r="CH45" s="971">
        <v>11.923</v>
      </c>
      <c r="CI45" s="971">
        <v>18.204000000000001</v>
      </c>
      <c r="CJ45" s="971">
        <v>0.76100000000000001</v>
      </c>
      <c r="CK45" s="972">
        <f t="shared" si="3"/>
        <v>4.3627816316000691E-2</v>
      </c>
      <c r="CL45" s="344"/>
      <c r="CM45" s="775" t="str">
        <f t="shared" si="18"/>
        <v>1999/2000</v>
      </c>
      <c r="CN45" s="982">
        <v>7.2249999999999996</v>
      </c>
      <c r="CO45" s="982">
        <v>2.66</v>
      </c>
      <c r="CP45" s="982">
        <v>19.239999999999998</v>
      </c>
      <c r="CQ45" s="982">
        <v>2.3730000000000002</v>
      </c>
      <c r="CR45" s="982">
        <v>4.9109999999999996</v>
      </c>
      <c r="CS45" s="982">
        <v>26.524000000000001</v>
      </c>
      <c r="CT45" s="982">
        <v>15.4</v>
      </c>
      <c r="CU45" s="982">
        <v>8.26</v>
      </c>
      <c r="CV45" s="982">
        <v>23.66</v>
      </c>
      <c r="CW45" s="982">
        <v>8.0000000000000002E-3</v>
      </c>
      <c r="CX45" s="982">
        <v>26.524000000000001</v>
      </c>
      <c r="CY45" s="982">
        <v>2.8559999999999999</v>
      </c>
      <c r="CZ45" s="776">
        <f t="shared" si="4"/>
        <v>0.12066925806996789</v>
      </c>
      <c r="DA45" s="344"/>
      <c r="DB45" s="338" t="str">
        <f t="shared" si="19"/>
        <v>1999/2000</v>
      </c>
      <c r="DC45" s="597">
        <v>0.68899999999999995</v>
      </c>
      <c r="DD45" s="597">
        <v>2.52</v>
      </c>
      <c r="DE45" s="597">
        <v>1.7370000000000001</v>
      </c>
      <c r="DF45" s="597">
        <v>0.5</v>
      </c>
      <c r="DG45" s="597">
        <v>8.5000000000000006E-2</v>
      </c>
      <c r="DH45" s="597">
        <v>2.3220000000000001</v>
      </c>
      <c r="DI45" s="597">
        <v>0.6</v>
      </c>
      <c r="DJ45" s="597">
        <v>1.4</v>
      </c>
      <c r="DK45" s="597">
        <v>2</v>
      </c>
      <c r="DL45" s="597">
        <v>5.5E-2</v>
      </c>
      <c r="DM45" s="597">
        <v>2.3220000000000001</v>
      </c>
      <c r="DN45" s="597">
        <v>0.26700000000000002</v>
      </c>
      <c r="DO45" s="339">
        <f t="shared" si="62"/>
        <v>0.12992700729927006</v>
      </c>
      <c r="DP45" s="344"/>
      <c r="DQ45" s="611" t="str">
        <f t="shared" si="20"/>
        <v>1999/2000</v>
      </c>
      <c r="DR45" s="612">
        <v>6.4219999999999997</v>
      </c>
      <c r="DS45" s="612">
        <v>1.79</v>
      </c>
      <c r="DT45" s="612">
        <v>11.51</v>
      </c>
      <c r="DU45" s="612">
        <v>0.29599999999999999</v>
      </c>
      <c r="DV45" s="612">
        <v>0.25</v>
      </c>
      <c r="DW45" s="612">
        <v>12.055999999999999</v>
      </c>
      <c r="DX45" s="612">
        <v>6.8</v>
      </c>
      <c r="DY45" s="612">
        <v>4.55</v>
      </c>
      <c r="DZ45" s="612">
        <v>11.35</v>
      </c>
      <c r="EA45" s="612">
        <v>1.7000000000000001E-2</v>
      </c>
      <c r="EB45" s="612">
        <v>12.055999999999999</v>
      </c>
      <c r="EC45" s="612">
        <v>0.68899999999999995</v>
      </c>
      <c r="ED45" s="613">
        <f t="shared" si="5"/>
        <v>6.0614058238761329E-2</v>
      </c>
      <c r="EE45" s="344"/>
      <c r="EF45" s="994" t="str">
        <f t="shared" si="21"/>
        <v>1999/2000</v>
      </c>
      <c r="EG45" s="995">
        <v>1.141</v>
      </c>
      <c r="EH45" s="995">
        <v>8.0299999999999994</v>
      </c>
      <c r="EI45" s="995">
        <v>9.1609999999999996</v>
      </c>
      <c r="EJ45" s="995">
        <v>0.88500000000000001</v>
      </c>
      <c r="EK45" s="995">
        <v>1.0169999999999999</v>
      </c>
      <c r="EL45" s="995">
        <v>11.063000000000001</v>
      </c>
      <c r="EM45" s="995">
        <v>1.55</v>
      </c>
      <c r="EN45" s="995">
        <v>7.5049999999999999</v>
      </c>
      <c r="EO45" s="995">
        <v>9.0549999999999997</v>
      </c>
      <c r="EP45" s="995">
        <v>0.45600000000000002</v>
      </c>
      <c r="EQ45" s="995">
        <v>11.063000000000001</v>
      </c>
      <c r="ER45" s="995">
        <v>1.552</v>
      </c>
      <c r="ES45" s="996">
        <f t="shared" si="6"/>
        <v>0.16317947639575231</v>
      </c>
      <c r="ET45" s="344"/>
      <c r="EU45" s="1007" t="str">
        <f t="shared" si="22"/>
        <v>1999/2000</v>
      </c>
      <c r="EV45" s="1008">
        <v>0.52</v>
      </c>
      <c r="EW45" s="1008">
        <v>1.99</v>
      </c>
      <c r="EX45" s="1008">
        <v>1.034</v>
      </c>
      <c r="EY45" s="1008">
        <v>0.10100000000000001</v>
      </c>
      <c r="EZ45" s="1008">
        <v>0.87</v>
      </c>
      <c r="FA45" s="1008">
        <v>2.0049999999999999</v>
      </c>
      <c r="FB45" s="1008">
        <v>0.33500000000000002</v>
      </c>
      <c r="FC45" s="1008">
        <v>1.51</v>
      </c>
      <c r="FD45" s="1008">
        <v>1.845</v>
      </c>
      <c r="FE45" s="1008">
        <v>0</v>
      </c>
      <c r="FF45" s="1008">
        <v>2.0049999999999999</v>
      </c>
      <c r="FG45" s="1008">
        <v>0.16</v>
      </c>
      <c r="FH45" s="1009">
        <f t="shared" si="7"/>
        <v>8.6720867208672087E-2</v>
      </c>
      <c r="FI45" s="344"/>
      <c r="FJ45" s="955" t="str">
        <f t="shared" si="23"/>
        <v>1999/2000</v>
      </c>
      <c r="FK45" s="956">
        <f t="shared" si="24"/>
        <v>43.472000000000008</v>
      </c>
      <c r="FL45" s="956">
        <f t="shared" si="25"/>
        <v>2.0644322782480691</v>
      </c>
      <c r="FM45" s="956">
        <f t="shared" si="26"/>
        <v>89.745000000000076</v>
      </c>
      <c r="FN45" s="956">
        <f t="shared" si="27"/>
        <v>11.721000000000025</v>
      </c>
      <c r="FO45" s="956">
        <f t="shared" si="28"/>
        <v>59.245999999999988</v>
      </c>
      <c r="FP45" s="956">
        <f t="shared" si="29"/>
        <v>160.7119999999999</v>
      </c>
      <c r="FQ45" s="956">
        <f t="shared" si="30"/>
        <v>58.593000000000025</v>
      </c>
      <c r="FR45" s="956">
        <f t="shared" si="31"/>
        <v>85.720999999999961</v>
      </c>
      <c r="FS45" s="956">
        <f t="shared" si="32"/>
        <v>144.31400000000002</v>
      </c>
      <c r="FT45" s="956">
        <f t="shared" si="33"/>
        <v>2.492999999999991</v>
      </c>
      <c r="FU45" s="956">
        <f t="shared" si="34"/>
        <v>160.7119999999999</v>
      </c>
      <c r="FV45" s="956">
        <f t="shared" si="35"/>
        <v>13.905000000000001</v>
      </c>
      <c r="FW45" s="957">
        <f t="shared" si="9"/>
        <v>9.4716192007193112E-2</v>
      </c>
      <c r="FX45" s="340"/>
      <c r="FY45" s="409" t="str">
        <f t="shared" si="36"/>
        <v>1999/2000</v>
      </c>
      <c r="FZ45" s="341">
        <f t="shared" si="37"/>
        <v>0.39393740061076582</v>
      </c>
      <c r="GA45" s="342">
        <f t="shared" si="38"/>
        <v>0.21063692979152723</v>
      </c>
      <c r="GB45" s="342">
        <f t="shared" si="39"/>
        <v>5.203350167491929E-2</v>
      </c>
      <c r="GC45" s="342">
        <f t="shared" si="40"/>
        <v>9.7331147249826902E-2</v>
      </c>
      <c r="GD45" s="342">
        <f t="shared" si="41"/>
        <v>2.8285333232470899E-2</v>
      </c>
      <c r="GE45" s="342">
        <f t="shared" si="42"/>
        <v>3.1640105313531404E-2</v>
      </c>
      <c r="GF45" s="342">
        <f t="shared" si="43"/>
        <v>2.8564897572559279E-3</v>
      </c>
      <c r="GG45" s="342">
        <f t="shared" si="44"/>
        <v>1.8928150320101169E-2</v>
      </c>
      <c r="GH45" s="342">
        <f t="shared" si="45"/>
        <v>1.5065228938527089E-2</v>
      </c>
      <c r="GI45" s="342">
        <f t="shared" si="46"/>
        <v>1.700408986184588E-3</v>
      </c>
      <c r="GJ45" s="342">
        <f t="shared" si="47"/>
        <v>0.14758530412488974</v>
      </c>
      <c r="GK45" s="343">
        <f t="shared" si="48"/>
        <v>1.0000000000000002</v>
      </c>
      <c r="GM45" s="409" t="str">
        <f t="shared" si="49"/>
        <v>1999/2000</v>
      </c>
      <c r="GN45" s="426">
        <f t="shared" si="50"/>
        <v>0.68688236480451748</v>
      </c>
      <c r="GO45" s="426">
        <f t="shared" si="51"/>
        <v>1.2409649238227611</v>
      </c>
      <c r="GP45" s="426">
        <f t="shared" si="52"/>
        <v>0.85241469587511021</v>
      </c>
      <c r="GQ45" s="426">
        <f t="shared" si="53"/>
        <v>0.9387524755579475</v>
      </c>
      <c r="GR45" s="426">
        <f t="shared" si="54"/>
        <v>0.16388884968740736</v>
      </c>
      <c r="GS45" s="426">
        <f t="shared" si="55"/>
        <v>0.81534127141887058</v>
      </c>
      <c r="GT45" s="426">
        <f t="shared" si="56"/>
        <v>0.6707166982314362</v>
      </c>
      <c r="GU45" s="426">
        <f t="shared" si="57"/>
        <v>0.7970778798057917</v>
      </c>
      <c r="GV45" s="426">
        <f t="shared" si="58"/>
        <v>0.75962649948198968</v>
      </c>
      <c r="GW45" s="426">
        <f t="shared" si="59"/>
        <v>0.96699805403688066</v>
      </c>
      <c r="GX45" s="426">
        <f t="shared" si="60"/>
        <v>0.81534127141887058</v>
      </c>
      <c r="GY45" s="427">
        <f t="shared" si="61"/>
        <v>0.92847369395691448</v>
      </c>
    </row>
    <row r="46" spans="1:207" ht="14.4" x14ac:dyDescent="0.3">
      <c r="A46" s="416" t="s">
        <v>154</v>
      </c>
      <c r="B46" s="604">
        <v>137.11600000000001</v>
      </c>
      <c r="C46" s="604">
        <v>4.32</v>
      </c>
      <c r="D46" s="604">
        <v>591.65800000000002</v>
      </c>
      <c r="E46" s="604">
        <v>194.404</v>
      </c>
      <c r="F46" s="604">
        <v>74.861999999999995</v>
      </c>
      <c r="G46" s="604">
        <v>860.92399999999998</v>
      </c>
      <c r="H46" s="604">
        <v>181.673</v>
      </c>
      <c r="I46" s="604">
        <v>427.29</v>
      </c>
      <c r="J46" s="604">
        <v>608.96299999999997</v>
      </c>
      <c r="K46" s="604">
        <v>76.721999999999994</v>
      </c>
      <c r="L46" s="603">
        <v>860.92399999999998</v>
      </c>
      <c r="M46" s="604">
        <v>175.239</v>
      </c>
      <c r="N46" s="417">
        <f t="shared" si="11"/>
        <v>0.25556778987435924</v>
      </c>
      <c r="P46" s="331" t="str">
        <f t="shared" si="12"/>
        <v>2000/2001</v>
      </c>
      <c r="Q46" s="588">
        <v>29.315999999999999</v>
      </c>
      <c r="R46" s="588">
        <v>8.59</v>
      </c>
      <c r="S46" s="588">
        <v>251.85400000000001</v>
      </c>
      <c r="T46" s="588">
        <v>43.628</v>
      </c>
      <c r="U46" s="588">
        <v>0.17299999999999999</v>
      </c>
      <c r="V46" s="588">
        <v>295.65499999999997</v>
      </c>
      <c r="W46" s="588">
        <v>50.295000000000002</v>
      </c>
      <c r="X46" s="588">
        <v>147.80699999999999</v>
      </c>
      <c r="Y46" s="588">
        <v>198.102</v>
      </c>
      <c r="Z46" s="588">
        <v>49.313000000000002</v>
      </c>
      <c r="AA46" s="588">
        <v>295.65499999999997</v>
      </c>
      <c r="AB46" s="588">
        <v>48.24</v>
      </c>
      <c r="AC46" s="332">
        <f t="shared" si="13"/>
        <v>0.19497605238162599</v>
      </c>
      <c r="AD46" s="344"/>
      <c r="AE46" s="334" t="str">
        <f t="shared" si="14"/>
        <v>2000/2001</v>
      </c>
      <c r="AF46" s="592">
        <v>23.056000000000001</v>
      </c>
      <c r="AG46" s="592">
        <v>4.5999999999999996</v>
      </c>
      <c r="AH46" s="592">
        <v>106</v>
      </c>
      <c r="AI46" s="592">
        <v>123.79900000000001</v>
      </c>
      <c r="AJ46" s="592">
        <v>8.8999999999999996E-2</v>
      </c>
      <c r="AK46" s="592">
        <v>229.88800000000001</v>
      </c>
      <c r="AL46" s="592">
        <v>28.24</v>
      </c>
      <c r="AM46" s="592">
        <v>92</v>
      </c>
      <c r="AN46" s="592">
        <v>120.24</v>
      </c>
      <c r="AO46" s="592">
        <v>7.2759999999999998</v>
      </c>
      <c r="AP46" s="592">
        <v>229.88800000000001</v>
      </c>
      <c r="AQ46" s="592">
        <v>102.372</v>
      </c>
      <c r="AR46" s="335">
        <f t="shared" si="0"/>
        <v>0.80281690140845074</v>
      </c>
      <c r="AS46" s="345"/>
      <c r="AT46" s="611" t="str">
        <f t="shared" si="15"/>
        <v>2000/2001</v>
      </c>
      <c r="AU46" s="612">
        <v>12.972</v>
      </c>
      <c r="AV46" s="612">
        <v>3.2</v>
      </c>
      <c r="AW46" s="612">
        <v>41.536000000000001</v>
      </c>
      <c r="AX46" s="612">
        <v>1.667</v>
      </c>
      <c r="AY46" s="612">
        <v>0.24399999999999999</v>
      </c>
      <c r="AZ46" s="612">
        <v>43.447000000000003</v>
      </c>
      <c r="BA46" s="612">
        <v>5</v>
      </c>
      <c r="BB46" s="612">
        <v>29.5</v>
      </c>
      <c r="BC46" s="612">
        <v>34.5</v>
      </c>
      <c r="BD46" s="612">
        <v>6.2610000000000001</v>
      </c>
      <c r="BE46" s="612">
        <v>43.447000000000003</v>
      </c>
      <c r="BF46" s="612">
        <v>2.6859999999999999</v>
      </c>
      <c r="BG46" s="613">
        <f t="shared" si="1"/>
        <v>6.5896322465101437E-2</v>
      </c>
      <c r="BH46" s="345"/>
      <c r="BI46" s="955" t="str">
        <f t="shared" si="16"/>
        <v>2000/2001</v>
      </c>
      <c r="BJ46" s="956">
        <v>9.266</v>
      </c>
      <c r="BK46" s="956">
        <v>5.6</v>
      </c>
      <c r="BL46" s="956">
        <v>51.843000000000004</v>
      </c>
      <c r="BM46" s="956">
        <v>5.12</v>
      </c>
      <c r="BN46" s="956">
        <v>3.72</v>
      </c>
      <c r="BO46" s="956">
        <v>60.683</v>
      </c>
      <c r="BP46" s="956">
        <v>12.154</v>
      </c>
      <c r="BQ46" s="956">
        <v>44.838000000000001</v>
      </c>
      <c r="BR46" s="956">
        <v>56.991999999999997</v>
      </c>
      <c r="BS46" s="956">
        <v>0.45600000000000002</v>
      </c>
      <c r="BT46" s="956">
        <v>60.683</v>
      </c>
      <c r="BU46" s="956">
        <v>3.2349999999999999</v>
      </c>
      <c r="BV46" s="957">
        <f t="shared" si="2"/>
        <v>5.631179501462192E-2</v>
      </c>
      <c r="BW46" s="344"/>
      <c r="BX46" s="970" t="str">
        <f t="shared" si="17"/>
        <v>2000/2001</v>
      </c>
      <c r="BY46" s="971">
        <v>2.8159999999999998</v>
      </c>
      <c r="BZ46" s="971">
        <v>5.45</v>
      </c>
      <c r="CA46" s="971">
        <v>15.359</v>
      </c>
      <c r="CB46" s="971">
        <v>0.76100000000000001</v>
      </c>
      <c r="CC46" s="971">
        <v>2.3E-2</v>
      </c>
      <c r="CD46" s="971">
        <v>16.143000000000001</v>
      </c>
      <c r="CE46" s="971">
        <v>1.7</v>
      </c>
      <c r="CF46" s="971">
        <v>3.9</v>
      </c>
      <c r="CG46" s="971">
        <v>5.6</v>
      </c>
      <c r="CH46" s="971">
        <v>9.6760000000000002</v>
      </c>
      <c r="CI46" s="971">
        <v>16.143000000000001</v>
      </c>
      <c r="CJ46" s="971">
        <v>0.86699999999999999</v>
      </c>
      <c r="CK46" s="972">
        <f t="shared" si="3"/>
        <v>5.6755695208169678E-2</v>
      </c>
      <c r="CL46" s="344"/>
      <c r="CM46" s="775" t="str">
        <f t="shared" si="18"/>
        <v>2000/2001</v>
      </c>
      <c r="CN46" s="982">
        <v>7.1440000000000001</v>
      </c>
      <c r="CO46" s="982">
        <v>2.5099999999999998</v>
      </c>
      <c r="CP46" s="982">
        <v>17.917000000000002</v>
      </c>
      <c r="CQ46" s="982">
        <v>2.8559999999999999</v>
      </c>
      <c r="CR46" s="982">
        <v>6.0170000000000003</v>
      </c>
      <c r="CS46" s="982">
        <v>26.79</v>
      </c>
      <c r="CT46" s="982">
        <v>15.2</v>
      </c>
      <c r="CU46" s="982">
        <v>8.8000000000000007</v>
      </c>
      <c r="CV46" s="982">
        <v>24</v>
      </c>
      <c r="CW46" s="982">
        <v>1.7000000000000001E-2</v>
      </c>
      <c r="CX46" s="982">
        <v>26.79</v>
      </c>
      <c r="CY46" s="982">
        <v>2.7730000000000001</v>
      </c>
      <c r="CZ46" s="776">
        <f t="shared" si="4"/>
        <v>0.11545988258317026</v>
      </c>
      <c r="DA46" s="344"/>
      <c r="DB46" s="338" t="str">
        <f t="shared" si="19"/>
        <v>2000/2001</v>
      </c>
      <c r="DC46" s="597">
        <v>1.2789999999999999</v>
      </c>
      <c r="DD46" s="597">
        <v>3.01</v>
      </c>
      <c r="DE46" s="597">
        <v>3.8479999999999999</v>
      </c>
      <c r="DF46" s="597">
        <v>0.26700000000000002</v>
      </c>
      <c r="DG46" s="597">
        <v>2.5999999999999999E-2</v>
      </c>
      <c r="DH46" s="597">
        <v>4.141</v>
      </c>
      <c r="DI46" s="597">
        <v>0.6</v>
      </c>
      <c r="DJ46" s="597">
        <v>2.2000000000000002</v>
      </c>
      <c r="DK46" s="597">
        <v>2.8</v>
      </c>
      <c r="DL46" s="597">
        <v>0.39700000000000002</v>
      </c>
      <c r="DM46" s="597">
        <v>4.141</v>
      </c>
      <c r="DN46" s="597">
        <v>0.94399999999999995</v>
      </c>
      <c r="DO46" s="339">
        <f t="shared" si="62"/>
        <v>0.29527682202064431</v>
      </c>
      <c r="DP46" s="344"/>
      <c r="DQ46" s="611" t="str">
        <f t="shared" si="20"/>
        <v>2000/2001</v>
      </c>
      <c r="DR46" s="612">
        <v>6.6109999999999998</v>
      </c>
      <c r="DS46" s="612">
        <v>1.82</v>
      </c>
      <c r="DT46" s="612">
        <v>12.042999999999999</v>
      </c>
      <c r="DU46" s="612">
        <v>0.68899999999999995</v>
      </c>
      <c r="DV46" s="612">
        <v>0.05</v>
      </c>
      <c r="DW46" s="612">
        <v>12.782</v>
      </c>
      <c r="DX46" s="612">
        <v>6.8</v>
      </c>
      <c r="DY46" s="612">
        <v>5.15</v>
      </c>
      <c r="DZ46" s="612">
        <v>11.95</v>
      </c>
      <c r="EA46" s="612">
        <v>9.5000000000000001E-2</v>
      </c>
      <c r="EB46" s="612">
        <v>12.782</v>
      </c>
      <c r="EC46" s="612">
        <v>0.73699999999999999</v>
      </c>
      <c r="ED46" s="613">
        <f t="shared" si="5"/>
        <v>6.1187214611872147E-2</v>
      </c>
      <c r="EE46" s="344"/>
      <c r="EF46" s="994" t="str">
        <f t="shared" si="21"/>
        <v>2000/2001</v>
      </c>
      <c r="EG46" s="995">
        <v>1.107</v>
      </c>
      <c r="EH46" s="995">
        <v>6.28</v>
      </c>
      <c r="EI46" s="995">
        <v>6.9539999999999997</v>
      </c>
      <c r="EJ46" s="995">
        <v>1.552</v>
      </c>
      <c r="EK46" s="995">
        <v>2.746</v>
      </c>
      <c r="EL46" s="995">
        <v>11.252000000000001</v>
      </c>
      <c r="EM46" s="995">
        <v>2.1800000000000002</v>
      </c>
      <c r="EN46" s="995">
        <v>8.07</v>
      </c>
      <c r="EO46" s="995">
        <v>10.25</v>
      </c>
      <c r="EP46" s="995">
        <v>0.122</v>
      </c>
      <c r="EQ46" s="995">
        <v>11.252000000000001</v>
      </c>
      <c r="ER46" s="995">
        <v>0.88</v>
      </c>
      <c r="ES46" s="996">
        <f t="shared" si="6"/>
        <v>8.4843810258387969E-2</v>
      </c>
      <c r="ET46" s="344"/>
      <c r="EU46" s="1007" t="str">
        <f t="shared" si="22"/>
        <v>2000/2001</v>
      </c>
      <c r="EV46" s="1008">
        <v>0.7</v>
      </c>
      <c r="EW46" s="1008">
        <v>2.13</v>
      </c>
      <c r="EX46" s="1008">
        <v>1.4890000000000001</v>
      </c>
      <c r="EY46" s="1008">
        <v>0.16</v>
      </c>
      <c r="EZ46" s="1008">
        <v>0.15</v>
      </c>
      <c r="FA46" s="1008">
        <v>1.7989999999999999</v>
      </c>
      <c r="FB46" s="1008">
        <v>0.4</v>
      </c>
      <c r="FC46" s="1008">
        <v>1.3</v>
      </c>
      <c r="FD46" s="1008">
        <v>1.7</v>
      </c>
      <c r="FE46" s="1008">
        <v>1E-3</v>
      </c>
      <c r="FF46" s="1008">
        <v>1.7989999999999999</v>
      </c>
      <c r="FG46" s="1008">
        <v>9.8000000000000004E-2</v>
      </c>
      <c r="FH46" s="1009">
        <f t="shared" si="7"/>
        <v>5.7613168724279844E-2</v>
      </c>
      <c r="FI46" s="344"/>
      <c r="FJ46" s="955" t="str">
        <f t="shared" si="23"/>
        <v>2000/2001</v>
      </c>
      <c r="FK46" s="956">
        <f t="shared" si="24"/>
        <v>42.849000000000025</v>
      </c>
      <c r="FL46" s="956">
        <f t="shared" si="25"/>
        <v>1.9327172162710893</v>
      </c>
      <c r="FM46" s="956">
        <f t="shared" si="26"/>
        <v>82.814999999999955</v>
      </c>
      <c r="FN46" s="956">
        <f t="shared" si="27"/>
        <v>13.905000000000001</v>
      </c>
      <c r="FO46" s="956">
        <f t="shared" si="28"/>
        <v>61.624000000000009</v>
      </c>
      <c r="FP46" s="956">
        <f t="shared" si="29"/>
        <v>158.34399999999997</v>
      </c>
      <c r="FQ46" s="956">
        <f t="shared" si="30"/>
        <v>59.103999999999999</v>
      </c>
      <c r="FR46" s="956">
        <f t="shared" si="31"/>
        <v>83.725000000000065</v>
      </c>
      <c r="FS46" s="956">
        <f t="shared" si="32"/>
        <v>142.82900000000001</v>
      </c>
      <c r="FT46" s="956">
        <f t="shared" si="33"/>
        <v>3.1079999999999934</v>
      </c>
      <c r="FU46" s="956">
        <f t="shared" si="34"/>
        <v>158.34399999999997</v>
      </c>
      <c r="FV46" s="956">
        <f t="shared" si="35"/>
        <v>12.406999999999995</v>
      </c>
      <c r="FW46" s="957">
        <f t="shared" si="9"/>
        <v>8.5016137100255545E-2</v>
      </c>
      <c r="FX46" s="340"/>
      <c r="FY46" s="409" t="str">
        <f t="shared" si="36"/>
        <v>2000/2001</v>
      </c>
      <c r="FZ46" s="341">
        <f t="shared" si="37"/>
        <v>0.42567496763332874</v>
      </c>
      <c r="GA46" s="342">
        <f t="shared" si="38"/>
        <v>0.17915755385712692</v>
      </c>
      <c r="GB46" s="342">
        <f t="shared" si="39"/>
        <v>7.0202718462354943E-2</v>
      </c>
      <c r="GC46" s="342">
        <f t="shared" si="40"/>
        <v>8.7623255326556904E-2</v>
      </c>
      <c r="GD46" s="342">
        <f t="shared" si="41"/>
        <v>2.5959253487656719E-2</v>
      </c>
      <c r="GE46" s="342">
        <f t="shared" si="42"/>
        <v>3.0282697098661729E-2</v>
      </c>
      <c r="GF46" s="342">
        <f t="shared" si="43"/>
        <v>6.5037572381341918E-3</v>
      </c>
      <c r="GG46" s="342">
        <f t="shared" si="44"/>
        <v>2.0354664350013013E-2</v>
      </c>
      <c r="GH46" s="342">
        <f t="shared" si="45"/>
        <v>1.1753411599268496E-2</v>
      </c>
      <c r="GI46" s="342">
        <f t="shared" si="46"/>
        <v>2.5166565820119056E-3</v>
      </c>
      <c r="GJ46" s="342">
        <f t="shared" si="47"/>
        <v>0.13997106436488641</v>
      </c>
      <c r="GK46" s="343">
        <f t="shared" si="48"/>
        <v>0.99999999999999989</v>
      </c>
      <c r="GM46" s="409" t="str">
        <f t="shared" si="49"/>
        <v>2000/2001</v>
      </c>
      <c r="GN46" s="426">
        <f t="shared" si="50"/>
        <v>0.68749817672627556</v>
      </c>
      <c r="GO46" s="426">
        <f t="shared" si="51"/>
        <v>1.2495118279088278</v>
      </c>
      <c r="GP46" s="426">
        <f t="shared" si="52"/>
        <v>0.86002893563511351</v>
      </c>
      <c r="GQ46" s="426">
        <f t="shared" si="53"/>
        <v>0.92847369395691448</v>
      </c>
      <c r="GR46" s="426">
        <f t="shared" si="54"/>
        <v>0.17683203761587993</v>
      </c>
      <c r="GS46" s="426">
        <f t="shared" si="55"/>
        <v>0.81607668040384507</v>
      </c>
      <c r="GT46" s="426">
        <f t="shared" si="56"/>
        <v>0.67466822257572667</v>
      </c>
      <c r="GU46" s="426">
        <f t="shared" si="57"/>
        <v>0.80405579348919931</v>
      </c>
      <c r="GV46" s="426">
        <f t="shared" si="58"/>
        <v>0.76545537249389539</v>
      </c>
      <c r="GW46" s="426">
        <f t="shared" si="59"/>
        <v>0.95949010714006422</v>
      </c>
      <c r="GX46" s="426">
        <f t="shared" si="60"/>
        <v>0.81607668040384507</v>
      </c>
      <c r="GY46" s="427">
        <f t="shared" si="61"/>
        <v>0.92919955032840862</v>
      </c>
    </row>
    <row r="47" spans="1:207" ht="14.4" x14ac:dyDescent="0.3">
      <c r="A47" s="416" t="s">
        <v>155</v>
      </c>
      <c r="B47" s="604">
        <v>137.09399999999999</v>
      </c>
      <c r="C47" s="604">
        <v>4.3899999999999997</v>
      </c>
      <c r="D47" s="604">
        <v>601.83299999999997</v>
      </c>
      <c r="E47" s="604">
        <v>175.239</v>
      </c>
      <c r="F47" s="604">
        <v>71.441000000000003</v>
      </c>
      <c r="G47" s="604">
        <v>848.51300000000003</v>
      </c>
      <c r="H47" s="604">
        <v>186.04300000000001</v>
      </c>
      <c r="I47" s="604">
        <v>436.40899999999999</v>
      </c>
      <c r="J47" s="604">
        <v>622.452</v>
      </c>
      <c r="K47" s="604">
        <v>74.578999999999994</v>
      </c>
      <c r="L47" s="603">
        <v>848.51300000000003</v>
      </c>
      <c r="M47" s="604">
        <v>151.482</v>
      </c>
      <c r="N47" s="417">
        <f t="shared" si="11"/>
        <v>0.21732462401241839</v>
      </c>
      <c r="P47" s="331" t="str">
        <f t="shared" si="12"/>
        <v>2001/2002</v>
      </c>
      <c r="Q47" s="588">
        <v>27.83</v>
      </c>
      <c r="R47" s="588">
        <v>8.67</v>
      </c>
      <c r="S47" s="588">
        <v>241.37700000000001</v>
      </c>
      <c r="T47" s="588">
        <v>48.24</v>
      </c>
      <c r="U47" s="588">
        <v>0.25800000000000001</v>
      </c>
      <c r="V47" s="588">
        <v>289.875</v>
      </c>
      <c r="W47" s="588">
        <v>52.466000000000001</v>
      </c>
      <c r="X47" s="588">
        <v>148.47499999999999</v>
      </c>
      <c r="Y47" s="588">
        <v>200.941</v>
      </c>
      <c r="Z47" s="588">
        <v>48.383000000000003</v>
      </c>
      <c r="AA47" s="588">
        <v>289.875</v>
      </c>
      <c r="AB47" s="588">
        <v>40.551000000000002</v>
      </c>
      <c r="AC47" s="332">
        <f t="shared" si="13"/>
        <v>0.16264378880492852</v>
      </c>
      <c r="AD47" s="344"/>
      <c r="AE47" s="334" t="str">
        <f t="shared" si="14"/>
        <v>2001/2002</v>
      </c>
      <c r="AF47" s="592">
        <v>24.282</v>
      </c>
      <c r="AG47" s="592">
        <v>4.7</v>
      </c>
      <c r="AH47" s="592">
        <v>114.08799999999999</v>
      </c>
      <c r="AI47" s="592">
        <v>102.372</v>
      </c>
      <c r="AJ47" s="592">
        <v>3.9E-2</v>
      </c>
      <c r="AK47" s="592">
        <v>216.499</v>
      </c>
      <c r="AL47" s="592">
        <v>29.1</v>
      </c>
      <c r="AM47" s="592">
        <v>94</v>
      </c>
      <c r="AN47" s="592">
        <v>123.1</v>
      </c>
      <c r="AO47" s="592">
        <v>8.6110000000000007</v>
      </c>
      <c r="AP47" s="592">
        <v>216.499</v>
      </c>
      <c r="AQ47" s="592">
        <v>84.787999999999997</v>
      </c>
      <c r="AR47" s="335">
        <f t="shared" si="0"/>
        <v>0.64374273978635044</v>
      </c>
      <c r="AS47" s="345"/>
      <c r="AT47" s="611" t="str">
        <f t="shared" si="15"/>
        <v>2001/2002</v>
      </c>
      <c r="AU47" s="612">
        <v>11.827</v>
      </c>
      <c r="AV47" s="612">
        <v>3</v>
      </c>
      <c r="AW47" s="612">
        <v>35.500999999999998</v>
      </c>
      <c r="AX47" s="612">
        <v>2.6859999999999999</v>
      </c>
      <c r="AY47" s="612">
        <v>0.36699999999999999</v>
      </c>
      <c r="AZ47" s="612">
        <v>38.554000000000002</v>
      </c>
      <c r="BA47" s="612">
        <v>5.5</v>
      </c>
      <c r="BB47" s="612">
        <v>29.5</v>
      </c>
      <c r="BC47" s="612">
        <v>35</v>
      </c>
      <c r="BD47" s="612">
        <v>2.0539999999999998</v>
      </c>
      <c r="BE47" s="612">
        <v>38.554000000000002</v>
      </c>
      <c r="BF47" s="612">
        <v>1.5</v>
      </c>
      <c r="BG47" s="613">
        <f t="shared" si="1"/>
        <v>4.0481459491552865E-2</v>
      </c>
      <c r="BH47" s="345"/>
      <c r="BI47" s="955" t="str">
        <f t="shared" si="16"/>
        <v>2001/2002</v>
      </c>
      <c r="BJ47" s="956">
        <v>9.8369999999999997</v>
      </c>
      <c r="BK47" s="956">
        <v>6.11</v>
      </c>
      <c r="BL47" s="956">
        <v>60.079000000000001</v>
      </c>
      <c r="BM47" s="956">
        <v>3.2349999999999999</v>
      </c>
      <c r="BN47" s="956">
        <v>2.1869999999999998</v>
      </c>
      <c r="BO47" s="956">
        <v>65.501000000000005</v>
      </c>
      <c r="BP47" s="956">
        <v>12.827</v>
      </c>
      <c r="BQ47" s="956">
        <v>47.558</v>
      </c>
      <c r="BR47" s="956">
        <v>60.384999999999998</v>
      </c>
      <c r="BS47" s="956">
        <v>1.196</v>
      </c>
      <c r="BT47" s="956">
        <v>65.501000000000005</v>
      </c>
      <c r="BU47" s="956">
        <v>3.92</v>
      </c>
      <c r="BV47" s="957">
        <f t="shared" si="2"/>
        <v>6.3655997791526614E-2</v>
      </c>
      <c r="BW47" s="344"/>
      <c r="BX47" s="970" t="str">
        <f t="shared" si="17"/>
        <v>2001/2002</v>
      </c>
      <c r="BY47" s="971">
        <v>2.42</v>
      </c>
      <c r="BZ47" s="971">
        <v>6.08</v>
      </c>
      <c r="CA47" s="971">
        <v>14.712</v>
      </c>
      <c r="CB47" s="971">
        <v>0.86699999999999999</v>
      </c>
      <c r="CC47" s="971">
        <v>2E-3</v>
      </c>
      <c r="CD47" s="971">
        <v>15.581</v>
      </c>
      <c r="CE47" s="971">
        <v>1.5</v>
      </c>
      <c r="CF47" s="971">
        <v>2.65</v>
      </c>
      <c r="CG47" s="971">
        <v>4.1500000000000004</v>
      </c>
      <c r="CH47" s="971">
        <v>10.864000000000001</v>
      </c>
      <c r="CI47" s="971">
        <v>15.581</v>
      </c>
      <c r="CJ47" s="971">
        <v>0.56699999999999995</v>
      </c>
      <c r="CK47" s="972">
        <f t="shared" si="3"/>
        <v>3.7764752897295854E-2</v>
      </c>
      <c r="CL47" s="344"/>
      <c r="CM47" s="775" t="str">
        <f t="shared" si="18"/>
        <v>2001/2002</v>
      </c>
      <c r="CN47" s="982">
        <v>7.78</v>
      </c>
      <c r="CO47" s="982">
        <v>2.62</v>
      </c>
      <c r="CP47" s="982">
        <v>20.399999999999999</v>
      </c>
      <c r="CQ47" s="982">
        <v>2.7730000000000001</v>
      </c>
      <c r="CR47" s="982">
        <v>4.0759999999999996</v>
      </c>
      <c r="CS47" s="982">
        <v>27.248999999999999</v>
      </c>
      <c r="CT47" s="982">
        <v>15.2</v>
      </c>
      <c r="CU47" s="982">
        <v>8.4</v>
      </c>
      <c r="CV47" s="982">
        <v>23.6</v>
      </c>
      <c r="CW47" s="982">
        <v>0.16400000000000001</v>
      </c>
      <c r="CX47" s="982">
        <v>27.248999999999999</v>
      </c>
      <c r="CY47" s="982">
        <v>3.4849999999999999</v>
      </c>
      <c r="CZ47" s="776">
        <f t="shared" si="4"/>
        <v>0.14665039555630363</v>
      </c>
      <c r="DA47" s="344"/>
      <c r="DB47" s="338" t="str">
        <f t="shared" si="19"/>
        <v>2001/2002</v>
      </c>
      <c r="DC47" s="597">
        <v>1.123</v>
      </c>
      <c r="DD47" s="597">
        <v>3.24</v>
      </c>
      <c r="DE47" s="597">
        <v>3.641</v>
      </c>
      <c r="DF47" s="597">
        <v>0.94399999999999995</v>
      </c>
      <c r="DG47" s="597">
        <v>4.0000000000000001E-3</v>
      </c>
      <c r="DH47" s="597">
        <v>4.5890000000000004</v>
      </c>
      <c r="DI47" s="597">
        <v>0.6</v>
      </c>
      <c r="DJ47" s="597">
        <v>2.7</v>
      </c>
      <c r="DK47" s="597">
        <v>3.3</v>
      </c>
      <c r="DL47" s="597">
        <v>0.34899999999999998</v>
      </c>
      <c r="DM47" s="597">
        <v>4.5890000000000004</v>
      </c>
      <c r="DN47" s="597">
        <v>0.94</v>
      </c>
      <c r="DO47" s="339">
        <f t="shared" si="62"/>
        <v>0.25760482323924361</v>
      </c>
      <c r="DP47" s="344"/>
      <c r="DQ47" s="611" t="str">
        <f t="shared" si="20"/>
        <v>2001/2002</v>
      </c>
      <c r="DR47" s="612">
        <v>6.5819999999999999</v>
      </c>
      <c r="DS47" s="612">
        <v>2</v>
      </c>
      <c r="DT47" s="612">
        <v>13.16</v>
      </c>
      <c r="DU47" s="612">
        <v>0.73699999999999999</v>
      </c>
      <c r="DV47" s="612">
        <v>1E-3</v>
      </c>
      <c r="DW47" s="612">
        <v>13.898</v>
      </c>
      <c r="DX47" s="612">
        <v>6.7</v>
      </c>
      <c r="DY47" s="612">
        <v>6</v>
      </c>
      <c r="DZ47" s="612">
        <v>12.7</v>
      </c>
      <c r="EA47" s="612">
        <v>2.5000000000000001E-2</v>
      </c>
      <c r="EB47" s="612">
        <v>13.898</v>
      </c>
      <c r="EC47" s="612">
        <v>1.173</v>
      </c>
      <c r="ED47" s="613">
        <f t="shared" si="5"/>
        <v>9.2180746561886059E-2</v>
      </c>
      <c r="EE47" s="344"/>
      <c r="EF47" s="994" t="str">
        <f t="shared" si="21"/>
        <v>2001/2002</v>
      </c>
      <c r="EG47" s="995">
        <v>1.268</v>
      </c>
      <c r="EH47" s="995">
        <v>6.62</v>
      </c>
      <c r="EI47" s="995">
        <v>8.3889999999999993</v>
      </c>
      <c r="EJ47" s="995">
        <v>0.88</v>
      </c>
      <c r="EK47" s="995">
        <v>3.9510000000000001</v>
      </c>
      <c r="EL47" s="995">
        <v>13.22</v>
      </c>
      <c r="EM47" s="995">
        <v>2.3199999999999998</v>
      </c>
      <c r="EN47" s="995">
        <v>9.6449999999999996</v>
      </c>
      <c r="EO47" s="995">
        <v>11.965</v>
      </c>
      <c r="EP47" s="995">
        <v>0.19900000000000001</v>
      </c>
      <c r="EQ47" s="995">
        <v>13.22</v>
      </c>
      <c r="ER47" s="995">
        <v>1.056</v>
      </c>
      <c r="ES47" s="996">
        <f t="shared" si="6"/>
        <v>8.6813548174942454E-2</v>
      </c>
      <c r="ET47" s="344"/>
      <c r="EU47" s="1007" t="str">
        <f t="shared" si="22"/>
        <v>2001/2002</v>
      </c>
      <c r="EV47" s="1008">
        <v>0.45</v>
      </c>
      <c r="EW47" s="1008">
        <v>1.8</v>
      </c>
      <c r="EX47" s="1008">
        <v>0.80800000000000005</v>
      </c>
      <c r="EY47" s="1008">
        <v>9.8000000000000004E-2</v>
      </c>
      <c r="EZ47" s="1008">
        <v>0.53400000000000003</v>
      </c>
      <c r="FA47" s="1008">
        <v>1.44</v>
      </c>
      <c r="FB47" s="1008">
        <v>0.4</v>
      </c>
      <c r="FC47" s="1008">
        <v>0.95</v>
      </c>
      <c r="FD47" s="1008">
        <v>1.35</v>
      </c>
      <c r="FE47" s="1008">
        <v>0</v>
      </c>
      <c r="FF47" s="1008">
        <v>1.44</v>
      </c>
      <c r="FG47" s="1008">
        <v>0.09</v>
      </c>
      <c r="FH47" s="1009">
        <f t="shared" si="7"/>
        <v>6.6666666666666666E-2</v>
      </c>
      <c r="FI47" s="344"/>
      <c r="FJ47" s="955" t="str">
        <f t="shared" si="23"/>
        <v>2001/2002</v>
      </c>
      <c r="FK47" s="956">
        <f t="shared" si="24"/>
        <v>43.694999999999993</v>
      </c>
      <c r="FL47" s="956">
        <f t="shared" si="25"/>
        <v>2.0523629705916</v>
      </c>
      <c r="FM47" s="956">
        <f t="shared" si="26"/>
        <v>89.677999999999955</v>
      </c>
      <c r="FN47" s="956">
        <f t="shared" si="27"/>
        <v>12.406999999999995</v>
      </c>
      <c r="FO47" s="956">
        <f t="shared" si="28"/>
        <v>60.022000000000006</v>
      </c>
      <c r="FP47" s="956">
        <f t="shared" si="29"/>
        <v>162.10700000000006</v>
      </c>
      <c r="FQ47" s="956">
        <f t="shared" si="30"/>
        <v>59.430000000000007</v>
      </c>
      <c r="FR47" s="956">
        <f t="shared" si="31"/>
        <v>86.530999999999963</v>
      </c>
      <c r="FS47" s="956">
        <f t="shared" si="32"/>
        <v>145.96099999999996</v>
      </c>
      <c r="FT47" s="956">
        <f t="shared" si="33"/>
        <v>2.7339999999999898</v>
      </c>
      <c r="FU47" s="956">
        <f t="shared" si="34"/>
        <v>162.10700000000006</v>
      </c>
      <c r="FV47" s="956">
        <f t="shared" si="35"/>
        <v>13.411999999999999</v>
      </c>
      <c r="FW47" s="957">
        <f t="shared" si="9"/>
        <v>9.0198056424224113E-2</v>
      </c>
      <c r="FX47" s="340"/>
      <c r="FY47" s="409" t="str">
        <f t="shared" si="36"/>
        <v>2001/2002</v>
      </c>
      <c r="FZ47" s="341">
        <f t="shared" si="37"/>
        <v>0.40106973196883522</v>
      </c>
      <c r="GA47" s="342">
        <f t="shared" si="38"/>
        <v>0.18956753783856983</v>
      </c>
      <c r="GB47" s="342">
        <f t="shared" si="39"/>
        <v>5.8988124612641711E-2</v>
      </c>
      <c r="GC47" s="342">
        <f t="shared" si="40"/>
        <v>9.9826696110050475E-2</v>
      </c>
      <c r="GD47" s="342">
        <f t="shared" si="41"/>
        <v>2.4445319548778481E-2</v>
      </c>
      <c r="GE47" s="342">
        <f t="shared" si="42"/>
        <v>3.3896446356381255E-2</v>
      </c>
      <c r="GF47" s="342">
        <f t="shared" si="43"/>
        <v>6.0498510384109881E-3</v>
      </c>
      <c r="GG47" s="342">
        <f t="shared" si="44"/>
        <v>2.1866531080881241E-2</v>
      </c>
      <c r="GH47" s="342">
        <f t="shared" si="45"/>
        <v>1.3939082768807958E-2</v>
      </c>
      <c r="GI47" s="342">
        <f t="shared" si="46"/>
        <v>1.3425651301939244E-3</v>
      </c>
      <c r="GJ47" s="342">
        <f t="shared" si="47"/>
        <v>0.14900811354644886</v>
      </c>
      <c r="GK47" s="343">
        <f t="shared" si="48"/>
        <v>0.99999999999999978</v>
      </c>
      <c r="GM47" s="409" t="str">
        <f t="shared" si="49"/>
        <v>2001/2002</v>
      </c>
      <c r="GN47" s="426">
        <f t="shared" si="50"/>
        <v>0.68127707995973574</v>
      </c>
      <c r="GO47" s="426">
        <f t="shared" si="51"/>
        <v>1.2490927002603598</v>
      </c>
      <c r="GP47" s="426">
        <f t="shared" si="52"/>
        <v>0.85099188645355128</v>
      </c>
      <c r="GQ47" s="426">
        <f t="shared" si="53"/>
        <v>0.92919955032840862</v>
      </c>
      <c r="GR47" s="426">
        <f t="shared" si="54"/>
        <v>0.15983818815526099</v>
      </c>
      <c r="GS47" s="426">
        <f t="shared" si="55"/>
        <v>0.80895166013956199</v>
      </c>
      <c r="GT47" s="426">
        <f t="shared" si="56"/>
        <v>0.68055772052697494</v>
      </c>
      <c r="GU47" s="426">
        <f t="shared" si="57"/>
        <v>0.80172040448295046</v>
      </c>
      <c r="GV47" s="426">
        <f t="shared" si="58"/>
        <v>0.76550641655902785</v>
      </c>
      <c r="GW47" s="426">
        <f t="shared" si="59"/>
        <v>0.96334088684482255</v>
      </c>
      <c r="GX47" s="426">
        <f t="shared" si="60"/>
        <v>0.80895166013956199</v>
      </c>
      <c r="GY47" s="427">
        <f t="shared" si="61"/>
        <v>0.91146142776039407</v>
      </c>
    </row>
    <row r="48" spans="1:207" ht="14.4" x14ac:dyDescent="0.3">
      <c r="A48" s="416" t="s">
        <v>156</v>
      </c>
      <c r="B48" s="604">
        <v>137.73500000000001</v>
      </c>
      <c r="C48" s="604">
        <v>4.3899999999999997</v>
      </c>
      <c r="D48" s="604">
        <v>604.08000000000004</v>
      </c>
      <c r="E48" s="604">
        <v>151.482</v>
      </c>
      <c r="F48" s="604">
        <v>75.650000000000006</v>
      </c>
      <c r="G48" s="604">
        <v>831.21199999999999</v>
      </c>
      <c r="H48" s="604">
        <v>194.131</v>
      </c>
      <c r="I48" s="604">
        <v>433.48200000000003</v>
      </c>
      <c r="J48" s="604">
        <v>627.61300000000006</v>
      </c>
      <c r="K48" s="604">
        <v>76.745999999999995</v>
      </c>
      <c r="L48" s="603">
        <v>831.21199999999999</v>
      </c>
      <c r="M48" s="604">
        <v>126.85299999999999</v>
      </c>
      <c r="N48" s="417">
        <f t="shared" si="11"/>
        <v>0.18009708117593443</v>
      </c>
      <c r="P48" s="331" t="str">
        <f t="shared" si="12"/>
        <v>2002/2003</v>
      </c>
      <c r="Q48" s="588">
        <v>28.056999999999999</v>
      </c>
      <c r="R48" s="588">
        <v>8.1199999999999992</v>
      </c>
      <c r="S48" s="588">
        <v>227.767</v>
      </c>
      <c r="T48" s="588">
        <v>40.551000000000002</v>
      </c>
      <c r="U48" s="588">
        <v>0.36699999999999999</v>
      </c>
      <c r="V48" s="588">
        <v>268.685</v>
      </c>
      <c r="W48" s="588">
        <v>59.91</v>
      </c>
      <c r="X48" s="588">
        <v>140.83799999999999</v>
      </c>
      <c r="Y48" s="588">
        <v>200.74799999999999</v>
      </c>
      <c r="Z48" s="588">
        <v>40.334000000000003</v>
      </c>
      <c r="AA48" s="588">
        <v>268.685</v>
      </c>
      <c r="AB48" s="588">
        <v>27.603000000000002</v>
      </c>
      <c r="AC48" s="332">
        <f t="shared" si="13"/>
        <v>0.11449631245800185</v>
      </c>
      <c r="AD48" s="344"/>
      <c r="AE48" s="334" t="str">
        <f t="shared" si="14"/>
        <v>2002/2003</v>
      </c>
      <c r="AF48" s="592">
        <v>24.634</v>
      </c>
      <c r="AG48" s="592">
        <v>4.92</v>
      </c>
      <c r="AH48" s="592">
        <v>121.30800000000001</v>
      </c>
      <c r="AI48" s="592">
        <v>84.787999999999997</v>
      </c>
      <c r="AJ48" s="592">
        <v>2.9000000000000001E-2</v>
      </c>
      <c r="AK48" s="592">
        <v>206.125</v>
      </c>
      <c r="AL48" s="592">
        <v>29.9</v>
      </c>
      <c r="AM48" s="592">
        <v>96</v>
      </c>
      <c r="AN48" s="592">
        <v>125.9</v>
      </c>
      <c r="AO48" s="592">
        <v>15.244</v>
      </c>
      <c r="AP48" s="592">
        <v>206.125</v>
      </c>
      <c r="AQ48" s="592">
        <v>64.980999999999995</v>
      </c>
      <c r="AR48" s="335">
        <f t="shared" si="0"/>
        <v>0.46038797256702368</v>
      </c>
      <c r="AS48" s="345"/>
      <c r="AT48" s="611" t="str">
        <f t="shared" si="15"/>
        <v>2002/2003</v>
      </c>
      <c r="AU48" s="612">
        <v>12.956</v>
      </c>
      <c r="AV48" s="612">
        <v>3.44</v>
      </c>
      <c r="AW48" s="612">
        <v>44.5</v>
      </c>
      <c r="AX48" s="612">
        <v>1.5</v>
      </c>
      <c r="AY48" s="612">
        <v>0.68300000000000005</v>
      </c>
      <c r="AZ48" s="612">
        <v>46.683</v>
      </c>
      <c r="BA48" s="612">
        <v>5.8</v>
      </c>
      <c r="BB48" s="612">
        <v>30</v>
      </c>
      <c r="BC48" s="612">
        <v>35.799999999999997</v>
      </c>
      <c r="BD48" s="612">
        <v>4.625</v>
      </c>
      <c r="BE48" s="612">
        <v>46.683</v>
      </c>
      <c r="BF48" s="612">
        <v>6.258</v>
      </c>
      <c r="BG48" s="613">
        <f t="shared" si="1"/>
        <v>0.15480519480519481</v>
      </c>
      <c r="BH48" s="345"/>
      <c r="BI48" s="955" t="str">
        <f t="shared" si="16"/>
        <v>2002/2003</v>
      </c>
      <c r="BJ48" s="956">
        <v>9.3859999999999992</v>
      </c>
      <c r="BK48" s="956">
        <v>6.39</v>
      </c>
      <c r="BL48" s="956">
        <v>59.929000000000002</v>
      </c>
      <c r="BM48" s="956">
        <v>3.92</v>
      </c>
      <c r="BN48" s="956">
        <v>2.6259999999999999</v>
      </c>
      <c r="BO48" s="956">
        <v>66.474999999999994</v>
      </c>
      <c r="BP48" s="956">
        <v>12.486000000000001</v>
      </c>
      <c r="BQ48" s="956">
        <v>47.209000000000003</v>
      </c>
      <c r="BR48" s="956">
        <v>59.695</v>
      </c>
      <c r="BS48" s="956">
        <v>0.76700000000000002</v>
      </c>
      <c r="BT48" s="956">
        <v>66.474999999999994</v>
      </c>
      <c r="BU48" s="956">
        <v>6.0129999999999999</v>
      </c>
      <c r="BV48" s="957">
        <f t="shared" si="2"/>
        <v>9.9450894776884652E-2</v>
      </c>
      <c r="BW48" s="344"/>
      <c r="BX48" s="970" t="str">
        <f t="shared" si="17"/>
        <v>2002/2003</v>
      </c>
      <c r="BY48" s="971">
        <v>2.4500000000000002</v>
      </c>
      <c r="BZ48" s="971">
        <v>6.33</v>
      </c>
      <c r="CA48" s="971">
        <v>15.5</v>
      </c>
      <c r="CB48" s="971">
        <v>0.56699999999999995</v>
      </c>
      <c r="CC48" s="971">
        <v>3.0000000000000001E-3</v>
      </c>
      <c r="CD48" s="971">
        <v>16.07</v>
      </c>
      <c r="CE48" s="971">
        <v>1.6</v>
      </c>
      <c r="CF48" s="971">
        <v>2.5</v>
      </c>
      <c r="CG48" s="971">
        <v>4.0999999999999996</v>
      </c>
      <c r="CH48" s="971">
        <v>11.199</v>
      </c>
      <c r="CI48" s="971">
        <v>16.07</v>
      </c>
      <c r="CJ48" s="971">
        <v>0.77100000000000002</v>
      </c>
      <c r="CK48" s="972">
        <f t="shared" si="3"/>
        <v>5.0395450683051179E-2</v>
      </c>
      <c r="CL48" s="344"/>
      <c r="CM48" s="775" t="str">
        <f t="shared" si="18"/>
        <v>2002/2003</v>
      </c>
      <c r="CN48" s="982">
        <v>7.03</v>
      </c>
      <c r="CO48" s="982">
        <v>2.74</v>
      </c>
      <c r="CP48" s="982">
        <v>19.28</v>
      </c>
      <c r="CQ48" s="982">
        <v>3.4849999999999999</v>
      </c>
      <c r="CR48" s="982">
        <v>5.2690000000000001</v>
      </c>
      <c r="CS48" s="982">
        <v>28.033999999999999</v>
      </c>
      <c r="CT48" s="982">
        <v>15.2</v>
      </c>
      <c r="CU48" s="982">
        <v>9.5</v>
      </c>
      <c r="CV48" s="982">
        <v>24.7</v>
      </c>
      <c r="CW48" s="982">
        <v>7.0000000000000001E-3</v>
      </c>
      <c r="CX48" s="982">
        <v>28.033999999999999</v>
      </c>
      <c r="CY48" s="982">
        <v>3.327</v>
      </c>
      <c r="CZ48" s="776">
        <f t="shared" si="4"/>
        <v>0.13465819403407941</v>
      </c>
      <c r="DA48" s="344"/>
      <c r="DB48" s="338" t="str">
        <f t="shared" si="19"/>
        <v>2002/2003</v>
      </c>
      <c r="DC48" s="597">
        <v>1.1890000000000001</v>
      </c>
      <c r="DD48" s="597">
        <v>3.52</v>
      </c>
      <c r="DE48" s="597">
        <v>4.18</v>
      </c>
      <c r="DF48" s="597">
        <v>0.94</v>
      </c>
      <c r="DG48" s="597">
        <v>2.3E-2</v>
      </c>
      <c r="DH48" s="597">
        <v>5.1429999999999998</v>
      </c>
      <c r="DI48" s="597">
        <v>0.7</v>
      </c>
      <c r="DJ48" s="597">
        <v>2.8</v>
      </c>
      <c r="DK48" s="597">
        <v>3.5</v>
      </c>
      <c r="DL48" s="597">
        <v>0.81100000000000005</v>
      </c>
      <c r="DM48" s="597">
        <v>5.1429999999999998</v>
      </c>
      <c r="DN48" s="597">
        <v>0.83199999999999996</v>
      </c>
      <c r="DO48" s="339">
        <f t="shared" si="62"/>
        <v>0.19299466481094874</v>
      </c>
      <c r="DP48" s="344"/>
      <c r="DQ48" s="611" t="str">
        <f t="shared" si="20"/>
        <v>2002/2003</v>
      </c>
      <c r="DR48" s="612">
        <v>6.6349999999999998</v>
      </c>
      <c r="DS48" s="612">
        <v>1.68</v>
      </c>
      <c r="DT48" s="612">
        <v>11.151999999999999</v>
      </c>
      <c r="DU48" s="612">
        <v>1.173</v>
      </c>
      <c r="DV48" s="612">
        <v>1E-3</v>
      </c>
      <c r="DW48" s="612">
        <v>12.326000000000001</v>
      </c>
      <c r="DX48" s="612">
        <v>6.8</v>
      </c>
      <c r="DY48" s="612">
        <v>5.2</v>
      </c>
      <c r="DZ48" s="612">
        <v>12</v>
      </c>
      <c r="EA48" s="612">
        <v>0.05</v>
      </c>
      <c r="EB48" s="612">
        <v>12.326000000000001</v>
      </c>
      <c r="EC48" s="612">
        <v>0.27600000000000002</v>
      </c>
      <c r="ED48" s="613">
        <f t="shared" si="5"/>
        <v>2.2904564315352698E-2</v>
      </c>
      <c r="EE48" s="344"/>
      <c r="EF48" s="994" t="str">
        <f t="shared" si="21"/>
        <v>2002/2003</v>
      </c>
      <c r="EG48" s="995">
        <v>1.2829999999999999</v>
      </c>
      <c r="EH48" s="995">
        <v>7.01</v>
      </c>
      <c r="EI48" s="995">
        <v>8.9990000000000006</v>
      </c>
      <c r="EJ48" s="995">
        <v>1.056</v>
      </c>
      <c r="EK48" s="995">
        <v>3.9460000000000002</v>
      </c>
      <c r="EL48" s="995">
        <v>14.000999999999999</v>
      </c>
      <c r="EM48" s="995">
        <v>2.42</v>
      </c>
      <c r="EN48" s="995">
        <v>10.156000000000001</v>
      </c>
      <c r="EO48" s="995">
        <v>12.576000000000001</v>
      </c>
      <c r="EP48" s="995">
        <v>0.314</v>
      </c>
      <c r="EQ48" s="995">
        <v>14.000999999999999</v>
      </c>
      <c r="ER48" s="995">
        <v>1.111</v>
      </c>
      <c r="ES48" s="996">
        <f t="shared" si="6"/>
        <v>8.6190845616757175E-2</v>
      </c>
      <c r="ET48" s="344"/>
      <c r="EU48" s="1007" t="str">
        <f t="shared" si="22"/>
        <v>2002/2003</v>
      </c>
      <c r="EV48" s="1008">
        <v>0.53</v>
      </c>
      <c r="EW48" s="1008">
        <v>2.83</v>
      </c>
      <c r="EX48" s="1008">
        <v>1.4990000000000001</v>
      </c>
      <c r="EY48" s="1008">
        <v>0.09</v>
      </c>
      <c r="EZ48" s="1008">
        <v>9.9000000000000005E-2</v>
      </c>
      <c r="FA48" s="1008">
        <v>1.6879999999999999</v>
      </c>
      <c r="FB48" s="1008">
        <v>0.4</v>
      </c>
      <c r="FC48" s="1008">
        <v>1.2</v>
      </c>
      <c r="FD48" s="1008">
        <v>1.6</v>
      </c>
      <c r="FE48" s="1008">
        <v>1.2E-2</v>
      </c>
      <c r="FF48" s="1008">
        <v>1.6879999999999999</v>
      </c>
      <c r="FG48" s="1008">
        <v>7.5999999999999998E-2</v>
      </c>
      <c r="FH48" s="1009">
        <f t="shared" si="7"/>
        <v>4.7146401985111656E-2</v>
      </c>
      <c r="FI48" s="344"/>
      <c r="FJ48" s="955" t="str">
        <f t="shared" si="23"/>
        <v>2002/2003</v>
      </c>
      <c r="FK48" s="956">
        <f t="shared" si="24"/>
        <v>43.585000000000008</v>
      </c>
      <c r="FL48" s="956">
        <f t="shared" si="25"/>
        <v>2.0641505104967313</v>
      </c>
      <c r="FM48" s="956">
        <f t="shared" si="26"/>
        <v>89.966000000000051</v>
      </c>
      <c r="FN48" s="956">
        <f t="shared" si="27"/>
        <v>13.411999999999999</v>
      </c>
      <c r="FO48" s="956">
        <f t="shared" si="28"/>
        <v>62.603999999999992</v>
      </c>
      <c r="FP48" s="956">
        <f t="shared" si="29"/>
        <v>165.98200000000008</v>
      </c>
      <c r="FQ48" s="956">
        <f t="shared" si="30"/>
        <v>58.914999999999999</v>
      </c>
      <c r="FR48" s="956">
        <f t="shared" si="31"/>
        <v>88.078999999999994</v>
      </c>
      <c r="FS48" s="956">
        <f t="shared" si="32"/>
        <v>146.99400000000006</v>
      </c>
      <c r="FT48" s="956">
        <f t="shared" si="33"/>
        <v>3.3829999999999933</v>
      </c>
      <c r="FU48" s="956">
        <f t="shared" si="34"/>
        <v>165.98200000000008</v>
      </c>
      <c r="FV48" s="956">
        <f t="shared" si="35"/>
        <v>15.605000000000004</v>
      </c>
      <c r="FW48" s="957">
        <f t="shared" si="9"/>
        <v>0.10377251840374525</v>
      </c>
      <c r="FX48" s="340"/>
      <c r="FY48" s="409" t="str">
        <f t="shared" si="36"/>
        <v>2002/2003</v>
      </c>
      <c r="FZ48" s="341">
        <f t="shared" si="37"/>
        <v>0.37704774202092434</v>
      </c>
      <c r="GA48" s="342">
        <f t="shared" si="38"/>
        <v>0.20081446166070718</v>
      </c>
      <c r="GB48" s="342">
        <f t="shared" si="39"/>
        <v>7.3665739637134145E-2</v>
      </c>
      <c r="GC48" s="342">
        <f t="shared" si="40"/>
        <v>9.9207058667726125E-2</v>
      </c>
      <c r="GD48" s="342">
        <f t="shared" si="41"/>
        <v>2.5658853132035489E-2</v>
      </c>
      <c r="GE48" s="342">
        <f t="shared" si="42"/>
        <v>3.1916302476493179E-2</v>
      </c>
      <c r="GF48" s="342">
        <f t="shared" si="43"/>
        <v>6.9196132962521511E-3</v>
      </c>
      <c r="GG48" s="342">
        <f t="shared" si="44"/>
        <v>1.8461130976029663E-2</v>
      </c>
      <c r="GH48" s="342">
        <f t="shared" si="45"/>
        <v>1.4897033505495962E-2</v>
      </c>
      <c r="GI48" s="342">
        <f t="shared" si="46"/>
        <v>2.4814594093497551E-3</v>
      </c>
      <c r="GJ48" s="342">
        <f t="shared" si="47"/>
        <v>0.14893060521785201</v>
      </c>
      <c r="GK48" s="343">
        <f t="shared" si="48"/>
        <v>1</v>
      </c>
      <c r="GM48" s="409" t="str">
        <f t="shared" si="49"/>
        <v>2002/2003</v>
      </c>
      <c r="GN48" s="426">
        <f t="shared" si="50"/>
        <v>0.68355900824046179</v>
      </c>
      <c r="GO48" s="426">
        <f t="shared" si="51"/>
        <v>1.2438688323895495</v>
      </c>
      <c r="GP48" s="426">
        <f t="shared" si="52"/>
        <v>0.85106939478214805</v>
      </c>
      <c r="GQ48" s="426">
        <f t="shared" si="53"/>
        <v>0.91146142776039407</v>
      </c>
      <c r="GR48" s="426">
        <f t="shared" si="54"/>
        <v>0.17245208195637804</v>
      </c>
      <c r="GS48" s="426">
        <f t="shared" si="55"/>
        <v>0.80031327747915104</v>
      </c>
      <c r="GT48" s="426">
        <f t="shared" si="56"/>
        <v>0.69651936063791975</v>
      </c>
      <c r="GU48" s="426">
        <f t="shared" si="57"/>
        <v>0.79681047886648104</v>
      </c>
      <c r="GV48" s="426">
        <f t="shared" si="58"/>
        <v>0.76578879022582391</v>
      </c>
      <c r="GW48" s="426">
        <f t="shared" si="59"/>
        <v>0.95591952675058012</v>
      </c>
      <c r="GX48" s="426">
        <f t="shared" si="60"/>
        <v>0.80031327747915104</v>
      </c>
      <c r="GY48" s="427">
        <f t="shared" si="61"/>
        <v>0.87698359518497782</v>
      </c>
    </row>
    <row r="49" spans="1:207" ht="14.4" x14ac:dyDescent="0.3">
      <c r="A49" s="416" t="s">
        <v>157</v>
      </c>
      <c r="B49" s="603">
        <v>141.64099999999999</v>
      </c>
      <c r="C49" s="603">
        <v>4.43</v>
      </c>
      <c r="D49" s="603">
        <v>627.98800000000006</v>
      </c>
      <c r="E49" s="603">
        <v>126.85299999999999</v>
      </c>
      <c r="F49" s="603">
        <v>76.808999999999997</v>
      </c>
      <c r="G49" s="603">
        <v>831.65</v>
      </c>
      <c r="H49" s="603">
        <v>203.90899999999999</v>
      </c>
      <c r="I49" s="603">
        <v>445.95299999999997</v>
      </c>
      <c r="J49" s="603">
        <v>649.86199999999997</v>
      </c>
      <c r="K49" s="603">
        <v>77.135000000000005</v>
      </c>
      <c r="L49" s="603">
        <v>831.65</v>
      </c>
      <c r="M49" s="603">
        <v>104.65300000000001</v>
      </c>
      <c r="N49" s="417">
        <f t="shared" si="11"/>
        <v>0.14395245097297515</v>
      </c>
      <c r="P49" s="331" t="str">
        <f t="shared" si="12"/>
        <v>2003/2004</v>
      </c>
      <c r="Q49" s="588">
        <v>28.71</v>
      </c>
      <c r="R49" s="588">
        <v>8.93</v>
      </c>
      <c r="S49" s="588">
        <v>256.22899999999998</v>
      </c>
      <c r="T49" s="588">
        <v>27.603000000000002</v>
      </c>
      <c r="U49" s="588">
        <v>0.35799999999999998</v>
      </c>
      <c r="V49" s="588">
        <v>284.19</v>
      </c>
      <c r="W49" s="588">
        <v>64.835999999999999</v>
      </c>
      <c r="X49" s="588">
        <v>146.75899999999999</v>
      </c>
      <c r="Y49" s="588">
        <v>211.595</v>
      </c>
      <c r="Z49" s="588">
        <v>48.258000000000003</v>
      </c>
      <c r="AA49" s="588">
        <v>284.19</v>
      </c>
      <c r="AB49" s="588">
        <v>24.337</v>
      </c>
      <c r="AC49" s="332">
        <f t="shared" si="13"/>
        <v>9.3656798266712332E-2</v>
      </c>
      <c r="AD49" s="344"/>
      <c r="AE49" s="334" t="str">
        <f t="shared" si="14"/>
        <v>2003/2004</v>
      </c>
      <c r="AF49" s="592">
        <v>24.068000000000001</v>
      </c>
      <c r="AG49" s="592">
        <v>4.8099999999999996</v>
      </c>
      <c r="AH49" s="592">
        <v>115.83</v>
      </c>
      <c r="AI49" s="592">
        <v>64.980999999999995</v>
      </c>
      <c r="AJ49" s="592">
        <v>2E-3</v>
      </c>
      <c r="AK49" s="592">
        <v>180.81299999999999</v>
      </c>
      <c r="AL49" s="592">
        <v>31.4</v>
      </c>
      <c r="AM49" s="592">
        <v>97</v>
      </c>
      <c r="AN49" s="592">
        <v>128.4</v>
      </c>
      <c r="AO49" s="592">
        <v>7.5529999999999999</v>
      </c>
      <c r="AP49" s="592">
        <v>180.81299999999999</v>
      </c>
      <c r="AQ49" s="592">
        <v>44.86</v>
      </c>
      <c r="AR49" s="335">
        <f t="shared" si="0"/>
        <v>0.32996697388067936</v>
      </c>
      <c r="AS49" s="345"/>
      <c r="AT49" s="611" t="str">
        <f t="shared" si="15"/>
        <v>2003/2004</v>
      </c>
      <c r="AU49" s="612">
        <v>12.44</v>
      </c>
      <c r="AV49" s="612">
        <v>3.38</v>
      </c>
      <c r="AW49" s="612">
        <v>42</v>
      </c>
      <c r="AX49" s="612">
        <v>6.258</v>
      </c>
      <c r="AY49" s="612">
        <v>0.36099999999999999</v>
      </c>
      <c r="AZ49" s="612">
        <v>48.619</v>
      </c>
      <c r="BA49" s="612">
        <v>5.8</v>
      </c>
      <c r="BB49" s="612">
        <v>30.5</v>
      </c>
      <c r="BC49" s="612">
        <v>36.299999999999997</v>
      </c>
      <c r="BD49" s="612">
        <v>4.4409999999999998</v>
      </c>
      <c r="BE49" s="612">
        <v>48.619</v>
      </c>
      <c r="BF49" s="612">
        <v>7.8780000000000001</v>
      </c>
      <c r="BG49" s="613">
        <f t="shared" si="1"/>
        <v>0.19336786038634299</v>
      </c>
      <c r="BH49" s="345"/>
      <c r="BI49" s="955" t="str">
        <f t="shared" si="16"/>
        <v>2003/2004</v>
      </c>
      <c r="BJ49" s="956">
        <v>9.5540000000000003</v>
      </c>
      <c r="BK49" s="956">
        <v>5.25</v>
      </c>
      <c r="BL49" s="956">
        <v>50.17</v>
      </c>
      <c r="BM49" s="956">
        <v>6.0129999999999999</v>
      </c>
      <c r="BN49" s="956">
        <v>5.8760000000000003</v>
      </c>
      <c r="BO49" s="956">
        <v>62.058999999999997</v>
      </c>
      <c r="BP49" s="956">
        <v>12.525</v>
      </c>
      <c r="BQ49" s="956">
        <v>45.664000000000001</v>
      </c>
      <c r="BR49" s="956">
        <v>58.189</v>
      </c>
      <c r="BS49" s="956">
        <v>0.34799999999999998</v>
      </c>
      <c r="BT49" s="956">
        <v>62.058999999999997</v>
      </c>
      <c r="BU49" s="956">
        <v>3.5219999999999998</v>
      </c>
      <c r="BV49" s="957">
        <f t="shared" si="2"/>
        <v>6.0167073816560467E-2</v>
      </c>
      <c r="BW49" s="344"/>
      <c r="BX49" s="970" t="str">
        <f t="shared" si="17"/>
        <v>2003/2004</v>
      </c>
      <c r="BY49" s="971">
        <v>2.339</v>
      </c>
      <c r="BZ49" s="971">
        <v>6.39</v>
      </c>
      <c r="CA49" s="971">
        <v>14.951000000000001</v>
      </c>
      <c r="CB49" s="971">
        <v>0.77100000000000002</v>
      </c>
      <c r="CC49" s="971">
        <v>3.5000000000000003E-2</v>
      </c>
      <c r="CD49" s="971">
        <v>15.757</v>
      </c>
      <c r="CE49" s="971">
        <v>1.6</v>
      </c>
      <c r="CF49" s="971">
        <v>2.8</v>
      </c>
      <c r="CG49" s="971">
        <v>4.4000000000000004</v>
      </c>
      <c r="CH49" s="971">
        <v>10.944000000000001</v>
      </c>
      <c r="CI49" s="971">
        <v>15.757</v>
      </c>
      <c r="CJ49" s="971">
        <v>0.41299999999999998</v>
      </c>
      <c r="CK49" s="972">
        <f t="shared" si="3"/>
        <v>2.6916058394160579E-2</v>
      </c>
      <c r="CL49" s="344"/>
      <c r="CM49" s="775" t="str">
        <f t="shared" si="18"/>
        <v>2003/2004</v>
      </c>
      <c r="CN49" s="982">
        <v>7.69</v>
      </c>
      <c r="CO49" s="982">
        <v>2.84</v>
      </c>
      <c r="CP49" s="982">
        <v>21.8</v>
      </c>
      <c r="CQ49" s="982">
        <v>3.327</v>
      </c>
      <c r="CR49" s="982">
        <v>5.7389999999999999</v>
      </c>
      <c r="CS49" s="982">
        <v>30.866</v>
      </c>
      <c r="CT49" s="982">
        <v>15.2</v>
      </c>
      <c r="CU49" s="982">
        <v>11.2</v>
      </c>
      <c r="CV49" s="982">
        <v>26.4</v>
      </c>
      <c r="CW49" s="982">
        <v>5.0000000000000001E-3</v>
      </c>
      <c r="CX49" s="982">
        <v>30.866</v>
      </c>
      <c r="CY49" s="982">
        <v>4.4610000000000003</v>
      </c>
      <c r="CZ49" s="776">
        <f t="shared" si="4"/>
        <v>0.16894527551600078</v>
      </c>
      <c r="DA49" s="344"/>
      <c r="DB49" s="338" t="str">
        <f t="shared" si="19"/>
        <v>2003/2004</v>
      </c>
      <c r="DC49" s="597">
        <v>1.9890000000000001</v>
      </c>
      <c r="DD49" s="597">
        <v>3.46</v>
      </c>
      <c r="DE49" s="597">
        <v>6.875</v>
      </c>
      <c r="DF49" s="597">
        <v>0.83199999999999996</v>
      </c>
      <c r="DG49" s="597">
        <v>0</v>
      </c>
      <c r="DH49" s="597">
        <v>7.7069999999999999</v>
      </c>
      <c r="DI49" s="597">
        <v>0.7</v>
      </c>
      <c r="DJ49" s="597">
        <v>4.9000000000000004</v>
      </c>
      <c r="DK49" s="597">
        <v>5.6</v>
      </c>
      <c r="DL49" s="597">
        <v>1.238</v>
      </c>
      <c r="DM49" s="597">
        <v>7.7069999999999999</v>
      </c>
      <c r="DN49" s="597">
        <v>0.86899999999999999</v>
      </c>
      <c r="DO49" s="339">
        <f t="shared" si="62"/>
        <v>0.12708394267329631</v>
      </c>
      <c r="DP49" s="344"/>
      <c r="DQ49" s="611" t="str">
        <f t="shared" si="20"/>
        <v>2003/2004</v>
      </c>
      <c r="DR49" s="612">
        <v>7.343</v>
      </c>
      <c r="DS49" s="612">
        <v>2.04</v>
      </c>
      <c r="DT49" s="612">
        <v>14.984</v>
      </c>
      <c r="DU49" s="612">
        <v>0.27600000000000002</v>
      </c>
      <c r="DV49" s="612">
        <v>0</v>
      </c>
      <c r="DW49" s="612">
        <v>15.26</v>
      </c>
      <c r="DX49" s="612">
        <v>7.4</v>
      </c>
      <c r="DY49" s="612">
        <v>6.1</v>
      </c>
      <c r="DZ49" s="612">
        <v>13.5</v>
      </c>
      <c r="EA49" s="612">
        <v>1.2569999999999999</v>
      </c>
      <c r="EB49" s="612">
        <v>15.26</v>
      </c>
      <c r="EC49" s="612">
        <v>0.503</v>
      </c>
      <c r="ED49" s="613">
        <f t="shared" si="5"/>
        <v>3.4085518736870636E-2</v>
      </c>
      <c r="EE49" s="344"/>
      <c r="EF49" s="994" t="str">
        <f t="shared" si="21"/>
        <v>2003/2004</v>
      </c>
      <c r="EG49" s="995">
        <v>1.226</v>
      </c>
      <c r="EH49" s="995">
        <v>7.82</v>
      </c>
      <c r="EI49" s="995">
        <v>9.5869999999999997</v>
      </c>
      <c r="EJ49" s="995">
        <v>1.111</v>
      </c>
      <c r="EK49" s="995">
        <v>2.0289999999999999</v>
      </c>
      <c r="EL49" s="995">
        <v>12.727</v>
      </c>
      <c r="EM49" s="995">
        <v>2.4300000000000002</v>
      </c>
      <c r="EN49" s="995">
        <v>8.782</v>
      </c>
      <c r="EO49" s="995">
        <v>11.212</v>
      </c>
      <c r="EP49" s="995">
        <v>0.372</v>
      </c>
      <c r="EQ49" s="995">
        <v>12.727</v>
      </c>
      <c r="ER49" s="995">
        <v>1.143</v>
      </c>
      <c r="ES49" s="996">
        <f t="shared" si="6"/>
        <v>9.8670580110497244E-2</v>
      </c>
      <c r="ET49" s="344"/>
      <c r="EU49" s="1007" t="str">
        <f t="shared" si="22"/>
        <v>2003/2004</v>
      </c>
      <c r="EV49" s="1008">
        <v>0.64</v>
      </c>
      <c r="EW49" s="1008">
        <v>3.17</v>
      </c>
      <c r="EX49" s="1008">
        <v>2.0310000000000001</v>
      </c>
      <c r="EY49" s="1008">
        <v>7.5999999999999998E-2</v>
      </c>
      <c r="EZ49" s="1008">
        <v>0.496</v>
      </c>
      <c r="FA49" s="1008">
        <v>2.6030000000000002</v>
      </c>
      <c r="FB49" s="1008">
        <v>0.4</v>
      </c>
      <c r="FC49" s="1008">
        <v>2.15</v>
      </c>
      <c r="FD49" s="1008">
        <v>2.5499999999999998</v>
      </c>
      <c r="FE49" s="1008">
        <v>0</v>
      </c>
      <c r="FF49" s="1008">
        <v>2.6030000000000002</v>
      </c>
      <c r="FG49" s="1008">
        <v>5.2999999999999999E-2</v>
      </c>
      <c r="FH49" s="1009">
        <f t="shared" si="7"/>
        <v>2.0784313725490198E-2</v>
      </c>
      <c r="FI49" s="344"/>
      <c r="FJ49" s="955" t="str">
        <f t="shared" si="23"/>
        <v>2003/2004</v>
      </c>
      <c r="FK49" s="956">
        <f t="shared" si="24"/>
        <v>45.641999999999996</v>
      </c>
      <c r="FL49" s="956">
        <f t="shared" si="25"/>
        <v>2.0492309714736447</v>
      </c>
      <c r="FM49" s="956">
        <f t="shared" si="26"/>
        <v>93.531000000000077</v>
      </c>
      <c r="FN49" s="956">
        <f t="shared" si="27"/>
        <v>15.605000000000004</v>
      </c>
      <c r="FO49" s="956">
        <f t="shared" si="28"/>
        <v>61.91299999999999</v>
      </c>
      <c r="FP49" s="956">
        <f t="shared" si="29"/>
        <v>171.04900000000001</v>
      </c>
      <c r="FQ49" s="956">
        <f t="shared" si="30"/>
        <v>61.617999999999967</v>
      </c>
      <c r="FR49" s="956">
        <f t="shared" si="31"/>
        <v>90.097999999999956</v>
      </c>
      <c r="FS49" s="956">
        <f t="shared" si="32"/>
        <v>151.71599999999995</v>
      </c>
      <c r="FT49" s="956">
        <f t="shared" si="33"/>
        <v>2.719000000000003</v>
      </c>
      <c r="FU49" s="956">
        <f t="shared" si="34"/>
        <v>171.04900000000001</v>
      </c>
      <c r="FV49" s="956">
        <f t="shared" si="35"/>
        <v>16.614000000000001</v>
      </c>
      <c r="FW49" s="957">
        <f t="shared" si="9"/>
        <v>0.1075792404571503</v>
      </c>
      <c r="FX49" s="340"/>
      <c r="FY49" s="409" t="str">
        <f t="shared" si="36"/>
        <v>2003/2004</v>
      </c>
      <c r="FZ49" s="341">
        <f t="shared" si="37"/>
        <v>0.40801575826289666</v>
      </c>
      <c r="GA49" s="342">
        <f t="shared" si="38"/>
        <v>0.18444619960890971</v>
      </c>
      <c r="GB49" s="342">
        <f t="shared" si="39"/>
        <v>6.6880258858449518E-2</v>
      </c>
      <c r="GC49" s="342">
        <f t="shared" si="40"/>
        <v>7.9890061593533623E-2</v>
      </c>
      <c r="GD49" s="342">
        <f t="shared" si="41"/>
        <v>2.3807779766492353E-2</v>
      </c>
      <c r="GE49" s="342">
        <f t="shared" si="42"/>
        <v>3.4714039121766654E-2</v>
      </c>
      <c r="GF49" s="342">
        <f t="shared" si="43"/>
        <v>1.0947661420281916E-2</v>
      </c>
      <c r="GG49" s="342">
        <f t="shared" si="44"/>
        <v>2.3860328541309705E-2</v>
      </c>
      <c r="GH49" s="342">
        <f t="shared" si="45"/>
        <v>1.5266215277998941E-2</v>
      </c>
      <c r="GI49" s="342">
        <f t="shared" si="46"/>
        <v>3.2341382319407376E-3</v>
      </c>
      <c r="GJ49" s="342">
        <f t="shared" si="47"/>
        <v>0.14893755931642016</v>
      </c>
      <c r="GK49" s="343">
        <f t="shared" si="48"/>
        <v>1</v>
      </c>
      <c r="GM49" s="409" t="str">
        <f t="shared" si="49"/>
        <v>2003/2004</v>
      </c>
      <c r="GN49" s="426">
        <f t="shared" si="50"/>
        <v>0.67776279467103462</v>
      </c>
      <c r="GO49" s="426">
        <f t="shared" si="51"/>
        <v>1.2567310179608953</v>
      </c>
      <c r="GP49" s="426">
        <f t="shared" si="52"/>
        <v>0.85106244068357984</v>
      </c>
      <c r="GQ49" s="426">
        <f t="shared" si="53"/>
        <v>0.87698359518497782</v>
      </c>
      <c r="GR49" s="426">
        <f t="shared" si="54"/>
        <v>0.19393560650444611</v>
      </c>
      <c r="GS49" s="426">
        <f t="shared" si="55"/>
        <v>0.79432573799074102</v>
      </c>
      <c r="GT49" s="426">
        <f t="shared" si="56"/>
        <v>0.69781618270895351</v>
      </c>
      <c r="GU49" s="426">
        <f t="shared" si="57"/>
        <v>0.79796525642836802</v>
      </c>
      <c r="GV49" s="426">
        <f t="shared" si="58"/>
        <v>0.76654120413256976</v>
      </c>
      <c r="GW49" s="426">
        <f t="shared" si="59"/>
        <v>0.96475011343747963</v>
      </c>
      <c r="GX49" s="426">
        <f t="shared" si="60"/>
        <v>0.79432573799074102</v>
      </c>
      <c r="GY49" s="427">
        <f t="shared" si="61"/>
        <v>0.84124678700085043</v>
      </c>
    </row>
    <row r="50" spans="1:207" ht="14.4" x14ac:dyDescent="0.3">
      <c r="A50" s="416" t="s">
        <v>158</v>
      </c>
      <c r="B50" s="603">
        <v>145.33600000000001</v>
      </c>
      <c r="C50" s="603">
        <v>4.93</v>
      </c>
      <c r="D50" s="603">
        <v>716.81500000000005</v>
      </c>
      <c r="E50" s="603">
        <v>104.65300000000001</v>
      </c>
      <c r="F50" s="603">
        <v>75.927000000000007</v>
      </c>
      <c r="G50" s="603">
        <v>897.39499999999998</v>
      </c>
      <c r="H50" s="603">
        <v>212.761</v>
      </c>
      <c r="I50" s="603">
        <v>475.95699999999999</v>
      </c>
      <c r="J50" s="603">
        <v>688.71799999999996</v>
      </c>
      <c r="K50" s="603">
        <v>77.659000000000006</v>
      </c>
      <c r="L50" s="603">
        <v>897.39499999999998</v>
      </c>
      <c r="M50" s="603">
        <v>131.018</v>
      </c>
      <c r="N50" s="417">
        <f t="shared" si="11"/>
        <v>0.17095763573280515</v>
      </c>
      <c r="P50" s="331" t="str">
        <f t="shared" si="12"/>
        <v>2004/2005</v>
      </c>
      <c r="Q50" s="588">
        <v>29.797999999999998</v>
      </c>
      <c r="R50" s="588">
        <v>10.06</v>
      </c>
      <c r="S50" s="588">
        <v>299.87599999999998</v>
      </c>
      <c r="T50" s="588">
        <v>24.337</v>
      </c>
      <c r="U50" s="588">
        <v>0.27500000000000002</v>
      </c>
      <c r="V50" s="588">
        <v>324.488</v>
      </c>
      <c r="W50" s="588">
        <v>68.858999999999995</v>
      </c>
      <c r="X50" s="588">
        <v>155.751</v>
      </c>
      <c r="Y50" s="588">
        <v>224.61</v>
      </c>
      <c r="Z50" s="588">
        <v>46.180999999999997</v>
      </c>
      <c r="AA50" s="588">
        <v>324.488</v>
      </c>
      <c r="AB50" s="588">
        <v>53.697000000000003</v>
      </c>
      <c r="AC50" s="332">
        <f t="shared" si="13"/>
        <v>0.19829684147552912</v>
      </c>
      <c r="AD50" s="344"/>
      <c r="AE50" s="334" t="str">
        <f t="shared" si="14"/>
        <v>2004/2005</v>
      </c>
      <c r="AF50" s="592">
        <v>25.446000000000002</v>
      </c>
      <c r="AG50" s="592">
        <v>5.12</v>
      </c>
      <c r="AH50" s="592">
        <v>130.28700000000001</v>
      </c>
      <c r="AI50" s="592">
        <v>44.86</v>
      </c>
      <c r="AJ50" s="592">
        <v>2E-3</v>
      </c>
      <c r="AK50" s="592">
        <v>175.149</v>
      </c>
      <c r="AL50" s="592">
        <v>33</v>
      </c>
      <c r="AM50" s="592">
        <v>98</v>
      </c>
      <c r="AN50" s="592">
        <v>131</v>
      </c>
      <c r="AO50" s="592">
        <v>7.5890000000000004</v>
      </c>
      <c r="AP50" s="592">
        <v>175.149</v>
      </c>
      <c r="AQ50" s="592">
        <v>36.56</v>
      </c>
      <c r="AR50" s="335">
        <f t="shared" si="0"/>
        <v>0.2638016004156174</v>
      </c>
      <c r="AS50" s="345"/>
      <c r="AT50" s="611" t="str">
        <f t="shared" si="15"/>
        <v>2004/2005</v>
      </c>
      <c r="AU50" s="612">
        <v>11.561</v>
      </c>
      <c r="AV50" s="612">
        <v>3.03</v>
      </c>
      <c r="AW50" s="612">
        <v>35</v>
      </c>
      <c r="AX50" s="612">
        <v>7.8780000000000001</v>
      </c>
      <c r="AY50" s="612">
        <v>0.496</v>
      </c>
      <c r="AZ50" s="612">
        <v>43.374000000000002</v>
      </c>
      <c r="BA50" s="612">
        <v>6.4</v>
      </c>
      <c r="BB50" s="612">
        <v>32.1</v>
      </c>
      <c r="BC50" s="612">
        <v>38.5</v>
      </c>
      <c r="BD50" s="612">
        <v>0.68100000000000005</v>
      </c>
      <c r="BE50" s="612">
        <v>43.374000000000002</v>
      </c>
      <c r="BF50" s="612">
        <v>4.1929999999999996</v>
      </c>
      <c r="BG50" s="613">
        <f t="shared" si="1"/>
        <v>0.10701615578979608</v>
      </c>
      <c r="BH50" s="345"/>
      <c r="BI50" s="955" t="str">
        <f t="shared" si="16"/>
        <v>2004/2005</v>
      </c>
      <c r="BJ50" s="956">
        <v>10.14</v>
      </c>
      <c r="BK50" s="956">
        <v>6.79</v>
      </c>
      <c r="BL50" s="956">
        <v>68.864999999999995</v>
      </c>
      <c r="BM50" s="956">
        <v>3.5219999999999998</v>
      </c>
      <c r="BN50" s="956">
        <v>2.4340000000000002</v>
      </c>
      <c r="BO50" s="956">
        <v>74.820999999999998</v>
      </c>
      <c r="BP50" s="956">
        <v>12.944000000000001</v>
      </c>
      <c r="BQ50" s="956">
        <v>52.75</v>
      </c>
      <c r="BR50" s="956">
        <v>65.694000000000003</v>
      </c>
      <c r="BS50" s="956">
        <v>0.68100000000000005</v>
      </c>
      <c r="BT50" s="956">
        <v>74.820999999999998</v>
      </c>
      <c r="BU50" s="956">
        <v>8.4459999999999997</v>
      </c>
      <c r="BV50" s="957">
        <f t="shared" si="2"/>
        <v>0.12724670433145008</v>
      </c>
      <c r="BW50" s="344"/>
      <c r="BX50" s="970" t="str">
        <f t="shared" si="17"/>
        <v>2004/2005</v>
      </c>
      <c r="BY50" s="971">
        <v>2.7829999999999999</v>
      </c>
      <c r="BZ50" s="971">
        <v>7.36</v>
      </c>
      <c r="CA50" s="971">
        <v>20.483000000000001</v>
      </c>
      <c r="CB50" s="971">
        <v>0.41299999999999998</v>
      </c>
      <c r="CC50" s="971">
        <v>0.01</v>
      </c>
      <c r="CD50" s="971">
        <v>20.905999999999999</v>
      </c>
      <c r="CE50" s="971">
        <v>1.7</v>
      </c>
      <c r="CF50" s="971">
        <v>3.5</v>
      </c>
      <c r="CG50" s="971">
        <v>5.2</v>
      </c>
      <c r="CH50" s="971">
        <v>14.574</v>
      </c>
      <c r="CI50" s="971">
        <v>20.905999999999999</v>
      </c>
      <c r="CJ50" s="971">
        <v>1.1319999999999999</v>
      </c>
      <c r="CK50" s="972">
        <f t="shared" si="3"/>
        <v>5.7246889855365621E-2</v>
      </c>
      <c r="CL50" s="344"/>
      <c r="CM50" s="775" t="str">
        <f t="shared" si="18"/>
        <v>2004/2005</v>
      </c>
      <c r="CN50" s="982">
        <v>7.69</v>
      </c>
      <c r="CO50" s="982">
        <v>2.87</v>
      </c>
      <c r="CP50" s="982">
        <v>22.05</v>
      </c>
      <c r="CQ50" s="982">
        <v>4.4610000000000003</v>
      </c>
      <c r="CR50" s="982">
        <v>5.9450000000000003</v>
      </c>
      <c r="CS50" s="982">
        <v>32.456000000000003</v>
      </c>
      <c r="CT50" s="982">
        <v>15.3</v>
      </c>
      <c r="CU50" s="982">
        <v>12.6</v>
      </c>
      <c r="CV50" s="982">
        <v>27.9</v>
      </c>
      <c r="CW50" s="982">
        <v>2.7E-2</v>
      </c>
      <c r="CX50" s="982">
        <v>32.456000000000003</v>
      </c>
      <c r="CY50" s="982">
        <v>4.5289999999999999</v>
      </c>
      <c r="CZ50" s="776">
        <f t="shared" si="4"/>
        <v>0.1621728076771583</v>
      </c>
      <c r="DA50" s="344"/>
      <c r="DB50" s="338" t="str">
        <f t="shared" si="19"/>
        <v>2004/2005</v>
      </c>
      <c r="DC50" s="597">
        <v>2.2999999999999998</v>
      </c>
      <c r="DD50" s="597">
        <v>3.86</v>
      </c>
      <c r="DE50" s="597">
        <v>8.8670000000000009</v>
      </c>
      <c r="DF50" s="597">
        <v>0.86899999999999999</v>
      </c>
      <c r="DG50" s="597">
        <v>1.4E-2</v>
      </c>
      <c r="DH50" s="597">
        <v>9.75</v>
      </c>
      <c r="DI50" s="597">
        <v>0.7</v>
      </c>
      <c r="DJ50" s="597">
        <v>5.3</v>
      </c>
      <c r="DK50" s="597">
        <v>6</v>
      </c>
      <c r="DL50" s="597">
        <v>2.3340000000000001</v>
      </c>
      <c r="DM50" s="597">
        <v>9.75</v>
      </c>
      <c r="DN50" s="597">
        <v>1.4159999999999999</v>
      </c>
      <c r="DO50" s="339">
        <f t="shared" si="62"/>
        <v>0.16990640748740102</v>
      </c>
      <c r="DP50" s="344"/>
      <c r="DQ50" s="611" t="str">
        <f t="shared" si="20"/>
        <v>2004/2005</v>
      </c>
      <c r="DR50" s="612">
        <v>7.43</v>
      </c>
      <c r="DS50" s="612">
        <v>1.91</v>
      </c>
      <c r="DT50" s="612">
        <v>14.172000000000001</v>
      </c>
      <c r="DU50" s="612">
        <v>0.503</v>
      </c>
      <c r="DV50" s="612">
        <v>3.0000000000000001E-3</v>
      </c>
      <c r="DW50" s="612">
        <v>14.678000000000001</v>
      </c>
      <c r="DX50" s="612">
        <v>7.5</v>
      </c>
      <c r="DY50" s="612">
        <v>6.4</v>
      </c>
      <c r="DZ50" s="612">
        <v>13.9</v>
      </c>
      <c r="EA50" s="612">
        <v>0.44800000000000001</v>
      </c>
      <c r="EB50" s="612">
        <v>14.678000000000001</v>
      </c>
      <c r="EC50" s="612">
        <v>0.33</v>
      </c>
      <c r="ED50" s="613">
        <f t="shared" si="5"/>
        <v>2.2999721215500417E-2</v>
      </c>
      <c r="EE50" s="344"/>
      <c r="EF50" s="994" t="str">
        <f t="shared" si="21"/>
        <v>2004/2005</v>
      </c>
      <c r="EG50" s="995">
        <v>1.0720000000000001</v>
      </c>
      <c r="EH50" s="995">
        <v>8.24</v>
      </c>
      <c r="EI50" s="995">
        <v>8.8369999999999997</v>
      </c>
      <c r="EJ50" s="995">
        <v>1.143</v>
      </c>
      <c r="EK50" s="995">
        <v>2.371</v>
      </c>
      <c r="EL50" s="995">
        <v>12.351000000000001</v>
      </c>
      <c r="EM50" s="995">
        <v>2.4049999999999998</v>
      </c>
      <c r="EN50" s="995">
        <v>7.9029999999999996</v>
      </c>
      <c r="EO50" s="995">
        <v>10.308</v>
      </c>
      <c r="EP50" s="995">
        <v>0.24099999999999999</v>
      </c>
      <c r="EQ50" s="995">
        <v>12.351000000000001</v>
      </c>
      <c r="ER50" s="995">
        <v>1.802</v>
      </c>
      <c r="ES50" s="996">
        <f t="shared" si="6"/>
        <v>0.17082187885107594</v>
      </c>
      <c r="ET50" s="344"/>
      <c r="EU50" s="1007" t="str">
        <f t="shared" si="22"/>
        <v>2004/2005</v>
      </c>
      <c r="EV50" s="1008">
        <v>0.84</v>
      </c>
      <c r="EW50" s="1008">
        <v>4.0199999999999996</v>
      </c>
      <c r="EX50" s="1008">
        <v>3.3730000000000002</v>
      </c>
      <c r="EY50" s="1008">
        <v>5.2999999999999999E-2</v>
      </c>
      <c r="EZ50" s="1008">
        <v>0.22600000000000001</v>
      </c>
      <c r="FA50" s="1008">
        <v>3.6520000000000001</v>
      </c>
      <c r="FB50" s="1008">
        <v>0.5</v>
      </c>
      <c r="FC50" s="1008">
        <v>3</v>
      </c>
      <c r="FD50" s="1008">
        <v>3.5</v>
      </c>
      <c r="FE50" s="1008">
        <v>4.3999999999999997E-2</v>
      </c>
      <c r="FF50" s="1008">
        <v>3.6520000000000001</v>
      </c>
      <c r="FG50" s="1008">
        <v>0.108</v>
      </c>
      <c r="FH50" s="1009">
        <f t="shared" si="7"/>
        <v>3.0474040632054174E-2</v>
      </c>
      <c r="FI50" s="344"/>
      <c r="FJ50" s="955" t="str">
        <f t="shared" si="23"/>
        <v>2004/2005</v>
      </c>
      <c r="FK50" s="956">
        <f t="shared" si="24"/>
        <v>46.276000000000003</v>
      </c>
      <c r="FL50" s="956">
        <f t="shared" si="25"/>
        <v>2.2691027746564099</v>
      </c>
      <c r="FM50" s="956">
        <f t="shared" si="26"/>
        <v>105.00500000000002</v>
      </c>
      <c r="FN50" s="956">
        <f t="shared" si="27"/>
        <v>16.614000000000001</v>
      </c>
      <c r="FO50" s="956">
        <f t="shared" si="28"/>
        <v>64.151000000000025</v>
      </c>
      <c r="FP50" s="956">
        <f t="shared" si="29"/>
        <v>185.76999999999987</v>
      </c>
      <c r="FQ50" s="956">
        <f t="shared" si="30"/>
        <v>63.452999999999975</v>
      </c>
      <c r="FR50" s="956">
        <f t="shared" si="31"/>
        <v>98.65300000000002</v>
      </c>
      <c r="FS50" s="956">
        <f t="shared" si="32"/>
        <v>162.10599999999994</v>
      </c>
      <c r="FT50" s="956">
        <f t="shared" si="33"/>
        <v>4.859000000000008</v>
      </c>
      <c r="FU50" s="956">
        <f t="shared" si="34"/>
        <v>185.76999999999987</v>
      </c>
      <c r="FV50" s="956">
        <f t="shared" si="35"/>
        <v>18.805</v>
      </c>
      <c r="FW50" s="957">
        <f t="shared" si="9"/>
        <v>0.112628395172641</v>
      </c>
      <c r="FX50" s="340"/>
      <c r="FY50" s="409" t="str">
        <f t="shared" si="36"/>
        <v>2004/2005</v>
      </c>
      <c r="FZ50" s="341">
        <f t="shared" si="37"/>
        <v>0.4183450402126071</v>
      </c>
      <c r="GA50" s="342">
        <f t="shared" si="38"/>
        <v>0.18175819423421663</v>
      </c>
      <c r="GB50" s="342">
        <f t="shared" si="39"/>
        <v>4.8827103227471517E-2</v>
      </c>
      <c r="GC50" s="342">
        <f t="shared" si="40"/>
        <v>9.6070813250280745E-2</v>
      </c>
      <c r="GD50" s="342">
        <f t="shared" si="41"/>
        <v>2.8575015868808548E-2</v>
      </c>
      <c r="GE50" s="342">
        <f t="shared" si="42"/>
        <v>3.0761075033307057E-2</v>
      </c>
      <c r="GF50" s="342">
        <f t="shared" si="43"/>
        <v>1.2369997837656858E-2</v>
      </c>
      <c r="GG50" s="342">
        <f t="shared" si="44"/>
        <v>1.9770791626849325E-2</v>
      </c>
      <c r="GH50" s="342">
        <f t="shared" si="45"/>
        <v>1.2328146034890452E-2</v>
      </c>
      <c r="GI50" s="342">
        <f t="shared" si="46"/>
        <v>4.705537691036041E-3</v>
      </c>
      <c r="GJ50" s="342">
        <f t="shared" si="47"/>
        <v>0.14648828498287567</v>
      </c>
      <c r="GK50" s="343">
        <f t="shared" si="48"/>
        <v>1</v>
      </c>
      <c r="GM50" s="409" t="str">
        <f t="shared" si="49"/>
        <v>2004/2005</v>
      </c>
      <c r="GN50" s="426">
        <f t="shared" si="50"/>
        <v>0.6815929982936092</v>
      </c>
      <c r="GO50" s="426">
        <f t="shared" si="51"/>
        <v>1.2527699523594813</v>
      </c>
      <c r="GP50" s="426">
        <f t="shared" si="52"/>
        <v>0.8535117150171242</v>
      </c>
      <c r="GQ50" s="426">
        <f t="shared" si="53"/>
        <v>0.84124678700085043</v>
      </c>
      <c r="GR50" s="426">
        <f t="shared" si="54"/>
        <v>0.15509634253954457</v>
      </c>
      <c r="GS50" s="426">
        <f t="shared" si="55"/>
        <v>0.7929897091024577</v>
      </c>
      <c r="GT50" s="426">
        <f t="shared" si="56"/>
        <v>0.70176395110006062</v>
      </c>
      <c r="GU50" s="426">
        <f t="shared" si="57"/>
        <v>0.79272707408442367</v>
      </c>
      <c r="GV50" s="426">
        <f t="shared" si="58"/>
        <v>0.76462645088410641</v>
      </c>
      <c r="GW50" s="426">
        <f t="shared" si="59"/>
        <v>0.93743159195972103</v>
      </c>
      <c r="GX50" s="426">
        <f t="shared" si="60"/>
        <v>0.7929897091024577</v>
      </c>
      <c r="GY50" s="427">
        <f t="shared" si="61"/>
        <v>0.85647010334457863</v>
      </c>
    </row>
    <row r="51" spans="1:207" ht="14.4" x14ac:dyDescent="0.3">
      <c r="A51" s="416" t="s">
        <v>159</v>
      </c>
      <c r="B51" s="603">
        <v>145.46700000000001</v>
      </c>
      <c r="C51" s="603">
        <v>4.82</v>
      </c>
      <c r="D51" s="603">
        <v>700.98400000000004</v>
      </c>
      <c r="E51" s="603">
        <v>131.018</v>
      </c>
      <c r="F51" s="603">
        <v>80.114999999999995</v>
      </c>
      <c r="G51" s="603">
        <v>912.11699999999996</v>
      </c>
      <c r="H51" s="603">
        <v>228.18299999999999</v>
      </c>
      <c r="I51" s="603">
        <v>479.50799999999998</v>
      </c>
      <c r="J51" s="603">
        <v>707.69100000000003</v>
      </c>
      <c r="K51" s="603">
        <v>80.971000000000004</v>
      </c>
      <c r="L51" s="603">
        <v>912.11699999999996</v>
      </c>
      <c r="M51" s="603">
        <v>123.455</v>
      </c>
      <c r="N51" s="417">
        <f t="shared" si="11"/>
        <v>0.15653727452317975</v>
      </c>
      <c r="P51" s="331" t="str">
        <f t="shared" si="12"/>
        <v>2005/2006</v>
      </c>
      <c r="Q51" s="588">
        <v>30.399000000000001</v>
      </c>
      <c r="R51" s="588">
        <v>9.2899999999999991</v>
      </c>
      <c r="S51" s="588">
        <v>282.26299999999998</v>
      </c>
      <c r="T51" s="588">
        <v>53.697000000000003</v>
      </c>
      <c r="U51" s="588">
        <v>0.224</v>
      </c>
      <c r="V51" s="588">
        <v>336.18400000000003</v>
      </c>
      <c r="W51" s="588">
        <v>76.781000000000006</v>
      </c>
      <c r="X51" s="588">
        <v>155.23400000000001</v>
      </c>
      <c r="Y51" s="588">
        <v>232.01499999999999</v>
      </c>
      <c r="Z51" s="588">
        <v>54.201000000000001</v>
      </c>
      <c r="AA51" s="588">
        <v>336.18400000000003</v>
      </c>
      <c r="AB51" s="588">
        <v>49.968000000000004</v>
      </c>
      <c r="AC51" s="332">
        <f t="shared" si="13"/>
        <v>0.17458143500013976</v>
      </c>
      <c r="AD51" s="344"/>
      <c r="AE51" s="334" t="str">
        <f t="shared" si="14"/>
        <v>2005/2006</v>
      </c>
      <c r="AF51" s="592">
        <v>26.358000000000001</v>
      </c>
      <c r="AG51" s="592">
        <v>5.29</v>
      </c>
      <c r="AH51" s="592">
        <v>139.36500000000001</v>
      </c>
      <c r="AI51" s="592">
        <v>36.56</v>
      </c>
      <c r="AJ51" s="592">
        <v>6.2E-2</v>
      </c>
      <c r="AK51" s="592">
        <v>175.98699999999999</v>
      </c>
      <c r="AL51" s="592">
        <v>36</v>
      </c>
      <c r="AM51" s="592">
        <v>101</v>
      </c>
      <c r="AN51" s="592">
        <v>137</v>
      </c>
      <c r="AO51" s="592">
        <v>3.7269999999999999</v>
      </c>
      <c r="AP51" s="592">
        <v>175.98699999999999</v>
      </c>
      <c r="AQ51" s="592">
        <v>35.26</v>
      </c>
      <c r="AR51" s="335">
        <f t="shared" si="0"/>
        <v>0.25055604112927865</v>
      </c>
      <c r="AS51" s="345"/>
      <c r="AT51" s="611" t="str">
        <f t="shared" si="15"/>
        <v>2005/2006</v>
      </c>
      <c r="AU51" s="612">
        <v>12.9</v>
      </c>
      <c r="AV51" s="612">
        <v>3.23</v>
      </c>
      <c r="AW51" s="612">
        <v>41.7</v>
      </c>
      <c r="AX51" s="612">
        <v>4.1929999999999996</v>
      </c>
      <c r="AY51" s="612">
        <v>1.147</v>
      </c>
      <c r="AZ51" s="612">
        <v>47.04</v>
      </c>
      <c r="BA51" s="612">
        <v>6.5</v>
      </c>
      <c r="BB51" s="612">
        <v>33</v>
      </c>
      <c r="BC51" s="612">
        <v>39.5</v>
      </c>
      <c r="BD51" s="612">
        <v>4.5229999999999997</v>
      </c>
      <c r="BE51" s="612">
        <v>47.04</v>
      </c>
      <c r="BF51" s="612">
        <v>3.0169999999999999</v>
      </c>
      <c r="BG51" s="613">
        <f t="shared" si="1"/>
        <v>6.8532358085546197E-2</v>
      </c>
      <c r="BH51" s="345"/>
      <c r="BI51" s="955" t="str">
        <f t="shared" si="16"/>
        <v>2005/2006</v>
      </c>
      <c r="BJ51" s="956">
        <v>9.6340000000000003</v>
      </c>
      <c r="BK51" s="956">
        <v>6.58</v>
      </c>
      <c r="BL51" s="956">
        <v>63.363999999999997</v>
      </c>
      <c r="BM51" s="956">
        <v>8.4459999999999997</v>
      </c>
      <c r="BN51" s="956">
        <v>2.5249999999999999</v>
      </c>
      <c r="BO51" s="956">
        <v>74.334999999999994</v>
      </c>
      <c r="BP51" s="956">
        <v>14.795999999999999</v>
      </c>
      <c r="BQ51" s="956">
        <v>49.2</v>
      </c>
      <c r="BR51" s="956">
        <v>63.996000000000002</v>
      </c>
      <c r="BS51" s="956">
        <v>0.45800000000000002</v>
      </c>
      <c r="BT51" s="956">
        <v>74.334999999999994</v>
      </c>
      <c r="BU51" s="956">
        <v>9.8810000000000002</v>
      </c>
      <c r="BV51" s="957">
        <f t="shared" si="2"/>
        <v>0.1533031309150712</v>
      </c>
      <c r="BW51" s="344"/>
      <c r="BX51" s="970" t="str">
        <f t="shared" si="17"/>
        <v>2005/2006</v>
      </c>
      <c r="BY51" s="971">
        <v>2.44</v>
      </c>
      <c r="BZ51" s="971">
        <v>6.48</v>
      </c>
      <c r="CA51" s="971">
        <v>15.8</v>
      </c>
      <c r="CB51" s="971">
        <v>1.1319999999999999</v>
      </c>
      <c r="CC51" s="971">
        <v>2E-3</v>
      </c>
      <c r="CD51" s="971">
        <v>16.934000000000001</v>
      </c>
      <c r="CE51" s="971">
        <v>1.8</v>
      </c>
      <c r="CF51" s="971">
        <v>4.4000000000000004</v>
      </c>
      <c r="CG51" s="971">
        <v>6.2</v>
      </c>
      <c r="CH51" s="971">
        <v>9.4860000000000007</v>
      </c>
      <c r="CI51" s="971">
        <v>16.934000000000001</v>
      </c>
      <c r="CJ51" s="971">
        <v>1.248</v>
      </c>
      <c r="CK51" s="972">
        <f t="shared" si="3"/>
        <v>7.9561392324365682E-2</v>
      </c>
      <c r="CL51" s="344"/>
      <c r="CM51" s="775" t="str">
        <f t="shared" si="18"/>
        <v>2005/2006</v>
      </c>
      <c r="CN51" s="982">
        <v>6.64</v>
      </c>
      <c r="CO51" s="982">
        <v>2.94</v>
      </c>
      <c r="CP51" s="982">
        <v>19.5</v>
      </c>
      <c r="CQ51" s="982">
        <v>4.5289999999999999</v>
      </c>
      <c r="CR51" s="982">
        <v>6.7869999999999999</v>
      </c>
      <c r="CS51" s="982">
        <v>30.815999999999999</v>
      </c>
      <c r="CT51" s="982">
        <v>15.5</v>
      </c>
      <c r="CU51" s="982">
        <v>12.4</v>
      </c>
      <c r="CV51" s="982">
        <v>27.9</v>
      </c>
      <c r="CW51" s="982">
        <v>0.20899999999999999</v>
      </c>
      <c r="CX51" s="982">
        <v>30.815999999999999</v>
      </c>
      <c r="CY51" s="982">
        <v>2.7069999999999999</v>
      </c>
      <c r="CZ51" s="776">
        <f t="shared" si="4"/>
        <v>9.6303674979543924E-2</v>
      </c>
      <c r="DA51" s="344"/>
      <c r="DB51" s="338" t="str">
        <f t="shared" si="19"/>
        <v>2005/2006</v>
      </c>
      <c r="DC51" s="597">
        <v>1.66</v>
      </c>
      <c r="DD51" s="597">
        <v>4.32</v>
      </c>
      <c r="DE51" s="597">
        <v>7.1669999999999998</v>
      </c>
      <c r="DF51" s="597">
        <v>1.4159999999999999</v>
      </c>
      <c r="DG51" s="597">
        <v>1.2E-2</v>
      </c>
      <c r="DH51" s="597">
        <v>8.5950000000000006</v>
      </c>
      <c r="DI51" s="597">
        <v>0.7</v>
      </c>
      <c r="DJ51" s="597">
        <v>4.4000000000000004</v>
      </c>
      <c r="DK51" s="597">
        <v>5.0999999999999996</v>
      </c>
      <c r="DL51" s="597">
        <v>2.464</v>
      </c>
      <c r="DM51" s="597">
        <v>8.5950000000000006</v>
      </c>
      <c r="DN51" s="597">
        <v>1.0309999999999999</v>
      </c>
      <c r="DO51" s="339">
        <f t="shared" si="62"/>
        <v>0.13630354309888945</v>
      </c>
      <c r="DP51" s="344"/>
      <c r="DQ51" s="611" t="str">
        <f t="shared" si="20"/>
        <v>2005/2006</v>
      </c>
      <c r="DR51" s="612">
        <v>7.5880000000000001</v>
      </c>
      <c r="DS51" s="612">
        <v>1.94</v>
      </c>
      <c r="DT51" s="612">
        <v>14.71</v>
      </c>
      <c r="DU51" s="612">
        <v>0.33</v>
      </c>
      <c r="DV51" s="612">
        <v>4.0000000000000001E-3</v>
      </c>
      <c r="DW51" s="612">
        <v>15.044</v>
      </c>
      <c r="DX51" s="612">
        <v>8.1999999999999993</v>
      </c>
      <c r="DY51" s="612">
        <v>6</v>
      </c>
      <c r="DZ51" s="612">
        <v>14.2</v>
      </c>
      <c r="EA51" s="612">
        <v>0.52100000000000002</v>
      </c>
      <c r="EB51" s="612">
        <v>15.044</v>
      </c>
      <c r="EC51" s="612">
        <v>0.32300000000000001</v>
      </c>
      <c r="ED51" s="613">
        <f t="shared" si="5"/>
        <v>2.1941444195367164E-2</v>
      </c>
      <c r="EE51" s="344"/>
      <c r="EF51" s="994" t="str">
        <f t="shared" si="21"/>
        <v>2005/2006</v>
      </c>
      <c r="EG51" s="995">
        <v>1.085</v>
      </c>
      <c r="EH51" s="995">
        <v>8.6</v>
      </c>
      <c r="EI51" s="995">
        <v>9.3320000000000007</v>
      </c>
      <c r="EJ51" s="995">
        <v>1.802</v>
      </c>
      <c r="EK51" s="995">
        <v>1.9279999999999999</v>
      </c>
      <c r="EL51" s="995">
        <v>13.061999999999999</v>
      </c>
      <c r="EM51" s="995">
        <v>2.29</v>
      </c>
      <c r="EN51" s="995">
        <v>8.5139999999999993</v>
      </c>
      <c r="EO51" s="995">
        <v>10.804</v>
      </c>
      <c r="EP51" s="995">
        <v>0.25700000000000001</v>
      </c>
      <c r="EQ51" s="995">
        <v>13.061999999999999</v>
      </c>
      <c r="ER51" s="995">
        <v>2.0009999999999999</v>
      </c>
      <c r="ES51" s="996">
        <f t="shared" si="6"/>
        <v>0.18090588554380255</v>
      </c>
      <c r="ET51" s="344"/>
      <c r="EU51" s="1007" t="str">
        <f t="shared" si="22"/>
        <v>2005/2006</v>
      </c>
      <c r="EV51" s="1008">
        <v>0.8</v>
      </c>
      <c r="EW51" s="1008">
        <v>3.83</v>
      </c>
      <c r="EX51" s="1008">
        <v>3.06</v>
      </c>
      <c r="EY51" s="1008">
        <v>0.108</v>
      </c>
      <c r="EZ51" s="1008">
        <v>0.30599999999999999</v>
      </c>
      <c r="FA51" s="1008">
        <v>3.4740000000000002</v>
      </c>
      <c r="FB51" s="1008">
        <v>0.5</v>
      </c>
      <c r="FC51" s="1008">
        <v>2.8</v>
      </c>
      <c r="FD51" s="1008">
        <v>3.3</v>
      </c>
      <c r="FE51" s="1008">
        <v>5.2999999999999999E-2</v>
      </c>
      <c r="FF51" s="1008">
        <v>3.4740000000000002</v>
      </c>
      <c r="FG51" s="1008">
        <v>0.121</v>
      </c>
      <c r="FH51" s="1009">
        <f t="shared" si="7"/>
        <v>3.608708619147033E-2</v>
      </c>
      <c r="FI51" s="344"/>
      <c r="FJ51" s="955" t="str">
        <f t="shared" si="23"/>
        <v>2005/2006</v>
      </c>
      <c r="FK51" s="956">
        <f t="shared" si="24"/>
        <v>45.963000000000008</v>
      </c>
      <c r="FL51" s="956">
        <f t="shared" si="25"/>
        <v>2.2784195983726048</v>
      </c>
      <c r="FM51" s="956">
        <f t="shared" si="26"/>
        <v>104.72300000000004</v>
      </c>
      <c r="FN51" s="956">
        <f t="shared" si="27"/>
        <v>18.805</v>
      </c>
      <c r="FO51" s="956">
        <f t="shared" si="28"/>
        <v>67.117999999999981</v>
      </c>
      <c r="FP51" s="956">
        <f t="shared" si="29"/>
        <v>190.64599999999999</v>
      </c>
      <c r="FQ51" s="956">
        <f t="shared" si="30"/>
        <v>65.115999999999985</v>
      </c>
      <c r="FR51" s="956">
        <f t="shared" si="31"/>
        <v>102.56</v>
      </c>
      <c r="FS51" s="956">
        <f t="shared" si="32"/>
        <v>167.67600000000004</v>
      </c>
      <c r="FT51" s="956">
        <f t="shared" si="33"/>
        <v>5.0720000000000045</v>
      </c>
      <c r="FU51" s="956">
        <f t="shared" si="34"/>
        <v>190.64599999999999</v>
      </c>
      <c r="FV51" s="956">
        <f t="shared" si="35"/>
        <v>17.897999999999993</v>
      </c>
      <c r="FW51" s="957">
        <f t="shared" si="9"/>
        <v>0.10360756709194889</v>
      </c>
      <c r="FX51" s="340"/>
      <c r="FY51" s="409" t="str">
        <f t="shared" si="36"/>
        <v>2005/2006</v>
      </c>
      <c r="FZ51" s="341">
        <f t="shared" si="37"/>
        <v>0.40266682263789183</v>
      </c>
      <c r="GA51" s="342">
        <f t="shared" si="38"/>
        <v>0.19881338233112311</v>
      </c>
      <c r="GB51" s="342">
        <f t="shared" si="39"/>
        <v>5.9487805713111852E-2</v>
      </c>
      <c r="GC51" s="342">
        <f t="shared" si="40"/>
        <v>9.0392933362245062E-2</v>
      </c>
      <c r="GD51" s="342">
        <f t="shared" si="41"/>
        <v>2.2539744131107129E-2</v>
      </c>
      <c r="GE51" s="342">
        <f t="shared" si="42"/>
        <v>2.7818038642822087E-2</v>
      </c>
      <c r="GF51" s="342">
        <f t="shared" si="43"/>
        <v>1.0224199125800302E-2</v>
      </c>
      <c r="GG51" s="342">
        <f t="shared" si="44"/>
        <v>2.0984787099277587E-2</v>
      </c>
      <c r="GH51" s="342">
        <f t="shared" si="45"/>
        <v>1.331271469819568E-2</v>
      </c>
      <c r="GI51" s="342">
        <f t="shared" si="46"/>
        <v>4.3652922177966971E-3</v>
      </c>
      <c r="GJ51" s="342">
        <f t="shared" si="47"/>
        <v>0.14939428004062866</v>
      </c>
      <c r="GK51" s="343">
        <f t="shared" si="48"/>
        <v>1</v>
      </c>
      <c r="GM51" s="409" t="str">
        <f t="shared" si="49"/>
        <v>2005/2006</v>
      </c>
      <c r="GN51" s="426">
        <f t="shared" si="50"/>
        <v>0.68403142980882248</v>
      </c>
      <c r="GO51" s="426">
        <f t="shared" si="51"/>
        <v>1.2432223997000225</v>
      </c>
      <c r="GP51" s="426">
        <f t="shared" si="52"/>
        <v>0.85060571995937129</v>
      </c>
      <c r="GQ51" s="426">
        <f t="shared" si="53"/>
        <v>0.85647010334457863</v>
      </c>
      <c r="GR51" s="426">
        <f t="shared" si="54"/>
        <v>0.16222929538787992</v>
      </c>
      <c r="GS51" s="426">
        <f t="shared" si="55"/>
        <v>0.79098514773872231</v>
      </c>
      <c r="GT51" s="426">
        <f t="shared" si="56"/>
        <v>0.71463255369593692</v>
      </c>
      <c r="GU51" s="426">
        <f t="shared" si="57"/>
        <v>0.7861141002861266</v>
      </c>
      <c r="GV51" s="426">
        <f t="shared" si="58"/>
        <v>0.76306608392645925</v>
      </c>
      <c r="GW51" s="426">
        <f t="shared" si="59"/>
        <v>0.9373602894863593</v>
      </c>
      <c r="GX51" s="426">
        <f t="shared" si="60"/>
        <v>0.79098514773872231</v>
      </c>
      <c r="GY51" s="427">
        <f t="shared" si="61"/>
        <v>0.8550240978494188</v>
      </c>
    </row>
    <row r="52" spans="1:207" ht="14.4" x14ac:dyDescent="0.3">
      <c r="A52" s="416" t="s">
        <v>160</v>
      </c>
      <c r="B52" s="603">
        <v>150.464</v>
      </c>
      <c r="C52" s="603">
        <v>4.76</v>
      </c>
      <c r="D52" s="603">
        <v>716.06600000000003</v>
      </c>
      <c r="E52" s="603">
        <v>123.455</v>
      </c>
      <c r="F52" s="603">
        <v>90.173000000000002</v>
      </c>
      <c r="G52" s="603">
        <v>929.69399999999996</v>
      </c>
      <c r="H52" s="603">
        <v>247.06</v>
      </c>
      <c r="I52" s="603">
        <v>479.99799999999999</v>
      </c>
      <c r="J52" s="603">
        <v>727.05799999999999</v>
      </c>
      <c r="K52" s="603">
        <v>93.933000000000007</v>
      </c>
      <c r="L52" s="603">
        <v>929.69399999999996</v>
      </c>
      <c r="M52" s="603">
        <v>108.703</v>
      </c>
      <c r="N52" s="417">
        <f t="shared" si="11"/>
        <v>0.13240461832102909</v>
      </c>
      <c r="P52" s="331" t="str">
        <f t="shared" si="12"/>
        <v>2006/2007</v>
      </c>
      <c r="Q52" s="588">
        <v>28.585999999999999</v>
      </c>
      <c r="R52" s="588">
        <v>9.36</v>
      </c>
      <c r="S52" s="588">
        <v>267.50299999999999</v>
      </c>
      <c r="T52" s="588">
        <v>49.968000000000004</v>
      </c>
      <c r="U52" s="588">
        <v>0.30399999999999999</v>
      </c>
      <c r="V52" s="588">
        <v>317.77499999999998</v>
      </c>
      <c r="W52" s="588">
        <v>90.07</v>
      </c>
      <c r="X52" s="588">
        <v>140.60400000000001</v>
      </c>
      <c r="Y52" s="588">
        <v>230.67400000000001</v>
      </c>
      <c r="Z52" s="588">
        <v>53.987000000000002</v>
      </c>
      <c r="AA52" s="588">
        <v>317.77499999999998</v>
      </c>
      <c r="AB52" s="588">
        <v>33.113999999999997</v>
      </c>
      <c r="AC52" s="332">
        <f t="shared" si="13"/>
        <v>0.11632784259171434</v>
      </c>
      <c r="AD52" s="344"/>
      <c r="AE52" s="334" t="str">
        <f t="shared" si="14"/>
        <v>2006/2007</v>
      </c>
      <c r="AF52" s="592">
        <v>28.463000000000001</v>
      </c>
      <c r="AG52" s="592">
        <v>5.33</v>
      </c>
      <c r="AH52" s="592">
        <v>151.60300000000001</v>
      </c>
      <c r="AI52" s="592">
        <v>35.26</v>
      </c>
      <c r="AJ52" s="592">
        <v>1.6E-2</v>
      </c>
      <c r="AK52" s="592">
        <v>186.87899999999999</v>
      </c>
      <c r="AL52" s="592">
        <v>41</v>
      </c>
      <c r="AM52" s="592">
        <v>104</v>
      </c>
      <c r="AN52" s="592">
        <v>145</v>
      </c>
      <c r="AO52" s="592">
        <v>5.2690000000000001</v>
      </c>
      <c r="AP52" s="592">
        <v>186.87899999999999</v>
      </c>
      <c r="AQ52" s="592">
        <v>36.61</v>
      </c>
      <c r="AR52" s="335">
        <f t="shared" si="0"/>
        <v>0.24362975730190523</v>
      </c>
      <c r="AS52" s="345"/>
      <c r="AT52" s="611" t="str">
        <f t="shared" si="15"/>
        <v>2006/2007</v>
      </c>
      <c r="AU52" s="612">
        <v>14</v>
      </c>
      <c r="AV52" s="612">
        <v>3.64</v>
      </c>
      <c r="AW52" s="612">
        <v>51</v>
      </c>
      <c r="AX52" s="612">
        <v>3.0169999999999999</v>
      </c>
      <c r="AY52" s="612">
        <v>1.413</v>
      </c>
      <c r="AZ52" s="612">
        <v>55.43</v>
      </c>
      <c r="BA52" s="612">
        <v>6.5</v>
      </c>
      <c r="BB52" s="612">
        <v>35</v>
      </c>
      <c r="BC52" s="612">
        <v>41.5</v>
      </c>
      <c r="BD52" s="612">
        <v>10.836</v>
      </c>
      <c r="BE52" s="612">
        <v>55.43</v>
      </c>
      <c r="BF52" s="612">
        <v>3.0939999999999999</v>
      </c>
      <c r="BG52" s="613">
        <f t="shared" si="1"/>
        <v>5.9118006725771936E-2</v>
      </c>
      <c r="BH52" s="345"/>
      <c r="BI52" s="955" t="str">
        <f t="shared" si="16"/>
        <v>2006/2007</v>
      </c>
      <c r="BJ52" s="956">
        <v>8.8409999999999993</v>
      </c>
      <c r="BK52" s="956">
        <v>6.32</v>
      </c>
      <c r="BL52" s="956">
        <v>55.887</v>
      </c>
      <c r="BM52" s="956">
        <v>9.8810000000000002</v>
      </c>
      <c r="BN52" s="956">
        <v>7.1230000000000002</v>
      </c>
      <c r="BO52" s="956">
        <v>72.891000000000005</v>
      </c>
      <c r="BP52" s="956">
        <v>13.458</v>
      </c>
      <c r="BQ52" s="956">
        <v>51.1</v>
      </c>
      <c r="BR52" s="956">
        <v>64.558000000000007</v>
      </c>
      <c r="BS52" s="956">
        <v>0.60399999999999998</v>
      </c>
      <c r="BT52" s="956">
        <v>72.891000000000005</v>
      </c>
      <c r="BU52" s="956">
        <v>7.7290000000000001</v>
      </c>
      <c r="BV52" s="957">
        <f t="shared" si="2"/>
        <v>0.11861207452196064</v>
      </c>
      <c r="BW52" s="344"/>
      <c r="BX52" s="970" t="str">
        <f t="shared" si="17"/>
        <v>2006/2007</v>
      </c>
      <c r="BY52" s="971">
        <v>2.8</v>
      </c>
      <c r="BZ52" s="971">
        <v>8.0399999999999991</v>
      </c>
      <c r="CA52" s="971">
        <v>22.5</v>
      </c>
      <c r="CB52" s="971">
        <v>1.248</v>
      </c>
      <c r="CC52" s="971">
        <v>2E-3</v>
      </c>
      <c r="CD52" s="971">
        <v>23.75</v>
      </c>
      <c r="CE52" s="971">
        <v>1.9</v>
      </c>
      <c r="CF52" s="971">
        <v>4.8</v>
      </c>
      <c r="CG52" s="971">
        <v>6.7</v>
      </c>
      <c r="CH52" s="971">
        <v>15.374000000000001</v>
      </c>
      <c r="CI52" s="971">
        <v>23.75</v>
      </c>
      <c r="CJ52" s="971">
        <v>1.6759999999999999</v>
      </c>
      <c r="CK52" s="972">
        <f t="shared" si="3"/>
        <v>7.5926429283319732E-2</v>
      </c>
      <c r="CL52" s="344"/>
      <c r="CM52" s="775" t="str">
        <f t="shared" si="18"/>
        <v>2006/2007</v>
      </c>
      <c r="CN52" s="982">
        <v>7.375</v>
      </c>
      <c r="CO52" s="982">
        <v>3.03</v>
      </c>
      <c r="CP52" s="982">
        <v>22.35</v>
      </c>
      <c r="CQ52" s="982">
        <v>2.7069999999999999</v>
      </c>
      <c r="CR52" s="982">
        <v>8.9440000000000008</v>
      </c>
      <c r="CS52" s="982">
        <v>34.000999999999998</v>
      </c>
      <c r="CT52" s="982">
        <v>15.6</v>
      </c>
      <c r="CU52" s="982">
        <v>15.1</v>
      </c>
      <c r="CV52" s="982">
        <v>30.7</v>
      </c>
      <c r="CW52" s="982">
        <v>0.217</v>
      </c>
      <c r="CX52" s="982">
        <v>34.000999999999998</v>
      </c>
      <c r="CY52" s="982">
        <v>3.0840000000000001</v>
      </c>
      <c r="CZ52" s="776">
        <f t="shared" si="4"/>
        <v>9.9750946081443873E-2</v>
      </c>
      <c r="DA52" s="344"/>
      <c r="DB52" s="338" t="str">
        <f t="shared" si="19"/>
        <v>2006/2007</v>
      </c>
      <c r="DC52" s="597">
        <v>1.72</v>
      </c>
      <c r="DD52" s="597">
        <v>3.74</v>
      </c>
      <c r="DE52" s="597">
        <v>6.4260000000000002</v>
      </c>
      <c r="DF52" s="597">
        <v>1.0309999999999999</v>
      </c>
      <c r="DG52" s="597">
        <v>2.4E-2</v>
      </c>
      <c r="DH52" s="597">
        <v>7.4809999999999999</v>
      </c>
      <c r="DI52" s="597">
        <v>0.75</v>
      </c>
      <c r="DJ52" s="597">
        <v>4.5</v>
      </c>
      <c r="DK52" s="597">
        <v>5.25</v>
      </c>
      <c r="DL52" s="597">
        <v>1.0269999999999999</v>
      </c>
      <c r="DM52" s="597">
        <v>7.4809999999999999</v>
      </c>
      <c r="DN52" s="597">
        <v>1.204</v>
      </c>
      <c r="DO52" s="339">
        <f t="shared" si="62"/>
        <v>0.19181137486060218</v>
      </c>
      <c r="DP52" s="344"/>
      <c r="DQ52" s="611" t="str">
        <f t="shared" si="20"/>
        <v>2006/2007</v>
      </c>
      <c r="DR52" s="612">
        <v>7.8940000000000001</v>
      </c>
      <c r="DS52" s="612">
        <v>1.91</v>
      </c>
      <c r="DT52" s="612">
        <v>15.097</v>
      </c>
      <c r="DU52" s="612">
        <v>0.32300000000000001</v>
      </c>
      <c r="DV52" s="612">
        <v>4.0000000000000001E-3</v>
      </c>
      <c r="DW52" s="612">
        <v>15.423999999999999</v>
      </c>
      <c r="DX52" s="612">
        <v>7.5</v>
      </c>
      <c r="DY52" s="612">
        <v>6.4</v>
      </c>
      <c r="DZ52" s="612">
        <v>13.9</v>
      </c>
      <c r="EA52" s="612">
        <v>1.208</v>
      </c>
      <c r="EB52" s="612">
        <v>15.423999999999999</v>
      </c>
      <c r="EC52" s="612">
        <v>0.316</v>
      </c>
      <c r="ED52" s="613">
        <f t="shared" si="5"/>
        <v>2.0916070955785016E-2</v>
      </c>
      <c r="EE52" s="344"/>
      <c r="EF52" s="994" t="str">
        <f t="shared" si="21"/>
        <v>2006/2007</v>
      </c>
      <c r="EG52" s="995">
        <v>1.0609999999999999</v>
      </c>
      <c r="EH52" s="995">
        <v>8.4700000000000006</v>
      </c>
      <c r="EI52" s="995">
        <v>8.99</v>
      </c>
      <c r="EJ52" s="995">
        <v>2.0009999999999999</v>
      </c>
      <c r="EK52" s="995">
        <v>2.1019999999999999</v>
      </c>
      <c r="EL52" s="995">
        <v>13.093</v>
      </c>
      <c r="EM52" s="995">
        <v>2.9950000000000001</v>
      </c>
      <c r="EN52" s="995">
        <v>8.4469999999999992</v>
      </c>
      <c r="EO52" s="995">
        <v>11.442</v>
      </c>
      <c r="EP52" s="995">
        <v>0.314</v>
      </c>
      <c r="EQ52" s="995">
        <v>13.093</v>
      </c>
      <c r="ER52" s="995">
        <v>1.337</v>
      </c>
      <c r="ES52" s="996">
        <f t="shared" si="6"/>
        <v>0.11372915957808778</v>
      </c>
      <c r="ET52" s="344"/>
      <c r="EU52" s="1007" t="str">
        <f t="shared" si="22"/>
        <v>2006/2007</v>
      </c>
      <c r="EV52" s="1008">
        <v>0.97</v>
      </c>
      <c r="EW52" s="1008">
        <v>3.62</v>
      </c>
      <c r="EX52" s="1008">
        <v>3.51</v>
      </c>
      <c r="EY52" s="1008">
        <v>0.121</v>
      </c>
      <c r="EZ52" s="1008">
        <v>0.108</v>
      </c>
      <c r="FA52" s="1008">
        <v>3.7389999999999999</v>
      </c>
      <c r="FB52" s="1008">
        <v>0.5</v>
      </c>
      <c r="FC52" s="1008">
        <v>3.1</v>
      </c>
      <c r="FD52" s="1008">
        <v>3.6</v>
      </c>
      <c r="FE52" s="1008">
        <v>7.6999999999999999E-2</v>
      </c>
      <c r="FF52" s="1008">
        <v>3.7389999999999999</v>
      </c>
      <c r="FG52" s="1008">
        <v>6.2E-2</v>
      </c>
      <c r="FH52" s="1009">
        <f t="shared" si="7"/>
        <v>1.6861571933641555E-2</v>
      </c>
      <c r="FI52" s="344"/>
      <c r="FJ52" s="955" t="str">
        <f t="shared" si="23"/>
        <v>2006/2007</v>
      </c>
      <c r="FK52" s="956">
        <f t="shared" si="24"/>
        <v>48.754000000000005</v>
      </c>
      <c r="FL52" s="956">
        <f t="shared" si="25"/>
        <v>2.2808384953029504</v>
      </c>
      <c r="FM52" s="956">
        <f t="shared" si="26"/>
        <v>111.20000000000006</v>
      </c>
      <c r="FN52" s="956">
        <f t="shared" si="27"/>
        <v>17.897999999999993</v>
      </c>
      <c r="FO52" s="956">
        <f t="shared" si="28"/>
        <v>70.132999999999981</v>
      </c>
      <c r="FP52" s="956">
        <f t="shared" si="29"/>
        <v>199.23099999999994</v>
      </c>
      <c r="FQ52" s="956">
        <f t="shared" si="30"/>
        <v>66.787000000000006</v>
      </c>
      <c r="FR52" s="956">
        <f t="shared" si="31"/>
        <v>106.947</v>
      </c>
      <c r="FS52" s="956">
        <f t="shared" si="32"/>
        <v>173.73400000000004</v>
      </c>
      <c r="FT52" s="956">
        <f t="shared" si="33"/>
        <v>5.0200000000000085</v>
      </c>
      <c r="FU52" s="956">
        <f t="shared" si="34"/>
        <v>199.23099999999994</v>
      </c>
      <c r="FV52" s="956">
        <f t="shared" si="35"/>
        <v>20.477</v>
      </c>
      <c r="FW52" s="957">
        <f t="shared" si="9"/>
        <v>0.11455407990870131</v>
      </c>
      <c r="FX52" s="340"/>
      <c r="FY52" s="409" t="str">
        <f t="shared" si="36"/>
        <v>2006/2007</v>
      </c>
      <c r="FZ52" s="341">
        <f t="shared" si="37"/>
        <v>0.37357310638963442</v>
      </c>
      <c r="GA52" s="342">
        <f t="shared" si="38"/>
        <v>0.21171651775115702</v>
      </c>
      <c r="GB52" s="342">
        <f t="shared" si="39"/>
        <v>7.1222485078191108E-2</v>
      </c>
      <c r="GC52" s="342">
        <f t="shared" si="40"/>
        <v>7.8047274971860134E-2</v>
      </c>
      <c r="GD52" s="342">
        <f t="shared" si="41"/>
        <v>3.1421684593319607E-2</v>
      </c>
      <c r="GE52" s="342">
        <f t="shared" si="42"/>
        <v>3.1212206696030812E-2</v>
      </c>
      <c r="GF52" s="342">
        <f t="shared" si="43"/>
        <v>8.9740331198520807E-3</v>
      </c>
      <c r="GG52" s="342">
        <f t="shared" si="44"/>
        <v>2.1083252102459829E-2</v>
      </c>
      <c r="GH52" s="342">
        <f t="shared" si="45"/>
        <v>1.2554708644175258E-2</v>
      </c>
      <c r="GI52" s="342">
        <f t="shared" si="46"/>
        <v>4.9017827965578591E-3</v>
      </c>
      <c r="GJ52" s="342">
        <f t="shared" si="47"/>
        <v>0.15529294785676187</v>
      </c>
      <c r="GK52" s="343">
        <f t="shared" si="48"/>
        <v>1.0000000000000002</v>
      </c>
      <c r="GM52" s="409" t="str">
        <f t="shared" si="49"/>
        <v>2006/2007</v>
      </c>
      <c r="GN52" s="426">
        <f t="shared" si="50"/>
        <v>0.6759756486601447</v>
      </c>
      <c r="GO52" s="426">
        <f t="shared" si="51"/>
        <v>1.2493627870969446</v>
      </c>
      <c r="GP52" s="426">
        <f t="shared" si="52"/>
        <v>0.84470705214323816</v>
      </c>
      <c r="GQ52" s="426">
        <f t="shared" si="53"/>
        <v>0.8550240978494188</v>
      </c>
      <c r="GR52" s="426">
        <f t="shared" si="54"/>
        <v>0.22223947301298616</v>
      </c>
      <c r="GS52" s="426">
        <f t="shared" si="55"/>
        <v>0.78570260752462628</v>
      </c>
      <c r="GT52" s="426">
        <f t="shared" si="56"/>
        <v>0.72967295393831455</v>
      </c>
      <c r="GU52" s="426">
        <f t="shared" si="57"/>
        <v>0.77719282163675707</v>
      </c>
      <c r="GV52" s="426">
        <f t="shared" si="58"/>
        <v>0.76104519859488506</v>
      </c>
      <c r="GW52" s="426">
        <f t="shared" si="59"/>
        <v>0.94655765279507709</v>
      </c>
      <c r="GX52" s="426">
        <f t="shared" si="60"/>
        <v>0.78570260752462628</v>
      </c>
      <c r="GY52" s="427">
        <f t="shared" si="61"/>
        <v>0.81162433419500823</v>
      </c>
    </row>
    <row r="53" spans="1:207" ht="14.4" x14ac:dyDescent="0.3">
      <c r="A53" s="416" t="s">
        <v>161</v>
      </c>
      <c r="B53" s="603">
        <v>160.221</v>
      </c>
      <c r="C53" s="603">
        <v>4.96</v>
      </c>
      <c r="D53" s="603">
        <v>795.23099999999999</v>
      </c>
      <c r="E53" s="603">
        <v>108.703</v>
      </c>
      <c r="F53" s="603">
        <v>98.236000000000004</v>
      </c>
      <c r="G53" s="603">
        <v>1002.17</v>
      </c>
      <c r="H53" s="603">
        <v>274.98200000000003</v>
      </c>
      <c r="I53" s="603">
        <v>500.75599999999997</v>
      </c>
      <c r="J53" s="603">
        <v>775.73800000000006</v>
      </c>
      <c r="K53" s="603">
        <v>98.917000000000002</v>
      </c>
      <c r="L53" s="603">
        <v>1002.17</v>
      </c>
      <c r="M53" s="603">
        <v>127.515</v>
      </c>
      <c r="N53" s="417">
        <f t="shared" si="11"/>
        <v>0.14578891105635935</v>
      </c>
      <c r="P53" s="331" t="str">
        <f t="shared" si="12"/>
        <v>2007/2008</v>
      </c>
      <c r="Q53" s="588">
        <v>35.014000000000003</v>
      </c>
      <c r="R53" s="588">
        <v>9.4600000000000009</v>
      </c>
      <c r="S53" s="588">
        <v>331.17700000000002</v>
      </c>
      <c r="T53" s="588">
        <v>33.113999999999997</v>
      </c>
      <c r="U53" s="588">
        <v>0.50900000000000001</v>
      </c>
      <c r="V53" s="588">
        <v>364.8</v>
      </c>
      <c r="W53" s="588">
        <v>112.958</v>
      </c>
      <c r="X53" s="588">
        <v>148.67400000000001</v>
      </c>
      <c r="Y53" s="588">
        <v>261.63200000000001</v>
      </c>
      <c r="Z53" s="588">
        <v>61.912999999999997</v>
      </c>
      <c r="AA53" s="588">
        <v>364.8</v>
      </c>
      <c r="AB53" s="588">
        <v>41.255000000000003</v>
      </c>
      <c r="AC53" s="332">
        <f t="shared" si="13"/>
        <v>0.12750931091501955</v>
      </c>
      <c r="AD53" s="344"/>
      <c r="AE53" s="334" t="str">
        <f t="shared" si="14"/>
        <v>2007/2008</v>
      </c>
      <c r="AF53" s="592">
        <v>29.478000000000002</v>
      </c>
      <c r="AG53" s="592">
        <v>5.17</v>
      </c>
      <c r="AH53" s="592">
        <v>152.30000000000001</v>
      </c>
      <c r="AI53" s="592">
        <v>36.61</v>
      </c>
      <c r="AJ53" s="592">
        <v>4.1000000000000002E-2</v>
      </c>
      <c r="AK53" s="592">
        <v>188.95099999999999</v>
      </c>
      <c r="AL53" s="592">
        <v>44</v>
      </c>
      <c r="AM53" s="592">
        <v>106</v>
      </c>
      <c r="AN53" s="592">
        <v>150</v>
      </c>
      <c r="AO53" s="592">
        <v>0.54900000000000004</v>
      </c>
      <c r="AP53" s="592">
        <v>188.95099999999999</v>
      </c>
      <c r="AQ53" s="592">
        <v>38.402000000000001</v>
      </c>
      <c r="AR53" s="335">
        <f t="shared" si="0"/>
        <v>0.25507974147951828</v>
      </c>
      <c r="AS53" s="345"/>
      <c r="AT53" s="611" t="str">
        <f t="shared" si="15"/>
        <v>2007/2008</v>
      </c>
      <c r="AU53" s="612">
        <v>14.7</v>
      </c>
      <c r="AV53" s="612">
        <v>3.99</v>
      </c>
      <c r="AW53" s="612">
        <v>58.6</v>
      </c>
      <c r="AX53" s="612">
        <v>3.0939999999999999</v>
      </c>
      <c r="AY53" s="612">
        <v>0.67800000000000005</v>
      </c>
      <c r="AZ53" s="612">
        <v>62.372</v>
      </c>
      <c r="BA53" s="612">
        <v>6.5</v>
      </c>
      <c r="BB53" s="612">
        <v>37.5</v>
      </c>
      <c r="BC53" s="612">
        <v>44</v>
      </c>
      <c r="BD53" s="612">
        <v>7.7910000000000004</v>
      </c>
      <c r="BE53" s="612">
        <v>62.372</v>
      </c>
      <c r="BF53" s="612">
        <v>10.581</v>
      </c>
      <c r="BG53" s="613">
        <f t="shared" si="1"/>
        <v>0.20430190573651794</v>
      </c>
      <c r="BH53" s="345"/>
      <c r="BI53" s="955" t="str">
        <f t="shared" si="16"/>
        <v>2007/2008</v>
      </c>
      <c r="BJ53" s="956">
        <v>8.8520000000000003</v>
      </c>
      <c r="BK53" s="956">
        <v>5.59</v>
      </c>
      <c r="BL53" s="956">
        <v>49.481000000000002</v>
      </c>
      <c r="BM53" s="956">
        <v>7.7290000000000001</v>
      </c>
      <c r="BN53" s="956">
        <v>14.051</v>
      </c>
      <c r="BO53" s="956">
        <v>71.260999999999996</v>
      </c>
      <c r="BP53" s="956">
        <v>13.226000000000001</v>
      </c>
      <c r="BQ53" s="956">
        <v>52.8</v>
      </c>
      <c r="BR53" s="956">
        <v>66.025999999999996</v>
      </c>
      <c r="BS53" s="956">
        <v>0.50800000000000001</v>
      </c>
      <c r="BT53" s="956">
        <v>71.260999999999996</v>
      </c>
      <c r="BU53" s="956">
        <v>4.7270000000000003</v>
      </c>
      <c r="BV53" s="957">
        <f t="shared" si="2"/>
        <v>7.104638230077856E-2</v>
      </c>
      <c r="BW53" s="344"/>
      <c r="BX53" s="970" t="str">
        <f t="shared" si="17"/>
        <v>2007/2008</v>
      </c>
      <c r="BY53" s="971">
        <v>3.4119999999999999</v>
      </c>
      <c r="BZ53" s="971">
        <v>6.45</v>
      </c>
      <c r="CA53" s="971">
        <v>22.016999999999999</v>
      </c>
      <c r="CB53" s="971">
        <v>1.6759999999999999</v>
      </c>
      <c r="CC53" s="971">
        <v>4.0000000000000001E-3</v>
      </c>
      <c r="CD53" s="971">
        <v>23.696999999999999</v>
      </c>
      <c r="CE53" s="971">
        <v>1.9</v>
      </c>
      <c r="CF53" s="971">
        <v>4.9000000000000004</v>
      </c>
      <c r="CG53" s="971">
        <v>6.8</v>
      </c>
      <c r="CH53" s="971">
        <v>14.798999999999999</v>
      </c>
      <c r="CI53" s="971">
        <v>23.696999999999999</v>
      </c>
      <c r="CJ53" s="971">
        <v>2.0979999999999999</v>
      </c>
      <c r="CK53" s="972">
        <f t="shared" si="3"/>
        <v>9.7134126579934255E-2</v>
      </c>
      <c r="CL53" s="344"/>
      <c r="CM53" s="775" t="str">
        <f t="shared" si="18"/>
        <v>2007/2008</v>
      </c>
      <c r="CN53" s="982">
        <v>7.33</v>
      </c>
      <c r="CO53" s="982">
        <v>3.22</v>
      </c>
      <c r="CP53" s="982">
        <v>23.6</v>
      </c>
      <c r="CQ53" s="982">
        <v>3.0840000000000001</v>
      </c>
      <c r="CR53" s="982">
        <v>9.5559999999999992</v>
      </c>
      <c r="CS53" s="982">
        <v>36.24</v>
      </c>
      <c r="CT53" s="982">
        <v>15.8</v>
      </c>
      <c r="CU53" s="982">
        <v>16.2</v>
      </c>
      <c r="CV53" s="982">
        <v>32</v>
      </c>
      <c r="CW53" s="982">
        <v>0.109</v>
      </c>
      <c r="CX53" s="982">
        <v>36.24</v>
      </c>
      <c r="CY53" s="982">
        <v>4.1310000000000002</v>
      </c>
      <c r="CZ53" s="776">
        <f t="shared" si="4"/>
        <v>0.12865551714472578</v>
      </c>
      <c r="DA53" s="344"/>
      <c r="DB53" s="338" t="str">
        <f t="shared" si="19"/>
        <v>2007/2008</v>
      </c>
      <c r="DC53" s="597">
        <v>1.903</v>
      </c>
      <c r="DD53" s="597">
        <v>3.9</v>
      </c>
      <c r="DE53" s="597">
        <v>7.4210000000000003</v>
      </c>
      <c r="DF53" s="597">
        <v>1.204</v>
      </c>
      <c r="DG53" s="597">
        <v>2.4E-2</v>
      </c>
      <c r="DH53" s="597">
        <v>8.6489999999999991</v>
      </c>
      <c r="DI53" s="597">
        <v>0.75</v>
      </c>
      <c r="DJ53" s="597">
        <v>5</v>
      </c>
      <c r="DK53" s="597">
        <v>5.75</v>
      </c>
      <c r="DL53" s="597">
        <v>2.0739999999999998</v>
      </c>
      <c r="DM53" s="597">
        <v>8.6489999999999991</v>
      </c>
      <c r="DN53" s="597">
        <v>0.82499999999999996</v>
      </c>
      <c r="DO53" s="339">
        <f t="shared" si="62"/>
        <v>0.10544478527607362</v>
      </c>
      <c r="DP53" s="344"/>
      <c r="DQ53" s="611" t="str">
        <f t="shared" si="20"/>
        <v>2007/2008</v>
      </c>
      <c r="DR53" s="612">
        <v>8.1170000000000009</v>
      </c>
      <c r="DS53" s="612">
        <v>2.34</v>
      </c>
      <c r="DT53" s="612">
        <v>18.954999999999998</v>
      </c>
      <c r="DU53" s="612">
        <v>0.316</v>
      </c>
      <c r="DV53" s="612">
        <v>4.0000000000000001E-3</v>
      </c>
      <c r="DW53" s="612">
        <v>19.274999999999999</v>
      </c>
      <c r="DX53" s="612">
        <v>7.5</v>
      </c>
      <c r="DY53" s="612">
        <v>6.7</v>
      </c>
      <c r="DZ53" s="612">
        <v>14.2</v>
      </c>
      <c r="EA53" s="612">
        <v>4.4729999999999999</v>
      </c>
      <c r="EB53" s="612">
        <v>19.274999999999999</v>
      </c>
      <c r="EC53" s="612">
        <v>0.60199999999999998</v>
      </c>
      <c r="ED53" s="613">
        <f t="shared" si="5"/>
        <v>3.2239061746907299E-2</v>
      </c>
      <c r="EE53" s="344"/>
      <c r="EF53" s="994" t="str">
        <f t="shared" si="21"/>
        <v>2007/2008</v>
      </c>
      <c r="EG53" s="995">
        <v>1.369</v>
      </c>
      <c r="EH53" s="995">
        <v>8.51</v>
      </c>
      <c r="EI53" s="995">
        <v>11.648999999999999</v>
      </c>
      <c r="EJ53" s="995">
        <v>1.337</v>
      </c>
      <c r="EK53" s="995">
        <v>3.1819999999999999</v>
      </c>
      <c r="EL53" s="995">
        <v>16.167999999999999</v>
      </c>
      <c r="EM53" s="995">
        <v>3.585</v>
      </c>
      <c r="EN53" s="995">
        <v>10.183999999999999</v>
      </c>
      <c r="EO53" s="995">
        <v>13.769</v>
      </c>
      <c r="EP53" s="995">
        <v>0.94199999999999995</v>
      </c>
      <c r="EQ53" s="995">
        <v>16.167999999999999</v>
      </c>
      <c r="ER53" s="995">
        <v>1.4570000000000001</v>
      </c>
      <c r="ES53" s="996">
        <f t="shared" si="6"/>
        <v>9.9041533546325888E-2</v>
      </c>
      <c r="ET53" s="344"/>
      <c r="EU53" s="1007" t="str">
        <f t="shared" si="22"/>
        <v>2007/2008</v>
      </c>
      <c r="EV53" s="1008">
        <v>1.3</v>
      </c>
      <c r="EW53" s="1008">
        <v>2.92</v>
      </c>
      <c r="EX53" s="1008">
        <v>3.798</v>
      </c>
      <c r="EY53" s="1008">
        <v>6.2E-2</v>
      </c>
      <c r="EZ53" s="1008">
        <v>0.34100000000000003</v>
      </c>
      <c r="FA53" s="1008">
        <v>4.2009999999999996</v>
      </c>
      <c r="FB53" s="1008">
        <v>0.6</v>
      </c>
      <c r="FC53" s="1008">
        <v>3.5</v>
      </c>
      <c r="FD53" s="1008">
        <v>4.0999999999999996</v>
      </c>
      <c r="FE53" s="1008">
        <v>4.9000000000000002E-2</v>
      </c>
      <c r="FF53" s="1008">
        <v>4.2009999999999996</v>
      </c>
      <c r="FG53" s="1008">
        <v>5.1999999999999998E-2</v>
      </c>
      <c r="FH53" s="1009">
        <f t="shared" si="7"/>
        <v>1.2533140515786936E-2</v>
      </c>
      <c r="FI53" s="344"/>
      <c r="FJ53" s="955" t="str">
        <f t="shared" si="23"/>
        <v>2007/2008</v>
      </c>
      <c r="FK53" s="956">
        <f t="shared" si="24"/>
        <v>48.745999999999981</v>
      </c>
      <c r="FL53" s="956">
        <f t="shared" si="25"/>
        <v>2.3844623148566044</v>
      </c>
      <c r="FM53" s="956">
        <f t="shared" si="26"/>
        <v>116.233</v>
      </c>
      <c r="FN53" s="956">
        <f t="shared" si="27"/>
        <v>20.477</v>
      </c>
      <c r="FO53" s="956">
        <f t="shared" si="28"/>
        <v>69.846000000000004</v>
      </c>
      <c r="FP53" s="956">
        <f t="shared" si="29"/>
        <v>206.55599999999981</v>
      </c>
      <c r="FQ53" s="956">
        <f t="shared" si="30"/>
        <v>68.163000000000039</v>
      </c>
      <c r="FR53" s="956">
        <f t="shared" si="31"/>
        <v>109.29799999999999</v>
      </c>
      <c r="FS53" s="956">
        <f t="shared" si="32"/>
        <v>177.46099999999998</v>
      </c>
      <c r="FT53" s="956">
        <f t="shared" si="33"/>
        <v>5.7100000000000062</v>
      </c>
      <c r="FU53" s="956">
        <f t="shared" si="34"/>
        <v>206.55599999999981</v>
      </c>
      <c r="FV53" s="956">
        <f t="shared" si="35"/>
        <v>23.384999999999984</v>
      </c>
      <c r="FW53" s="957">
        <f t="shared" si="9"/>
        <v>0.12766758930179986</v>
      </c>
      <c r="FX53" s="340"/>
      <c r="FY53" s="409" t="str">
        <f t="shared" si="36"/>
        <v>2007/2008</v>
      </c>
      <c r="FZ53" s="341">
        <f t="shared" si="37"/>
        <v>0.41645383542643588</v>
      </c>
      <c r="GA53" s="342">
        <f t="shared" si="38"/>
        <v>0.1915166788015055</v>
      </c>
      <c r="GB53" s="342">
        <f t="shared" si="39"/>
        <v>7.3689280221721734E-2</v>
      </c>
      <c r="GC53" s="342">
        <f t="shared" si="40"/>
        <v>6.2222171922372241E-2</v>
      </c>
      <c r="GD53" s="342">
        <f t="shared" si="41"/>
        <v>2.7686294925625386E-2</v>
      </c>
      <c r="GE53" s="342">
        <f t="shared" si="42"/>
        <v>2.9676911488611488E-2</v>
      </c>
      <c r="GF53" s="342">
        <f t="shared" si="43"/>
        <v>9.3318796676688919E-3</v>
      </c>
      <c r="GG53" s="342">
        <f t="shared" si="44"/>
        <v>2.3835841409602994E-2</v>
      </c>
      <c r="GH53" s="342">
        <f t="shared" si="45"/>
        <v>1.4648573810628609E-2</v>
      </c>
      <c r="GI53" s="342">
        <f t="shared" si="46"/>
        <v>4.7759707556672215E-3</v>
      </c>
      <c r="GJ53" s="342">
        <f t="shared" si="47"/>
        <v>0.14616256157016011</v>
      </c>
      <c r="GK53" s="343">
        <f t="shared" si="48"/>
        <v>1</v>
      </c>
      <c r="GM53" s="409" t="str">
        <f t="shared" si="49"/>
        <v>2007/2008</v>
      </c>
      <c r="GN53" s="426">
        <f t="shared" si="50"/>
        <v>0.69575773462904378</v>
      </c>
      <c r="GO53" s="426">
        <f t="shared" si="51"/>
        <v>1.2280310209869132</v>
      </c>
      <c r="GP53" s="426">
        <f t="shared" si="52"/>
        <v>0.85383743842984006</v>
      </c>
      <c r="GQ53" s="426">
        <f t="shared" si="53"/>
        <v>0.81162433419500823</v>
      </c>
      <c r="GR53" s="426">
        <f t="shared" si="54"/>
        <v>0.28899792336821534</v>
      </c>
      <c r="GS53" s="426">
        <f t="shared" si="55"/>
        <v>0.79389125597453525</v>
      </c>
      <c r="GT53" s="426">
        <f t="shared" si="56"/>
        <v>0.75211832047188543</v>
      </c>
      <c r="GU53" s="426">
        <f t="shared" si="57"/>
        <v>0.78173401816453525</v>
      </c>
      <c r="GV53" s="426">
        <f t="shared" si="58"/>
        <v>0.7712359069685899</v>
      </c>
      <c r="GW53" s="426">
        <f t="shared" si="59"/>
        <v>0.94227483647906818</v>
      </c>
      <c r="GX53" s="426">
        <f t="shared" si="60"/>
        <v>0.79389125597453525</v>
      </c>
      <c r="GY53" s="427">
        <f t="shared" si="61"/>
        <v>0.81660981061051663</v>
      </c>
    </row>
    <row r="54" spans="1:207" ht="14.4" x14ac:dyDescent="0.3">
      <c r="A54" s="416" t="s">
        <v>162</v>
      </c>
      <c r="B54" s="603">
        <v>158.80000000000001</v>
      </c>
      <c r="C54" s="603">
        <v>5.04</v>
      </c>
      <c r="D54" s="603">
        <v>800.197</v>
      </c>
      <c r="E54" s="603">
        <v>127.515</v>
      </c>
      <c r="F54" s="603">
        <v>82.491</v>
      </c>
      <c r="G54" s="603">
        <v>1010.203</v>
      </c>
      <c r="H54" s="603">
        <v>300.86399999999998</v>
      </c>
      <c r="I54" s="603">
        <v>481.988</v>
      </c>
      <c r="J54" s="603">
        <v>782.85199999999998</v>
      </c>
      <c r="K54" s="603">
        <v>83.721000000000004</v>
      </c>
      <c r="L54" s="603">
        <v>1010.203</v>
      </c>
      <c r="M54" s="603">
        <v>143.63</v>
      </c>
      <c r="N54" s="417">
        <f t="shared" si="11"/>
        <v>0.1657448362688429</v>
      </c>
      <c r="P54" s="331" t="str">
        <f t="shared" si="12"/>
        <v>2008/2009</v>
      </c>
      <c r="Q54" s="588">
        <v>31.795999999999999</v>
      </c>
      <c r="R54" s="588">
        <v>9.6199999999999992</v>
      </c>
      <c r="S54" s="588">
        <v>305.911</v>
      </c>
      <c r="T54" s="588">
        <v>41.255000000000003</v>
      </c>
      <c r="U54" s="588">
        <v>0.34399999999999997</v>
      </c>
      <c r="V54" s="588">
        <v>347.51</v>
      </c>
      <c r="W54" s="588">
        <v>127.78100000000001</v>
      </c>
      <c r="X54" s="588">
        <v>130.26</v>
      </c>
      <c r="Y54" s="588">
        <v>258.041</v>
      </c>
      <c r="Z54" s="588">
        <v>46.965000000000003</v>
      </c>
      <c r="AA54" s="588">
        <v>347.51</v>
      </c>
      <c r="AB54" s="588">
        <v>42.503999999999998</v>
      </c>
      <c r="AC54" s="332">
        <f t="shared" si="13"/>
        <v>0.13935463564651188</v>
      </c>
      <c r="AD54" s="344"/>
      <c r="AE54" s="334" t="str">
        <f t="shared" si="14"/>
        <v>2008/2009</v>
      </c>
      <c r="AF54" s="592">
        <v>29.864000000000001</v>
      </c>
      <c r="AG54" s="592">
        <v>5.56</v>
      </c>
      <c r="AH54" s="592">
        <v>165.91399999999999</v>
      </c>
      <c r="AI54" s="592">
        <v>38.402000000000001</v>
      </c>
      <c r="AJ54" s="592">
        <v>4.7E-2</v>
      </c>
      <c r="AK54" s="592">
        <v>204.363</v>
      </c>
      <c r="AL54" s="592">
        <v>45</v>
      </c>
      <c r="AM54" s="592">
        <v>108</v>
      </c>
      <c r="AN54" s="592">
        <v>153</v>
      </c>
      <c r="AO54" s="592">
        <v>0.17199999999999999</v>
      </c>
      <c r="AP54" s="592">
        <v>204.363</v>
      </c>
      <c r="AQ54" s="592">
        <v>51.191000000000003</v>
      </c>
      <c r="AR54" s="335">
        <f t="shared" si="0"/>
        <v>0.33420599065103285</v>
      </c>
      <c r="AS54" s="345"/>
      <c r="AT54" s="611" t="str">
        <f t="shared" si="15"/>
        <v>2008/2009</v>
      </c>
      <c r="AU54" s="612">
        <v>14.1</v>
      </c>
      <c r="AV54" s="612">
        <v>3.62</v>
      </c>
      <c r="AW54" s="612">
        <v>51</v>
      </c>
      <c r="AX54" s="612">
        <v>10.581</v>
      </c>
      <c r="AY54" s="612">
        <v>1.141</v>
      </c>
      <c r="AZ54" s="612">
        <v>62.722000000000001</v>
      </c>
      <c r="BA54" s="612">
        <v>7</v>
      </c>
      <c r="BB54" s="612">
        <v>38.5</v>
      </c>
      <c r="BC54" s="612">
        <v>45.5</v>
      </c>
      <c r="BD54" s="612">
        <v>7.1360000000000001</v>
      </c>
      <c r="BE54" s="612">
        <v>62.722000000000001</v>
      </c>
      <c r="BF54" s="612">
        <v>10.086</v>
      </c>
      <c r="BG54" s="613">
        <f t="shared" si="1"/>
        <v>0.19161790409605592</v>
      </c>
      <c r="BH54" s="345"/>
      <c r="BI54" s="955" t="str">
        <f t="shared" si="16"/>
        <v>2008/2009</v>
      </c>
      <c r="BJ54" s="956">
        <v>9.2379999999999995</v>
      </c>
      <c r="BK54" s="956">
        <v>7.05</v>
      </c>
      <c r="BL54" s="956">
        <v>65.131</v>
      </c>
      <c r="BM54" s="956">
        <v>4.7270000000000003</v>
      </c>
      <c r="BN54" s="956">
        <v>2.4569999999999999</v>
      </c>
      <c r="BO54" s="956">
        <v>72.314999999999998</v>
      </c>
      <c r="BP54" s="956">
        <v>15.01</v>
      </c>
      <c r="BQ54" s="956">
        <v>48.9</v>
      </c>
      <c r="BR54" s="956">
        <v>63.91</v>
      </c>
      <c r="BS54" s="956">
        <v>1.873</v>
      </c>
      <c r="BT54" s="956">
        <v>72.314999999999998</v>
      </c>
      <c r="BU54" s="956">
        <v>6.532</v>
      </c>
      <c r="BV54" s="957">
        <f t="shared" si="2"/>
        <v>9.9296170743201129E-2</v>
      </c>
      <c r="BW54" s="344"/>
      <c r="BX54" s="970" t="str">
        <f t="shared" si="17"/>
        <v>2008/2009</v>
      </c>
      <c r="BY54" s="971">
        <v>2.5</v>
      </c>
      <c r="BZ54" s="971">
        <v>6.2</v>
      </c>
      <c r="CA54" s="971">
        <v>15.5</v>
      </c>
      <c r="CB54" s="971">
        <v>2.0979999999999999</v>
      </c>
      <c r="CC54" s="971">
        <v>6.0000000000000001E-3</v>
      </c>
      <c r="CD54" s="971">
        <v>17.603999999999999</v>
      </c>
      <c r="CE54" s="971">
        <v>1.9</v>
      </c>
      <c r="CF54" s="971">
        <v>4.5</v>
      </c>
      <c r="CG54" s="971">
        <v>6.4</v>
      </c>
      <c r="CH54" s="971">
        <v>10.324</v>
      </c>
      <c r="CI54" s="971">
        <v>17.603999999999999</v>
      </c>
      <c r="CJ54" s="971">
        <v>0.88</v>
      </c>
      <c r="CK54" s="972">
        <f t="shared" si="3"/>
        <v>5.2618990672088015E-2</v>
      </c>
      <c r="CL54" s="344"/>
      <c r="CM54" s="775" t="str">
        <f t="shared" si="18"/>
        <v>2008/2009</v>
      </c>
      <c r="CN54" s="982">
        <v>7.3179999999999996</v>
      </c>
      <c r="CO54" s="982">
        <v>3.31</v>
      </c>
      <c r="CP54" s="982">
        <v>24.225999999999999</v>
      </c>
      <c r="CQ54" s="982">
        <v>4.1310000000000002</v>
      </c>
      <c r="CR54" s="982">
        <v>7.7640000000000002</v>
      </c>
      <c r="CS54" s="982">
        <v>36.121000000000002</v>
      </c>
      <c r="CT54" s="982">
        <v>16</v>
      </c>
      <c r="CU54" s="982">
        <v>16.399999999999999</v>
      </c>
      <c r="CV54" s="982">
        <v>32.4</v>
      </c>
      <c r="CW54" s="982">
        <v>0.16200000000000001</v>
      </c>
      <c r="CX54" s="982">
        <v>36.121000000000002</v>
      </c>
      <c r="CY54" s="982">
        <v>3.5590000000000002</v>
      </c>
      <c r="CZ54" s="776">
        <f t="shared" si="4"/>
        <v>0.10929918309686139</v>
      </c>
      <c r="DA54" s="344"/>
      <c r="DB54" s="338" t="str">
        <f t="shared" si="19"/>
        <v>2008/2009</v>
      </c>
      <c r="DC54" s="597">
        <v>2.44</v>
      </c>
      <c r="DD54" s="597">
        <v>4.6900000000000004</v>
      </c>
      <c r="DE54" s="597">
        <v>11.446999999999999</v>
      </c>
      <c r="DF54" s="597">
        <v>0.82499999999999996</v>
      </c>
      <c r="DG54" s="597">
        <v>1.2E-2</v>
      </c>
      <c r="DH54" s="597">
        <v>12.284000000000001</v>
      </c>
      <c r="DI54" s="597">
        <v>0.75</v>
      </c>
      <c r="DJ54" s="597">
        <v>5.0999999999999996</v>
      </c>
      <c r="DK54" s="597">
        <v>5.85</v>
      </c>
      <c r="DL54" s="597">
        <v>5.4969999999999999</v>
      </c>
      <c r="DM54" s="597">
        <v>12.284000000000001</v>
      </c>
      <c r="DN54" s="597">
        <v>0.93700000000000006</v>
      </c>
      <c r="DO54" s="339">
        <f t="shared" si="62"/>
        <v>8.2576892570723551E-2</v>
      </c>
      <c r="DP54" s="344"/>
      <c r="DQ54" s="611" t="str">
        <f t="shared" si="20"/>
        <v>2008/2009</v>
      </c>
      <c r="DR54" s="612">
        <v>8.1739999999999995</v>
      </c>
      <c r="DS54" s="612">
        <v>2.41</v>
      </c>
      <c r="DT54" s="612">
        <v>19.731000000000002</v>
      </c>
      <c r="DU54" s="612">
        <v>0.60199999999999998</v>
      </c>
      <c r="DV54" s="612">
        <v>1.2999999999999999E-2</v>
      </c>
      <c r="DW54" s="612">
        <v>20.346</v>
      </c>
      <c r="DX54" s="612">
        <v>9.5</v>
      </c>
      <c r="DY54" s="612">
        <v>7.5</v>
      </c>
      <c r="DZ54" s="612">
        <v>17</v>
      </c>
      <c r="EA54" s="612">
        <v>2.6080000000000001</v>
      </c>
      <c r="EB54" s="612">
        <v>20.346</v>
      </c>
      <c r="EC54" s="612">
        <v>0.73799999999999999</v>
      </c>
      <c r="ED54" s="613">
        <f t="shared" si="5"/>
        <v>3.763769889840881E-2</v>
      </c>
      <c r="EE54" s="344"/>
      <c r="EF54" s="994" t="str">
        <f t="shared" si="21"/>
        <v>2008/2009</v>
      </c>
      <c r="EG54" s="995">
        <v>1.173</v>
      </c>
      <c r="EH54" s="995">
        <v>9.07</v>
      </c>
      <c r="EI54" s="995">
        <v>10.643000000000001</v>
      </c>
      <c r="EJ54" s="995">
        <v>1.4570000000000001</v>
      </c>
      <c r="EK54" s="995">
        <v>1.843</v>
      </c>
      <c r="EL54" s="995">
        <v>13.943</v>
      </c>
      <c r="EM54" s="995">
        <v>4.13</v>
      </c>
      <c r="EN54" s="995">
        <v>7.6079999999999997</v>
      </c>
      <c r="EO54" s="995">
        <v>11.738</v>
      </c>
      <c r="EP54" s="995">
        <v>0.372</v>
      </c>
      <c r="EQ54" s="995">
        <v>13.943</v>
      </c>
      <c r="ER54" s="995">
        <v>1.833</v>
      </c>
      <c r="ES54" s="996">
        <f t="shared" si="6"/>
        <v>0.15136251032204789</v>
      </c>
      <c r="ET54" s="344"/>
      <c r="EU54" s="1007" t="str">
        <f t="shared" si="22"/>
        <v>2008/2009</v>
      </c>
      <c r="EV54" s="1008">
        <v>1.73</v>
      </c>
      <c r="EW54" s="1008">
        <v>3.86</v>
      </c>
      <c r="EX54" s="1008">
        <v>6.6820000000000004</v>
      </c>
      <c r="EY54" s="1008">
        <v>5.1999999999999998E-2</v>
      </c>
      <c r="EZ54" s="1008">
        <v>5.0999999999999997E-2</v>
      </c>
      <c r="FA54" s="1008">
        <v>6.7850000000000001</v>
      </c>
      <c r="FB54" s="1008">
        <v>0.7</v>
      </c>
      <c r="FC54" s="1008">
        <v>4.5</v>
      </c>
      <c r="FD54" s="1008">
        <v>5.2</v>
      </c>
      <c r="FE54" s="1008">
        <v>1.331</v>
      </c>
      <c r="FF54" s="1008">
        <v>6.7850000000000001</v>
      </c>
      <c r="FG54" s="1008">
        <v>0.254</v>
      </c>
      <c r="FH54" s="1009">
        <f t="shared" si="7"/>
        <v>3.889144082070127E-2</v>
      </c>
      <c r="FI54" s="344"/>
      <c r="FJ54" s="955" t="str">
        <f t="shared" si="23"/>
        <v>2008/2009</v>
      </c>
      <c r="FK54" s="956">
        <f t="shared" si="24"/>
        <v>50.467000000000027</v>
      </c>
      <c r="FL54" s="956">
        <f t="shared" si="25"/>
        <v>2.4572889214734372</v>
      </c>
      <c r="FM54" s="956">
        <f t="shared" si="26"/>
        <v>124.01200000000001</v>
      </c>
      <c r="FN54" s="956">
        <f t="shared" si="27"/>
        <v>23.384999999999984</v>
      </c>
      <c r="FO54" s="956">
        <f t="shared" si="28"/>
        <v>68.813000000000002</v>
      </c>
      <c r="FP54" s="956">
        <f t="shared" si="29"/>
        <v>216.21000000000004</v>
      </c>
      <c r="FQ54" s="956">
        <f t="shared" si="30"/>
        <v>73.092999999999961</v>
      </c>
      <c r="FR54" s="956">
        <f t="shared" si="31"/>
        <v>110.72</v>
      </c>
      <c r="FS54" s="956">
        <f t="shared" si="32"/>
        <v>183.81299999999999</v>
      </c>
      <c r="FT54" s="956">
        <f t="shared" si="33"/>
        <v>7.2810000000000059</v>
      </c>
      <c r="FU54" s="956">
        <f t="shared" si="34"/>
        <v>216.21000000000004</v>
      </c>
      <c r="FV54" s="956">
        <f t="shared" si="35"/>
        <v>25.116000000000003</v>
      </c>
      <c r="FW54" s="957">
        <f t="shared" si="9"/>
        <v>0.13143269804389465</v>
      </c>
      <c r="FX54" s="340"/>
      <c r="FY54" s="409" t="str">
        <f t="shared" si="36"/>
        <v>2008/2009</v>
      </c>
      <c r="FZ54" s="341">
        <f t="shared" si="37"/>
        <v>0.38229460995229925</v>
      </c>
      <c r="GA54" s="342">
        <f t="shared" si="38"/>
        <v>0.20734144216986566</v>
      </c>
      <c r="GB54" s="342">
        <f t="shared" si="39"/>
        <v>6.3734305427288529E-2</v>
      </c>
      <c r="GC54" s="342">
        <f t="shared" si="40"/>
        <v>8.139370679970058E-2</v>
      </c>
      <c r="GD54" s="342">
        <f t="shared" si="41"/>
        <v>1.9370230080842592E-2</v>
      </c>
      <c r="GE54" s="342">
        <f t="shared" si="42"/>
        <v>3.0275044770225332E-2</v>
      </c>
      <c r="GF54" s="342">
        <f t="shared" si="43"/>
        <v>1.4305227337768074E-2</v>
      </c>
      <c r="GG54" s="342">
        <f t="shared" si="44"/>
        <v>2.4657678046780981E-2</v>
      </c>
      <c r="GH54" s="342">
        <f t="shared" si="45"/>
        <v>1.3300474758090821E-2</v>
      </c>
      <c r="GI54" s="342">
        <f t="shared" si="46"/>
        <v>8.3504437032380779E-3</v>
      </c>
      <c r="GJ54" s="342">
        <f t="shared" si="47"/>
        <v>0.15497683695390013</v>
      </c>
      <c r="GK54" s="343">
        <f t="shared" si="48"/>
        <v>1</v>
      </c>
      <c r="GM54" s="409" t="str">
        <f t="shared" si="49"/>
        <v>2008/2009</v>
      </c>
      <c r="GN54" s="426">
        <f t="shared" si="50"/>
        <v>0.68219773299748099</v>
      </c>
      <c r="GO54" s="426">
        <f t="shared" si="51"/>
        <v>1.2384378765121478</v>
      </c>
      <c r="GP54" s="426">
        <f t="shared" si="52"/>
        <v>0.84502316304609992</v>
      </c>
      <c r="GQ54" s="426">
        <f t="shared" si="53"/>
        <v>0.81660981061051663</v>
      </c>
      <c r="GR54" s="426">
        <f t="shared" si="54"/>
        <v>0.16581202797880981</v>
      </c>
      <c r="GS54" s="426">
        <f t="shared" si="55"/>
        <v>0.78597371023447771</v>
      </c>
      <c r="GT54" s="426">
        <f t="shared" si="56"/>
        <v>0.75705634439480962</v>
      </c>
      <c r="GU54" s="426">
        <f t="shared" si="57"/>
        <v>0.77028473737935377</v>
      </c>
      <c r="GV54" s="426">
        <f t="shared" si="58"/>
        <v>0.76520082978647308</v>
      </c>
      <c r="GW54" s="426">
        <f t="shared" si="59"/>
        <v>0.91303257247285641</v>
      </c>
      <c r="GX54" s="426">
        <f t="shared" si="60"/>
        <v>0.78597371023447771</v>
      </c>
      <c r="GY54" s="427">
        <f t="shared" si="61"/>
        <v>0.82513402492515486</v>
      </c>
    </row>
    <row r="55" spans="1:207" ht="14.4" x14ac:dyDescent="0.3">
      <c r="A55" s="416" t="s">
        <v>163</v>
      </c>
      <c r="B55" s="603">
        <v>158.56299999999999</v>
      </c>
      <c r="C55" s="603">
        <v>5.21</v>
      </c>
      <c r="D55" s="603">
        <v>826.40599999999995</v>
      </c>
      <c r="E55" s="603">
        <v>143.63</v>
      </c>
      <c r="F55" s="603">
        <v>90.478999999999999</v>
      </c>
      <c r="G55" s="603">
        <v>1060.5150000000001</v>
      </c>
      <c r="H55" s="603">
        <v>328.64</v>
      </c>
      <c r="I55" s="603">
        <v>494.23899999999998</v>
      </c>
      <c r="J55" s="603">
        <v>822.87900000000002</v>
      </c>
      <c r="K55" s="603">
        <v>96.617999999999995</v>
      </c>
      <c r="L55" s="603">
        <v>1060.5150000000001</v>
      </c>
      <c r="M55" s="603">
        <v>141.018</v>
      </c>
      <c r="N55" s="417">
        <f t="shared" si="11"/>
        <v>0.15336428503845037</v>
      </c>
      <c r="P55" s="331" t="str">
        <f t="shared" si="12"/>
        <v>2009/2010</v>
      </c>
      <c r="Q55" s="588">
        <v>32.168999999999997</v>
      </c>
      <c r="R55" s="588">
        <v>10.32</v>
      </c>
      <c r="S55" s="588">
        <v>331.92099999999999</v>
      </c>
      <c r="T55" s="588">
        <v>42.503999999999998</v>
      </c>
      <c r="U55" s="588">
        <v>0.21199999999999999</v>
      </c>
      <c r="V55" s="588">
        <v>374.637</v>
      </c>
      <c r="W55" s="588">
        <v>151.553</v>
      </c>
      <c r="X55" s="588">
        <v>129.434</v>
      </c>
      <c r="Y55" s="588">
        <v>280.98700000000002</v>
      </c>
      <c r="Z55" s="588">
        <v>50.27</v>
      </c>
      <c r="AA55" s="588">
        <v>374.637</v>
      </c>
      <c r="AB55" s="588">
        <v>43.38</v>
      </c>
      <c r="AC55" s="332">
        <f t="shared" si="13"/>
        <v>0.13095572319981164</v>
      </c>
      <c r="AD55" s="344"/>
      <c r="AE55" s="334" t="str">
        <f t="shared" si="14"/>
        <v>2009/2010</v>
      </c>
      <c r="AF55" s="592">
        <v>31.183</v>
      </c>
      <c r="AG55" s="592">
        <v>5.26</v>
      </c>
      <c r="AH55" s="592">
        <v>163.97399999999999</v>
      </c>
      <c r="AI55" s="592">
        <v>51.191000000000003</v>
      </c>
      <c r="AJ55" s="592">
        <v>1.296</v>
      </c>
      <c r="AK55" s="592">
        <v>216.46100000000001</v>
      </c>
      <c r="AL55" s="592">
        <v>47</v>
      </c>
      <c r="AM55" s="592">
        <v>118</v>
      </c>
      <c r="AN55" s="592">
        <v>165</v>
      </c>
      <c r="AO55" s="592">
        <v>0.151</v>
      </c>
      <c r="AP55" s="592">
        <v>216.46100000000001</v>
      </c>
      <c r="AQ55" s="592">
        <v>51.31</v>
      </c>
      <c r="AR55" s="335">
        <f t="shared" si="0"/>
        <v>0.31068537278006186</v>
      </c>
      <c r="AS55" s="345"/>
      <c r="AT55" s="611" t="str">
        <f t="shared" si="15"/>
        <v>2009/2010</v>
      </c>
      <c r="AU55" s="612">
        <v>12.925000000000001</v>
      </c>
      <c r="AV55" s="612">
        <v>4.34</v>
      </c>
      <c r="AW55" s="612">
        <v>56.1</v>
      </c>
      <c r="AX55" s="612">
        <v>10.086</v>
      </c>
      <c r="AY55" s="612">
        <v>0.40400000000000003</v>
      </c>
      <c r="AZ55" s="612">
        <v>66.59</v>
      </c>
      <c r="BA55" s="612">
        <v>7</v>
      </c>
      <c r="BB55" s="612">
        <v>41.5</v>
      </c>
      <c r="BC55" s="612">
        <v>48.5</v>
      </c>
      <c r="BD55" s="612">
        <v>11.599</v>
      </c>
      <c r="BE55" s="612">
        <v>66.59</v>
      </c>
      <c r="BF55" s="612">
        <v>6.4909999999999997</v>
      </c>
      <c r="BG55" s="613">
        <f t="shared" si="1"/>
        <v>0.10800512487728579</v>
      </c>
      <c r="BH55" s="345"/>
      <c r="BI55" s="955" t="str">
        <f t="shared" si="16"/>
        <v>2009/2010</v>
      </c>
      <c r="BJ55" s="956">
        <v>8.67</v>
      </c>
      <c r="BK55" s="956">
        <v>6.87</v>
      </c>
      <c r="BL55" s="956">
        <v>59.54</v>
      </c>
      <c r="BM55" s="956">
        <v>6.532</v>
      </c>
      <c r="BN55" s="956">
        <v>2.758</v>
      </c>
      <c r="BO55" s="956">
        <v>68.83</v>
      </c>
      <c r="BP55" s="956">
        <v>15.189</v>
      </c>
      <c r="BQ55" s="956">
        <v>46.5</v>
      </c>
      <c r="BR55" s="956">
        <v>61.689</v>
      </c>
      <c r="BS55" s="956">
        <v>1.569</v>
      </c>
      <c r="BT55" s="956">
        <v>68.83</v>
      </c>
      <c r="BU55" s="956">
        <v>5.5720000000000001</v>
      </c>
      <c r="BV55" s="957">
        <f t="shared" si="2"/>
        <v>8.8083720636125074E-2</v>
      </c>
      <c r="BW55" s="344"/>
      <c r="BX55" s="970" t="str">
        <f t="shared" si="17"/>
        <v>2009/2010</v>
      </c>
      <c r="BY55" s="971">
        <v>3</v>
      </c>
      <c r="BZ55" s="971">
        <v>8.33</v>
      </c>
      <c r="CA55" s="971">
        <v>25</v>
      </c>
      <c r="CB55" s="971">
        <v>0.88</v>
      </c>
      <c r="CC55" s="971">
        <v>4.0000000000000001E-3</v>
      </c>
      <c r="CD55" s="971">
        <v>25.884</v>
      </c>
      <c r="CE55" s="971">
        <v>1.9</v>
      </c>
      <c r="CF55" s="971">
        <v>5</v>
      </c>
      <c r="CG55" s="971">
        <v>6.9</v>
      </c>
      <c r="CH55" s="971">
        <v>16.504000000000001</v>
      </c>
      <c r="CI55" s="971">
        <v>25.884</v>
      </c>
      <c r="CJ55" s="971">
        <v>2.48</v>
      </c>
      <c r="CK55" s="972">
        <f t="shared" si="3"/>
        <v>0.10596479234318919</v>
      </c>
      <c r="CL55" s="344"/>
      <c r="CM55" s="775" t="str">
        <f t="shared" si="18"/>
        <v>2009/2010</v>
      </c>
      <c r="CN55" s="982">
        <v>6.28</v>
      </c>
      <c r="CO55" s="982">
        <v>3.24</v>
      </c>
      <c r="CP55" s="982">
        <v>20.373999999999999</v>
      </c>
      <c r="CQ55" s="982">
        <v>3.5590000000000002</v>
      </c>
      <c r="CR55" s="982">
        <v>8.298</v>
      </c>
      <c r="CS55" s="982">
        <v>32.231000000000002</v>
      </c>
      <c r="CT55" s="982">
        <v>16</v>
      </c>
      <c r="CU55" s="982">
        <v>14.2</v>
      </c>
      <c r="CV55" s="982">
        <v>30.2</v>
      </c>
      <c r="CW55" s="982">
        <v>0.64200000000000002</v>
      </c>
      <c r="CX55" s="982">
        <v>32.231000000000002</v>
      </c>
      <c r="CY55" s="982">
        <v>1.389</v>
      </c>
      <c r="CZ55" s="776">
        <f t="shared" si="4"/>
        <v>4.5035989883924522E-2</v>
      </c>
      <c r="DA55" s="344"/>
      <c r="DB55" s="338" t="str">
        <f t="shared" si="19"/>
        <v>2009/2010</v>
      </c>
      <c r="DC55" s="597">
        <v>2.089</v>
      </c>
      <c r="DD55" s="597">
        <v>5.0199999999999996</v>
      </c>
      <c r="DE55" s="597">
        <v>10.486000000000001</v>
      </c>
      <c r="DF55" s="597">
        <v>0.93700000000000006</v>
      </c>
      <c r="DG55" s="597">
        <v>2.1000000000000001E-2</v>
      </c>
      <c r="DH55" s="597">
        <v>11.444000000000001</v>
      </c>
      <c r="DI55" s="597">
        <v>0.7</v>
      </c>
      <c r="DJ55" s="597">
        <v>5</v>
      </c>
      <c r="DK55" s="597">
        <v>5.7</v>
      </c>
      <c r="DL55" s="597">
        <v>5.0720000000000001</v>
      </c>
      <c r="DM55" s="597">
        <v>11.444000000000001</v>
      </c>
      <c r="DN55" s="597">
        <v>0.67200000000000004</v>
      </c>
      <c r="DO55" s="339">
        <f t="shared" si="62"/>
        <v>6.2383958410694398E-2</v>
      </c>
      <c r="DP55" s="344"/>
      <c r="DQ55" s="611" t="str">
        <f t="shared" si="20"/>
        <v>2009/2010</v>
      </c>
      <c r="DR55" s="612">
        <v>8.2620000000000005</v>
      </c>
      <c r="DS55" s="612">
        <v>2.02</v>
      </c>
      <c r="DT55" s="612">
        <v>16.719000000000001</v>
      </c>
      <c r="DU55" s="612">
        <v>0.73799999999999999</v>
      </c>
      <c r="DV55" s="612">
        <v>2.4E-2</v>
      </c>
      <c r="DW55" s="612">
        <v>17.481000000000002</v>
      </c>
      <c r="DX55" s="612">
        <v>7.8</v>
      </c>
      <c r="DY55" s="612">
        <v>7.3</v>
      </c>
      <c r="DZ55" s="612">
        <v>15.1</v>
      </c>
      <c r="EA55" s="612">
        <v>1.9390000000000001</v>
      </c>
      <c r="EB55" s="612">
        <v>17.481000000000002</v>
      </c>
      <c r="EC55" s="612">
        <v>0.442</v>
      </c>
      <c r="ED55" s="613">
        <f t="shared" si="5"/>
        <v>2.5940489465344208E-2</v>
      </c>
      <c r="EE55" s="344"/>
      <c r="EF55" s="994" t="str">
        <f t="shared" si="21"/>
        <v>2009/2010</v>
      </c>
      <c r="EG55" s="995">
        <v>1.167</v>
      </c>
      <c r="EH55" s="995">
        <v>8.39</v>
      </c>
      <c r="EI55" s="995">
        <v>9.7959999999999994</v>
      </c>
      <c r="EJ55" s="995">
        <v>1.833</v>
      </c>
      <c r="EK55" s="995">
        <v>2.0990000000000002</v>
      </c>
      <c r="EL55" s="995">
        <v>13.728</v>
      </c>
      <c r="EM55" s="995">
        <v>4.6100000000000003</v>
      </c>
      <c r="EN55" s="995">
        <v>7.258</v>
      </c>
      <c r="EO55" s="995">
        <v>11.868</v>
      </c>
      <c r="EP55" s="995">
        <v>0.129</v>
      </c>
      <c r="EQ55" s="995">
        <v>13.728</v>
      </c>
      <c r="ER55" s="995">
        <v>1.7310000000000001</v>
      </c>
      <c r="ES55" s="996">
        <f t="shared" si="6"/>
        <v>0.14428607151787948</v>
      </c>
      <c r="ET55" s="344"/>
      <c r="EU55" s="1007" t="str">
        <f t="shared" si="22"/>
        <v>2009/2010</v>
      </c>
      <c r="EV55" s="1008">
        <v>1.1200000000000001</v>
      </c>
      <c r="EW55" s="1008">
        <v>3.54</v>
      </c>
      <c r="EX55" s="1008">
        <v>3.9630000000000001</v>
      </c>
      <c r="EY55" s="1008">
        <v>0.254</v>
      </c>
      <c r="EZ55" s="1008">
        <v>3.2000000000000001E-2</v>
      </c>
      <c r="FA55" s="1008">
        <v>4.2489999999999997</v>
      </c>
      <c r="FB55" s="1008">
        <v>0.5</v>
      </c>
      <c r="FC55" s="1008">
        <v>3.2</v>
      </c>
      <c r="FD55" s="1008">
        <v>3.7</v>
      </c>
      <c r="FE55" s="1008">
        <v>0.42699999999999999</v>
      </c>
      <c r="FF55" s="1008">
        <v>4.2489999999999997</v>
      </c>
      <c r="FG55" s="1008">
        <v>0.122</v>
      </c>
      <c r="FH55" s="1009">
        <f t="shared" si="7"/>
        <v>2.9561424763750909E-2</v>
      </c>
      <c r="FI55" s="344"/>
      <c r="FJ55" s="955" t="str">
        <f t="shared" si="23"/>
        <v>2009/2010</v>
      </c>
      <c r="FK55" s="956">
        <f t="shared" si="24"/>
        <v>51.697999999999986</v>
      </c>
      <c r="FL55" s="956">
        <f t="shared" si="25"/>
        <v>2.4862277070679721</v>
      </c>
      <c r="FM55" s="956">
        <f t="shared" si="26"/>
        <v>128.53299999999999</v>
      </c>
      <c r="FN55" s="956">
        <f t="shared" si="27"/>
        <v>25.116000000000003</v>
      </c>
      <c r="FO55" s="956">
        <f t="shared" si="28"/>
        <v>75.330999999999989</v>
      </c>
      <c r="FP55" s="956">
        <f t="shared" si="29"/>
        <v>228.9800000000001</v>
      </c>
      <c r="FQ55" s="956">
        <f t="shared" si="30"/>
        <v>76.387999999999991</v>
      </c>
      <c r="FR55" s="956">
        <f t="shared" si="31"/>
        <v>116.84699999999997</v>
      </c>
      <c r="FS55" s="956">
        <f t="shared" si="32"/>
        <v>193.2350000000001</v>
      </c>
      <c r="FT55" s="956">
        <f t="shared" si="33"/>
        <v>8.315999999999983</v>
      </c>
      <c r="FU55" s="956">
        <f t="shared" si="34"/>
        <v>228.9800000000001</v>
      </c>
      <c r="FV55" s="956">
        <f t="shared" si="35"/>
        <v>27.428999999999998</v>
      </c>
      <c r="FW55" s="957">
        <f t="shared" si="9"/>
        <v>0.13608962495844718</v>
      </c>
      <c r="FX55" s="340"/>
      <c r="FY55" s="409" t="str">
        <f t="shared" si="36"/>
        <v>2009/2010</v>
      </c>
      <c r="FZ55" s="341">
        <f t="shared" si="37"/>
        <v>0.40164398612788388</v>
      </c>
      <c r="GA55" s="342">
        <f t="shared" si="38"/>
        <v>0.19841821090359943</v>
      </c>
      <c r="GB55" s="342">
        <f t="shared" si="39"/>
        <v>6.7884308681205124E-2</v>
      </c>
      <c r="GC55" s="342">
        <f t="shared" si="40"/>
        <v>7.2046911566469751E-2</v>
      </c>
      <c r="GD55" s="342">
        <f t="shared" si="41"/>
        <v>3.0251474456865029E-2</v>
      </c>
      <c r="GE55" s="342">
        <f t="shared" si="42"/>
        <v>2.4653741623366723E-2</v>
      </c>
      <c r="GF55" s="342">
        <f t="shared" si="43"/>
        <v>1.2688678446187469E-2</v>
      </c>
      <c r="GG55" s="342">
        <f t="shared" si="44"/>
        <v>2.0230976057773058E-2</v>
      </c>
      <c r="GH55" s="342">
        <f t="shared" si="45"/>
        <v>1.1853737751177993E-2</v>
      </c>
      <c r="GI55" s="342">
        <f t="shared" si="46"/>
        <v>4.7954637309022448E-3</v>
      </c>
      <c r="GJ55" s="342">
        <f t="shared" si="47"/>
        <v>0.1555325106545693</v>
      </c>
      <c r="GK55" s="343">
        <f t="shared" si="48"/>
        <v>1</v>
      </c>
      <c r="GM55" s="409" t="str">
        <f t="shared" si="49"/>
        <v>2009/2010</v>
      </c>
      <c r="GN55" s="426">
        <f t="shared" si="50"/>
        <v>0.67395924648247085</v>
      </c>
      <c r="GO55" s="426">
        <f t="shared" si="51"/>
        <v>1.2534389407124151</v>
      </c>
      <c r="GP55" s="426">
        <f t="shared" si="52"/>
        <v>0.84446748934543081</v>
      </c>
      <c r="GQ55" s="426">
        <f t="shared" si="53"/>
        <v>0.82513402492515486</v>
      </c>
      <c r="GR55" s="426">
        <f t="shared" si="54"/>
        <v>0.16742006432431836</v>
      </c>
      <c r="GS55" s="426">
        <f t="shared" si="55"/>
        <v>0.78408603367231944</v>
      </c>
      <c r="GT55" s="426">
        <f t="shared" si="56"/>
        <v>0.7675632911392406</v>
      </c>
      <c r="GU55" s="426">
        <f t="shared" si="57"/>
        <v>0.76358199170846486</v>
      </c>
      <c r="GV55" s="426">
        <f t="shared" si="58"/>
        <v>0.76517203622889907</v>
      </c>
      <c r="GW55" s="426">
        <f t="shared" si="59"/>
        <v>0.91392908153760199</v>
      </c>
      <c r="GX55" s="426">
        <f t="shared" si="60"/>
        <v>0.78408603367231944</v>
      </c>
      <c r="GY55" s="427">
        <f t="shared" si="61"/>
        <v>0.8054929157979831</v>
      </c>
    </row>
    <row r="56" spans="1:207" ht="14.4" x14ac:dyDescent="0.3">
      <c r="A56" s="416" t="s">
        <v>164</v>
      </c>
      <c r="B56" s="603">
        <v>164.869</v>
      </c>
      <c r="C56" s="603">
        <v>5.08</v>
      </c>
      <c r="D56" s="603">
        <v>837.28200000000004</v>
      </c>
      <c r="E56" s="603">
        <v>141.018</v>
      </c>
      <c r="F56" s="603">
        <v>93.432000000000002</v>
      </c>
      <c r="G56" s="603">
        <v>1071.732</v>
      </c>
      <c r="H56" s="603">
        <v>351.36200000000002</v>
      </c>
      <c r="I56" s="603">
        <v>505.54599999999999</v>
      </c>
      <c r="J56" s="603">
        <v>856.90800000000002</v>
      </c>
      <c r="K56" s="603">
        <v>91.557000000000002</v>
      </c>
      <c r="L56" s="603">
        <v>1071.732</v>
      </c>
      <c r="M56" s="603">
        <v>123.267</v>
      </c>
      <c r="N56" s="417">
        <f t="shared" si="11"/>
        <v>0.12996473248881085</v>
      </c>
      <c r="P56" s="331" t="str">
        <f t="shared" si="12"/>
        <v>2010/2011</v>
      </c>
      <c r="Q56" s="588">
        <v>32.96</v>
      </c>
      <c r="R56" s="588">
        <v>9.58</v>
      </c>
      <c r="S56" s="588">
        <v>315.61799999999999</v>
      </c>
      <c r="T56" s="588">
        <v>43.38</v>
      </c>
      <c r="U56" s="588">
        <v>0.70299999999999996</v>
      </c>
      <c r="V56" s="588">
        <v>359.70100000000002</v>
      </c>
      <c r="W56" s="588">
        <v>163.38200000000001</v>
      </c>
      <c r="X56" s="588">
        <v>121.167</v>
      </c>
      <c r="Y56" s="588">
        <v>284.54899999999998</v>
      </c>
      <c r="Z56" s="588">
        <v>46.508000000000003</v>
      </c>
      <c r="AA56" s="588">
        <v>359.70100000000002</v>
      </c>
      <c r="AB56" s="588">
        <v>28.643999999999998</v>
      </c>
      <c r="AC56" s="332">
        <f t="shared" si="13"/>
        <v>8.6522864642644623E-2</v>
      </c>
      <c r="AD56" s="344"/>
      <c r="AE56" s="334" t="str">
        <f t="shared" si="14"/>
        <v>2010/2011</v>
      </c>
      <c r="AF56" s="592">
        <v>32.5</v>
      </c>
      <c r="AG56" s="592">
        <v>5.45</v>
      </c>
      <c r="AH56" s="592">
        <v>177.245</v>
      </c>
      <c r="AI56" s="592">
        <v>51.31</v>
      </c>
      <c r="AJ56" s="592">
        <v>0.97899999999999998</v>
      </c>
      <c r="AK56" s="592">
        <v>229.53399999999999</v>
      </c>
      <c r="AL56" s="592">
        <v>52</v>
      </c>
      <c r="AM56" s="592">
        <v>128</v>
      </c>
      <c r="AN56" s="592">
        <v>180</v>
      </c>
      <c r="AO56" s="592">
        <v>0.111</v>
      </c>
      <c r="AP56" s="592">
        <v>229.53399999999999</v>
      </c>
      <c r="AQ56" s="592">
        <v>49.423000000000002</v>
      </c>
      <c r="AR56" s="335">
        <f t="shared" si="0"/>
        <v>0.27440300703455095</v>
      </c>
      <c r="AS56" s="345"/>
      <c r="AT56" s="611" t="str">
        <f t="shared" si="15"/>
        <v>2010/2011</v>
      </c>
      <c r="AU56" s="612">
        <v>13.8</v>
      </c>
      <c r="AV56" s="612">
        <v>4.16</v>
      </c>
      <c r="AW56" s="612">
        <v>57.4</v>
      </c>
      <c r="AX56" s="612">
        <v>6.4909999999999997</v>
      </c>
      <c r="AY56" s="612">
        <v>0.79100000000000004</v>
      </c>
      <c r="AZ56" s="612">
        <v>64.682000000000002</v>
      </c>
      <c r="BA56" s="612">
        <v>7</v>
      </c>
      <c r="BB56" s="612">
        <v>43</v>
      </c>
      <c r="BC56" s="612">
        <v>50</v>
      </c>
      <c r="BD56" s="612">
        <v>8.4039999999999999</v>
      </c>
      <c r="BE56" s="612">
        <v>64.682000000000002</v>
      </c>
      <c r="BF56" s="612">
        <v>6.2779999999999996</v>
      </c>
      <c r="BG56" s="613">
        <f t="shared" si="1"/>
        <v>0.10749263749058284</v>
      </c>
      <c r="BH56" s="345"/>
      <c r="BI56" s="955" t="str">
        <f t="shared" si="16"/>
        <v>2010/2011</v>
      </c>
      <c r="BJ56" s="956">
        <v>8.4090000000000007</v>
      </c>
      <c r="BK56" s="956">
        <v>6.97</v>
      </c>
      <c r="BL56" s="956">
        <v>58.618000000000002</v>
      </c>
      <c r="BM56" s="956">
        <v>5.5720000000000001</v>
      </c>
      <c r="BN56" s="956">
        <v>7.3849999999999998</v>
      </c>
      <c r="BO56" s="956">
        <v>71.575000000000003</v>
      </c>
      <c r="BP56" s="956">
        <v>15.346</v>
      </c>
      <c r="BQ56" s="956">
        <v>49.9</v>
      </c>
      <c r="BR56" s="956">
        <v>65.245999999999995</v>
      </c>
      <c r="BS56" s="956">
        <v>1.0960000000000001</v>
      </c>
      <c r="BT56" s="956">
        <v>71.575000000000003</v>
      </c>
      <c r="BU56" s="956">
        <v>5.2329999999999997</v>
      </c>
      <c r="BV56" s="957">
        <f t="shared" si="2"/>
        <v>7.8879141418709109E-2</v>
      </c>
      <c r="BW56" s="344"/>
      <c r="BX56" s="970" t="str">
        <f t="shared" si="17"/>
        <v>2010/2011</v>
      </c>
      <c r="BY56" s="971">
        <v>3.75</v>
      </c>
      <c r="BZ56" s="971">
        <v>6.72</v>
      </c>
      <c r="CA56" s="971">
        <v>25.2</v>
      </c>
      <c r="CB56" s="971">
        <v>2.48</v>
      </c>
      <c r="CC56" s="971">
        <v>7.0000000000000001E-3</v>
      </c>
      <c r="CD56" s="971">
        <v>27.687000000000001</v>
      </c>
      <c r="CE56" s="971">
        <v>2</v>
      </c>
      <c r="CF56" s="971">
        <v>5.3</v>
      </c>
      <c r="CG56" s="971">
        <v>7.3</v>
      </c>
      <c r="CH56" s="971">
        <v>16.349</v>
      </c>
      <c r="CI56" s="971">
        <v>27.687000000000001</v>
      </c>
      <c r="CJ56" s="971">
        <v>4.0380000000000003</v>
      </c>
      <c r="CK56" s="972">
        <f t="shared" si="3"/>
        <v>0.17074717747050616</v>
      </c>
      <c r="CL56" s="344"/>
      <c r="CM56" s="775" t="str">
        <f t="shared" si="18"/>
        <v>2010/2011</v>
      </c>
      <c r="CN56" s="982">
        <v>7.02</v>
      </c>
      <c r="CO56" s="982">
        <v>3</v>
      </c>
      <c r="CP56" s="982">
        <v>21.058</v>
      </c>
      <c r="CQ56" s="982">
        <v>1.389</v>
      </c>
      <c r="CR56" s="982">
        <v>8.2520000000000007</v>
      </c>
      <c r="CS56" s="982">
        <v>30.699000000000002</v>
      </c>
      <c r="CT56" s="982">
        <v>15.8</v>
      </c>
      <c r="CU56" s="982">
        <v>13.7</v>
      </c>
      <c r="CV56" s="982">
        <v>29.5</v>
      </c>
      <c r="CW56" s="982">
        <v>8.6999999999999994E-2</v>
      </c>
      <c r="CX56" s="982">
        <v>30.699000000000002</v>
      </c>
      <c r="CY56" s="982">
        <v>1.1120000000000001</v>
      </c>
      <c r="CZ56" s="776">
        <f t="shared" si="4"/>
        <v>3.758407408659209E-2</v>
      </c>
      <c r="DA56" s="344"/>
      <c r="DB56" s="338" t="str">
        <f t="shared" si="19"/>
        <v>2010/2011</v>
      </c>
      <c r="DC56" s="597">
        <v>2.6480000000000001</v>
      </c>
      <c r="DD56" s="597">
        <v>4.5</v>
      </c>
      <c r="DE56" s="597">
        <v>11.919</v>
      </c>
      <c r="DF56" s="597">
        <v>0.67200000000000004</v>
      </c>
      <c r="DG56" s="597">
        <v>3.7999999999999999E-2</v>
      </c>
      <c r="DH56" s="597">
        <v>12.629</v>
      </c>
      <c r="DI56" s="597">
        <v>1.1000000000000001</v>
      </c>
      <c r="DJ56" s="597">
        <v>5.4</v>
      </c>
      <c r="DK56" s="597">
        <v>6.5</v>
      </c>
      <c r="DL56" s="597">
        <v>5.008</v>
      </c>
      <c r="DM56" s="597">
        <v>12.629</v>
      </c>
      <c r="DN56" s="597">
        <v>1.121</v>
      </c>
      <c r="DO56" s="339">
        <f t="shared" si="62"/>
        <v>9.7410497045533548E-2</v>
      </c>
      <c r="DP56" s="344"/>
      <c r="DQ56" s="611" t="str">
        <f t="shared" si="20"/>
        <v>2010/2011</v>
      </c>
      <c r="DR56" s="612">
        <v>8.5530000000000008</v>
      </c>
      <c r="DS56" s="612">
        <v>2.54</v>
      </c>
      <c r="DT56" s="612">
        <v>21.725999999999999</v>
      </c>
      <c r="DU56" s="612">
        <v>0.442</v>
      </c>
      <c r="DV56" s="612">
        <v>1.9E-2</v>
      </c>
      <c r="DW56" s="612">
        <v>22.187000000000001</v>
      </c>
      <c r="DX56" s="612">
        <v>9.1</v>
      </c>
      <c r="DY56" s="612">
        <v>9</v>
      </c>
      <c r="DZ56" s="612">
        <v>18.100000000000001</v>
      </c>
      <c r="EA56" s="612">
        <v>3.5259999999999998</v>
      </c>
      <c r="EB56" s="612">
        <v>22.187000000000001</v>
      </c>
      <c r="EC56" s="612">
        <v>0.56100000000000005</v>
      </c>
      <c r="ED56" s="613">
        <f t="shared" si="5"/>
        <v>2.5940996948118009E-2</v>
      </c>
      <c r="EE56" s="344"/>
      <c r="EF56" s="994" t="str">
        <f t="shared" si="21"/>
        <v>2010/2011</v>
      </c>
      <c r="EG56" s="995">
        <v>1.2350000000000001</v>
      </c>
      <c r="EH56" s="995">
        <v>9.75</v>
      </c>
      <c r="EI56" s="995">
        <v>12.042999999999999</v>
      </c>
      <c r="EJ56" s="995">
        <v>1.7310000000000001</v>
      </c>
      <c r="EK56" s="995">
        <v>0.95899999999999996</v>
      </c>
      <c r="EL56" s="995">
        <v>14.733000000000001</v>
      </c>
      <c r="EM56" s="995">
        <v>4.9649999999999999</v>
      </c>
      <c r="EN56" s="995">
        <v>6.7960000000000003</v>
      </c>
      <c r="EO56" s="995">
        <v>11.760999999999999</v>
      </c>
      <c r="EP56" s="995">
        <v>1.7090000000000001</v>
      </c>
      <c r="EQ56" s="995">
        <v>14.733000000000001</v>
      </c>
      <c r="ER56" s="995">
        <v>1.2629999999999999</v>
      </c>
      <c r="ES56" s="996">
        <f t="shared" si="6"/>
        <v>9.3763919821826275E-2</v>
      </c>
      <c r="ET56" s="344"/>
      <c r="EU56" s="1007" t="str">
        <f t="shared" si="22"/>
        <v>2010/2011</v>
      </c>
      <c r="EV56" s="1008">
        <v>1.02</v>
      </c>
      <c r="EW56" s="1008">
        <v>3.02</v>
      </c>
      <c r="EX56" s="1008">
        <v>3.0750000000000002</v>
      </c>
      <c r="EY56" s="1008">
        <v>0.122</v>
      </c>
      <c r="EZ56" s="1008">
        <v>0.112</v>
      </c>
      <c r="FA56" s="1008">
        <v>3.3090000000000002</v>
      </c>
      <c r="FB56" s="1008">
        <v>0.4</v>
      </c>
      <c r="FC56" s="1008">
        <v>2.8</v>
      </c>
      <c r="FD56" s="1008">
        <v>3.2</v>
      </c>
      <c r="FE56" s="1008">
        <v>3.6999999999999998E-2</v>
      </c>
      <c r="FF56" s="1008">
        <v>3.3090000000000002</v>
      </c>
      <c r="FG56" s="1008">
        <v>7.1999999999999995E-2</v>
      </c>
      <c r="FH56" s="1009">
        <f t="shared" si="7"/>
        <v>2.2242817423540312E-2</v>
      </c>
      <c r="FI56" s="344"/>
      <c r="FJ56" s="955" t="str">
        <f t="shared" si="23"/>
        <v>2010/2011</v>
      </c>
      <c r="FK56" s="956">
        <f t="shared" si="24"/>
        <v>52.973999999999982</v>
      </c>
      <c r="FL56" s="956">
        <f t="shared" si="25"/>
        <v>2.5178389398572896</v>
      </c>
      <c r="FM56" s="956">
        <f t="shared" si="26"/>
        <v>133.38000000000002</v>
      </c>
      <c r="FN56" s="956">
        <f t="shared" si="27"/>
        <v>27.428999999999998</v>
      </c>
      <c r="FO56" s="956">
        <f t="shared" si="28"/>
        <v>74.186999999999998</v>
      </c>
      <c r="FP56" s="956">
        <f t="shared" si="29"/>
        <v>234.9959999999999</v>
      </c>
      <c r="FQ56" s="956">
        <f t="shared" si="30"/>
        <v>80.26900000000002</v>
      </c>
      <c r="FR56" s="956">
        <f t="shared" si="31"/>
        <v>120.483</v>
      </c>
      <c r="FS56" s="956">
        <f t="shared" si="32"/>
        <v>200.75200000000007</v>
      </c>
      <c r="FT56" s="956">
        <f t="shared" si="33"/>
        <v>8.7220000000000031</v>
      </c>
      <c r="FU56" s="956">
        <f t="shared" si="34"/>
        <v>234.9959999999999</v>
      </c>
      <c r="FV56" s="956">
        <f t="shared" si="35"/>
        <v>25.521999999999995</v>
      </c>
      <c r="FW56" s="957">
        <f t="shared" si="9"/>
        <v>0.12183850979119121</v>
      </c>
      <c r="FX56" s="340"/>
      <c r="FY56" s="409" t="str">
        <f t="shared" si="36"/>
        <v>2010/2011</v>
      </c>
      <c r="FZ56" s="341">
        <f t="shared" si="37"/>
        <v>0.37695543436978218</v>
      </c>
      <c r="GA56" s="342">
        <f t="shared" si="38"/>
        <v>0.21169092372701193</v>
      </c>
      <c r="GB56" s="342">
        <f t="shared" si="39"/>
        <v>6.8555158238204086E-2</v>
      </c>
      <c r="GC56" s="342">
        <f t="shared" si="40"/>
        <v>7.0009865254478179E-2</v>
      </c>
      <c r="GD56" s="342">
        <f t="shared" si="41"/>
        <v>3.0097386543601796E-2</v>
      </c>
      <c r="GE56" s="342">
        <f t="shared" si="42"/>
        <v>2.5150427215681215E-2</v>
      </c>
      <c r="GF56" s="342">
        <f t="shared" si="43"/>
        <v>1.4235347230682135E-2</v>
      </c>
      <c r="GG56" s="342">
        <f t="shared" si="44"/>
        <v>2.5948246827233831E-2</v>
      </c>
      <c r="GH56" s="342">
        <f t="shared" si="45"/>
        <v>1.4383445481928429E-2</v>
      </c>
      <c r="GI56" s="342">
        <f t="shared" si="46"/>
        <v>3.6725977627609335E-3</v>
      </c>
      <c r="GJ56" s="342">
        <f t="shared" si="47"/>
        <v>0.15930116734863525</v>
      </c>
      <c r="GK56" s="343">
        <f t="shared" si="48"/>
        <v>1</v>
      </c>
      <c r="GM56" s="409" t="str">
        <f t="shared" si="49"/>
        <v>2010/2011</v>
      </c>
      <c r="GN56" s="426">
        <f t="shared" si="50"/>
        <v>0.67869035415996937</v>
      </c>
      <c r="GO56" s="426">
        <f t="shared" si="51"/>
        <v>1.2383340258883031</v>
      </c>
      <c r="GP56" s="426">
        <f t="shared" si="52"/>
        <v>0.84069883265136491</v>
      </c>
      <c r="GQ56" s="426">
        <f t="shared" si="53"/>
        <v>0.8054929157979831</v>
      </c>
      <c r="GR56" s="426">
        <f t="shared" si="54"/>
        <v>0.20597867968147954</v>
      </c>
      <c r="GS56" s="426">
        <f t="shared" si="55"/>
        <v>0.78073249655697508</v>
      </c>
      <c r="GT56" s="426">
        <f t="shared" si="56"/>
        <v>0.77154900074566968</v>
      </c>
      <c r="GU56" s="426">
        <f t="shared" si="57"/>
        <v>0.76167747346433357</v>
      </c>
      <c r="GV56" s="426">
        <f t="shared" si="58"/>
        <v>0.7657251420222474</v>
      </c>
      <c r="GW56" s="426">
        <f t="shared" si="59"/>
        <v>0.90473693982983283</v>
      </c>
      <c r="GX56" s="426">
        <f t="shared" si="60"/>
        <v>0.78073249655697508</v>
      </c>
      <c r="GY56" s="427">
        <f t="shared" si="61"/>
        <v>0.79295350742696769</v>
      </c>
    </row>
    <row r="57" spans="1:207" ht="14.4" x14ac:dyDescent="0.3">
      <c r="A57" s="416" t="s">
        <v>165</v>
      </c>
      <c r="B57" s="603">
        <v>172.34800000000001</v>
      </c>
      <c r="C57" s="603">
        <v>5.17</v>
      </c>
      <c r="D57" s="603">
        <v>891.58799999999997</v>
      </c>
      <c r="E57" s="603">
        <v>123.267</v>
      </c>
      <c r="F57" s="603">
        <v>100.60299999999999</v>
      </c>
      <c r="G57" s="603">
        <v>1115.4580000000001</v>
      </c>
      <c r="H57" s="603">
        <v>359.92</v>
      </c>
      <c r="I57" s="603">
        <v>510.61200000000002</v>
      </c>
      <c r="J57" s="603">
        <v>870.53200000000004</v>
      </c>
      <c r="K57" s="603">
        <v>116.94799999999999</v>
      </c>
      <c r="L57" s="603">
        <v>1115.4580000000001</v>
      </c>
      <c r="M57" s="603">
        <v>127.97799999999999</v>
      </c>
      <c r="N57" s="417">
        <f t="shared" si="11"/>
        <v>0.12960059950581276</v>
      </c>
      <c r="P57" s="331" t="str">
        <f t="shared" si="12"/>
        <v>2011/2012</v>
      </c>
      <c r="Q57" s="588">
        <v>33.945</v>
      </c>
      <c r="R57" s="588">
        <v>9.2200000000000006</v>
      </c>
      <c r="S57" s="588">
        <v>312.78899999999999</v>
      </c>
      <c r="T57" s="588">
        <v>28.643999999999998</v>
      </c>
      <c r="U57" s="588">
        <v>0.746</v>
      </c>
      <c r="V57" s="588">
        <v>342.17899999999997</v>
      </c>
      <c r="W57" s="588">
        <v>163.34899999999999</v>
      </c>
      <c r="X57" s="588">
        <v>114.61199999999999</v>
      </c>
      <c r="Y57" s="588">
        <v>277.96100000000001</v>
      </c>
      <c r="Z57" s="588">
        <v>39.095999999999997</v>
      </c>
      <c r="AA57" s="588">
        <v>342.17899999999997</v>
      </c>
      <c r="AB57" s="588">
        <v>25.122</v>
      </c>
      <c r="AC57" s="332">
        <f t="shared" si="13"/>
        <v>7.9234964060090132E-2</v>
      </c>
      <c r="AD57" s="344"/>
      <c r="AE57" s="334" t="str">
        <f t="shared" si="14"/>
        <v>2011/2012</v>
      </c>
      <c r="AF57" s="592">
        <v>33.542000000000002</v>
      </c>
      <c r="AG57" s="592">
        <v>5.75</v>
      </c>
      <c r="AH57" s="592">
        <v>192.78100000000001</v>
      </c>
      <c r="AI57" s="592">
        <v>49.423000000000002</v>
      </c>
      <c r="AJ57" s="592">
        <v>5.2309999999999999</v>
      </c>
      <c r="AK57" s="592">
        <v>247.435</v>
      </c>
      <c r="AL57" s="592">
        <v>57</v>
      </c>
      <c r="AM57" s="592">
        <v>131</v>
      </c>
      <c r="AN57" s="592">
        <v>188</v>
      </c>
      <c r="AO57" s="592">
        <v>9.0999999999999998E-2</v>
      </c>
      <c r="AP57" s="592">
        <v>247.435</v>
      </c>
      <c r="AQ57" s="592">
        <v>59.344000000000001</v>
      </c>
      <c r="AR57" s="335">
        <f>AQ57/(AN57+AO57)</f>
        <v>0.31550685572409098</v>
      </c>
      <c r="AS57" s="345"/>
      <c r="AT57" s="611" t="str">
        <f t="shared" si="15"/>
        <v>2011/2012</v>
      </c>
      <c r="AU57" s="612">
        <v>15.2</v>
      </c>
      <c r="AV57" s="612">
        <v>4.8</v>
      </c>
      <c r="AW57" s="612">
        <v>73</v>
      </c>
      <c r="AX57" s="612">
        <v>6.2779999999999996</v>
      </c>
      <c r="AY57" s="612">
        <v>0.77100000000000002</v>
      </c>
      <c r="AZ57" s="612">
        <v>80.049000000000007</v>
      </c>
      <c r="BA57" s="612">
        <v>7.5</v>
      </c>
      <c r="BB57" s="612">
        <v>44</v>
      </c>
      <c r="BC57" s="612">
        <v>51.5</v>
      </c>
      <c r="BD57" s="612">
        <v>24.337</v>
      </c>
      <c r="BE57" s="612">
        <v>80.049000000000007</v>
      </c>
      <c r="BF57" s="612">
        <v>4.2119999999999997</v>
      </c>
      <c r="BG57" s="613">
        <f>BF57/(BC57+BD57)</f>
        <v>5.5540171684006483E-2</v>
      </c>
      <c r="BH57" s="345"/>
      <c r="BI57" s="955" t="str">
        <f t="shared" si="16"/>
        <v>2011/2012</v>
      </c>
      <c r="BJ57" s="956">
        <v>9.1579999999999995</v>
      </c>
      <c r="BK57" s="956">
        <v>7.46</v>
      </c>
      <c r="BL57" s="956">
        <v>68.316000000000003</v>
      </c>
      <c r="BM57" s="956">
        <v>5.2329999999999997</v>
      </c>
      <c r="BN57" s="956">
        <v>6.1130000000000004</v>
      </c>
      <c r="BO57" s="956">
        <v>79.662000000000006</v>
      </c>
      <c r="BP57" s="956">
        <v>15.693</v>
      </c>
      <c r="BQ57" s="956">
        <v>54</v>
      </c>
      <c r="BR57" s="956">
        <v>69.692999999999998</v>
      </c>
      <c r="BS57" s="956">
        <v>3.2869999999999999</v>
      </c>
      <c r="BT57" s="956">
        <v>79.662000000000006</v>
      </c>
      <c r="BU57" s="956">
        <v>6.6820000000000004</v>
      </c>
      <c r="BV57" s="957">
        <f>BU57/(BR57+BS57)</f>
        <v>9.1559331323650309E-2</v>
      </c>
      <c r="BW57" s="344"/>
      <c r="BX57" s="970" t="str">
        <f t="shared" si="17"/>
        <v>2011/2012</v>
      </c>
      <c r="BY57" s="971">
        <v>3.6</v>
      </c>
      <c r="BZ57" s="971">
        <v>5.83</v>
      </c>
      <c r="CA57" s="971">
        <v>21</v>
      </c>
      <c r="CB57" s="971">
        <v>4.0380000000000003</v>
      </c>
      <c r="CC57" s="971">
        <v>7.0000000000000001E-3</v>
      </c>
      <c r="CD57" s="971">
        <v>25.045000000000002</v>
      </c>
      <c r="CE57" s="971">
        <v>2.2000000000000002</v>
      </c>
      <c r="CF57" s="971">
        <v>4.8</v>
      </c>
      <c r="CG57" s="971">
        <v>7</v>
      </c>
      <c r="CH57" s="971">
        <v>17.149000000000001</v>
      </c>
      <c r="CI57" s="971">
        <v>25.045000000000002</v>
      </c>
      <c r="CJ57" s="971">
        <v>0.89600000000000002</v>
      </c>
      <c r="CK57" s="972">
        <f>CJ57/(CG57+CH57)</f>
        <v>3.7102985630874982E-2</v>
      </c>
      <c r="CL57" s="344"/>
      <c r="CM57" s="775" t="str">
        <f t="shared" si="18"/>
        <v>2011/2012</v>
      </c>
      <c r="CN57" s="982">
        <v>6.07</v>
      </c>
      <c r="CO57" s="982">
        <v>3.09</v>
      </c>
      <c r="CP57" s="982">
        <v>18.725999999999999</v>
      </c>
      <c r="CQ57" s="982">
        <v>1.1120000000000001</v>
      </c>
      <c r="CR57" s="982">
        <v>11.086</v>
      </c>
      <c r="CS57" s="982">
        <v>30.923999999999999</v>
      </c>
      <c r="CT57" s="982">
        <v>15.8</v>
      </c>
      <c r="CU57" s="982">
        <v>13.2</v>
      </c>
      <c r="CV57" s="982">
        <v>29</v>
      </c>
      <c r="CW57" s="982">
        <v>0.69399999999999995</v>
      </c>
      <c r="CX57" s="982">
        <v>30.923999999999999</v>
      </c>
      <c r="CY57" s="982">
        <v>1.23</v>
      </c>
      <c r="CZ57" s="776">
        <f>CY57/(CV57+CW57)</f>
        <v>4.1422509597898567E-2</v>
      </c>
      <c r="DA57" s="344"/>
      <c r="DB57" s="338" t="str">
        <f t="shared" si="19"/>
        <v>2011/2012</v>
      </c>
      <c r="DC57" s="597">
        <v>3.544</v>
      </c>
      <c r="DD57" s="597">
        <v>6.44</v>
      </c>
      <c r="DE57" s="597">
        <v>22.838000000000001</v>
      </c>
      <c r="DF57" s="597">
        <v>1.121</v>
      </c>
      <c r="DG57" s="597">
        <v>4.9000000000000002E-2</v>
      </c>
      <c r="DH57" s="597">
        <v>24.007999999999999</v>
      </c>
      <c r="DI57" s="597">
        <v>1.3</v>
      </c>
      <c r="DJ57" s="597">
        <v>6.5</v>
      </c>
      <c r="DK57" s="597">
        <v>7.8</v>
      </c>
      <c r="DL57" s="597">
        <v>15.208</v>
      </c>
      <c r="DM57" s="597">
        <v>24.007999999999999</v>
      </c>
      <c r="DN57" s="597">
        <v>1</v>
      </c>
      <c r="DO57" s="339">
        <f>DN57/(DK57+DL57)</f>
        <v>4.3463143254520172E-2</v>
      </c>
      <c r="DP57" s="344"/>
      <c r="DQ57" s="611" t="str">
        <f t="shared" si="20"/>
        <v>2011/2012</v>
      </c>
      <c r="DR57" s="612">
        <v>8.782</v>
      </c>
      <c r="DS57" s="612">
        <v>2.48</v>
      </c>
      <c r="DT57" s="612">
        <v>21.759</v>
      </c>
      <c r="DU57" s="612">
        <v>0.56100000000000005</v>
      </c>
      <c r="DV57" s="612">
        <v>3.0000000000000001E-3</v>
      </c>
      <c r="DW57" s="612">
        <v>22.323</v>
      </c>
      <c r="DX57" s="612">
        <v>8.4</v>
      </c>
      <c r="DY57" s="612">
        <v>8.8000000000000007</v>
      </c>
      <c r="DZ57" s="612">
        <v>17.2</v>
      </c>
      <c r="EA57" s="612">
        <v>4.5590000000000002</v>
      </c>
      <c r="EB57" s="612">
        <v>22.323</v>
      </c>
      <c r="EC57" s="612">
        <v>0.56399999999999995</v>
      </c>
      <c r="ED57" s="613">
        <f>EC57/(DZ57+EA57)</f>
        <v>2.5920308837722318E-2</v>
      </c>
      <c r="EE57" s="344"/>
      <c r="EF57" s="994" t="str">
        <f t="shared" si="21"/>
        <v>2011/2012</v>
      </c>
      <c r="EG57" s="995">
        <v>1.272</v>
      </c>
      <c r="EH57" s="995">
        <v>8.93</v>
      </c>
      <c r="EI57" s="995">
        <v>11.359</v>
      </c>
      <c r="EJ57" s="995">
        <v>1.2629999999999999</v>
      </c>
      <c r="EK57" s="995">
        <v>0.873</v>
      </c>
      <c r="EL57" s="995">
        <v>13.494999999999999</v>
      </c>
      <c r="EM57" s="995">
        <v>5.2249999999999996</v>
      </c>
      <c r="EN57" s="995">
        <v>6.4119999999999999</v>
      </c>
      <c r="EO57" s="995">
        <v>11.637</v>
      </c>
      <c r="EP57" s="995">
        <v>0.49299999999999999</v>
      </c>
      <c r="EQ57" s="995">
        <v>13.494999999999999</v>
      </c>
      <c r="ER57" s="995">
        <v>1.365</v>
      </c>
      <c r="ES57" s="996">
        <f>ER57/(EO57+EP57)</f>
        <v>0.11253091508656224</v>
      </c>
      <c r="ET57" s="344"/>
      <c r="EU57" s="1007" t="str">
        <f t="shared" si="22"/>
        <v>2011/2012</v>
      </c>
      <c r="EV57" s="1008">
        <v>1.6040000000000001</v>
      </c>
      <c r="EW57" s="1008">
        <v>4.34</v>
      </c>
      <c r="EX57" s="1008">
        <v>6.9619999999999997</v>
      </c>
      <c r="EY57" s="1008">
        <v>7.1999999999999995E-2</v>
      </c>
      <c r="EZ57" s="1008">
        <v>4.2999999999999997E-2</v>
      </c>
      <c r="FA57" s="1008">
        <v>7.077</v>
      </c>
      <c r="FB57" s="1008">
        <v>0.7</v>
      </c>
      <c r="FC57" s="1008">
        <v>4</v>
      </c>
      <c r="FD57" s="1008">
        <v>4.7</v>
      </c>
      <c r="FE57" s="1008">
        <v>2.0270000000000001</v>
      </c>
      <c r="FF57" s="1008">
        <v>7.077</v>
      </c>
      <c r="FG57" s="1008">
        <v>0.35</v>
      </c>
      <c r="FH57" s="1009">
        <f>FG57/(FD57+FE57)</f>
        <v>5.2029136316337141E-2</v>
      </c>
      <c r="FI57" s="344"/>
      <c r="FJ57" s="955" t="str">
        <f t="shared" si="23"/>
        <v>2011/2012</v>
      </c>
      <c r="FK57" s="956">
        <f t="shared" si="24"/>
        <v>55.631000000000036</v>
      </c>
      <c r="FL57" s="956">
        <f t="shared" si="25"/>
        <v>2.5535762434613773</v>
      </c>
      <c r="FM57" s="956">
        <f t="shared" si="26"/>
        <v>142.05799999999996</v>
      </c>
      <c r="FN57" s="956">
        <f t="shared" si="27"/>
        <v>25.521999999999995</v>
      </c>
      <c r="FO57" s="956">
        <f t="shared" si="28"/>
        <v>75.680999999999983</v>
      </c>
      <c r="FP57" s="956">
        <f t="shared" si="29"/>
        <v>243.26100000000008</v>
      </c>
      <c r="FQ57" s="956">
        <f t="shared" si="30"/>
        <v>82.753000000000029</v>
      </c>
      <c r="FR57" s="956">
        <f t="shared" si="31"/>
        <v>123.28799999999998</v>
      </c>
      <c r="FS57" s="956">
        <f t="shared" si="32"/>
        <v>206.04100000000005</v>
      </c>
      <c r="FT57" s="956">
        <f t="shared" si="33"/>
        <v>10.007000000000005</v>
      </c>
      <c r="FU57" s="956">
        <f t="shared" si="34"/>
        <v>243.26100000000008</v>
      </c>
      <c r="FV57" s="956">
        <f t="shared" si="35"/>
        <v>27.212999999999994</v>
      </c>
      <c r="FW57" s="957">
        <f>FV57/(FS57+FT57)</f>
        <v>0.12595812041768489</v>
      </c>
      <c r="FX57" s="340"/>
      <c r="FY57" s="409" t="str">
        <f t="shared" si="36"/>
        <v>2011/2012</v>
      </c>
      <c r="FZ57" s="341">
        <f t="shared" si="37"/>
        <v>0.3508223529253422</v>
      </c>
      <c r="GA57" s="342">
        <f t="shared" si="38"/>
        <v>0.21622206669448221</v>
      </c>
      <c r="GB57" s="342">
        <f t="shared" si="39"/>
        <v>8.1876382364948833E-2</v>
      </c>
      <c r="GC57" s="342">
        <f t="shared" si="40"/>
        <v>7.6622834762244449E-2</v>
      </c>
      <c r="GD57" s="342">
        <f t="shared" si="41"/>
        <v>2.3553479858409939E-2</v>
      </c>
      <c r="GE57" s="342">
        <f t="shared" si="42"/>
        <v>2.1002974468027832E-2</v>
      </c>
      <c r="GF57" s="342">
        <f t="shared" si="43"/>
        <v>2.5614970143160297E-2</v>
      </c>
      <c r="GG57" s="342">
        <f t="shared" si="44"/>
        <v>2.4404769916149614E-2</v>
      </c>
      <c r="GH57" s="342">
        <f t="shared" si="45"/>
        <v>1.2740189414841833E-2</v>
      </c>
      <c r="GI57" s="342">
        <f t="shared" si="46"/>
        <v>7.8085393702023807E-3</v>
      </c>
      <c r="GJ57" s="342">
        <f t="shared" si="47"/>
        <v>0.15933144008219038</v>
      </c>
      <c r="GK57" s="343">
        <f t="shared" si="48"/>
        <v>0.99999999999999989</v>
      </c>
      <c r="GM57" s="409" t="str">
        <f t="shared" si="49"/>
        <v>2011/2012</v>
      </c>
      <c r="GN57" s="426">
        <f t="shared" si="50"/>
        <v>0.67721702601712797</v>
      </c>
      <c r="GO57" s="426">
        <f t="shared" si="51"/>
        <v>1.2421223058190201</v>
      </c>
      <c r="GP57" s="426">
        <f t="shared" si="52"/>
        <v>0.84066855991780953</v>
      </c>
      <c r="GQ57" s="426">
        <f t="shared" si="53"/>
        <v>0.79295350742696769</v>
      </c>
      <c r="GR57" s="426">
        <f t="shared" si="54"/>
        <v>0.24772621094798367</v>
      </c>
      <c r="GS57" s="426">
        <f t="shared" si="55"/>
        <v>0.78191827930769242</v>
      </c>
      <c r="GT57" s="426">
        <f t="shared" si="56"/>
        <v>0.7700794621026894</v>
      </c>
      <c r="GU57" s="426">
        <f t="shared" si="57"/>
        <v>0.75854856525111036</v>
      </c>
      <c r="GV57" s="426">
        <f t="shared" si="58"/>
        <v>0.76331599527645155</v>
      </c>
      <c r="GW57" s="426">
        <f t="shared" si="59"/>
        <v>0.91443205527242888</v>
      </c>
      <c r="GX57" s="426">
        <f t="shared" si="60"/>
        <v>0.78191827930769242</v>
      </c>
      <c r="GY57" s="427">
        <f t="shared" si="61"/>
        <v>0.78736189032489967</v>
      </c>
    </row>
    <row r="58" spans="1:207" ht="14.4" x14ac:dyDescent="0.3">
      <c r="A58" s="416" t="s">
        <v>285</v>
      </c>
      <c r="B58" s="603">
        <v>178.1</v>
      </c>
      <c r="C58" s="603">
        <v>4.9000000000000004</v>
      </c>
      <c r="D58" s="603">
        <v>872.63400000000001</v>
      </c>
      <c r="E58" s="603">
        <v>127.97799999999999</v>
      </c>
      <c r="F58" s="603">
        <v>99.581000000000003</v>
      </c>
      <c r="G58" s="603">
        <v>1100.193</v>
      </c>
      <c r="H58" s="603">
        <v>350.93299999999999</v>
      </c>
      <c r="I58" s="603">
        <v>520.67399999999998</v>
      </c>
      <c r="J58" s="603">
        <v>871.60699999999997</v>
      </c>
      <c r="K58" s="603">
        <v>95.421999999999997</v>
      </c>
      <c r="L58" s="603">
        <v>1100.193</v>
      </c>
      <c r="M58" s="603">
        <v>133.16399999999999</v>
      </c>
      <c r="N58" s="417">
        <f t="shared" si="11"/>
        <v>0.13770424671855755</v>
      </c>
      <c r="P58" s="331" t="str">
        <f t="shared" si="12"/>
        <v>2012/2013</v>
      </c>
      <c r="Q58" s="588">
        <v>35.356000000000002</v>
      </c>
      <c r="R58" s="588">
        <v>7.73</v>
      </c>
      <c r="S58" s="588">
        <v>273.19200000000001</v>
      </c>
      <c r="T58" s="588">
        <v>25.122</v>
      </c>
      <c r="U58" s="588">
        <v>4.0629999999999997</v>
      </c>
      <c r="V58" s="588">
        <v>302.37700000000001</v>
      </c>
      <c r="W58" s="588">
        <v>153.529</v>
      </c>
      <c r="X58" s="588">
        <v>109.444</v>
      </c>
      <c r="Y58" s="588">
        <v>262.97300000000001</v>
      </c>
      <c r="Z58" s="588">
        <v>18.545000000000002</v>
      </c>
      <c r="AA58" s="588">
        <v>302.37700000000001</v>
      </c>
      <c r="AB58" s="588">
        <v>20.859000000000002</v>
      </c>
      <c r="AC58" s="332">
        <f t="shared" si="13"/>
        <v>7.4094729289068545E-2</v>
      </c>
      <c r="AD58" s="344"/>
      <c r="AE58" s="334" t="str">
        <f t="shared" si="14"/>
        <v>2012/2013</v>
      </c>
      <c r="AF58" s="592">
        <v>35.03</v>
      </c>
      <c r="AG58" s="592">
        <v>5.87</v>
      </c>
      <c r="AH58" s="592">
        <v>205.614</v>
      </c>
      <c r="AI58" s="592">
        <v>59.344000000000001</v>
      </c>
      <c r="AJ58" s="592">
        <v>2.702</v>
      </c>
      <c r="AK58" s="592">
        <v>267.66000000000003</v>
      </c>
      <c r="AL58" s="592">
        <v>56</v>
      </c>
      <c r="AM58" s="592">
        <v>144</v>
      </c>
      <c r="AN58" s="592">
        <v>200</v>
      </c>
      <c r="AO58" s="592">
        <v>8.1000000000000003E-2</v>
      </c>
      <c r="AP58" s="592">
        <v>267.66000000000003</v>
      </c>
      <c r="AQ58" s="592">
        <v>67.578999999999994</v>
      </c>
      <c r="AR58" s="335">
        <f>AQ58/(AN58+AO58)</f>
        <v>0.33775820792579003</v>
      </c>
      <c r="AS58" s="345"/>
      <c r="AT58" s="611" t="str">
        <f t="shared" si="15"/>
        <v>2012/2013</v>
      </c>
      <c r="AU58" s="612">
        <v>15.8</v>
      </c>
      <c r="AV58" s="612">
        <v>5.16</v>
      </c>
      <c r="AW58" s="612">
        <v>81.5</v>
      </c>
      <c r="AX58" s="612">
        <v>4.2119999999999997</v>
      </c>
      <c r="AY58" s="612">
        <v>0.88600000000000001</v>
      </c>
      <c r="AZ58" s="612">
        <v>86.597999999999999</v>
      </c>
      <c r="BA58" s="612">
        <v>8</v>
      </c>
      <c r="BB58" s="612">
        <v>44.5</v>
      </c>
      <c r="BC58" s="612">
        <v>52.5</v>
      </c>
      <c r="BD58" s="612">
        <v>24.948</v>
      </c>
      <c r="BE58" s="612">
        <v>86.597999999999999</v>
      </c>
      <c r="BF58" s="612">
        <v>9.15</v>
      </c>
      <c r="BG58" s="613">
        <f>BF58/(BC58+BD58)</f>
        <v>0.1181437867988844</v>
      </c>
      <c r="BH58" s="345"/>
      <c r="BI58" s="955" t="str">
        <f t="shared" si="16"/>
        <v>2012/2013</v>
      </c>
      <c r="BJ58" s="956">
        <v>9.7850000000000001</v>
      </c>
      <c r="BK58" s="956">
        <v>6.04</v>
      </c>
      <c r="BL58" s="956">
        <v>59.142000000000003</v>
      </c>
      <c r="BM58" s="956">
        <v>6.6820000000000004</v>
      </c>
      <c r="BN58" s="956">
        <v>11.362</v>
      </c>
      <c r="BO58" s="956">
        <v>77.186000000000007</v>
      </c>
      <c r="BP58" s="956">
        <v>16.846</v>
      </c>
      <c r="BQ58" s="956">
        <v>53</v>
      </c>
      <c r="BR58" s="956">
        <v>69.846000000000004</v>
      </c>
      <c r="BS58" s="956">
        <v>2.194</v>
      </c>
      <c r="BT58" s="956">
        <v>77.186000000000007</v>
      </c>
      <c r="BU58" s="956">
        <v>5.1459999999999999</v>
      </c>
      <c r="BV58" s="957">
        <f>BU58/(BR58+BS58)</f>
        <v>7.1432537479178229E-2</v>
      </c>
      <c r="BW58" s="344"/>
      <c r="BX58" s="970" t="str">
        <f t="shared" si="17"/>
        <v>2012/2013</v>
      </c>
      <c r="BY58" s="971">
        <v>4</v>
      </c>
      <c r="BZ58" s="971">
        <v>6.75</v>
      </c>
      <c r="CA58" s="971">
        <v>27</v>
      </c>
      <c r="CB58" s="971">
        <v>0.89600000000000002</v>
      </c>
      <c r="CC58" s="971">
        <v>3.0000000000000001E-3</v>
      </c>
      <c r="CD58" s="971">
        <v>27.899000000000001</v>
      </c>
      <c r="CE58" s="971">
        <v>2.6</v>
      </c>
      <c r="CF58" s="971">
        <v>5.3</v>
      </c>
      <c r="CG58" s="971">
        <v>7.9</v>
      </c>
      <c r="CH58" s="971">
        <v>18.690999999999999</v>
      </c>
      <c r="CI58" s="971">
        <v>27.899000000000001</v>
      </c>
      <c r="CJ58" s="971">
        <v>1.3080000000000001</v>
      </c>
      <c r="CK58" s="972">
        <f>CJ58/(CG58+CH58)</f>
        <v>4.9189575420254976E-2</v>
      </c>
      <c r="CL58" s="344"/>
      <c r="CM58" s="775" t="str">
        <f t="shared" si="18"/>
        <v>2012/2013</v>
      </c>
      <c r="CN58" s="982">
        <v>6.8959999999999999</v>
      </c>
      <c r="CO58" s="982">
        <v>3.13</v>
      </c>
      <c r="CP58" s="982">
        <v>21.591000000000001</v>
      </c>
      <c r="CQ58" s="982">
        <v>1.23</v>
      </c>
      <c r="CR58" s="982">
        <v>5.6760000000000002</v>
      </c>
      <c r="CS58" s="982">
        <v>28.497</v>
      </c>
      <c r="CT58" s="982">
        <v>16</v>
      </c>
      <c r="CU58" s="982">
        <v>11</v>
      </c>
      <c r="CV58" s="982">
        <v>27</v>
      </c>
      <c r="CW58" s="982">
        <v>0.52200000000000002</v>
      </c>
      <c r="CX58" s="982">
        <v>28.497</v>
      </c>
      <c r="CY58" s="982">
        <v>0.97499999999999998</v>
      </c>
      <c r="CZ58" s="776">
        <f>CY58/(CV58+CW58)</f>
        <v>3.5426204490952691E-2</v>
      </c>
      <c r="DA58" s="344"/>
      <c r="DB58" s="338" t="str">
        <f t="shared" si="19"/>
        <v>2012/2013</v>
      </c>
      <c r="DC58" s="597">
        <v>4.37</v>
      </c>
      <c r="DD58" s="597">
        <v>4.79</v>
      </c>
      <c r="DE58" s="597">
        <v>20.922000000000001</v>
      </c>
      <c r="DF58" s="597">
        <v>1</v>
      </c>
      <c r="DG58" s="597">
        <v>4.3999999999999997E-2</v>
      </c>
      <c r="DH58" s="597">
        <v>21.966000000000001</v>
      </c>
      <c r="DI58" s="597">
        <v>1.3</v>
      </c>
      <c r="DJ58" s="597">
        <v>6.8</v>
      </c>
      <c r="DK58" s="597">
        <v>8.1</v>
      </c>
      <c r="DL58" s="597">
        <v>12.726000000000001</v>
      </c>
      <c r="DM58" s="597">
        <v>21.966000000000001</v>
      </c>
      <c r="DN58" s="597">
        <v>1.1399999999999999</v>
      </c>
      <c r="DO58" s="339">
        <f>DN58/(DK58+DL58)</f>
        <v>5.4739268222414282E-2</v>
      </c>
      <c r="DP58" s="344"/>
      <c r="DQ58" s="611" t="str">
        <f t="shared" si="20"/>
        <v>2012/2013</v>
      </c>
      <c r="DR58" s="612">
        <v>8.673</v>
      </c>
      <c r="DS58" s="612">
        <v>2.57</v>
      </c>
      <c r="DT58" s="612">
        <v>22.257999999999999</v>
      </c>
      <c r="DU58" s="612">
        <v>0.56399999999999995</v>
      </c>
      <c r="DV58" s="612">
        <v>1.2E-2</v>
      </c>
      <c r="DW58" s="612">
        <v>22.834</v>
      </c>
      <c r="DX58" s="612">
        <v>8.6</v>
      </c>
      <c r="DY58" s="612">
        <v>8.9</v>
      </c>
      <c r="DZ58" s="612">
        <v>17.5</v>
      </c>
      <c r="EA58" s="612">
        <v>4.7110000000000003</v>
      </c>
      <c r="EB58" s="612">
        <v>22.834</v>
      </c>
      <c r="EC58" s="612">
        <v>0.623</v>
      </c>
      <c r="ED58" s="613">
        <f>EC58/(DZ58+EA58)</f>
        <v>2.8049164828238261E-2</v>
      </c>
      <c r="EE58" s="344"/>
      <c r="EF58" s="994" t="str">
        <f t="shared" si="21"/>
        <v>2012/2013</v>
      </c>
      <c r="EG58" s="995">
        <v>1.4179999999999999</v>
      </c>
      <c r="EH58" s="995">
        <v>9.2100000000000009</v>
      </c>
      <c r="EI58" s="995">
        <v>13.06</v>
      </c>
      <c r="EJ58" s="995">
        <v>1.365</v>
      </c>
      <c r="EK58" s="995">
        <v>0.48099999999999998</v>
      </c>
      <c r="EL58" s="995">
        <v>14.906000000000001</v>
      </c>
      <c r="EM58" s="995">
        <v>5.33</v>
      </c>
      <c r="EN58" s="995">
        <v>6.274</v>
      </c>
      <c r="EO58" s="995">
        <v>11.603999999999999</v>
      </c>
      <c r="EP58" s="995">
        <v>1.7529999999999999</v>
      </c>
      <c r="EQ58" s="995">
        <v>14.906000000000001</v>
      </c>
      <c r="ER58" s="995">
        <v>1.5489999999999999</v>
      </c>
      <c r="ES58" s="996">
        <f>ER58/(EO58+EP58)</f>
        <v>0.11596915475031819</v>
      </c>
      <c r="ET58" s="344"/>
      <c r="EU58" s="1007" t="str">
        <f t="shared" si="22"/>
        <v>2012/2013</v>
      </c>
      <c r="EV58" s="1008">
        <v>1.9370000000000001</v>
      </c>
      <c r="EW58" s="1008">
        <v>4.24</v>
      </c>
      <c r="EX58" s="1008">
        <v>8.2129999999999992</v>
      </c>
      <c r="EY58" s="1008">
        <v>0.35</v>
      </c>
      <c r="EZ58" s="1008">
        <v>5.0999999999999997E-2</v>
      </c>
      <c r="FA58" s="1008">
        <v>8.6140000000000008</v>
      </c>
      <c r="FB58" s="1008">
        <v>0.8</v>
      </c>
      <c r="FC58" s="1008">
        <v>5.6</v>
      </c>
      <c r="FD58" s="1008">
        <v>6.4</v>
      </c>
      <c r="FE58" s="1008">
        <v>1.917</v>
      </c>
      <c r="FF58" s="1008">
        <v>8.6140000000000008</v>
      </c>
      <c r="FG58" s="1008">
        <v>0.29699999999999999</v>
      </c>
      <c r="FH58" s="1009">
        <f>FG58/(FD58+FE58)</f>
        <v>3.5709991583503665E-2</v>
      </c>
      <c r="FI58" s="344"/>
      <c r="FJ58" s="955" t="str">
        <f t="shared" si="23"/>
        <v>2012/2013</v>
      </c>
      <c r="FK58" s="956">
        <f t="shared" si="24"/>
        <v>54.835000000000001</v>
      </c>
      <c r="FL58" s="956">
        <f t="shared" si="25"/>
        <v>2.5557034740585385</v>
      </c>
      <c r="FM58" s="956">
        <f t="shared" si="26"/>
        <v>140.14199999999997</v>
      </c>
      <c r="FN58" s="956">
        <f t="shared" si="27"/>
        <v>27.212999999999994</v>
      </c>
      <c r="FO58" s="956">
        <f t="shared" si="28"/>
        <v>74.301000000000016</v>
      </c>
      <c r="FP58" s="956">
        <f t="shared" si="29"/>
        <v>241.65599999999992</v>
      </c>
      <c r="FQ58" s="956">
        <f t="shared" si="30"/>
        <v>81.928000000000011</v>
      </c>
      <c r="FR58" s="956">
        <f t="shared" si="31"/>
        <v>125.85599999999994</v>
      </c>
      <c r="FS58" s="956">
        <f t="shared" si="32"/>
        <v>207.78400000000002</v>
      </c>
      <c r="FT58" s="956">
        <f t="shared" si="33"/>
        <v>9.333999999999989</v>
      </c>
      <c r="FU58" s="956">
        <f t="shared" si="34"/>
        <v>241.65599999999992</v>
      </c>
      <c r="FV58" s="956">
        <f t="shared" si="35"/>
        <v>24.537999999999982</v>
      </c>
      <c r="FW58" s="957">
        <f>FV58/(FS58+FT58)</f>
        <v>0.11301688482760519</v>
      </c>
      <c r="FX58" s="340"/>
      <c r="FY58" s="409" t="str">
        <f t="shared" si="36"/>
        <v>2012/2013</v>
      </c>
      <c r="FZ58" s="341">
        <f t="shared" si="37"/>
        <v>0.31306595892436007</v>
      </c>
      <c r="GA58" s="342">
        <f t="shared" si="38"/>
        <v>0.23562455737456942</v>
      </c>
      <c r="GB58" s="342">
        <f t="shared" si="39"/>
        <v>9.3395398299859961E-2</v>
      </c>
      <c r="GC58" s="342">
        <f t="shared" si="40"/>
        <v>6.7774118358899613E-2</v>
      </c>
      <c r="GD58" s="342">
        <f t="shared" si="41"/>
        <v>3.0940806798726614E-2</v>
      </c>
      <c r="GE58" s="342">
        <f t="shared" si="42"/>
        <v>2.4742331836715051E-2</v>
      </c>
      <c r="GF58" s="342">
        <f t="shared" si="43"/>
        <v>2.3975687401591044E-2</v>
      </c>
      <c r="GG58" s="342">
        <f t="shared" si="44"/>
        <v>2.5506684360224331E-2</v>
      </c>
      <c r="GH58" s="342">
        <f t="shared" si="45"/>
        <v>1.4966182844124799E-2</v>
      </c>
      <c r="GI58" s="342">
        <f t="shared" si="46"/>
        <v>9.4117350458496913E-3</v>
      </c>
      <c r="GJ58" s="342">
        <f t="shared" si="47"/>
        <v>0.1605965387550794</v>
      </c>
      <c r="GK58" s="343">
        <f t="shared" si="48"/>
        <v>0.99999999999999989</v>
      </c>
      <c r="GM58" s="409" t="str">
        <f t="shared" si="49"/>
        <v>2012/2013</v>
      </c>
      <c r="GN58" s="426">
        <f t="shared" si="50"/>
        <v>0.69211117349803486</v>
      </c>
      <c r="GO58" s="426">
        <f t="shared" si="51"/>
        <v>1.2127381111045805</v>
      </c>
      <c r="GP58" s="426">
        <f t="shared" si="52"/>
        <v>0.8394034612449206</v>
      </c>
      <c r="GQ58" s="426">
        <f t="shared" si="53"/>
        <v>0.78736189032489967</v>
      </c>
      <c r="GR58" s="426">
        <f t="shared" si="54"/>
        <v>0.25386368885630795</v>
      </c>
      <c r="GS58" s="426">
        <f t="shared" si="55"/>
        <v>0.78035126564157375</v>
      </c>
      <c r="GT58" s="426">
        <f t="shared" si="56"/>
        <v>0.76654233144218409</v>
      </c>
      <c r="GU58" s="426">
        <f t="shared" si="57"/>
        <v>0.75828253379273802</v>
      </c>
      <c r="GV58" s="426">
        <f t="shared" si="58"/>
        <v>0.76160815596937614</v>
      </c>
      <c r="GW58" s="426">
        <f t="shared" si="59"/>
        <v>0.90218188677663447</v>
      </c>
      <c r="GX58" s="426">
        <f t="shared" si="60"/>
        <v>0.78035126564157375</v>
      </c>
      <c r="GY58" s="427">
        <f t="shared" si="61"/>
        <v>0.81573097834249508</v>
      </c>
    </row>
    <row r="59" spans="1:207" ht="14.4" x14ac:dyDescent="0.3">
      <c r="A59" s="416" t="s">
        <v>324</v>
      </c>
      <c r="B59" s="605">
        <v>180.72</v>
      </c>
      <c r="C59" s="605">
        <v>5.5</v>
      </c>
      <c r="D59" s="605">
        <v>993.74800000000005</v>
      </c>
      <c r="E59" s="605">
        <v>133.16399999999999</v>
      </c>
      <c r="F59" s="605">
        <v>125.461</v>
      </c>
      <c r="G59" s="605">
        <v>1252.373</v>
      </c>
      <c r="H59" s="605">
        <v>372.017</v>
      </c>
      <c r="I59" s="605">
        <v>574.11099999999999</v>
      </c>
      <c r="J59" s="605">
        <v>946.12800000000004</v>
      </c>
      <c r="K59" s="605">
        <v>131.416</v>
      </c>
      <c r="L59" s="605">
        <v>1252.373</v>
      </c>
      <c r="M59" s="605">
        <v>174.82900000000001</v>
      </c>
      <c r="N59" s="417">
        <f t="shared" si="11"/>
        <v>0.16224766691661779</v>
      </c>
      <c r="P59" s="331" t="str">
        <f t="shared" si="12"/>
        <v>2013/2014</v>
      </c>
      <c r="Q59" s="479">
        <v>35.39</v>
      </c>
      <c r="R59" s="479">
        <v>9.93</v>
      </c>
      <c r="S59" s="479">
        <v>351.27199999999999</v>
      </c>
      <c r="T59" s="479">
        <v>20.859000000000002</v>
      </c>
      <c r="U59" s="479">
        <v>0.90900000000000003</v>
      </c>
      <c r="V59" s="479">
        <v>373.04</v>
      </c>
      <c r="W59" s="479">
        <v>165.928</v>
      </c>
      <c r="X59" s="479">
        <v>127.03</v>
      </c>
      <c r="Y59" s="479">
        <v>292.95800000000003</v>
      </c>
      <c r="Z59" s="479">
        <v>48.79</v>
      </c>
      <c r="AA59" s="479">
        <v>373.04</v>
      </c>
      <c r="AB59" s="479">
        <v>31.292000000000002</v>
      </c>
      <c r="AC59" s="332">
        <f t="shared" si="13"/>
        <v>9.1564544635228284E-2</v>
      </c>
      <c r="AD59" s="344"/>
      <c r="AE59" s="334" t="str">
        <f t="shared" si="14"/>
        <v>2013/2014</v>
      </c>
      <c r="AF59" s="593">
        <v>36.317999999999998</v>
      </c>
      <c r="AG59" s="593">
        <v>6.02</v>
      </c>
      <c r="AH59" s="593">
        <v>218.489</v>
      </c>
      <c r="AI59" s="593">
        <v>67.578999999999994</v>
      </c>
      <c r="AJ59" s="593">
        <v>3.2770000000000001</v>
      </c>
      <c r="AK59" s="593">
        <v>289.34500000000003</v>
      </c>
      <c r="AL59" s="593">
        <v>58</v>
      </c>
      <c r="AM59" s="593">
        <v>150</v>
      </c>
      <c r="AN59" s="593">
        <v>208</v>
      </c>
      <c r="AO59" s="593">
        <v>2.1999999999999999E-2</v>
      </c>
      <c r="AP59" s="593">
        <v>289.34500000000003</v>
      </c>
      <c r="AQ59" s="593">
        <v>81.322999999999993</v>
      </c>
      <c r="AR59" s="335">
        <f>AQ59/(AN59+AO59)</f>
        <v>0.39093461268519675</v>
      </c>
      <c r="AS59" s="345"/>
      <c r="AT59" s="611" t="str">
        <f t="shared" si="15"/>
        <v>2013/2014</v>
      </c>
      <c r="AU59" s="614">
        <v>15.8</v>
      </c>
      <c r="AV59" s="614">
        <v>5.0599999999999996</v>
      </c>
      <c r="AW59" s="614">
        <v>80</v>
      </c>
      <c r="AX59" s="614">
        <v>9.15</v>
      </c>
      <c r="AY59" s="614">
        <v>0.78900000000000003</v>
      </c>
      <c r="AZ59" s="614">
        <v>89.938999999999993</v>
      </c>
      <c r="BA59" s="614">
        <v>9</v>
      </c>
      <c r="BB59" s="614">
        <v>46</v>
      </c>
      <c r="BC59" s="614">
        <v>55</v>
      </c>
      <c r="BD59" s="614">
        <v>20.966999999999999</v>
      </c>
      <c r="BE59" s="614">
        <v>89.938999999999993</v>
      </c>
      <c r="BF59" s="614">
        <v>13.972</v>
      </c>
      <c r="BG59" s="613">
        <f>BF59/(BC59+BD59)</f>
        <v>0.18392196611686654</v>
      </c>
      <c r="BH59" s="345"/>
      <c r="BI59" s="955" t="str">
        <f t="shared" si="16"/>
        <v>2013/2014</v>
      </c>
      <c r="BJ59" s="958">
        <v>9.7469999999999999</v>
      </c>
      <c r="BK59" s="958">
        <v>6.66</v>
      </c>
      <c r="BL59" s="958">
        <v>64.930999999999997</v>
      </c>
      <c r="BM59" s="958">
        <v>5.1459999999999999</v>
      </c>
      <c r="BN59" s="958">
        <v>16.013999999999999</v>
      </c>
      <c r="BO59" s="958">
        <v>86.090999999999994</v>
      </c>
      <c r="BP59" s="958">
        <v>18.795999999999999</v>
      </c>
      <c r="BQ59" s="958">
        <v>58</v>
      </c>
      <c r="BR59" s="958">
        <v>76.796000000000006</v>
      </c>
      <c r="BS59" s="958">
        <v>2.4039999999999999</v>
      </c>
      <c r="BT59" s="958">
        <v>86.090999999999994</v>
      </c>
      <c r="BU59" s="958">
        <v>6.891</v>
      </c>
      <c r="BV59" s="957">
        <f>BU59/(BR59+BS59)</f>
        <v>8.7007575757575756E-2</v>
      </c>
      <c r="BW59" s="344"/>
      <c r="BX59" s="970" t="str">
        <f t="shared" si="17"/>
        <v>2013/2014</v>
      </c>
      <c r="BY59" s="973">
        <v>3.4</v>
      </c>
      <c r="BZ59" s="973">
        <v>7.65</v>
      </c>
      <c r="CA59" s="973">
        <v>26</v>
      </c>
      <c r="CB59" s="973">
        <v>1.3080000000000001</v>
      </c>
      <c r="CC59" s="973">
        <v>2E-3</v>
      </c>
      <c r="CD59" s="973">
        <v>27.31</v>
      </c>
      <c r="CE59" s="973">
        <v>3</v>
      </c>
      <c r="CF59" s="973">
        <v>5.8</v>
      </c>
      <c r="CG59" s="973">
        <v>8.8000000000000007</v>
      </c>
      <c r="CH59" s="973">
        <v>17.102</v>
      </c>
      <c r="CI59" s="973">
        <v>27.31</v>
      </c>
      <c r="CJ59" s="973">
        <v>1.4079999999999999</v>
      </c>
      <c r="CK59" s="972">
        <f>CJ59/(CG59+CH59)</f>
        <v>5.4358736777082847E-2</v>
      </c>
      <c r="CL59" s="344"/>
      <c r="CM59" s="775" t="str">
        <f t="shared" si="18"/>
        <v>2013/2014</v>
      </c>
      <c r="CN59" s="983">
        <v>7.0519999999999996</v>
      </c>
      <c r="CO59" s="983">
        <v>3.25</v>
      </c>
      <c r="CP59" s="983">
        <v>22.88</v>
      </c>
      <c r="CQ59" s="983">
        <v>0.97499999999999998</v>
      </c>
      <c r="CR59" s="983">
        <v>10.949</v>
      </c>
      <c r="CS59" s="983">
        <v>34.804000000000002</v>
      </c>
      <c r="CT59" s="983">
        <v>16.5</v>
      </c>
      <c r="CU59" s="983">
        <v>15.2</v>
      </c>
      <c r="CV59" s="983">
        <v>31.7</v>
      </c>
      <c r="CW59" s="983">
        <v>0.501</v>
      </c>
      <c r="CX59" s="983">
        <v>34.804000000000002</v>
      </c>
      <c r="CY59" s="983">
        <v>2.6030000000000002</v>
      </c>
      <c r="CZ59" s="776">
        <f>CY59/(CV59+CW59)</f>
        <v>8.0835998882022309E-2</v>
      </c>
      <c r="DA59" s="344"/>
      <c r="DB59" s="338" t="str">
        <f t="shared" si="19"/>
        <v>2013/2014</v>
      </c>
      <c r="DC59" s="987">
        <v>4.8250000000000002</v>
      </c>
      <c r="DD59" s="987">
        <v>6.4</v>
      </c>
      <c r="DE59" s="987">
        <v>30.9</v>
      </c>
      <c r="DF59" s="987">
        <v>1.1399999999999999</v>
      </c>
      <c r="DG59" s="987">
        <v>6.6000000000000003E-2</v>
      </c>
      <c r="DH59" s="987">
        <v>32.106000000000002</v>
      </c>
      <c r="DI59" s="987">
        <v>1.4</v>
      </c>
      <c r="DJ59" s="987">
        <v>8.3000000000000007</v>
      </c>
      <c r="DK59" s="987">
        <v>9.6999999999999993</v>
      </c>
      <c r="DL59" s="987">
        <v>20.004000000000001</v>
      </c>
      <c r="DM59" s="987">
        <v>32.106000000000002</v>
      </c>
      <c r="DN59" s="987">
        <v>2.4020000000000001</v>
      </c>
      <c r="DO59" s="339">
        <f>DN59/(DK59+DL59)</f>
        <v>8.0864530029625639E-2</v>
      </c>
      <c r="DP59" s="344"/>
      <c r="DQ59" s="611" t="str">
        <f t="shared" si="20"/>
        <v>2013/2014</v>
      </c>
      <c r="DR59" s="614">
        <v>9.0660000000000007</v>
      </c>
      <c r="DS59" s="614">
        <v>2.68</v>
      </c>
      <c r="DT59" s="614">
        <v>24.259</v>
      </c>
      <c r="DU59" s="614">
        <v>0.623</v>
      </c>
      <c r="DV59" s="614">
        <v>8.9999999999999993E-3</v>
      </c>
      <c r="DW59" s="614">
        <v>24.890999999999998</v>
      </c>
      <c r="DX59" s="614">
        <v>9</v>
      </c>
      <c r="DY59" s="614">
        <v>10.6</v>
      </c>
      <c r="DZ59" s="614">
        <v>19.600000000000001</v>
      </c>
      <c r="EA59" s="614">
        <v>3.8730000000000002</v>
      </c>
      <c r="EB59" s="614">
        <v>24.890999999999998</v>
      </c>
      <c r="EC59" s="614">
        <v>1.4179999999999999</v>
      </c>
      <c r="ED59" s="613">
        <f>EC59/(DZ59+EA59)</f>
        <v>6.0409832573595182E-2</v>
      </c>
      <c r="EE59" s="344"/>
      <c r="EF59" s="994" t="str">
        <f t="shared" si="21"/>
        <v>2013/2014</v>
      </c>
      <c r="EG59" s="997">
        <v>1.48</v>
      </c>
      <c r="EH59" s="997">
        <v>9.59</v>
      </c>
      <c r="EI59" s="997">
        <v>14.194000000000001</v>
      </c>
      <c r="EJ59" s="997">
        <v>1.5489999999999999</v>
      </c>
      <c r="EK59" s="997">
        <v>0.504</v>
      </c>
      <c r="EL59" s="997">
        <v>16.247</v>
      </c>
      <c r="EM59" s="997">
        <v>5.18</v>
      </c>
      <c r="EN59" s="997">
        <v>7.4950000000000001</v>
      </c>
      <c r="EO59" s="997">
        <v>12.675000000000001</v>
      </c>
      <c r="EP59" s="997">
        <v>1.972</v>
      </c>
      <c r="EQ59" s="997">
        <v>16.247</v>
      </c>
      <c r="ER59" s="997">
        <v>1.6</v>
      </c>
      <c r="ES59" s="996">
        <f>ER59/(EO59+EP59)</f>
        <v>0.1092373864955281</v>
      </c>
      <c r="ET59" s="344"/>
      <c r="EU59" s="1007" t="str">
        <f t="shared" si="22"/>
        <v>2013/2014</v>
      </c>
      <c r="EV59" s="1010">
        <v>2.3220000000000001</v>
      </c>
      <c r="EW59" s="1010">
        <v>5.01</v>
      </c>
      <c r="EX59" s="1010">
        <v>11.635</v>
      </c>
      <c r="EY59" s="1010">
        <v>0.29699999999999999</v>
      </c>
      <c r="EZ59" s="1010">
        <v>5.1999999999999998E-2</v>
      </c>
      <c r="FA59" s="1010">
        <v>11.984</v>
      </c>
      <c r="FB59" s="1010">
        <v>0.9</v>
      </c>
      <c r="FC59" s="1010">
        <v>6.6</v>
      </c>
      <c r="FD59" s="1010">
        <v>7.5</v>
      </c>
      <c r="FE59" s="1010">
        <v>4.194</v>
      </c>
      <c r="FF59" s="1010">
        <v>11.984</v>
      </c>
      <c r="FG59" s="1010">
        <v>0.28999999999999998</v>
      </c>
      <c r="FH59" s="1009">
        <f>FG59/(FD59+FE59)</f>
        <v>2.4799042243885752E-2</v>
      </c>
      <c r="FI59" s="344"/>
      <c r="FJ59" s="955" t="str">
        <f t="shared" si="23"/>
        <v>2013/2014</v>
      </c>
      <c r="FK59" s="956">
        <f t="shared" si="24"/>
        <v>55.319999999999972</v>
      </c>
      <c r="FL59" s="956">
        <f t="shared" si="25"/>
        <v>2.6968185104844578</v>
      </c>
      <c r="FM59" s="956">
        <f t="shared" si="26"/>
        <v>149.18800000000013</v>
      </c>
      <c r="FN59" s="956">
        <f t="shared" si="27"/>
        <v>24.537999999999982</v>
      </c>
      <c r="FO59" s="956">
        <f t="shared" si="28"/>
        <v>92.889999999999986</v>
      </c>
      <c r="FP59" s="956">
        <f t="shared" si="29"/>
        <v>266.61600000000004</v>
      </c>
      <c r="FQ59" s="956">
        <f t="shared" si="30"/>
        <v>84.312999999999988</v>
      </c>
      <c r="FR59" s="956">
        <f t="shared" si="31"/>
        <v>139.08600000000001</v>
      </c>
      <c r="FS59" s="956">
        <f t="shared" si="32"/>
        <v>223.39900000000009</v>
      </c>
      <c r="FT59" s="956">
        <f t="shared" si="33"/>
        <v>11.587</v>
      </c>
      <c r="FU59" s="956">
        <f t="shared" si="34"/>
        <v>266.61600000000004</v>
      </c>
      <c r="FV59" s="956">
        <f t="shared" si="35"/>
        <v>31.63000000000001</v>
      </c>
      <c r="FW59" s="957">
        <f>FV59/(FS59+FT59)</f>
        <v>0.13460376362847148</v>
      </c>
      <c r="FX59" s="340"/>
      <c r="FY59" s="409" t="str">
        <f t="shared" si="36"/>
        <v>2013/2014</v>
      </c>
      <c r="FZ59" s="341">
        <f t="shared" si="37"/>
        <v>0.3534819692718878</v>
      </c>
      <c r="GA59" s="342">
        <f t="shared" si="38"/>
        <v>0.21986358714684204</v>
      </c>
      <c r="GB59" s="342">
        <f t="shared" si="39"/>
        <v>8.0503306673321604E-2</v>
      </c>
      <c r="GC59" s="342">
        <f t="shared" si="40"/>
        <v>6.5339502570068056E-2</v>
      </c>
      <c r="GD59" s="342">
        <f t="shared" si="41"/>
        <v>2.6163574668829521E-2</v>
      </c>
      <c r="GE59" s="342">
        <f t="shared" si="42"/>
        <v>2.3023945708569978E-2</v>
      </c>
      <c r="GF59" s="342">
        <f t="shared" si="43"/>
        <v>3.1094402202570467E-2</v>
      </c>
      <c r="GG59" s="342">
        <f t="shared" si="44"/>
        <v>2.441162145735136E-2</v>
      </c>
      <c r="GH59" s="342">
        <f t="shared" si="45"/>
        <v>1.4283299186514086E-2</v>
      </c>
      <c r="GI59" s="342">
        <f t="shared" si="46"/>
        <v>1.170819966430121E-2</v>
      </c>
      <c r="GJ59" s="342">
        <f t="shared" si="47"/>
        <v>0.15012659144974391</v>
      </c>
      <c r="GK59" s="343">
        <f t="shared" si="48"/>
        <v>1</v>
      </c>
      <c r="GM59" s="409" t="str">
        <f t="shared" si="49"/>
        <v>2013/2014</v>
      </c>
      <c r="GN59" s="426">
        <f t="shared" si="50"/>
        <v>0.69389110225763617</v>
      </c>
      <c r="GO59" s="426">
        <f t="shared" si="51"/>
        <v>1.2245324053936493</v>
      </c>
      <c r="GP59" s="426">
        <f t="shared" si="52"/>
        <v>0.84987340855025606</v>
      </c>
      <c r="GQ59" s="426">
        <f t="shared" si="53"/>
        <v>0.81573097834249508</v>
      </c>
      <c r="GR59" s="426">
        <f t="shared" si="54"/>
        <v>0.25961055626848184</v>
      </c>
      <c r="GS59" s="426">
        <f t="shared" si="55"/>
        <v>0.78711134781730352</v>
      </c>
      <c r="GT59" s="426">
        <f t="shared" si="56"/>
        <v>0.77336250762733949</v>
      </c>
      <c r="GU59" s="426">
        <f t="shared" si="57"/>
        <v>0.75773674428812554</v>
      </c>
      <c r="GV59" s="426">
        <f t="shared" si="58"/>
        <v>0.76388078568650342</v>
      </c>
      <c r="GW59" s="426">
        <f t="shared" si="59"/>
        <v>0.91182960978876249</v>
      </c>
      <c r="GX59" s="426">
        <f t="shared" si="60"/>
        <v>0.78711134781730352</v>
      </c>
      <c r="GY59" s="427">
        <f t="shared" si="61"/>
        <v>0.8190803585217552</v>
      </c>
    </row>
    <row r="60" spans="1:207" ht="14.4" x14ac:dyDescent="0.3">
      <c r="A60" s="416" t="s">
        <v>332</v>
      </c>
      <c r="B60" s="605">
        <v>179.79300000000001</v>
      </c>
      <c r="C60" s="605">
        <v>5.67</v>
      </c>
      <c r="D60" s="605">
        <v>1018.534</v>
      </c>
      <c r="E60" s="605">
        <v>174.82900000000001</v>
      </c>
      <c r="F60" s="605">
        <v>125.467</v>
      </c>
      <c r="G60" s="605">
        <v>1318.83</v>
      </c>
      <c r="H60" s="605">
        <v>379.53500000000003</v>
      </c>
      <c r="I60" s="605">
        <v>587.48299999999995</v>
      </c>
      <c r="J60" s="605">
        <v>967.01800000000003</v>
      </c>
      <c r="K60" s="605">
        <v>142.40199999999999</v>
      </c>
      <c r="L60" s="605">
        <v>1318.83</v>
      </c>
      <c r="M60" s="605">
        <v>209.41</v>
      </c>
      <c r="N60" s="417">
        <f t="shared" si="11"/>
        <v>0.18875628706891887</v>
      </c>
      <c r="P60" s="331" t="str">
        <f t="shared" si="12"/>
        <v>2014/2015</v>
      </c>
      <c r="Q60" s="589">
        <v>33.643999999999998</v>
      </c>
      <c r="R60" s="589">
        <v>10.73</v>
      </c>
      <c r="S60" s="589">
        <v>361.09100000000001</v>
      </c>
      <c r="T60" s="589">
        <v>31.292000000000002</v>
      </c>
      <c r="U60" s="589">
        <v>0.80400000000000005</v>
      </c>
      <c r="V60" s="589">
        <v>393.18700000000001</v>
      </c>
      <c r="W60" s="589">
        <v>167.684</v>
      </c>
      <c r="X60" s="589">
        <v>134.108</v>
      </c>
      <c r="Y60" s="589">
        <v>301.79199999999997</v>
      </c>
      <c r="Z60" s="589">
        <v>47.420999999999999</v>
      </c>
      <c r="AA60" s="589">
        <v>393.18700000000001</v>
      </c>
      <c r="AB60" s="589">
        <v>43.973999999999997</v>
      </c>
      <c r="AC60" s="332">
        <f t="shared" si="13"/>
        <v>0.12592314719096942</v>
      </c>
      <c r="AD60" s="346"/>
      <c r="AE60" s="334" t="str">
        <f t="shared" si="14"/>
        <v>2014/2015</v>
      </c>
      <c r="AF60" s="594">
        <v>37.122999999999998</v>
      </c>
      <c r="AG60" s="594">
        <v>5.81</v>
      </c>
      <c r="AH60" s="594">
        <v>215.64599999999999</v>
      </c>
      <c r="AI60" s="594">
        <v>81.322999999999993</v>
      </c>
      <c r="AJ60" s="594">
        <v>5.516</v>
      </c>
      <c r="AK60" s="594">
        <v>302.48500000000001</v>
      </c>
      <c r="AL60" s="594">
        <v>62</v>
      </c>
      <c r="AM60" s="594">
        <v>140</v>
      </c>
      <c r="AN60" s="594">
        <v>202</v>
      </c>
      <c r="AO60" s="594">
        <v>1.2999999999999999E-2</v>
      </c>
      <c r="AP60" s="594">
        <v>302.48500000000001</v>
      </c>
      <c r="AQ60" s="594">
        <v>100.47199999999999</v>
      </c>
      <c r="AR60" s="335">
        <f>AQ60/(AN60+AO60)</f>
        <v>0.49735413067475853</v>
      </c>
      <c r="AS60" s="345"/>
      <c r="AT60" s="611" t="str">
        <f t="shared" si="15"/>
        <v>2014/2015</v>
      </c>
      <c r="AU60" s="615">
        <v>15.75</v>
      </c>
      <c r="AV60" s="615">
        <v>5.4</v>
      </c>
      <c r="AW60" s="615">
        <v>85</v>
      </c>
      <c r="AX60" s="615">
        <v>13.972</v>
      </c>
      <c r="AY60" s="615">
        <v>0.33100000000000002</v>
      </c>
      <c r="AZ60" s="615">
        <v>99.302999999999997</v>
      </c>
      <c r="BA60" s="615">
        <v>9</v>
      </c>
      <c r="BB60" s="615">
        <v>48</v>
      </c>
      <c r="BC60" s="615">
        <v>57</v>
      </c>
      <c r="BD60" s="615">
        <v>34.460999999999999</v>
      </c>
      <c r="BE60" s="615">
        <v>99.302999999999997</v>
      </c>
      <c r="BF60" s="615">
        <v>7.8419999999999996</v>
      </c>
      <c r="BG60" s="613">
        <f>BF60/(BC60+BD60)</f>
        <v>8.5741463574638369E-2</v>
      </c>
      <c r="BH60" s="345"/>
      <c r="BI60" s="955" t="str">
        <f t="shared" si="16"/>
        <v>2014/2015</v>
      </c>
      <c r="BJ60" s="959">
        <v>9.5570000000000004</v>
      </c>
      <c r="BK60" s="959">
        <v>7.93</v>
      </c>
      <c r="BL60" s="959">
        <v>75.733999999999995</v>
      </c>
      <c r="BM60" s="959">
        <v>6.891</v>
      </c>
      <c r="BN60" s="959">
        <v>8.9079999999999995</v>
      </c>
      <c r="BO60" s="959">
        <v>91.533000000000001</v>
      </c>
      <c r="BP60" s="959">
        <v>18.38</v>
      </c>
      <c r="BQ60" s="959">
        <v>59.5</v>
      </c>
      <c r="BR60" s="959">
        <v>77.88</v>
      </c>
      <c r="BS60" s="959">
        <v>4.0270000000000001</v>
      </c>
      <c r="BT60" s="959">
        <v>91.533000000000001</v>
      </c>
      <c r="BU60" s="959">
        <v>9.6259999999999994</v>
      </c>
      <c r="BV60" s="957">
        <f>BU60/(BR60+BS60)</f>
        <v>0.11752353278718547</v>
      </c>
      <c r="BW60" s="346"/>
      <c r="BX60" s="970" t="str">
        <f t="shared" si="17"/>
        <v>2014/2015</v>
      </c>
      <c r="BY60" s="974">
        <v>3.5</v>
      </c>
      <c r="BZ60" s="974">
        <v>8.5</v>
      </c>
      <c r="CA60" s="974">
        <v>29.75</v>
      </c>
      <c r="CB60" s="974">
        <v>1.4079999999999999</v>
      </c>
      <c r="CC60" s="974">
        <v>3.0000000000000001E-3</v>
      </c>
      <c r="CD60" s="974">
        <v>31.161000000000001</v>
      </c>
      <c r="CE60" s="974">
        <v>3.3</v>
      </c>
      <c r="CF60" s="974">
        <v>6</v>
      </c>
      <c r="CG60" s="974">
        <v>9.3000000000000007</v>
      </c>
      <c r="CH60" s="974">
        <v>18.963000000000001</v>
      </c>
      <c r="CI60" s="974">
        <v>31.161000000000001</v>
      </c>
      <c r="CJ60" s="974">
        <v>2.8980000000000001</v>
      </c>
      <c r="CK60" s="972">
        <f>CJ60/(CG60+CH60)</f>
        <v>0.10253688568092559</v>
      </c>
      <c r="CL60" s="346"/>
      <c r="CM60" s="775" t="str">
        <f t="shared" si="18"/>
        <v>2014/2015</v>
      </c>
      <c r="CN60" s="782">
        <v>7.3250000000000002</v>
      </c>
      <c r="CO60" s="782">
        <v>3.48</v>
      </c>
      <c r="CP60" s="782">
        <v>25.48</v>
      </c>
      <c r="CQ60" s="782">
        <v>2.6030000000000002</v>
      </c>
      <c r="CR60" s="782">
        <v>11.340999999999999</v>
      </c>
      <c r="CS60" s="782">
        <v>39.423999999999999</v>
      </c>
      <c r="CT60" s="782">
        <v>16.75</v>
      </c>
      <c r="CU60" s="782">
        <v>17.8</v>
      </c>
      <c r="CV60" s="782">
        <v>34.549999999999997</v>
      </c>
      <c r="CW60" s="782">
        <v>0.78400000000000003</v>
      </c>
      <c r="CX60" s="782">
        <v>39.423999999999999</v>
      </c>
      <c r="CY60" s="782">
        <v>4.09</v>
      </c>
      <c r="CZ60" s="776">
        <f>CY60/(CV60+CW60)</f>
        <v>0.11575253297107603</v>
      </c>
      <c r="DA60" s="346"/>
      <c r="DB60" s="338" t="str">
        <f t="shared" si="19"/>
        <v>2014/2015</v>
      </c>
      <c r="DC60" s="598">
        <v>4.625</v>
      </c>
      <c r="DD60" s="598">
        <v>6.15</v>
      </c>
      <c r="DE60" s="598">
        <v>28.45</v>
      </c>
      <c r="DF60" s="598">
        <v>2.4020000000000001</v>
      </c>
      <c r="DG60" s="598">
        <v>2.8000000000000001E-2</v>
      </c>
      <c r="DH60" s="598">
        <v>30.88</v>
      </c>
      <c r="DI60" s="598">
        <v>1.4</v>
      </c>
      <c r="DJ60" s="598">
        <v>8</v>
      </c>
      <c r="DK60" s="598">
        <v>9.4</v>
      </c>
      <c r="DL60" s="598">
        <v>19.661000000000001</v>
      </c>
      <c r="DM60" s="598">
        <v>30.88</v>
      </c>
      <c r="DN60" s="598">
        <v>1.819</v>
      </c>
      <c r="DO60" s="339">
        <f>DN60/(DK60+DL60)</f>
        <v>6.259247789133203E-2</v>
      </c>
      <c r="DP60" s="346"/>
      <c r="DQ60" s="611" t="str">
        <f t="shared" si="20"/>
        <v>2014/2015</v>
      </c>
      <c r="DR60" s="615">
        <v>9.1850000000000005</v>
      </c>
      <c r="DS60" s="615">
        <v>2.63</v>
      </c>
      <c r="DT60" s="615">
        <v>24.17</v>
      </c>
      <c r="DU60" s="615">
        <v>1.4179999999999999</v>
      </c>
      <c r="DV60" s="615">
        <v>2.9000000000000001E-2</v>
      </c>
      <c r="DW60" s="615">
        <v>25.617000000000001</v>
      </c>
      <c r="DX60" s="615">
        <v>9.8000000000000007</v>
      </c>
      <c r="DY60" s="615">
        <v>12.55</v>
      </c>
      <c r="DZ60" s="615">
        <v>22.35</v>
      </c>
      <c r="EA60" s="615">
        <v>1.1619999999999999</v>
      </c>
      <c r="EB60" s="615">
        <v>25.617000000000001</v>
      </c>
      <c r="EC60" s="615">
        <v>2.105</v>
      </c>
      <c r="ED60" s="613">
        <f>EC60/(DZ60+EA60)</f>
        <v>8.9528751275944202E-2</v>
      </c>
      <c r="EE60" s="346"/>
      <c r="EF60" s="994" t="str">
        <f t="shared" si="21"/>
        <v>2014/2015</v>
      </c>
      <c r="EG60" s="998">
        <v>1.2270000000000001</v>
      </c>
      <c r="EH60" s="998">
        <v>9.36</v>
      </c>
      <c r="EI60" s="998">
        <v>11.487</v>
      </c>
      <c r="EJ60" s="998">
        <v>1.6</v>
      </c>
      <c r="EK60" s="998">
        <v>1.5580000000000001</v>
      </c>
      <c r="EL60" s="998">
        <v>14.645</v>
      </c>
      <c r="EM60" s="998">
        <v>5.3940000000000001</v>
      </c>
      <c r="EN60" s="998">
        <v>7.4260000000000002</v>
      </c>
      <c r="EO60" s="998">
        <v>12.82</v>
      </c>
      <c r="EP60" s="998">
        <v>0.42299999999999999</v>
      </c>
      <c r="EQ60" s="998">
        <v>14.645</v>
      </c>
      <c r="ER60" s="998">
        <v>1.4019999999999999</v>
      </c>
      <c r="ES60" s="996">
        <f>ER60/(EO60+EP60)</f>
        <v>0.10586725062297062</v>
      </c>
      <c r="ET60" s="346"/>
      <c r="EU60" s="1007" t="str">
        <f t="shared" si="22"/>
        <v>2014/2015</v>
      </c>
      <c r="EV60" s="1011">
        <v>2.5960000000000001</v>
      </c>
      <c r="EW60" s="1011">
        <v>4.3600000000000003</v>
      </c>
      <c r="EX60" s="1011">
        <v>11.324999999999999</v>
      </c>
      <c r="EY60" s="1011">
        <v>0.28999999999999998</v>
      </c>
      <c r="EZ60" s="1011">
        <v>4.5999999999999999E-2</v>
      </c>
      <c r="FA60" s="1011">
        <v>11.661</v>
      </c>
      <c r="FB60" s="1011">
        <v>0.9</v>
      </c>
      <c r="FC60" s="1011">
        <v>7.2</v>
      </c>
      <c r="FD60" s="1011">
        <v>8.1</v>
      </c>
      <c r="FE60" s="1011">
        <v>3.2130000000000001</v>
      </c>
      <c r="FF60" s="1011">
        <v>11.661</v>
      </c>
      <c r="FG60" s="1011">
        <v>0.34799999999999998</v>
      </c>
      <c r="FH60" s="1009">
        <f>FG60/(FD60+FE60)</f>
        <v>3.0761071333863698E-2</v>
      </c>
      <c r="FI60" s="346"/>
      <c r="FJ60" s="955" t="str">
        <f t="shared" si="23"/>
        <v>2014/2015</v>
      </c>
      <c r="FK60" s="956">
        <f t="shared" si="24"/>
        <v>55.26100000000001</v>
      </c>
      <c r="FL60" s="956">
        <f t="shared" si="25"/>
        <v>2.7216481786431674</v>
      </c>
      <c r="FM60" s="956">
        <f t="shared" si="26"/>
        <v>150.4010000000001</v>
      </c>
      <c r="FN60" s="956">
        <f t="shared" si="27"/>
        <v>31.63000000000001</v>
      </c>
      <c r="FO60" s="956">
        <f t="shared" si="28"/>
        <v>96.902999999999977</v>
      </c>
      <c r="FP60" s="956">
        <f t="shared" si="29"/>
        <v>278.93399999999991</v>
      </c>
      <c r="FQ60" s="956">
        <f t="shared" si="30"/>
        <v>84.927000000000021</v>
      </c>
      <c r="FR60" s="956">
        <f t="shared" si="31"/>
        <v>146.89899999999994</v>
      </c>
      <c r="FS60" s="956">
        <f t="shared" si="32"/>
        <v>231.82600000000014</v>
      </c>
      <c r="FT60" s="956">
        <f t="shared" si="33"/>
        <v>12.27399999999999</v>
      </c>
      <c r="FU60" s="956">
        <f t="shared" si="34"/>
        <v>278.93399999999991</v>
      </c>
      <c r="FV60" s="956">
        <f t="shared" si="35"/>
        <v>34.83400000000001</v>
      </c>
      <c r="FW60" s="957">
        <f>FV60/(FS60+FT60)</f>
        <v>0.14270380991396964</v>
      </c>
      <c r="FX60" s="340"/>
      <c r="FY60" s="409" t="str">
        <f t="shared" si="36"/>
        <v>2014/2015</v>
      </c>
      <c r="FZ60" s="341">
        <f t="shared" si="37"/>
        <v>0.35452032038203929</v>
      </c>
      <c r="GA60" s="342">
        <f t="shared" si="38"/>
        <v>0.21172194546279258</v>
      </c>
      <c r="GB60" s="342">
        <f t="shared" si="39"/>
        <v>8.345327696473559E-2</v>
      </c>
      <c r="GC60" s="342">
        <f t="shared" si="40"/>
        <v>7.4355887972320997E-2</v>
      </c>
      <c r="GD60" s="342">
        <f t="shared" si="41"/>
        <v>2.9208646937657456E-2</v>
      </c>
      <c r="GE60" s="342">
        <f t="shared" si="42"/>
        <v>2.5016347024252504E-2</v>
      </c>
      <c r="GF60" s="342">
        <f t="shared" si="43"/>
        <v>2.7932302701726208E-2</v>
      </c>
      <c r="GG60" s="342">
        <f t="shared" si="44"/>
        <v>2.3730184755737169E-2</v>
      </c>
      <c r="GH60" s="342">
        <f t="shared" si="45"/>
        <v>1.1277974029340209E-2</v>
      </c>
      <c r="GI60" s="342">
        <f t="shared" si="46"/>
        <v>1.1118921901478005E-2</v>
      </c>
      <c r="GJ60" s="342">
        <f t="shared" si="47"/>
        <v>0.14766419186792007</v>
      </c>
      <c r="GK60" s="343">
        <f t="shared" si="48"/>
        <v>1</v>
      </c>
      <c r="GM60" s="409" t="str">
        <f t="shared" si="49"/>
        <v>2014/2015</v>
      </c>
      <c r="GN60" s="426">
        <f t="shared" si="50"/>
        <v>0.69264098157325371</v>
      </c>
      <c r="GO60" s="426">
        <f t="shared" si="51"/>
        <v>1.2294821936788125</v>
      </c>
      <c r="GP60" s="426">
        <f t="shared" si="52"/>
        <v>0.8523358081320801</v>
      </c>
      <c r="GQ60" s="426">
        <f t="shared" si="53"/>
        <v>0.8190803585217552</v>
      </c>
      <c r="GR60" s="426">
        <f t="shared" si="54"/>
        <v>0.22766145679740488</v>
      </c>
      <c r="GS60" s="426">
        <f t="shared" si="55"/>
        <v>0.78849889674939166</v>
      </c>
      <c r="GT60" s="426">
        <f t="shared" si="56"/>
        <v>0.77623407590867766</v>
      </c>
      <c r="GU60" s="426">
        <f t="shared" si="57"/>
        <v>0.74995191350217805</v>
      </c>
      <c r="GV60" s="426">
        <f t="shared" si="58"/>
        <v>0.76026713049808781</v>
      </c>
      <c r="GW60" s="426">
        <f t="shared" si="59"/>
        <v>0.9138073903456414</v>
      </c>
      <c r="GX60" s="426">
        <f t="shared" si="60"/>
        <v>0.78849889674939166</v>
      </c>
      <c r="GY60" s="427">
        <f t="shared" si="61"/>
        <v>0.83365646339716348</v>
      </c>
    </row>
    <row r="61" spans="1:207" ht="14.4" x14ac:dyDescent="0.3">
      <c r="A61" s="416" t="s">
        <v>386</v>
      </c>
      <c r="B61" s="605">
        <v>178.02199999999999</v>
      </c>
      <c r="C61" s="605">
        <v>5.44</v>
      </c>
      <c r="D61" s="605">
        <v>968.06399999999996</v>
      </c>
      <c r="E61" s="605">
        <v>209.41</v>
      </c>
      <c r="F61" s="605">
        <v>140.56299999999999</v>
      </c>
      <c r="G61" s="605">
        <v>1318.037</v>
      </c>
      <c r="H61" s="605">
        <v>382.721</v>
      </c>
      <c r="I61" s="605">
        <v>602.99699999999996</v>
      </c>
      <c r="J61" s="605">
        <v>985.71799999999996</v>
      </c>
      <c r="K61" s="605">
        <v>119.94799999999999</v>
      </c>
      <c r="L61" s="605">
        <v>1318.037</v>
      </c>
      <c r="M61" s="605">
        <v>212.37100000000001</v>
      </c>
      <c r="N61" s="417">
        <f t="shared" si="11"/>
        <v>0.19207518364497056</v>
      </c>
      <c r="P61" s="331" t="str">
        <f t="shared" si="12"/>
        <v>2015/2016</v>
      </c>
      <c r="Q61" s="589">
        <v>32.68</v>
      </c>
      <c r="R61" s="589">
        <v>10.57</v>
      </c>
      <c r="S61" s="589">
        <v>345.50599999999997</v>
      </c>
      <c r="T61" s="589">
        <v>43.973999999999997</v>
      </c>
      <c r="U61" s="589">
        <v>1.714</v>
      </c>
      <c r="V61" s="589">
        <v>391.19400000000002</v>
      </c>
      <c r="W61" s="589">
        <v>168.74199999999999</v>
      </c>
      <c r="X61" s="589">
        <v>130.12700000000001</v>
      </c>
      <c r="Y61" s="589">
        <v>298.86900000000003</v>
      </c>
      <c r="Z61" s="589">
        <v>48.201999999999998</v>
      </c>
      <c r="AA61" s="589">
        <v>391.19400000000002</v>
      </c>
      <c r="AB61" s="589">
        <v>44.122999999999998</v>
      </c>
      <c r="AC61" s="332">
        <f t="shared" si="13"/>
        <v>0.12712960748665256</v>
      </c>
      <c r="AD61" s="346"/>
      <c r="AE61" s="334" t="str">
        <f t="shared" si="14"/>
        <v>2015/2016</v>
      </c>
      <c r="AF61" s="594">
        <v>38.119</v>
      </c>
      <c r="AG61" s="594">
        <v>5.89</v>
      </c>
      <c r="AH61" s="594">
        <v>224.63200000000001</v>
      </c>
      <c r="AI61" s="594">
        <v>100.47199999999999</v>
      </c>
      <c r="AJ61" s="594">
        <v>3.1739999999999999</v>
      </c>
      <c r="AK61" s="594">
        <v>328.27800000000002</v>
      </c>
      <c r="AL61" s="594">
        <v>64</v>
      </c>
      <c r="AM61" s="594">
        <v>153.5</v>
      </c>
      <c r="AN61" s="594">
        <v>217.5</v>
      </c>
      <c r="AO61" s="594">
        <v>4.0000000000000001E-3</v>
      </c>
      <c r="AP61" s="594">
        <v>328.27800000000002</v>
      </c>
      <c r="AQ61" s="594">
        <v>110.774</v>
      </c>
      <c r="AR61" s="335">
        <f>AQ61/(AN61+AO61)</f>
        <v>0.50929638075621597</v>
      </c>
      <c r="AS61" s="345"/>
      <c r="AT61" s="611" t="str">
        <f t="shared" si="15"/>
        <v>2015/2016</v>
      </c>
      <c r="AU61" s="615">
        <v>16</v>
      </c>
      <c r="AV61" s="615">
        <v>4.1900000000000004</v>
      </c>
      <c r="AW61" s="615">
        <v>67</v>
      </c>
      <c r="AX61" s="615">
        <v>7.8419999999999996</v>
      </c>
      <c r="AY61" s="615">
        <v>3.423</v>
      </c>
      <c r="AZ61" s="615">
        <v>78.265000000000001</v>
      </c>
      <c r="BA61" s="615">
        <v>8.5</v>
      </c>
      <c r="BB61" s="615">
        <v>49</v>
      </c>
      <c r="BC61" s="615">
        <v>57.5</v>
      </c>
      <c r="BD61" s="615">
        <v>13.996</v>
      </c>
      <c r="BE61" s="615">
        <v>78.265000000000001</v>
      </c>
      <c r="BF61" s="615">
        <v>6.7690000000000001</v>
      </c>
      <c r="BG61" s="613">
        <f>BF61/(BC61+BD61)</f>
        <v>9.4676625265749145E-2</v>
      </c>
      <c r="BH61" s="345"/>
      <c r="BI61" s="955" t="str">
        <f t="shared" si="16"/>
        <v>2015/2016</v>
      </c>
      <c r="BJ61" s="959">
        <v>9.2479999999999993</v>
      </c>
      <c r="BK61" s="959">
        <v>6.35</v>
      </c>
      <c r="BL61" s="959">
        <v>58.731000000000002</v>
      </c>
      <c r="BM61" s="959">
        <v>9.6259999999999994</v>
      </c>
      <c r="BN61" s="959">
        <v>13.768000000000001</v>
      </c>
      <c r="BO61" s="959">
        <v>82.125</v>
      </c>
      <c r="BP61" s="959">
        <v>18</v>
      </c>
      <c r="BQ61" s="959">
        <v>55.5</v>
      </c>
      <c r="BR61" s="959">
        <v>73.5</v>
      </c>
      <c r="BS61" s="959">
        <v>1.9490000000000001</v>
      </c>
      <c r="BT61" s="959">
        <v>82.125</v>
      </c>
      <c r="BU61" s="959">
        <v>6.6760000000000002</v>
      </c>
      <c r="BV61" s="957">
        <f>BU61/(BR61+BS61)</f>
        <v>8.8483611446142432E-2</v>
      </c>
      <c r="BW61" s="346"/>
      <c r="BX61" s="970" t="str">
        <f t="shared" si="17"/>
        <v>2015/2016</v>
      </c>
      <c r="BY61" s="974">
        <v>3.5</v>
      </c>
      <c r="BZ61" s="974">
        <v>8.2899999999999991</v>
      </c>
      <c r="CA61" s="974">
        <v>29</v>
      </c>
      <c r="CB61" s="974">
        <v>2.8980000000000001</v>
      </c>
      <c r="CC61" s="974">
        <v>5.0000000000000001E-3</v>
      </c>
      <c r="CD61" s="974">
        <v>31.902999999999999</v>
      </c>
      <c r="CE61" s="974">
        <v>3.3</v>
      </c>
      <c r="CF61" s="974">
        <v>5.85</v>
      </c>
      <c r="CG61" s="974">
        <v>9.15</v>
      </c>
      <c r="CH61" s="974">
        <v>21.7</v>
      </c>
      <c r="CI61" s="974">
        <v>31.902999999999999</v>
      </c>
      <c r="CJ61" s="974">
        <v>1.0529999999999999</v>
      </c>
      <c r="CK61" s="972">
        <f>CJ61/(CG61+CH61)</f>
        <v>3.4132901134521873E-2</v>
      </c>
      <c r="CL61" s="346"/>
      <c r="CM61" s="775" t="str">
        <f t="shared" si="18"/>
        <v>2015/2016</v>
      </c>
      <c r="CN61" s="782">
        <v>7.2069999999999999</v>
      </c>
      <c r="CO61" s="782">
        <v>3.6</v>
      </c>
      <c r="CP61" s="782">
        <v>25.971</v>
      </c>
      <c r="CQ61" s="782">
        <v>4.09</v>
      </c>
      <c r="CR61" s="782">
        <v>14.010999999999999</v>
      </c>
      <c r="CS61" s="782">
        <v>44.072000000000003</v>
      </c>
      <c r="CT61" s="782">
        <v>17</v>
      </c>
      <c r="CU61" s="782">
        <v>20.3</v>
      </c>
      <c r="CV61" s="782">
        <v>37.299999999999997</v>
      </c>
      <c r="CW61" s="782">
        <v>1.5589999999999999</v>
      </c>
      <c r="CX61" s="782">
        <v>44.072000000000003</v>
      </c>
      <c r="CY61" s="782">
        <v>5.2130000000000001</v>
      </c>
      <c r="CZ61" s="776">
        <f>CY61/(CV61+CW61)</f>
        <v>0.1341516765742814</v>
      </c>
      <c r="DA61" s="346"/>
      <c r="DB61" s="338" t="str">
        <f t="shared" si="19"/>
        <v>2015/2016</v>
      </c>
      <c r="DC61" s="598">
        <v>4.085</v>
      </c>
      <c r="DD61" s="598">
        <v>5.71</v>
      </c>
      <c r="DE61" s="598">
        <v>23.332999999999998</v>
      </c>
      <c r="DF61" s="598">
        <v>1.819</v>
      </c>
      <c r="DG61" s="598">
        <v>2.8000000000000001E-2</v>
      </c>
      <c r="DH61" s="598">
        <v>25.18</v>
      </c>
      <c r="DI61" s="598">
        <v>1.4</v>
      </c>
      <c r="DJ61" s="598">
        <v>6.6</v>
      </c>
      <c r="DK61" s="598">
        <v>8</v>
      </c>
      <c r="DL61" s="598">
        <v>16.594999999999999</v>
      </c>
      <c r="DM61" s="598">
        <v>25.18</v>
      </c>
      <c r="DN61" s="598">
        <v>0.58499999999999996</v>
      </c>
      <c r="DO61" s="339">
        <f>DN61/(DK61+DL61)</f>
        <v>2.3785322219963406E-2</v>
      </c>
      <c r="DP61" s="346"/>
      <c r="DQ61" s="611" t="str">
        <f t="shared" si="20"/>
        <v>2015/2016</v>
      </c>
      <c r="DR61" s="615">
        <v>8.8059999999999992</v>
      </c>
      <c r="DS61" s="615">
        <v>2.56</v>
      </c>
      <c r="DT61" s="615">
        <v>22.57</v>
      </c>
      <c r="DU61" s="615">
        <v>2.105</v>
      </c>
      <c r="DV61" s="615">
        <v>0.246</v>
      </c>
      <c r="DW61" s="615">
        <v>24.920999999999999</v>
      </c>
      <c r="DX61" s="615">
        <v>10</v>
      </c>
      <c r="DY61" s="615">
        <v>13.55</v>
      </c>
      <c r="DZ61" s="615">
        <v>23.55</v>
      </c>
      <c r="EA61" s="615">
        <v>0.51200000000000001</v>
      </c>
      <c r="EB61" s="615">
        <v>24.920999999999999</v>
      </c>
      <c r="EC61" s="615">
        <v>0.85899999999999999</v>
      </c>
      <c r="ED61" s="613">
        <f>EC61/(DZ61+EA61)</f>
        <v>3.5699443105311278E-2</v>
      </c>
      <c r="EE61" s="346"/>
      <c r="EF61" s="994" t="str">
        <f t="shared" si="21"/>
        <v>2015/2016</v>
      </c>
      <c r="EG61" s="998">
        <v>1.3120000000000001</v>
      </c>
      <c r="EH61" s="998">
        <v>10.34</v>
      </c>
      <c r="EI61" s="998">
        <v>13.558999999999999</v>
      </c>
      <c r="EJ61" s="998">
        <v>1.4019999999999999</v>
      </c>
      <c r="EK61" s="998">
        <v>1.3740000000000001</v>
      </c>
      <c r="EL61" s="998">
        <v>16.335000000000001</v>
      </c>
      <c r="EM61" s="998">
        <v>5.2809999999999997</v>
      </c>
      <c r="EN61" s="998">
        <v>7.0730000000000004</v>
      </c>
      <c r="EO61" s="998">
        <v>12.353999999999999</v>
      </c>
      <c r="EP61" s="998">
        <v>1.738</v>
      </c>
      <c r="EQ61" s="998">
        <v>16.335000000000001</v>
      </c>
      <c r="ER61" s="998">
        <v>2.2429999999999999</v>
      </c>
      <c r="ES61" s="996">
        <f>ER61/(EO61+EP61)</f>
        <v>0.1591683224524553</v>
      </c>
      <c r="ET61" s="346"/>
      <c r="EU61" s="1007" t="str">
        <f t="shared" si="22"/>
        <v>2015/2016</v>
      </c>
      <c r="EV61" s="1011">
        <v>2.6709999999999998</v>
      </c>
      <c r="EW61" s="1011">
        <v>4.93</v>
      </c>
      <c r="EX61" s="1011">
        <v>13.167999999999999</v>
      </c>
      <c r="EY61" s="1011">
        <v>0.34799999999999998</v>
      </c>
      <c r="EZ61" s="1011">
        <v>4.3999999999999997E-2</v>
      </c>
      <c r="FA61" s="1011">
        <v>13.56</v>
      </c>
      <c r="FB61" s="1011">
        <v>0.9</v>
      </c>
      <c r="FC61" s="1011">
        <v>7.8</v>
      </c>
      <c r="FD61" s="1011">
        <v>8.6999999999999993</v>
      </c>
      <c r="FE61" s="1011">
        <v>4.6909999999999998</v>
      </c>
      <c r="FF61" s="1011">
        <v>13.56</v>
      </c>
      <c r="FG61" s="1011">
        <v>0.16900000000000001</v>
      </c>
      <c r="FH61" s="1009">
        <f>FG61/(FD61+FE61)</f>
        <v>1.2620416697782095E-2</v>
      </c>
      <c r="FI61" s="346"/>
      <c r="FJ61" s="955" t="str">
        <f t="shared" si="23"/>
        <v>2015/2016</v>
      </c>
      <c r="FK61" s="956">
        <f t="shared" si="24"/>
        <v>54.393999999999998</v>
      </c>
      <c r="FL61" s="956">
        <f t="shared" si="25"/>
        <v>2.6582711328455346</v>
      </c>
      <c r="FM61" s="956">
        <f t="shared" si="26"/>
        <v>144.59399999999999</v>
      </c>
      <c r="FN61" s="956">
        <f t="shared" si="27"/>
        <v>34.83400000000001</v>
      </c>
      <c r="FO61" s="956">
        <f t="shared" si="28"/>
        <v>102.776</v>
      </c>
      <c r="FP61" s="956">
        <f t="shared" si="29"/>
        <v>282.20400000000006</v>
      </c>
      <c r="FQ61" s="956">
        <f t="shared" si="30"/>
        <v>85.597999999999999</v>
      </c>
      <c r="FR61" s="956">
        <f t="shared" si="31"/>
        <v>153.69699999999992</v>
      </c>
      <c r="FS61" s="956">
        <f t="shared" si="32"/>
        <v>239.29499999999996</v>
      </c>
      <c r="FT61" s="956">
        <f t="shared" si="33"/>
        <v>9.0019999999999989</v>
      </c>
      <c r="FU61" s="956">
        <f t="shared" si="34"/>
        <v>282.20400000000006</v>
      </c>
      <c r="FV61" s="956">
        <f t="shared" si="35"/>
        <v>33.907000000000018</v>
      </c>
      <c r="FW61" s="957">
        <f>FV61/(FS61+FT61)</f>
        <v>0.13655823469474065</v>
      </c>
      <c r="FX61" s="340"/>
      <c r="FY61" s="409" t="str">
        <f t="shared" si="36"/>
        <v>2015/2016</v>
      </c>
      <c r="FZ61" s="341">
        <f t="shared" si="37"/>
        <v>0.35690408898585219</v>
      </c>
      <c r="GA61" s="342">
        <f t="shared" si="38"/>
        <v>0.23204250958614309</v>
      </c>
      <c r="GB61" s="342">
        <f t="shared" si="39"/>
        <v>6.9210300145444936E-2</v>
      </c>
      <c r="GC61" s="342">
        <f t="shared" si="40"/>
        <v>6.0668509520031735E-2</v>
      </c>
      <c r="GD61" s="342">
        <f t="shared" si="41"/>
        <v>2.9956697077879148E-2</v>
      </c>
      <c r="GE61" s="342">
        <f t="shared" si="42"/>
        <v>2.6827771717572394E-2</v>
      </c>
      <c r="GF61" s="342">
        <f t="shared" si="43"/>
        <v>2.4102745273039797E-2</v>
      </c>
      <c r="GG61" s="342">
        <f t="shared" si="44"/>
        <v>2.3314574243025257E-2</v>
      </c>
      <c r="GH61" s="342">
        <f t="shared" si="45"/>
        <v>1.4006305368240116E-2</v>
      </c>
      <c r="GI61" s="342">
        <f t="shared" si="46"/>
        <v>1.3602406452465953E-2</v>
      </c>
      <c r="GJ61" s="342">
        <f t="shared" si="47"/>
        <v>0.14936409163030542</v>
      </c>
      <c r="GK61" s="343">
        <f t="shared" si="48"/>
        <v>1.0000000000000002</v>
      </c>
      <c r="GM61" s="409" t="str">
        <f t="shared" si="49"/>
        <v>2015/2016</v>
      </c>
      <c r="GN61" s="426">
        <f t="shared" si="50"/>
        <v>0.69445349451191429</v>
      </c>
      <c r="GO61" s="426">
        <f t="shared" si="51"/>
        <v>1.2244245782889462</v>
      </c>
      <c r="GP61" s="426">
        <f t="shared" si="52"/>
        <v>0.85063590836969449</v>
      </c>
      <c r="GQ61" s="426">
        <f t="shared" si="53"/>
        <v>0.83365646339716348</v>
      </c>
      <c r="GR61" s="426">
        <f t="shared" si="54"/>
        <v>0.26882607798638336</v>
      </c>
      <c r="GS61" s="426">
        <f t="shared" si="55"/>
        <v>0.78589068440415566</v>
      </c>
      <c r="GT61" s="426">
        <f t="shared" si="56"/>
        <v>0.77634360278113801</v>
      </c>
      <c r="GU61" s="426">
        <f t="shared" si="57"/>
        <v>0.74511150138392079</v>
      </c>
      <c r="GV61" s="426">
        <f t="shared" si="58"/>
        <v>0.75723787127758657</v>
      </c>
      <c r="GW61" s="426">
        <f t="shared" si="59"/>
        <v>0.92495081201854146</v>
      </c>
      <c r="GX61" s="426">
        <f t="shared" si="60"/>
        <v>0.78589068440415566</v>
      </c>
      <c r="GY61" s="427">
        <f t="shared" si="61"/>
        <v>0.84034072448686492</v>
      </c>
    </row>
    <row r="62" spans="1:207" ht="14.4" x14ac:dyDescent="0.3">
      <c r="A62" s="416" t="s">
        <v>434</v>
      </c>
      <c r="B62" s="605">
        <v>183.05500000000001</v>
      </c>
      <c r="C62" s="605">
        <v>5.82</v>
      </c>
      <c r="D62" s="605">
        <v>1065.114</v>
      </c>
      <c r="E62" s="605">
        <v>212.37100000000001</v>
      </c>
      <c r="F62" s="605">
        <v>137.93199999999999</v>
      </c>
      <c r="G62" s="605">
        <v>1415.4169999999999</v>
      </c>
      <c r="H62" s="605">
        <v>399.00299999999999</v>
      </c>
      <c r="I62" s="605">
        <v>633.93600000000004</v>
      </c>
      <c r="J62" s="605">
        <v>1032.9390000000001</v>
      </c>
      <c r="K62" s="605">
        <v>158.578</v>
      </c>
      <c r="L62" s="605">
        <v>1415.4169999999999</v>
      </c>
      <c r="M62" s="605">
        <v>223.9</v>
      </c>
      <c r="N62" s="417">
        <f t="shared" ref="N62:N63" si="63">M62/(J62+K62)</f>
        <v>0.18791171254795358</v>
      </c>
      <c r="P62" s="331" t="str">
        <f t="shared" si="12"/>
        <v>2016/2017</v>
      </c>
      <c r="Q62" s="589">
        <v>35.106000000000002</v>
      </c>
      <c r="R62" s="589">
        <v>10.96</v>
      </c>
      <c r="S62" s="589">
        <v>384.77800000000002</v>
      </c>
      <c r="T62" s="589">
        <v>44.122999999999998</v>
      </c>
      <c r="U62" s="589">
        <v>1.397</v>
      </c>
      <c r="V62" s="589">
        <v>430.298</v>
      </c>
      <c r="W62" s="589">
        <v>175.77600000000001</v>
      </c>
      <c r="X62" s="589">
        <v>139.70599999999999</v>
      </c>
      <c r="Y62" s="589">
        <v>315.48200000000003</v>
      </c>
      <c r="Z62" s="589">
        <v>56.518000000000001</v>
      </c>
      <c r="AA62" s="589">
        <v>430.298</v>
      </c>
      <c r="AB62" s="589">
        <v>58.298000000000002</v>
      </c>
      <c r="AC62" s="332">
        <f t="shared" ref="AC62:AC63" si="64">AB62/(Y62+Z62)</f>
        <v>0.15671505376344086</v>
      </c>
      <c r="AD62" s="346"/>
      <c r="AE62" s="334" t="str">
        <f t="shared" si="14"/>
        <v>2016/2017</v>
      </c>
      <c r="AF62" s="594">
        <v>36.76</v>
      </c>
      <c r="AG62" s="594">
        <v>5.97</v>
      </c>
      <c r="AH62" s="594">
        <v>219.554</v>
      </c>
      <c r="AI62" s="594">
        <v>110.774</v>
      </c>
      <c r="AJ62" s="594">
        <v>3</v>
      </c>
      <c r="AK62" s="594">
        <v>333.32799999999997</v>
      </c>
      <c r="AL62" s="594">
        <v>70</v>
      </c>
      <c r="AM62" s="594">
        <v>162</v>
      </c>
      <c r="AN62" s="594">
        <v>232</v>
      </c>
      <c r="AO62" s="594">
        <v>0.02</v>
      </c>
      <c r="AP62" s="594">
        <v>333.32799999999997</v>
      </c>
      <c r="AQ62" s="594">
        <v>101.30800000000001</v>
      </c>
      <c r="AR62" s="335">
        <f t="shared" ref="AR62:AR63" si="65">AQ62/(AN62+AO62)</f>
        <v>0.43663477286440827</v>
      </c>
      <c r="AS62" s="345"/>
      <c r="AT62" s="611" t="str">
        <f t="shared" si="15"/>
        <v>2016/2017</v>
      </c>
      <c r="AU62" s="615">
        <v>17.5</v>
      </c>
      <c r="AV62" s="615">
        <v>5.49</v>
      </c>
      <c r="AW62" s="615">
        <v>96</v>
      </c>
      <c r="AX62" s="615">
        <v>6.7690000000000001</v>
      </c>
      <c r="AY62" s="615">
        <v>0.5</v>
      </c>
      <c r="AZ62" s="615">
        <v>103.26900000000001</v>
      </c>
      <c r="BA62" s="615">
        <v>9</v>
      </c>
      <c r="BB62" s="615">
        <v>51</v>
      </c>
      <c r="BC62" s="615">
        <v>60</v>
      </c>
      <c r="BD62" s="615">
        <v>34</v>
      </c>
      <c r="BE62" s="615">
        <v>103.26900000000001</v>
      </c>
      <c r="BF62" s="615">
        <v>9.2690000000000001</v>
      </c>
      <c r="BG62" s="613">
        <f t="shared" ref="BG62:BG63" si="66">BF62/(BC62+BD62)</f>
        <v>9.86063829787234E-2</v>
      </c>
      <c r="BH62" s="345"/>
      <c r="BI62" s="955" t="str">
        <f t="shared" si="16"/>
        <v>2016/2017</v>
      </c>
      <c r="BJ62" s="959">
        <v>8.4920000000000009</v>
      </c>
      <c r="BK62" s="959">
        <v>7.15</v>
      </c>
      <c r="BL62" s="959">
        <v>60.710999999999999</v>
      </c>
      <c r="BM62" s="959">
        <v>6.6760000000000002</v>
      </c>
      <c r="BN62" s="959">
        <v>13.1</v>
      </c>
      <c r="BO62" s="959">
        <v>80.486999999999995</v>
      </c>
      <c r="BP62" s="959">
        <v>18.600000000000001</v>
      </c>
      <c r="BQ62" s="959">
        <v>53.9</v>
      </c>
      <c r="BR62" s="959">
        <v>72.5</v>
      </c>
      <c r="BS62" s="959">
        <v>2</v>
      </c>
      <c r="BT62" s="959">
        <v>80.486999999999995</v>
      </c>
      <c r="BU62" s="959">
        <v>5.9870000000000001</v>
      </c>
      <c r="BV62" s="957">
        <f t="shared" ref="BV62:BV63" si="67">BU62/(BR62+BS62)</f>
        <v>8.0362416107382553E-2</v>
      </c>
      <c r="BW62" s="346"/>
      <c r="BX62" s="970" t="str">
        <f t="shared" si="17"/>
        <v>2016/2017</v>
      </c>
      <c r="BY62" s="974">
        <v>4.8</v>
      </c>
      <c r="BZ62" s="974">
        <v>8.33</v>
      </c>
      <c r="CA62" s="974">
        <v>40</v>
      </c>
      <c r="CB62" s="974">
        <v>1.0529999999999999</v>
      </c>
      <c r="CC62" s="974">
        <v>5.0000000000000001E-3</v>
      </c>
      <c r="CD62" s="974">
        <v>41.058</v>
      </c>
      <c r="CE62" s="974">
        <v>3.7</v>
      </c>
      <c r="CF62" s="974">
        <v>7</v>
      </c>
      <c r="CG62" s="974">
        <v>10.7</v>
      </c>
      <c r="CH62" s="974">
        <v>27.5</v>
      </c>
      <c r="CI62" s="974">
        <v>41.058</v>
      </c>
      <c r="CJ62" s="974">
        <v>2.8580000000000001</v>
      </c>
      <c r="CK62" s="972">
        <f t="shared" ref="CK62:CK63" si="68">CJ62/(CG62+CH62)</f>
        <v>7.4816753926701562E-2</v>
      </c>
      <c r="CL62" s="346"/>
      <c r="CM62" s="775" t="str">
        <f t="shared" si="18"/>
        <v>2016/2017</v>
      </c>
      <c r="CN62" s="782">
        <v>7.5</v>
      </c>
      <c r="CO62" s="782">
        <v>3.6</v>
      </c>
      <c r="CP62" s="782">
        <v>27</v>
      </c>
      <c r="CQ62" s="782">
        <v>5.2130000000000001</v>
      </c>
      <c r="CR62" s="782">
        <v>14.8</v>
      </c>
      <c r="CS62" s="782">
        <v>47.012999999999998</v>
      </c>
      <c r="CT62" s="782">
        <v>17.8</v>
      </c>
      <c r="CU62" s="782">
        <v>22</v>
      </c>
      <c r="CV62" s="782">
        <v>39.799999999999997</v>
      </c>
      <c r="CW62" s="782">
        <v>0.8</v>
      </c>
      <c r="CX62" s="782">
        <v>47.012999999999998</v>
      </c>
      <c r="CY62" s="782">
        <v>6.4130000000000003</v>
      </c>
      <c r="CZ62" s="776">
        <f t="shared" ref="CZ62:CZ63" si="69">CY62/(CV62+CW62)</f>
        <v>0.15795566502463057</v>
      </c>
      <c r="DA62" s="346"/>
      <c r="DB62" s="338" t="str">
        <f t="shared" si="19"/>
        <v>2016/2017</v>
      </c>
      <c r="DC62" s="598">
        <v>4.25</v>
      </c>
      <c r="DD62" s="598">
        <v>6.59</v>
      </c>
      <c r="DE62" s="598">
        <v>28</v>
      </c>
      <c r="DF62" s="598">
        <v>0.58499999999999996</v>
      </c>
      <c r="DG62" s="598">
        <v>0.05</v>
      </c>
      <c r="DH62" s="598">
        <v>28.635000000000002</v>
      </c>
      <c r="DI62" s="598">
        <v>1.4</v>
      </c>
      <c r="DJ62" s="598">
        <v>7</v>
      </c>
      <c r="DK62" s="598">
        <v>8.4</v>
      </c>
      <c r="DL62" s="598">
        <v>19</v>
      </c>
      <c r="DM62" s="598">
        <v>28.635000000000002</v>
      </c>
      <c r="DN62" s="598">
        <v>1.2350000000000001</v>
      </c>
      <c r="DO62" s="339">
        <f t="shared" ref="DO62:DO63" si="70">DN62/(DK62+DL62)</f>
        <v>4.5072992700729932E-2</v>
      </c>
      <c r="DP62" s="346"/>
      <c r="DQ62" s="611" t="str">
        <f t="shared" si="20"/>
        <v>2016/2017</v>
      </c>
      <c r="DR62" s="615">
        <v>9.6</v>
      </c>
      <c r="DS62" s="615">
        <v>2.71</v>
      </c>
      <c r="DT62" s="615">
        <v>26</v>
      </c>
      <c r="DU62" s="615">
        <v>0.85899999999999999</v>
      </c>
      <c r="DV62" s="615">
        <v>0.1</v>
      </c>
      <c r="DW62" s="615">
        <v>26.959</v>
      </c>
      <c r="DX62" s="615">
        <v>10.199999999999999</v>
      </c>
      <c r="DY62" s="615">
        <v>14.4</v>
      </c>
      <c r="DZ62" s="615">
        <v>24.6</v>
      </c>
      <c r="EA62" s="615">
        <v>0.6</v>
      </c>
      <c r="EB62" s="615">
        <v>26.959</v>
      </c>
      <c r="EC62" s="615">
        <v>1.7589999999999999</v>
      </c>
      <c r="ED62" s="613">
        <f t="shared" ref="ED62:ED63" si="71">EC62/(DZ62+EA62)</f>
        <v>6.9801587301587295E-2</v>
      </c>
      <c r="EE62" s="346"/>
      <c r="EF62" s="994" t="str">
        <f t="shared" si="21"/>
        <v>2016/2017</v>
      </c>
      <c r="EG62" s="998">
        <v>1.325</v>
      </c>
      <c r="EH62" s="998">
        <v>9.9600000000000009</v>
      </c>
      <c r="EI62" s="998">
        <v>13.2</v>
      </c>
      <c r="EJ62" s="998">
        <v>2.2429999999999999</v>
      </c>
      <c r="EK62" s="998">
        <v>1</v>
      </c>
      <c r="EL62" s="998">
        <v>16.443000000000001</v>
      </c>
      <c r="EM62" s="998">
        <v>5.42</v>
      </c>
      <c r="EN62" s="998">
        <v>7.5</v>
      </c>
      <c r="EO62" s="998">
        <v>12.92</v>
      </c>
      <c r="EP62" s="998">
        <v>1.1000000000000001</v>
      </c>
      <c r="EQ62" s="998">
        <v>16.443000000000001</v>
      </c>
      <c r="ER62" s="998">
        <v>2.423</v>
      </c>
      <c r="ES62" s="996">
        <f t="shared" ref="ES62:ES63" si="72">ER62/(EO62+EP62)</f>
        <v>0.17282453637660486</v>
      </c>
      <c r="ET62" s="346"/>
      <c r="EU62" s="1007" t="str">
        <f t="shared" si="22"/>
        <v>2016/2017</v>
      </c>
      <c r="EV62" s="1011">
        <v>2.7770000000000001</v>
      </c>
      <c r="EW62" s="1011">
        <v>5.51</v>
      </c>
      <c r="EX62" s="1011">
        <v>15.305</v>
      </c>
      <c r="EY62" s="1011">
        <v>0.16900000000000001</v>
      </c>
      <c r="EZ62" s="1011">
        <v>0.05</v>
      </c>
      <c r="FA62" s="1011">
        <v>15.523999999999999</v>
      </c>
      <c r="FB62" s="1011">
        <v>0.9</v>
      </c>
      <c r="FC62" s="1011">
        <v>8.6999999999999993</v>
      </c>
      <c r="FD62" s="1011">
        <v>9.6</v>
      </c>
      <c r="FE62" s="1011">
        <v>5.3</v>
      </c>
      <c r="FF62" s="1011">
        <v>15.523999999999999</v>
      </c>
      <c r="FG62" s="1011">
        <v>0.624</v>
      </c>
      <c r="FH62" s="1009">
        <f t="shared" ref="FH62:FH63" si="73">FG62/(FD62+FE62)</f>
        <v>4.1879194630872488E-2</v>
      </c>
      <c r="FI62" s="346"/>
      <c r="FJ62" s="955" t="str">
        <f t="shared" si="23"/>
        <v>2016/2017</v>
      </c>
      <c r="FK62" s="956">
        <f t="shared" ref="FK62:FK63" si="74">B62-Q62-AF62-AU62-BJ62-BY62-CN62-DC62-DR62-EG62-EV62</f>
        <v>54.945000000000014</v>
      </c>
      <c r="FL62" s="956">
        <f t="shared" ref="FL62:FL63" si="75">FM62/FK62</f>
        <v>2.813104013104013</v>
      </c>
      <c r="FM62" s="956">
        <f t="shared" ref="FM62:FM63" si="76">D62-S62-AH62-AW62-BL62-CA62-CP62-DE62-DT62-EI62-EX62</f>
        <v>154.56600000000003</v>
      </c>
      <c r="FN62" s="956">
        <f t="shared" ref="FN62:FN63" si="77">E62-T62-AI62-AX62-BM62-CB62-CQ62-DF62-DU62-EJ62-EY62</f>
        <v>33.907000000000018</v>
      </c>
      <c r="FO62" s="956">
        <f t="shared" ref="FO62:FO63" si="78">F62-U62-AJ62-AY62-BN62-CC62-CR62-DG62-DV62-EK62-EZ62</f>
        <v>103.93000000000002</v>
      </c>
      <c r="FP62" s="956">
        <f t="shared" ref="FP62:FP63" si="79">G62-V62-AK62-AZ62-BO62-CD62-CS62-DH62-DW62-EL62-FA62</f>
        <v>292.40300000000002</v>
      </c>
      <c r="FQ62" s="956">
        <f t="shared" ref="FQ62:FQ63" si="80">H62-W62-AL62-BA62-BP62-CE62-CT62-DI62-DX62-EM62-FB62</f>
        <v>86.206999999999965</v>
      </c>
      <c r="FR62" s="956">
        <f t="shared" ref="FR62:FR63" si="81">I62-X62-AM62-BB62-BQ62-CF62-CU62-DJ62-DY62-EN62-FC62</f>
        <v>160.73000000000002</v>
      </c>
      <c r="FS62" s="956">
        <f t="shared" ref="FS62:FS63" si="82">J62-Y62-AN62-BC62-BR62-CG62-CV62-DK62-DZ62-EO62-FD62</f>
        <v>246.9370000000001</v>
      </c>
      <c r="FT62" s="956">
        <f t="shared" ref="FT62:FT63" si="83">K62-Z62-AO62-BD62-BS62-CH62-CW62-DL62-EA62-EP62-FE62</f>
        <v>11.740000000000006</v>
      </c>
      <c r="FU62" s="956">
        <f t="shared" ref="FU62:FU63" si="84">L62-AA62-AP62-BE62-BT62-CI62-CX62-DM62-EB62-EQ62-FF62</f>
        <v>292.40300000000002</v>
      </c>
      <c r="FV62" s="956">
        <f t="shared" ref="FV62:FV63" si="85">M62-AB62-AQ62-BF62-BU62-CJ62-CY62-DN62-EC62-ER62-FG62</f>
        <v>33.725999999999992</v>
      </c>
      <c r="FW62" s="957">
        <f t="shared" ref="FW62:FW63" si="86">FV62/(FS62+FT62)</f>
        <v>0.1303788121866265</v>
      </c>
      <c r="FX62" s="340"/>
      <c r="FY62" s="409" t="str">
        <f t="shared" si="36"/>
        <v>2016/2017</v>
      </c>
      <c r="FZ62" s="341">
        <f t="shared" ref="FZ62:FZ63" si="87">S62/D62</f>
        <v>0.36125522714000569</v>
      </c>
      <c r="GA62" s="342">
        <f t="shared" ref="GA62:GA63" si="88">AH62/D62</f>
        <v>0.20613192578447001</v>
      </c>
      <c r="GB62" s="342">
        <f t="shared" ref="GB62:GB63" si="89">AW62/D62</f>
        <v>9.0131197223959125E-2</v>
      </c>
      <c r="GC62" s="342">
        <f t="shared" ref="GC62:GC63" si="90">BL62/D62</f>
        <v>5.69995324444144E-2</v>
      </c>
      <c r="GD62" s="342">
        <f t="shared" ref="GD62:GD63" si="91">CA62/D62</f>
        <v>3.7554665509982967E-2</v>
      </c>
      <c r="GE62" s="342">
        <f t="shared" ref="GE62:GE63" si="92">CP62/D62</f>
        <v>2.5349399219238504E-2</v>
      </c>
      <c r="GF62" s="342">
        <f t="shared" ref="GF62:GF63" si="93">DE62/D62</f>
        <v>2.6288265856988076E-2</v>
      </c>
      <c r="GG62" s="342">
        <f t="shared" ref="GG62:GG63" si="94">DT62/D62</f>
        <v>2.4410532581488929E-2</v>
      </c>
      <c r="GH62" s="342">
        <f t="shared" ref="GH62:GH63" si="95">EI62/D62</f>
        <v>1.2393039618294379E-2</v>
      </c>
      <c r="GI62" s="342">
        <f t="shared" ref="GI62:GI63" si="96">EX62/D62</f>
        <v>1.4369353890757233E-2</v>
      </c>
      <c r="GJ62" s="342">
        <f t="shared" ref="GJ62:GJ63" si="97">FM62/D62</f>
        <v>0.14511686073040073</v>
      </c>
      <c r="GK62" s="343">
        <f t="shared" ref="GK62:GK63" si="98">SUM(FZ62:GJ62)</f>
        <v>1</v>
      </c>
      <c r="GM62" s="409" t="str">
        <f t="shared" si="49"/>
        <v>2016/2017</v>
      </c>
      <c r="GN62" s="426">
        <f t="shared" ref="GN62:GN63" si="99">(SUM(Q62,AF62,AU62,BJ62,BY62,CN62,DC62,DR62,EG62,EV62))/B62</f>
        <v>0.69984430908743267</v>
      </c>
      <c r="GO62" s="426">
        <f t="shared" ref="GO62:GO63" si="100">(SUM(S62,AH62,AW62,BL62,CA62,CP62,DE62,DT62,EI62,EX62)/SUM(Q62,AF62,AU62,BJ62,BY62,CN62,DC62,DR62,EG62,EV62))/C62</f>
        <v>1.2212282131898571</v>
      </c>
      <c r="GP62" s="426">
        <f t="shared" ref="GP62:GP63" si="101">(SUM(S62,AH62,AW62,BL62,CA62,CP62,DE62,DT62,EI62,EX62))/D62</f>
        <v>0.85488313926959925</v>
      </c>
      <c r="GQ62" s="426">
        <f t="shared" ref="GQ62:GQ63" si="102">(SUM(T62,AI62,AX62,BM62,CB62,CQ62,DF62,DU62,EJ62,EY62))/E62</f>
        <v>0.84034072448686492</v>
      </c>
      <c r="GR62" s="426">
        <f t="shared" ref="GR62:GR63" si="103">(SUM(U62,AJ62,AY62,BN62,CC62,CR62,DG62,DV62,EK62,EZ62))/F62</f>
        <v>0.24651277441057912</v>
      </c>
      <c r="GS62" s="426">
        <f t="shared" ref="GS62:GS63" si="104">(SUM(V62,AK62,AZ62,BO62,CD62,CS62,DH62,DW62,EL62,FA62))/G62</f>
        <v>0.79341565065277575</v>
      </c>
      <c r="GT62" s="426">
        <f t="shared" ref="GT62:GT63" si="105">(SUM(W62,AL62,BA62,BP62,CE62,CT62,DI62,DX62,EM62,FB62))/H62</f>
        <v>0.78394398037107493</v>
      </c>
      <c r="GU62" s="426">
        <f t="shared" ref="GU62:GU63" si="106">(SUM(X62,AM62,BB62,BQ62,CF62,CU62,DJ62,DY62,EN62,FC62))/I62</f>
        <v>0.74645705560182718</v>
      </c>
      <c r="GV62" s="426">
        <f t="shared" ref="GV62:GV63" si="107">(SUM(Y62,AN62,BC62,BR62,CG62,CV62,DK62,DZ62,EO62,FD62))/J62</f>
        <v>0.76093748033523756</v>
      </c>
      <c r="GW62" s="426">
        <f t="shared" ref="GW62:GW63" si="108">(SUM(Z62,AO62,BD62,BS62,CH62,CW62,DL62,EA62,EP62,FE62))/K62</f>
        <v>0.92596703199687236</v>
      </c>
      <c r="GX62" s="426">
        <f t="shared" ref="GX62:GX63" si="109">(SUM(AA62,AP62,BE62,BT62,CI62,CX62,DM62,EB62,EQ62,FF62))/L62</f>
        <v>0.79341565065277575</v>
      </c>
      <c r="GY62" s="427">
        <f t="shared" ref="GY62:GY63" si="110">(SUM(AB62,AQ62,BF62,BU62,CJ62,CY62,DN62,EC62,ER62,FG62))/M62</f>
        <v>0.84937025457793658</v>
      </c>
    </row>
    <row r="63" spans="1:207" ht="14.4" x14ac:dyDescent="0.3">
      <c r="A63" s="416" t="s">
        <v>435</v>
      </c>
      <c r="B63" s="605">
        <v>180.63900000000001</v>
      </c>
      <c r="C63" s="605">
        <v>5.72</v>
      </c>
      <c r="D63" s="605">
        <v>1033.664</v>
      </c>
      <c r="E63" s="605">
        <v>223.9</v>
      </c>
      <c r="F63" s="605">
        <v>144.785</v>
      </c>
      <c r="G63" s="605">
        <v>1402.3489999999999</v>
      </c>
      <c r="H63" s="605">
        <v>404.31099999999998</v>
      </c>
      <c r="I63" s="605">
        <v>650.86099999999999</v>
      </c>
      <c r="J63" s="605">
        <v>1055.172</v>
      </c>
      <c r="K63" s="605">
        <v>151.91200000000001</v>
      </c>
      <c r="L63" s="605">
        <v>1402.3489999999999</v>
      </c>
      <c r="M63" s="605">
        <v>195.26499999999999</v>
      </c>
      <c r="N63" s="417">
        <f t="shared" si="63"/>
        <v>0.16176587544860174</v>
      </c>
      <c r="P63" s="331" t="str">
        <f t="shared" si="12"/>
        <v>2017/2018</v>
      </c>
      <c r="Q63" s="589">
        <v>33.345999999999997</v>
      </c>
      <c r="R63" s="589">
        <v>10.71</v>
      </c>
      <c r="S63" s="589">
        <v>357.267</v>
      </c>
      <c r="T63" s="589">
        <v>58.298000000000002</v>
      </c>
      <c r="U63" s="589">
        <v>1.27</v>
      </c>
      <c r="V63" s="589">
        <v>416.83499999999998</v>
      </c>
      <c r="W63" s="589">
        <v>177.80799999999999</v>
      </c>
      <c r="X63" s="589">
        <v>137.80099999999999</v>
      </c>
      <c r="Y63" s="589">
        <v>315.60899999999998</v>
      </c>
      <c r="Z63" s="589">
        <v>47.627000000000002</v>
      </c>
      <c r="AA63" s="589">
        <v>416.83499999999998</v>
      </c>
      <c r="AB63" s="589">
        <v>53.598999999999997</v>
      </c>
      <c r="AC63" s="332">
        <f t="shared" si="64"/>
        <v>0.14755971324428194</v>
      </c>
      <c r="AD63" s="346"/>
      <c r="AE63" s="334" t="str">
        <f t="shared" si="14"/>
        <v>2017/2018</v>
      </c>
      <c r="AF63" s="594">
        <v>35</v>
      </c>
      <c r="AG63" s="594">
        <v>6.14</v>
      </c>
      <c r="AH63" s="594">
        <v>215</v>
      </c>
      <c r="AI63" s="594">
        <v>101.30800000000001</v>
      </c>
      <c r="AJ63" s="594">
        <v>3</v>
      </c>
      <c r="AK63" s="594">
        <v>319.30799999999999</v>
      </c>
      <c r="AL63" s="594">
        <v>72</v>
      </c>
      <c r="AM63" s="594">
        <v>166</v>
      </c>
      <c r="AN63" s="594">
        <v>238</v>
      </c>
      <c r="AO63" s="594">
        <v>0.02</v>
      </c>
      <c r="AP63" s="594">
        <v>319.30799999999999</v>
      </c>
      <c r="AQ63" s="594">
        <v>81.287999999999997</v>
      </c>
      <c r="AR63" s="335">
        <f t="shared" si="65"/>
        <v>0.34151751953617338</v>
      </c>
      <c r="AS63" s="345"/>
      <c r="AT63" s="611" t="str">
        <f t="shared" si="15"/>
        <v>2017/2018</v>
      </c>
      <c r="AU63" s="615">
        <v>17.7</v>
      </c>
      <c r="AV63" s="615">
        <v>5.37</v>
      </c>
      <c r="AW63" s="615">
        <v>95</v>
      </c>
      <c r="AX63" s="615">
        <v>9.2690000000000001</v>
      </c>
      <c r="AY63" s="615">
        <v>0.3</v>
      </c>
      <c r="AZ63" s="615">
        <v>104.569</v>
      </c>
      <c r="BA63" s="615">
        <v>9</v>
      </c>
      <c r="BB63" s="615">
        <v>52</v>
      </c>
      <c r="BC63" s="615">
        <v>61</v>
      </c>
      <c r="BD63" s="615">
        <v>34</v>
      </c>
      <c r="BE63" s="615">
        <v>104.569</v>
      </c>
      <c r="BF63" s="615">
        <v>9.5690000000000008</v>
      </c>
      <c r="BG63" s="613">
        <f t="shared" si="66"/>
        <v>0.10072631578947369</v>
      </c>
      <c r="BH63" s="345"/>
      <c r="BI63" s="955" t="str">
        <f t="shared" si="16"/>
        <v>2017/2018</v>
      </c>
      <c r="BJ63" s="959">
        <v>8.9</v>
      </c>
      <c r="BK63" s="959">
        <v>7.14</v>
      </c>
      <c r="BL63" s="959">
        <v>63.5</v>
      </c>
      <c r="BM63" s="959">
        <v>5.9870000000000001</v>
      </c>
      <c r="BN63" s="959">
        <v>14</v>
      </c>
      <c r="BO63" s="959">
        <v>83.486999999999995</v>
      </c>
      <c r="BP63" s="959">
        <v>18.899999999999999</v>
      </c>
      <c r="BQ63" s="959">
        <v>56.1</v>
      </c>
      <c r="BR63" s="959">
        <v>75</v>
      </c>
      <c r="BS63" s="959">
        <v>2.5</v>
      </c>
      <c r="BT63" s="959">
        <v>83.486999999999995</v>
      </c>
      <c r="BU63" s="959">
        <v>5.9870000000000001</v>
      </c>
      <c r="BV63" s="957">
        <f t="shared" si="67"/>
        <v>7.7251612903225811E-2</v>
      </c>
      <c r="BW63" s="346"/>
      <c r="BX63" s="970" t="str">
        <f t="shared" si="17"/>
        <v>2017/2018</v>
      </c>
      <c r="BY63" s="974">
        <v>4.9000000000000004</v>
      </c>
      <c r="BZ63" s="974">
        <v>8.16</v>
      </c>
      <c r="CA63" s="974">
        <v>40</v>
      </c>
      <c r="CB63" s="974">
        <v>2.8580000000000001</v>
      </c>
      <c r="CC63" s="974">
        <v>5.0000000000000001E-3</v>
      </c>
      <c r="CD63" s="974">
        <v>42.863</v>
      </c>
      <c r="CE63" s="974">
        <v>3.8</v>
      </c>
      <c r="CF63" s="974">
        <v>7.5</v>
      </c>
      <c r="CG63" s="974">
        <v>11.3</v>
      </c>
      <c r="CH63" s="974">
        <v>28.5</v>
      </c>
      <c r="CI63" s="974">
        <v>42.863</v>
      </c>
      <c r="CJ63" s="974">
        <v>3.0630000000000002</v>
      </c>
      <c r="CK63" s="972">
        <f t="shared" si="68"/>
        <v>7.695979899497489E-2</v>
      </c>
      <c r="CL63" s="346"/>
      <c r="CM63" s="775" t="str">
        <f t="shared" si="18"/>
        <v>2017/2018</v>
      </c>
      <c r="CN63" s="782">
        <v>7.15</v>
      </c>
      <c r="CO63" s="782">
        <v>3.5</v>
      </c>
      <c r="CP63" s="782">
        <v>25</v>
      </c>
      <c r="CQ63" s="782">
        <v>6.4130000000000003</v>
      </c>
      <c r="CR63" s="782">
        <v>15.5</v>
      </c>
      <c r="CS63" s="782">
        <v>46.912999999999997</v>
      </c>
      <c r="CT63" s="782">
        <v>18</v>
      </c>
      <c r="CU63" s="782">
        <v>22.7</v>
      </c>
      <c r="CV63" s="782">
        <v>40.700000000000003</v>
      </c>
      <c r="CW63" s="782">
        <v>0.7</v>
      </c>
      <c r="CX63" s="782">
        <v>46.912999999999997</v>
      </c>
      <c r="CY63" s="782">
        <v>5.5129999999999999</v>
      </c>
      <c r="CZ63" s="776">
        <f t="shared" si="69"/>
        <v>0.13316425120772946</v>
      </c>
      <c r="DA63" s="346"/>
      <c r="DB63" s="338" t="str">
        <f t="shared" si="19"/>
        <v>2017/2018</v>
      </c>
      <c r="DC63" s="598">
        <v>4.3</v>
      </c>
      <c r="DD63" s="598">
        <v>6.51</v>
      </c>
      <c r="DE63" s="598">
        <v>28</v>
      </c>
      <c r="DF63" s="598">
        <v>1.2350000000000001</v>
      </c>
      <c r="DG63" s="598">
        <v>2.5000000000000001E-2</v>
      </c>
      <c r="DH63" s="598">
        <v>29.26</v>
      </c>
      <c r="DI63" s="598">
        <v>1.4</v>
      </c>
      <c r="DJ63" s="598">
        <v>7</v>
      </c>
      <c r="DK63" s="598">
        <v>8.4</v>
      </c>
      <c r="DL63" s="598">
        <v>20</v>
      </c>
      <c r="DM63" s="598">
        <v>29.26</v>
      </c>
      <c r="DN63" s="598">
        <v>0.86</v>
      </c>
      <c r="DO63" s="339">
        <f t="shared" si="70"/>
        <v>3.0281690140845072E-2</v>
      </c>
      <c r="DP63" s="346"/>
      <c r="DQ63" s="611" t="str">
        <f t="shared" si="20"/>
        <v>2017/2018</v>
      </c>
      <c r="DR63" s="615">
        <v>9.5</v>
      </c>
      <c r="DS63" s="615">
        <v>2.63</v>
      </c>
      <c r="DT63" s="615">
        <v>25</v>
      </c>
      <c r="DU63" s="615">
        <v>1.7589999999999999</v>
      </c>
      <c r="DV63" s="615">
        <v>0.4</v>
      </c>
      <c r="DW63" s="615">
        <v>27.158999999999999</v>
      </c>
      <c r="DX63" s="615">
        <v>10.199999999999999</v>
      </c>
      <c r="DY63" s="615">
        <v>15.6</v>
      </c>
      <c r="DZ63" s="615">
        <v>25.8</v>
      </c>
      <c r="EA63" s="615">
        <v>0.5</v>
      </c>
      <c r="EB63" s="615">
        <v>27.158999999999999</v>
      </c>
      <c r="EC63" s="615">
        <v>0.85899999999999999</v>
      </c>
      <c r="ED63" s="613">
        <f t="shared" si="71"/>
        <v>3.2661596958174902E-2</v>
      </c>
      <c r="EE63" s="346"/>
      <c r="EF63" s="994" t="str">
        <f t="shared" si="21"/>
        <v>2017/2018</v>
      </c>
      <c r="EG63" s="998">
        <v>1.4750000000000001</v>
      </c>
      <c r="EH63" s="998">
        <v>10.31</v>
      </c>
      <c r="EI63" s="998">
        <v>15.2</v>
      </c>
      <c r="EJ63" s="998">
        <v>2.423</v>
      </c>
      <c r="EK63" s="998">
        <v>0.8</v>
      </c>
      <c r="EL63" s="998">
        <v>18.422999999999998</v>
      </c>
      <c r="EM63" s="998">
        <v>5.6</v>
      </c>
      <c r="EN63" s="998">
        <v>8.5</v>
      </c>
      <c r="EO63" s="998">
        <v>14.1</v>
      </c>
      <c r="EP63" s="998">
        <v>1.5</v>
      </c>
      <c r="EQ63" s="998">
        <v>18.422999999999998</v>
      </c>
      <c r="ER63" s="998">
        <v>2.823</v>
      </c>
      <c r="ES63" s="996">
        <f t="shared" si="72"/>
        <v>0.18096153846153845</v>
      </c>
      <c r="ET63" s="346"/>
      <c r="EU63" s="1007" t="str">
        <f t="shared" si="22"/>
        <v>2017/2018</v>
      </c>
      <c r="EV63" s="1011">
        <v>2.9</v>
      </c>
      <c r="EW63" s="1011">
        <v>5.52</v>
      </c>
      <c r="EX63" s="1011">
        <v>16</v>
      </c>
      <c r="EY63" s="1011">
        <v>0.624</v>
      </c>
      <c r="EZ63" s="1011">
        <v>0.05</v>
      </c>
      <c r="FA63" s="1011">
        <v>16.673999999999999</v>
      </c>
      <c r="FB63" s="1011">
        <v>0.9</v>
      </c>
      <c r="FC63" s="1011">
        <v>9.5</v>
      </c>
      <c r="FD63" s="1011">
        <v>10.4</v>
      </c>
      <c r="FE63" s="1011">
        <v>5.5</v>
      </c>
      <c r="FF63" s="1011">
        <v>16.673999999999999</v>
      </c>
      <c r="FG63" s="1011">
        <v>0.77400000000000002</v>
      </c>
      <c r="FH63" s="1009">
        <f t="shared" si="73"/>
        <v>4.8679245283018868E-2</v>
      </c>
      <c r="FI63" s="346"/>
      <c r="FJ63" s="955" t="str">
        <f t="shared" si="23"/>
        <v>2017/2018</v>
      </c>
      <c r="FK63" s="956">
        <f t="shared" si="74"/>
        <v>55.467999999999989</v>
      </c>
      <c r="FL63" s="956">
        <f t="shared" si="75"/>
        <v>2.770912958823105</v>
      </c>
      <c r="FM63" s="956">
        <f t="shared" si="76"/>
        <v>153.69699999999995</v>
      </c>
      <c r="FN63" s="956">
        <f t="shared" si="77"/>
        <v>33.725999999999992</v>
      </c>
      <c r="FO63" s="956">
        <f t="shared" si="78"/>
        <v>109.43499999999997</v>
      </c>
      <c r="FP63" s="956">
        <f t="shared" si="79"/>
        <v>296.858</v>
      </c>
      <c r="FQ63" s="956">
        <f t="shared" si="80"/>
        <v>86.702999999999975</v>
      </c>
      <c r="FR63" s="956">
        <f t="shared" si="81"/>
        <v>168.15999999999997</v>
      </c>
      <c r="FS63" s="956">
        <f t="shared" si="82"/>
        <v>254.86300000000008</v>
      </c>
      <c r="FT63" s="956">
        <f t="shared" si="83"/>
        <v>11.064999999999998</v>
      </c>
      <c r="FU63" s="956">
        <f t="shared" si="84"/>
        <v>296.858</v>
      </c>
      <c r="FV63" s="956">
        <f t="shared" si="85"/>
        <v>30.929999999999993</v>
      </c>
      <c r="FW63" s="957">
        <f t="shared" si="86"/>
        <v>0.11630967780752677</v>
      </c>
      <c r="FX63" s="340"/>
      <c r="FY63" s="409" t="str">
        <f t="shared" si="36"/>
        <v>2017/2018</v>
      </c>
      <c r="FZ63" s="341">
        <f t="shared" si="87"/>
        <v>0.34563165593461703</v>
      </c>
      <c r="GA63" s="342">
        <f t="shared" si="88"/>
        <v>0.20799795678286173</v>
      </c>
      <c r="GB63" s="342">
        <f t="shared" si="89"/>
        <v>9.1906073927310997E-2</v>
      </c>
      <c r="GC63" s="342">
        <f t="shared" si="90"/>
        <v>6.1431954677728932E-2</v>
      </c>
      <c r="GD63" s="342">
        <f t="shared" si="91"/>
        <v>3.8697294285183578E-2</v>
      </c>
      <c r="GE63" s="342">
        <f t="shared" si="92"/>
        <v>2.4185808928239738E-2</v>
      </c>
      <c r="GF63" s="342">
        <f t="shared" si="93"/>
        <v>2.7088105999628506E-2</v>
      </c>
      <c r="GG63" s="342">
        <f t="shared" si="94"/>
        <v>2.4185808928239738E-2</v>
      </c>
      <c r="GH63" s="342">
        <f t="shared" si="95"/>
        <v>1.4704971828369761E-2</v>
      </c>
      <c r="GI63" s="342">
        <f t="shared" si="96"/>
        <v>1.5478917714073432E-2</v>
      </c>
      <c r="GJ63" s="342">
        <f t="shared" si="97"/>
        <v>0.14869145099374648</v>
      </c>
      <c r="GK63" s="343">
        <f t="shared" si="98"/>
        <v>0.99999999999999978</v>
      </c>
      <c r="GM63" s="409" t="str">
        <f t="shared" si="49"/>
        <v>2017/2018</v>
      </c>
      <c r="GN63" s="426">
        <f t="shared" si="99"/>
        <v>0.69293452687404167</v>
      </c>
      <c r="GO63" s="426">
        <f t="shared" si="100"/>
        <v>1.2290417478120699</v>
      </c>
      <c r="GP63" s="426">
        <f t="shared" si="101"/>
        <v>0.85130854900625363</v>
      </c>
      <c r="GQ63" s="426">
        <f t="shared" si="102"/>
        <v>0.84937025457793658</v>
      </c>
      <c r="GR63" s="426">
        <f t="shared" si="103"/>
        <v>0.2441551265669786</v>
      </c>
      <c r="GS63" s="426">
        <f t="shared" si="104"/>
        <v>0.78831375071398069</v>
      </c>
      <c r="GT63" s="426">
        <f t="shared" si="105"/>
        <v>0.78555369505158146</v>
      </c>
      <c r="GU63" s="426">
        <f t="shared" si="106"/>
        <v>0.74163454255209638</v>
      </c>
      <c r="GV63" s="426">
        <f t="shared" si="107"/>
        <v>0.75846307521427769</v>
      </c>
      <c r="GW63" s="426">
        <f t="shared" si="108"/>
        <v>0.9271617778713992</v>
      </c>
      <c r="GX63" s="426">
        <f t="shared" si="109"/>
        <v>0.78831375071398069</v>
      </c>
      <c r="GY63" s="427">
        <f t="shared" si="110"/>
        <v>0.84159987709010842</v>
      </c>
    </row>
    <row r="64" spans="1:207" ht="14.4" x14ac:dyDescent="0.3">
      <c r="A64" s="418"/>
      <c r="B64" s="605"/>
      <c r="C64" s="605"/>
      <c r="D64" s="605"/>
      <c r="E64" s="605"/>
      <c r="F64" s="605"/>
      <c r="G64" s="605"/>
      <c r="H64" s="605"/>
      <c r="I64" s="605"/>
      <c r="J64" s="605"/>
      <c r="K64" s="605"/>
      <c r="L64" s="605"/>
      <c r="M64" s="605"/>
      <c r="N64" s="419"/>
      <c r="P64" s="348"/>
      <c r="Q64" s="589"/>
      <c r="R64" s="589"/>
      <c r="S64" s="589"/>
      <c r="T64" s="589"/>
      <c r="U64" s="589"/>
      <c r="V64" s="589"/>
      <c r="W64" s="589"/>
      <c r="X64" s="589"/>
      <c r="Y64" s="589"/>
      <c r="Z64" s="589"/>
      <c r="AA64" s="589"/>
      <c r="AB64" s="589"/>
      <c r="AC64" s="350"/>
      <c r="AD64" s="346"/>
      <c r="AE64" s="351"/>
      <c r="AF64" s="594"/>
      <c r="AG64" s="594"/>
      <c r="AH64" s="594"/>
      <c r="AI64" s="594"/>
      <c r="AJ64" s="594"/>
      <c r="AK64" s="594"/>
      <c r="AL64" s="594"/>
      <c r="AM64" s="594"/>
      <c r="AN64" s="594"/>
      <c r="AO64" s="594"/>
      <c r="AP64" s="594"/>
      <c r="AQ64" s="594"/>
      <c r="AR64" s="352"/>
      <c r="AS64" s="346"/>
      <c r="AT64" s="616"/>
      <c r="AU64" s="615"/>
      <c r="AV64" s="615"/>
      <c r="AW64" s="615"/>
      <c r="AX64" s="615"/>
      <c r="AY64" s="615"/>
      <c r="AZ64" s="615"/>
      <c r="BA64" s="615"/>
      <c r="BB64" s="615"/>
      <c r="BC64" s="615"/>
      <c r="BD64" s="615"/>
      <c r="BE64" s="615"/>
      <c r="BF64" s="615"/>
      <c r="BG64" s="617"/>
      <c r="BH64" s="346"/>
      <c r="BI64" s="960"/>
      <c r="BJ64" s="959"/>
      <c r="BK64" s="959"/>
      <c r="BL64" s="959"/>
      <c r="BM64" s="959"/>
      <c r="BN64" s="959"/>
      <c r="BO64" s="959"/>
      <c r="BP64" s="959"/>
      <c r="BQ64" s="959"/>
      <c r="BR64" s="959"/>
      <c r="BS64" s="959"/>
      <c r="BT64" s="959"/>
      <c r="BU64" s="959"/>
      <c r="BV64" s="961"/>
      <c r="BW64" s="346"/>
      <c r="BX64" s="975"/>
      <c r="BY64" s="974"/>
      <c r="BZ64" s="974"/>
      <c r="CA64" s="974"/>
      <c r="CB64" s="974"/>
      <c r="CC64" s="974"/>
      <c r="CD64" s="974"/>
      <c r="CE64" s="974"/>
      <c r="CF64" s="974"/>
      <c r="CG64" s="974"/>
      <c r="CH64" s="974"/>
      <c r="CI64" s="974"/>
      <c r="CJ64" s="974"/>
      <c r="CK64" s="976"/>
      <c r="CL64" s="346"/>
      <c r="CM64" s="780"/>
      <c r="CN64" s="782"/>
      <c r="CO64" s="782"/>
      <c r="CP64" s="782"/>
      <c r="CQ64" s="782"/>
      <c r="CR64" s="782"/>
      <c r="CS64" s="782"/>
      <c r="CT64" s="782"/>
      <c r="CU64" s="782"/>
      <c r="CV64" s="782"/>
      <c r="CW64" s="782"/>
      <c r="CX64" s="782"/>
      <c r="CY64" s="782"/>
      <c r="CZ64" s="783"/>
      <c r="DA64" s="346"/>
      <c r="DB64" s="356"/>
      <c r="DC64" s="598"/>
      <c r="DD64" s="598"/>
      <c r="DE64" s="598"/>
      <c r="DF64" s="598"/>
      <c r="DG64" s="598"/>
      <c r="DH64" s="598"/>
      <c r="DI64" s="598"/>
      <c r="DJ64" s="598"/>
      <c r="DK64" s="598"/>
      <c r="DL64" s="598"/>
      <c r="DM64" s="598"/>
      <c r="DN64" s="598"/>
      <c r="DO64" s="357"/>
      <c r="DP64" s="346"/>
      <c r="DQ64" s="616"/>
      <c r="DR64" s="615"/>
      <c r="DS64" s="615"/>
      <c r="DT64" s="615"/>
      <c r="DU64" s="615"/>
      <c r="DV64" s="615"/>
      <c r="DW64" s="615"/>
      <c r="DX64" s="615"/>
      <c r="DY64" s="615"/>
      <c r="DZ64" s="615"/>
      <c r="EA64" s="615"/>
      <c r="EB64" s="615"/>
      <c r="EC64" s="615"/>
      <c r="ED64" s="617"/>
      <c r="EE64" s="346"/>
      <c r="EF64" s="999"/>
      <c r="EG64" s="998"/>
      <c r="EH64" s="998"/>
      <c r="EI64" s="998"/>
      <c r="EJ64" s="998"/>
      <c r="EK64" s="998"/>
      <c r="EL64" s="998"/>
      <c r="EM64" s="998"/>
      <c r="EN64" s="998"/>
      <c r="EO64" s="998"/>
      <c r="EP64" s="998"/>
      <c r="EQ64" s="998"/>
      <c r="ER64" s="998"/>
      <c r="ES64" s="1000"/>
      <c r="ET64" s="346"/>
      <c r="EU64" s="1012"/>
      <c r="EV64" s="1011"/>
      <c r="EW64" s="1011"/>
      <c r="EX64" s="1011"/>
      <c r="EY64" s="1011"/>
      <c r="EZ64" s="1011"/>
      <c r="FA64" s="1011"/>
      <c r="FB64" s="1011"/>
      <c r="FC64" s="1011"/>
      <c r="FD64" s="1011"/>
      <c r="FE64" s="1011"/>
      <c r="FF64" s="1011"/>
      <c r="FG64" s="1011"/>
      <c r="FH64" s="1013"/>
      <c r="FI64" s="346"/>
      <c r="FJ64" s="960"/>
      <c r="FK64" s="959"/>
      <c r="FL64" s="959"/>
      <c r="FM64" s="959"/>
      <c r="FN64" s="959"/>
      <c r="FO64" s="959"/>
      <c r="FP64" s="959"/>
      <c r="FQ64" s="959"/>
      <c r="FR64" s="959"/>
      <c r="FS64" s="959"/>
      <c r="FT64" s="959"/>
      <c r="FU64" s="959"/>
      <c r="FV64" s="959"/>
      <c r="FW64" s="961"/>
      <c r="FX64" s="340"/>
      <c r="FY64" s="1017"/>
      <c r="FZ64" s="348"/>
      <c r="GA64" s="349"/>
      <c r="GB64" s="349"/>
      <c r="GC64" s="349"/>
      <c r="GD64" s="349"/>
      <c r="GE64" s="349"/>
      <c r="GF64" s="349"/>
      <c r="GG64" s="349"/>
      <c r="GH64" s="349"/>
      <c r="GI64" s="349"/>
      <c r="GJ64" s="349"/>
      <c r="GK64" s="350"/>
      <c r="GM64" s="410"/>
      <c r="GN64" s="411"/>
      <c r="GO64" s="411"/>
      <c r="GP64" s="411"/>
      <c r="GQ64" s="411"/>
      <c r="GR64" s="411"/>
      <c r="GS64" s="411"/>
      <c r="GT64" s="411"/>
      <c r="GU64" s="411"/>
      <c r="GV64" s="411"/>
      <c r="GW64" s="411"/>
      <c r="GX64" s="411"/>
      <c r="GY64" s="411"/>
    </row>
    <row r="65" spans="1:207" ht="14.4" x14ac:dyDescent="0.3">
      <c r="A65" s="418"/>
      <c r="B65" s="605"/>
      <c r="C65" s="605"/>
      <c r="D65" s="605"/>
      <c r="E65" s="605"/>
      <c r="F65" s="605"/>
      <c r="G65" s="605"/>
      <c r="H65" s="605"/>
      <c r="I65" s="605"/>
      <c r="J65" s="605"/>
      <c r="K65" s="605"/>
      <c r="L65" s="605"/>
      <c r="M65" s="605"/>
      <c r="N65" s="419"/>
      <c r="P65" s="348"/>
      <c r="Q65" s="589"/>
      <c r="R65" s="589"/>
      <c r="S65" s="589"/>
      <c r="T65" s="589"/>
      <c r="U65" s="589"/>
      <c r="V65" s="589"/>
      <c r="W65" s="589"/>
      <c r="X65" s="589"/>
      <c r="Y65" s="589"/>
      <c r="Z65" s="589"/>
      <c r="AA65" s="589"/>
      <c r="AB65" s="589"/>
      <c r="AC65" s="350"/>
      <c r="AD65" s="346"/>
      <c r="AE65" s="351"/>
      <c r="AF65" s="594"/>
      <c r="AG65" s="594"/>
      <c r="AH65" s="594"/>
      <c r="AI65" s="594"/>
      <c r="AJ65" s="594"/>
      <c r="AK65" s="594"/>
      <c r="AL65" s="594"/>
      <c r="AM65" s="594"/>
      <c r="AN65" s="594"/>
      <c r="AO65" s="594"/>
      <c r="AP65" s="594"/>
      <c r="AQ65" s="594"/>
      <c r="AR65" s="352"/>
      <c r="AS65" s="346"/>
      <c r="AT65" s="616"/>
      <c r="AU65" s="615"/>
      <c r="AV65" s="615"/>
      <c r="AW65" s="615"/>
      <c r="AX65" s="615"/>
      <c r="AY65" s="615"/>
      <c r="AZ65" s="615"/>
      <c r="BA65" s="615"/>
      <c r="BB65" s="615"/>
      <c r="BC65" s="615"/>
      <c r="BD65" s="615"/>
      <c r="BE65" s="615"/>
      <c r="BF65" s="615"/>
      <c r="BG65" s="617"/>
      <c r="BH65" s="346"/>
      <c r="BI65" s="960"/>
      <c r="BJ65" s="959"/>
      <c r="BK65" s="959"/>
      <c r="BL65" s="959"/>
      <c r="BM65" s="959"/>
      <c r="BN65" s="959"/>
      <c r="BO65" s="959"/>
      <c r="BP65" s="959"/>
      <c r="BQ65" s="959"/>
      <c r="BR65" s="959"/>
      <c r="BS65" s="959"/>
      <c r="BT65" s="959"/>
      <c r="BU65" s="959"/>
      <c r="BV65" s="961"/>
      <c r="BW65" s="346"/>
      <c r="BX65" s="975"/>
      <c r="BY65" s="974"/>
      <c r="BZ65" s="974"/>
      <c r="CA65" s="974"/>
      <c r="CB65" s="974"/>
      <c r="CC65" s="974"/>
      <c r="CD65" s="974"/>
      <c r="CE65" s="974"/>
      <c r="CF65" s="974"/>
      <c r="CG65" s="974"/>
      <c r="CH65" s="974"/>
      <c r="CI65" s="974"/>
      <c r="CJ65" s="974"/>
      <c r="CK65" s="976"/>
      <c r="CL65" s="346"/>
      <c r="CM65" s="780"/>
      <c r="CN65" s="782"/>
      <c r="CO65" s="782"/>
      <c r="CP65" s="782"/>
      <c r="CQ65" s="782"/>
      <c r="CR65" s="782"/>
      <c r="CS65" s="782"/>
      <c r="CT65" s="782"/>
      <c r="CU65" s="782"/>
      <c r="CV65" s="782"/>
      <c r="CW65" s="782"/>
      <c r="CX65" s="782"/>
      <c r="CY65" s="782"/>
      <c r="CZ65" s="783"/>
      <c r="DA65" s="346"/>
      <c r="DB65" s="356"/>
      <c r="DC65" s="598"/>
      <c r="DD65" s="598"/>
      <c r="DE65" s="598"/>
      <c r="DF65" s="598"/>
      <c r="DG65" s="598"/>
      <c r="DH65" s="598"/>
      <c r="DI65" s="598"/>
      <c r="DJ65" s="598"/>
      <c r="DK65" s="598"/>
      <c r="DL65" s="598"/>
      <c r="DM65" s="598"/>
      <c r="DN65" s="598"/>
      <c r="DO65" s="357"/>
      <c r="DP65" s="346"/>
      <c r="DQ65" s="616"/>
      <c r="DR65" s="615"/>
      <c r="DS65" s="615"/>
      <c r="DT65" s="615"/>
      <c r="DU65" s="615"/>
      <c r="DV65" s="615"/>
      <c r="DW65" s="615"/>
      <c r="DX65" s="615"/>
      <c r="DY65" s="615"/>
      <c r="DZ65" s="615"/>
      <c r="EA65" s="615"/>
      <c r="EB65" s="615"/>
      <c r="EC65" s="615"/>
      <c r="ED65" s="617"/>
      <c r="EE65" s="346"/>
      <c r="EF65" s="999"/>
      <c r="EG65" s="998"/>
      <c r="EH65" s="998"/>
      <c r="EI65" s="998"/>
      <c r="EJ65" s="998"/>
      <c r="EK65" s="998"/>
      <c r="EL65" s="998"/>
      <c r="EM65" s="998"/>
      <c r="EN65" s="998"/>
      <c r="EO65" s="998"/>
      <c r="EP65" s="998"/>
      <c r="EQ65" s="998"/>
      <c r="ER65" s="998"/>
      <c r="ES65" s="1000"/>
      <c r="ET65" s="346"/>
      <c r="EU65" s="1012"/>
      <c r="EV65" s="1011"/>
      <c r="EW65" s="1011"/>
      <c r="EX65" s="1011"/>
      <c r="EY65" s="1011"/>
      <c r="EZ65" s="1011"/>
      <c r="FA65" s="1011"/>
      <c r="FB65" s="1011"/>
      <c r="FC65" s="1011"/>
      <c r="FD65" s="1011"/>
      <c r="FE65" s="1011"/>
      <c r="FF65" s="1011"/>
      <c r="FG65" s="1011"/>
      <c r="FH65" s="1013"/>
      <c r="FI65" s="346"/>
      <c r="FJ65" s="960"/>
      <c r="FK65" s="959"/>
      <c r="FL65" s="959"/>
      <c r="FM65" s="959"/>
      <c r="FN65" s="959"/>
      <c r="FO65" s="959"/>
      <c r="FP65" s="959"/>
      <c r="FQ65" s="959"/>
      <c r="FR65" s="959"/>
      <c r="FS65" s="959"/>
      <c r="FT65" s="959"/>
      <c r="FU65" s="959"/>
      <c r="FV65" s="959"/>
      <c r="FW65" s="961"/>
      <c r="FX65" s="340"/>
      <c r="FY65" s="1017"/>
      <c r="FZ65" s="348"/>
      <c r="GA65" s="349"/>
      <c r="GB65" s="349"/>
      <c r="GC65" s="349"/>
      <c r="GD65" s="349"/>
      <c r="GE65" s="349"/>
      <c r="GF65" s="349"/>
      <c r="GG65" s="349"/>
      <c r="GH65" s="349"/>
      <c r="GI65" s="349"/>
      <c r="GJ65" s="349"/>
      <c r="GK65" s="350"/>
      <c r="GM65" s="410"/>
      <c r="GN65" s="411"/>
      <c r="GO65" s="411"/>
      <c r="GP65" s="411"/>
      <c r="GQ65" s="411"/>
      <c r="GR65" s="411"/>
      <c r="GS65" s="411"/>
      <c r="GT65" s="411"/>
      <c r="GU65" s="411"/>
      <c r="GV65" s="411"/>
      <c r="GW65" s="411"/>
      <c r="GX65" s="411"/>
      <c r="GY65" s="411"/>
    </row>
    <row r="66" spans="1:207" x14ac:dyDescent="0.25">
      <c r="FZ66" s="607"/>
      <c r="GA66" s="607"/>
      <c r="GB66" s="607"/>
      <c r="GC66" s="607"/>
      <c r="GD66" s="607"/>
      <c r="GE66" s="607"/>
      <c r="GF66" s="607"/>
      <c r="GG66" s="607"/>
      <c r="GH66" s="607"/>
      <c r="GI66" s="607"/>
      <c r="GJ66" s="607"/>
      <c r="GK66" s="607"/>
    </row>
  </sheetData>
  <mergeCells count="12">
    <mergeCell ref="EF3:ES3"/>
    <mergeCell ref="FJ3:FW3"/>
    <mergeCell ref="EU3:FH3"/>
    <mergeCell ref="A3:N3"/>
    <mergeCell ref="P3:AC3"/>
    <mergeCell ref="AE3:AR3"/>
    <mergeCell ref="AT3:BG3"/>
    <mergeCell ref="BI3:BV3"/>
    <mergeCell ref="BX3:CK3"/>
    <mergeCell ref="CM3:CZ3"/>
    <mergeCell ref="DB3:DO3"/>
    <mergeCell ref="DQ3:E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0"/>
  <sheetViews>
    <sheetView zoomScaleNormal="100" workbookViewId="0">
      <selection activeCell="BN6" sqref="BN6:BY63"/>
    </sheetView>
  </sheetViews>
  <sheetFormatPr defaultRowHeight="13.2" x14ac:dyDescent="0.25"/>
  <cols>
    <col min="1" max="1" width="12.6640625" customWidth="1"/>
    <col min="2" max="2" width="12.6640625" style="499" customWidth="1"/>
    <col min="3" max="3" width="12.6640625" style="634" customWidth="1"/>
    <col min="4" max="7" width="12.6640625" style="635" customWidth="1"/>
    <col min="8" max="10" width="12.6640625" style="636" customWidth="1"/>
    <col min="11" max="11" width="12.6640625" style="637" customWidth="1"/>
    <col min="12" max="12" width="12.6640625" style="639" customWidth="1"/>
    <col min="13" max="13" width="12.6640625" style="638" customWidth="1"/>
    <col min="14" max="14" width="12.6640625" style="146" customWidth="1"/>
    <col min="15" max="16" width="12.6640625" style="142" customWidth="1"/>
    <col min="17" max="17" width="8.88671875" style="88"/>
    <col min="18" max="18" width="12.6640625" customWidth="1"/>
    <col min="19" max="19" width="12.6640625" style="137" customWidth="1"/>
    <col min="20" max="20" width="12.6640625" style="136" customWidth="1"/>
    <col min="21" max="24" width="12.6640625" style="625" customWidth="1"/>
    <col min="25" max="27" width="12.6640625" style="626" customWidth="1"/>
    <col min="28" max="28" width="12.6640625" style="627" customWidth="1"/>
    <col min="29" max="29" width="12.6640625" style="628" customWidth="1"/>
    <col min="30" max="30" width="12.6640625" style="609" customWidth="1"/>
    <col min="31" max="31" width="12.6640625" style="146" customWidth="1"/>
    <col min="32" max="33" width="12.6640625" style="142" customWidth="1"/>
    <col min="35" max="35" width="12.6640625" style="28" customWidth="1"/>
    <col min="36" max="47" width="12.6640625" style="584" customWidth="1"/>
    <col min="48" max="50" width="12.6640625" style="28" customWidth="1"/>
    <col min="51" max="62" width="12.6640625" style="584" customWidth="1"/>
    <col min="63" max="65" width="12.6640625" style="28" customWidth="1"/>
    <col min="66" max="77" width="12.6640625" style="584" customWidth="1"/>
    <col min="78" max="79" width="12.6640625" style="28" customWidth="1"/>
    <col min="80" max="80" width="12.6640625" customWidth="1"/>
    <col min="81" max="81" width="12.6640625" style="137" customWidth="1"/>
    <col min="82" max="82" width="12.6640625" style="136" customWidth="1"/>
    <col min="83" max="83" width="12.6640625" style="131" customWidth="1"/>
    <col min="84" max="84" width="12.6640625" style="130" customWidth="1"/>
    <col min="85" max="86" width="12.6640625" style="131" customWidth="1"/>
    <col min="87" max="87" width="12.6640625" style="127" customWidth="1"/>
    <col min="88" max="89" width="12.6640625" style="89" customWidth="1"/>
    <col min="90" max="90" width="12.6640625" style="122" customWidth="1"/>
    <col min="91" max="91" width="12.6640625" style="228" customWidth="1"/>
    <col min="92" max="92" width="12.6640625" style="119" customWidth="1"/>
    <col min="93" max="93" width="12.6640625" style="146" customWidth="1"/>
    <col min="94" max="95" width="12.6640625" style="142" customWidth="1"/>
    <col min="97" max="97" width="12.6640625" customWidth="1"/>
    <col min="98" max="98" width="12.6640625" style="137" customWidth="1"/>
    <col min="99" max="99" width="12.6640625" style="136" customWidth="1"/>
    <col min="100" max="100" width="12.6640625" style="131" customWidth="1"/>
    <col min="101" max="101" width="12.6640625" style="130" customWidth="1"/>
    <col min="102" max="103" width="12.6640625" style="131" customWidth="1"/>
    <col min="104" max="104" width="12.6640625" style="127" customWidth="1"/>
    <col min="105" max="106" width="12.6640625" style="89" customWidth="1"/>
    <col min="107" max="107" width="12.6640625" style="122" customWidth="1"/>
    <col min="108" max="108" width="12.6640625" style="228" customWidth="1"/>
    <col min="109" max="109" width="12.6640625" style="119" customWidth="1"/>
    <col min="110" max="110" width="12.6640625" style="146" customWidth="1"/>
  </cols>
  <sheetData>
    <row r="1" spans="1:110" ht="17.399999999999999" x14ac:dyDescent="0.3">
      <c r="A1" s="111" t="s">
        <v>428</v>
      </c>
      <c r="B1" s="451"/>
      <c r="C1" s="584"/>
      <c r="D1" s="584"/>
      <c r="E1" s="584"/>
      <c r="F1" s="584"/>
      <c r="G1" s="584"/>
      <c r="H1" s="584"/>
      <c r="I1" s="584"/>
      <c r="J1" s="584"/>
      <c r="K1" s="584"/>
      <c r="L1" s="629"/>
      <c r="M1" s="630"/>
      <c r="N1"/>
      <c r="O1"/>
      <c r="P1"/>
      <c r="Q1"/>
      <c r="R1" s="111" t="s">
        <v>335</v>
      </c>
      <c r="S1" s="88"/>
      <c r="T1" s="224"/>
      <c r="U1" s="28"/>
      <c r="V1" s="28"/>
      <c r="W1" s="28"/>
      <c r="X1" s="28"/>
      <c r="Y1" s="28"/>
      <c r="Z1" s="28"/>
      <c r="AA1" s="28"/>
      <c r="AB1" s="28"/>
      <c r="AC1" s="619"/>
      <c r="AD1" s="28"/>
      <c r="AE1"/>
      <c r="AF1"/>
      <c r="AG1"/>
      <c r="AI1" s="111" t="s">
        <v>336</v>
      </c>
      <c r="AX1" s="111" t="s">
        <v>337</v>
      </c>
      <c r="BM1" s="111" t="s">
        <v>338</v>
      </c>
      <c r="CB1" s="111" t="s">
        <v>339</v>
      </c>
      <c r="CC1" s="88"/>
      <c r="CD1" s="224"/>
      <c r="CE1"/>
      <c r="CF1"/>
      <c r="CG1"/>
      <c r="CH1"/>
      <c r="CI1"/>
      <c r="CJ1"/>
      <c r="CK1"/>
      <c r="CL1"/>
      <c r="CM1" s="147"/>
      <c r="CN1"/>
      <c r="CO1"/>
      <c r="CP1"/>
      <c r="CQ1"/>
      <c r="CS1" s="111" t="s">
        <v>339</v>
      </c>
      <c r="CT1" s="88"/>
      <c r="CU1" s="224"/>
      <c r="CV1"/>
      <c r="CW1"/>
      <c r="CX1"/>
      <c r="CY1"/>
      <c r="CZ1"/>
      <c r="DA1"/>
      <c r="DB1"/>
      <c r="DC1"/>
      <c r="DD1" s="147"/>
      <c r="DE1"/>
      <c r="DF1"/>
    </row>
    <row r="2" spans="1:110" ht="17.399999999999999" x14ac:dyDescent="0.3">
      <c r="A2" s="655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629"/>
      <c r="M2" s="630"/>
      <c r="N2" s="28"/>
      <c r="O2" s="28"/>
      <c r="P2" s="28"/>
      <c r="Q2"/>
      <c r="R2" s="691"/>
      <c r="S2" s="5"/>
      <c r="T2" s="224"/>
      <c r="U2" s="28"/>
      <c r="V2" s="28"/>
      <c r="W2" s="28"/>
      <c r="X2" s="28"/>
      <c r="Y2" s="28"/>
      <c r="Z2" s="28"/>
      <c r="AA2" s="28"/>
      <c r="AB2" s="28"/>
      <c r="AC2" s="619"/>
      <c r="AD2" s="28"/>
      <c r="AE2"/>
      <c r="AF2"/>
      <c r="AG2"/>
      <c r="AI2" s="111"/>
      <c r="AX2" s="111"/>
      <c r="BM2" s="111"/>
      <c r="CB2" s="655"/>
      <c r="CC2" s="28"/>
      <c r="CD2" s="224"/>
      <c r="CE2"/>
      <c r="CF2"/>
      <c r="CG2"/>
      <c r="CH2"/>
      <c r="CI2"/>
      <c r="CJ2"/>
      <c r="CK2"/>
      <c r="CL2"/>
      <c r="CM2" s="147"/>
      <c r="CN2"/>
      <c r="CO2"/>
      <c r="CP2"/>
      <c r="CQ2"/>
      <c r="CS2" s="655"/>
      <c r="CT2" s="28"/>
      <c r="CU2" s="224"/>
      <c r="CV2"/>
      <c r="CW2"/>
      <c r="CX2"/>
      <c r="CY2"/>
      <c r="CZ2"/>
      <c r="DA2"/>
      <c r="DB2"/>
      <c r="DC2"/>
      <c r="DD2" s="147"/>
      <c r="DE2"/>
      <c r="DF2"/>
    </row>
    <row r="3" spans="1:110" ht="17.399999999999999" x14ac:dyDescent="0.3">
      <c r="A3" s="678"/>
      <c r="B3" s="1095" t="s">
        <v>340</v>
      </c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  <c r="P3" s="1097"/>
      <c r="Q3"/>
      <c r="R3" s="688"/>
      <c r="S3" s="1098" t="s">
        <v>341</v>
      </c>
      <c r="T3" s="1099"/>
      <c r="U3" s="1099"/>
      <c r="V3" s="1099"/>
      <c r="W3" s="1099"/>
      <c r="X3" s="1099"/>
      <c r="Y3" s="1099"/>
      <c r="Z3" s="1099"/>
      <c r="AA3" s="1099"/>
      <c r="AB3" s="1099"/>
      <c r="AC3" s="1099"/>
      <c r="AD3" s="1099"/>
      <c r="AE3" s="1099"/>
      <c r="AF3" s="1099"/>
      <c r="AG3" s="1100"/>
      <c r="AI3" s="1089" t="s">
        <v>333</v>
      </c>
      <c r="AJ3" s="1090"/>
      <c r="AK3" s="1090"/>
      <c r="AL3" s="1090"/>
      <c r="AM3" s="1090"/>
      <c r="AN3" s="1090"/>
      <c r="AO3" s="1090"/>
      <c r="AP3" s="1090"/>
      <c r="AQ3" s="1090"/>
      <c r="AR3" s="1090"/>
      <c r="AS3" s="1090"/>
      <c r="AT3" s="1090"/>
      <c r="AU3" s="1090"/>
      <c r="AV3" s="1091"/>
      <c r="AX3" s="1092" t="s">
        <v>334</v>
      </c>
      <c r="AY3" s="1093"/>
      <c r="AZ3" s="1093"/>
      <c r="BA3" s="1093"/>
      <c r="BB3" s="1093"/>
      <c r="BC3" s="1093"/>
      <c r="BD3" s="1093"/>
      <c r="BE3" s="1093"/>
      <c r="BF3" s="1093"/>
      <c r="BG3" s="1093"/>
      <c r="BH3" s="1093"/>
      <c r="BI3" s="1093"/>
      <c r="BJ3" s="1093"/>
      <c r="BK3" s="1094"/>
      <c r="BM3" s="719"/>
      <c r="BN3" s="720"/>
      <c r="BO3" s="720"/>
      <c r="BP3" s="720"/>
      <c r="BQ3" s="720"/>
      <c r="BR3" s="720"/>
      <c r="BS3" s="720"/>
      <c r="BT3" s="721" t="s">
        <v>342</v>
      </c>
      <c r="BU3" s="720"/>
      <c r="BV3" s="720"/>
      <c r="BW3" s="720"/>
      <c r="BX3" s="720"/>
      <c r="BY3" s="720"/>
      <c r="BZ3" s="722"/>
      <c r="CB3" s="1101" t="s">
        <v>343</v>
      </c>
      <c r="CC3" s="1102"/>
      <c r="CD3" s="1102"/>
      <c r="CE3" s="1102"/>
      <c r="CF3" s="1102"/>
      <c r="CG3" s="1102"/>
      <c r="CH3" s="1102"/>
      <c r="CI3" s="1102"/>
      <c r="CJ3" s="1102"/>
      <c r="CK3" s="1102"/>
      <c r="CL3" s="1102"/>
      <c r="CM3" s="1102"/>
      <c r="CN3" s="1102"/>
      <c r="CO3" s="1102"/>
      <c r="CP3" s="1102"/>
      <c r="CQ3" s="1103"/>
      <c r="CS3" s="1086" t="s">
        <v>344</v>
      </c>
      <c r="CT3" s="1087"/>
      <c r="CU3" s="1087"/>
      <c r="CV3" s="1087"/>
      <c r="CW3" s="1087"/>
      <c r="CX3" s="1087"/>
      <c r="CY3" s="1087"/>
      <c r="CZ3" s="1087"/>
      <c r="DA3" s="1087"/>
      <c r="DB3" s="1087"/>
      <c r="DC3" s="1087"/>
      <c r="DD3" s="1087"/>
      <c r="DE3" s="1087"/>
      <c r="DF3" s="1088"/>
    </row>
    <row r="4" spans="1:110" ht="54" x14ac:dyDescent="0.35">
      <c r="A4" s="119"/>
      <c r="B4" s="641" t="s">
        <v>166</v>
      </c>
      <c r="C4" s="642" t="s">
        <v>122</v>
      </c>
      <c r="D4" s="643" t="s">
        <v>10</v>
      </c>
      <c r="E4" s="643" t="s">
        <v>167</v>
      </c>
      <c r="F4" s="643" t="s">
        <v>313</v>
      </c>
      <c r="G4" s="643" t="s">
        <v>169</v>
      </c>
      <c r="H4" s="643" t="s">
        <v>172</v>
      </c>
      <c r="I4" s="643" t="s">
        <v>171</v>
      </c>
      <c r="J4" s="643" t="s">
        <v>181</v>
      </c>
      <c r="K4" s="643" t="s">
        <v>170</v>
      </c>
      <c r="L4" s="643" t="s">
        <v>173</v>
      </c>
      <c r="M4" s="631" t="s">
        <v>116</v>
      </c>
      <c r="N4" s="117" t="s">
        <v>177</v>
      </c>
      <c r="O4" s="620" t="s">
        <v>180</v>
      </c>
      <c r="P4" s="679" t="s">
        <v>179</v>
      </c>
      <c r="Q4" s="28"/>
      <c r="R4" s="122"/>
      <c r="S4" s="120" t="s">
        <v>166</v>
      </c>
      <c r="T4" s="656" t="s">
        <v>122</v>
      </c>
      <c r="U4" s="229" t="s">
        <v>10</v>
      </c>
      <c r="V4" s="229" t="s">
        <v>167</v>
      </c>
      <c r="W4" s="229" t="s">
        <v>313</v>
      </c>
      <c r="X4" s="229" t="s">
        <v>169</v>
      </c>
      <c r="Y4" s="229" t="s">
        <v>172</v>
      </c>
      <c r="Z4" s="229" t="s">
        <v>171</v>
      </c>
      <c r="AA4" s="229" t="s">
        <v>181</v>
      </c>
      <c r="AB4" s="229" t="s">
        <v>170</v>
      </c>
      <c r="AC4" s="229" t="s">
        <v>173</v>
      </c>
      <c r="AD4" s="229" t="s">
        <v>116</v>
      </c>
      <c r="AE4" s="120" t="s">
        <v>177</v>
      </c>
      <c r="AF4" s="229" t="s">
        <v>180</v>
      </c>
      <c r="AG4" s="661" t="s">
        <v>179</v>
      </c>
      <c r="AI4" s="127"/>
      <c r="AJ4" s="123" t="s">
        <v>166</v>
      </c>
      <c r="AK4" s="700" t="s">
        <v>122</v>
      </c>
      <c r="AL4" s="701" t="s">
        <v>10</v>
      </c>
      <c r="AM4" s="701" t="s">
        <v>167</v>
      </c>
      <c r="AN4" s="701" t="s">
        <v>313</v>
      </c>
      <c r="AO4" s="701" t="s">
        <v>169</v>
      </c>
      <c r="AP4" s="701" t="s">
        <v>172</v>
      </c>
      <c r="AQ4" s="701" t="s">
        <v>171</v>
      </c>
      <c r="AR4" s="701" t="s">
        <v>181</v>
      </c>
      <c r="AS4" s="701" t="s">
        <v>170</v>
      </c>
      <c r="AT4" s="701" t="s">
        <v>173</v>
      </c>
      <c r="AU4" s="701" t="s">
        <v>116</v>
      </c>
      <c r="AV4" s="710" t="s">
        <v>117</v>
      </c>
      <c r="AW4" s="298"/>
      <c r="AX4" s="130"/>
      <c r="AY4" s="640" t="s">
        <v>166</v>
      </c>
      <c r="AZ4" s="711" t="s">
        <v>122</v>
      </c>
      <c r="BA4" s="712" t="s">
        <v>10</v>
      </c>
      <c r="BB4" s="712" t="s">
        <v>167</v>
      </c>
      <c r="BC4" s="712" t="s">
        <v>313</v>
      </c>
      <c r="BD4" s="712" t="s">
        <v>169</v>
      </c>
      <c r="BE4" s="712" t="s">
        <v>172</v>
      </c>
      <c r="BF4" s="712" t="s">
        <v>171</v>
      </c>
      <c r="BG4" s="712" t="s">
        <v>181</v>
      </c>
      <c r="BH4" s="712" t="s">
        <v>170</v>
      </c>
      <c r="BI4" s="712" t="s">
        <v>173</v>
      </c>
      <c r="BJ4" s="712" t="s">
        <v>116</v>
      </c>
      <c r="BK4" s="713" t="s">
        <v>117</v>
      </c>
      <c r="BL4" s="298"/>
      <c r="BM4" s="137"/>
      <c r="BN4" s="132" t="s">
        <v>166</v>
      </c>
      <c r="BO4" s="730" t="s">
        <v>122</v>
      </c>
      <c r="BP4" s="731" t="s">
        <v>10</v>
      </c>
      <c r="BQ4" s="731" t="s">
        <v>167</v>
      </c>
      <c r="BR4" s="731" t="s">
        <v>313</v>
      </c>
      <c r="BS4" s="731" t="s">
        <v>169</v>
      </c>
      <c r="BT4" s="731" t="s">
        <v>172</v>
      </c>
      <c r="BU4" s="731" t="s">
        <v>171</v>
      </c>
      <c r="BV4" s="731" t="s">
        <v>181</v>
      </c>
      <c r="BW4" s="731" t="s">
        <v>170</v>
      </c>
      <c r="BX4" s="731" t="s">
        <v>173</v>
      </c>
      <c r="BY4" s="731" t="s">
        <v>116</v>
      </c>
      <c r="BZ4" s="732" t="s">
        <v>117</v>
      </c>
      <c r="CB4" s="146"/>
      <c r="CC4" s="143" t="s">
        <v>166</v>
      </c>
      <c r="CD4" s="723" t="s">
        <v>122</v>
      </c>
      <c r="CE4" s="724" t="s">
        <v>10</v>
      </c>
      <c r="CF4" s="724" t="s">
        <v>167</v>
      </c>
      <c r="CG4" s="724" t="s">
        <v>313</v>
      </c>
      <c r="CH4" s="724" t="s">
        <v>169</v>
      </c>
      <c r="CI4" s="724" t="s">
        <v>172</v>
      </c>
      <c r="CJ4" s="724" t="s">
        <v>171</v>
      </c>
      <c r="CK4" s="724" t="s">
        <v>181</v>
      </c>
      <c r="CL4" s="724" t="s">
        <v>170</v>
      </c>
      <c r="CM4" s="724" t="s">
        <v>173</v>
      </c>
      <c r="CN4" s="724" t="s">
        <v>116</v>
      </c>
      <c r="CO4" s="725" t="s">
        <v>117</v>
      </c>
      <c r="CP4" s="138" t="s">
        <v>180</v>
      </c>
      <c r="CQ4" s="759" t="s">
        <v>179</v>
      </c>
      <c r="CS4" s="765"/>
      <c r="CT4" s="766" t="s">
        <v>166</v>
      </c>
      <c r="CU4" s="767" t="s">
        <v>122</v>
      </c>
      <c r="CV4" s="768" t="s">
        <v>10</v>
      </c>
      <c r="CW4" s="768" t="s">
        <v>167</v>
      </c>
      <c r="CX4" s="768" t="s">
        <v>313</v>
      </c>
      <c r="CY4" s="768" t="s">
        <v>169</v>
      </c>
      <c r="CZ4" s="768" t="s">
        <v>172</v>
      </c>
      <c r="DA4" s="768" t="s">
        <v>171</v>
      </c>
      <c r="DB4" s="768" t="s">
        <v>181</v>
      </c>
      <c r="DC4" s="768" t="s">
        <v>170</v>
      </c>
      <c r="DD4" s="768" t="s">
        <v>173</v>
      </c>
      <c r="DE4" s="768" t="s">
        <v>116</v>
      </c>
      <c r="DF4" s="769" t="s">
        <v>117</v>
      </c>
    </row>
    <row r="5" spans="1:110" ht="26.4" x14ac:dyDescent="0.25">
      <c r="A5" s="680" t="s">
        <v>123</v>
      </c>
      <c r="B5" s="644" t="s">
        <v>176</v>
      </c>
      <c r="C5" s="645" t="s">
        <v>174</v>
      </c>
      <c r="D5" s="645" t="s">
        <v>175</v>
      </c>
      <c r="E5" s="645" t="s">
        <v>175</v>
      </c>
      <c r="F5" s="645" t="s">
        <v>175</v>
      </c>
      <c r="G5" s="645" t="s">
        <v>175</v>
      </c>
      <c r="H5" s="645" t="s">
        <v>175</v>
      </c>
      <c r="I5" s="645" t="s">
        <v>175</v>
      </c>
      <c r="J5" s="645" t="s">
        <v>175</v>
      </c>
      <c r="K5" s="645" t="s">
        <v>175</v>
      </c>
      <c r="L5" s="645" t="s">
        <v>175</v>
      </c>
      <c r="M5" s="632" t="s">
        <v>175</v>
      </c>
      <c r="N5" s="118" t="s">
        <v>178</v>
      </c>
      <c r="O5" s="621" t="s">
        <v>178</v>
      </c>
      <c r="P5" s="681" t="s">
        <v>178</v>
      </c>
      <c r="Q5" s="608"/>
      <c r="R5" s="689" t="s">
        <v>123</v>
      </c>
      <c r="S5" s="121" t="s">
        <v>176</v>
      </c>
      <c r="T5" s="657" t="s">
        <v>174</v>
      </c>
      <c r="U5" s="227" t="s">
        <v>175</v>
      </c>
      <c r="V5" s="227" t="s">
        <v>175</v>
      </c>
      <c r="W5" s="227" t="s">
        <v>175</v>
      </c>
      <c r="X5" s="227" t="s">
        <v>175</v>
      </c>
      <c r="Y5" s="227" t="s">
        <v>175</v>
      </c>
      <c r="Z5" s="227" t="s">
        <v>175</v>
      </c>
      <c r="AA5" s="227" t="s">
        <v>175</v>
      </c>
      <c r="AB5" s="227" t="s">
        <v>175</v>
      </c>
      <c r="AC5" s="227" t="s">
        <v>175</v>
      </c>
      <c r="AD5" s="227" t="s">
        <v>175</v>
      </c>
      <c r="AE5" s="121" t="s">
        <v>178</v>
      </c>
      <c r="AF5" s="227" t="s">
        <v>178</v>
      </c>
      <c r="AG5" s="662" t="s">
        <v>178</v>
      </c>
      <c r="AH5" s="110"/>
      <c r="AI5" s="694" t="s">
        <v>123</v>
      </c>
      <c r="AJ5" s="125" t="s">
        <v>176</v>
      </c>
      <c r="AK5" s="695" t="s">
        <v>174</v>
      </c>
      <c r="AL5" s="126" t="s">
        <v>175</v>
      </c>
      <c r="AM5" s="126" t="s">
        <v>175</v>
      </c>
      <c r="AN5" s="126" t="s">
        <v>175</v>
      </c>
      <c r="AO5" s="126" t="s">
        <v>175</v>
      </c>
      <c r="AP5" s="126" t="s">
        <v>175</v>
      </c>
      <c r="AQ5" s="126" t="s">
        <v>175</v>
      </c>
      <c r="AR5" s="126" t="s">
        <v>175</v>
      </c>
      <c r="AS5" s="126" t="s">
        <v>175</v>
      </c>
      <c r="AT5" s="126" t="s">
        <v>175</v>
      </c>
      <c r="AU5" s="126" t="s">
        <v>175</v>
      </c>
      <c r="AV5" s="321" t="s">
        <v>245</v>
      </c>
      <c r="AW5" s="306"/>
      <c r="AX5" s="692" t="s">
        <v>123</v>
      </c>
      <c r="AY5" s="714" t="s">
        <v>176</v>
      </c>
      <c r="AZ5" s="693" t="s">
        <v>174</v>
      </c>
      <c r="BA5" s="129" t="s">
        <v>175</v>
      </c>
      <c r="BB5" s="129" t="s">
        <v>175</v>
      </c>
      <c r="BC5" s="129" t="s">
        <v>175</v>
      </c>
      <c r="BD5" s="129" t="s">
        <v>175</v>
      </c>
      <c r="BE5" s="129" t="s">
        <v>175</v>
      </c>
      <c r="BF5" s="129" t="s">
        <v>175</v>
      </c>
      <c r="BG5" s="129" t="s">
        <v>175</v>
      </c>
      <c r="BH5" s="129" t="s">
        <v>175</v>
      </c>
      <c r="BI5" s="129" t="s">
        <v>175</v>
      </c>
      <c r="BJ5" s="129" t="s">
        <v>175</v>
      </c>
      <c r="BK5" s="318" t="s">
        <v>245</v>
      </c>
      <c r="BL5" s="306"/>
      <c r="BM5" s="733" t="s">
        <v>123</v>
      </c>
      <c r="BN5" s="734" t="s">
        <v>176</v>
      </c>
      <c r="BO5" s="135" t="s">
        <v>174</v>
      </c>
      <c r="BP5" s="735" t="s">
        <v>175</v>
      </c>
      <c r="BQ5" s="735" t="s">
        <v>175</v>
      </c>
      <c r="BR5" s="735" t="s">
        <v>175</v>
      </c>
      <c r="BS5" s="735" t="s">
        <v>175</v>
      </c>
      <c r="BT5" s="735" t="s">
        <v>175</v>
      </c>
      <c r="BU5" s="735" t="s">
        <v>175</v>
      </c>
      <c r="BV5" s="735" t="s">
        <v>175</v>
      </c>
      <c r="BW5" s="735" t="s">
        <v>175</v>
      </c>
      <c r="BX5" s="735" t="s">
        <v>175</v>
      </c>
      <c r="BY5" s="735" t="s">
        <v>175</v>
      </c>
      <c r="BZ5" s="610" t="s">
        <v>245</v>
      </c>
      <c r="CA5" s="608"/>
      <c r="CB5" s="726" t="s">
        <v>123</v>
      </c>
      <c r="CC5" s="727" t="s">
        <v>176</v>
      </c>
      <c r="CD5" s="728" t="s">
        <v>174</v>
      </c>
      <c r="CE5" s="140" t="s">
        <v>175</v>
      </c>
      <c r="CF5" s="140" t="s">
        <v>175</v>
      </c>
      <c r="CG5" s="140" t="s">
        <v>175</v>
      </c>
      <c r="CH5" s="140" t="s">
        <v>175</v>
      </c>
      <c r="CI5" s="140" t="s">
        <v>175</v>
      </c>
      <c r="CJ5" s="140" t="s">
        <v>175</v>
      </c>
      <c r="CK5" s="140" t="s">
        <v>175</v>
      </c>
      <c r="CL5" s="140" t="s">
        <v>175</v>
      </c>
      <c r="CM5" s="140" t="s">
        <v>175</v>
      </c>
      <c r="CN5" s="140" t="s">
        <v>175</v>
      </c>
      <c r="CO5" s="729" t="s">
        <v>245</v>
      </c>
      <c r="CP5" s="140" t="s">
        <v>178</v>
      </c>
      <c r="CQ5" s="760" t="s">
        <v>178</v>
      </c>
      <c r="CR5" s="110"/>
      <c r="CS5" s="770" t="s">
        <v>123</v>
      </c>
      <c r="CT5" s="771" t="s">
        <v>176</v>
      </c>
      <c r="CU5" s="772" t="s">
        <v>174</v>
      </c>
      <c r="CV5" s="773" t="s">
        <v>175</v>
      </c>
      <c r="CW5" s="773" t="s">
        <v>175</v>
      </c>
      <c r="CX5" s="773" t="s">
        <v>175</v>
      </c>
      <c r="CY5" s="773" t="s">
        <v>175</v>
      </c>
      <c r="CZ5" s="773" t="s">
        <v>175</v>
      </c>
      <c r="DA5" s="773" t="s">
        <v>175</v>
      </c>
      <c r="DB5" s="773" t="s">
        <v>175</v>
      </c>
      <c r="DC5" s="773" t="s">
        <v>175</v>
      </c>
      <c r="DD5" s="773" t="s">
        <v>175</v>
      </c>
      <c r="DE5" s="773" t="s">
        <v>175</v>
      </c>
      <c r="DF5" s="774" t="s">
        <v>245</v>
      </c>
    </row>
    <row r="6" spans="1:110" ht="14.4" x14ac:dyDescent="0.3">
      <c r="A6" s="682" t="s">
        <v>286</v>
      </c>
      <c r="B6" s="646">
        <v>102.179</v>
      </c>
      <c r="C6" s="623">
        <v>1.95</v>
      </c>
      <c r="D6" s="623">
        <v>199.57599999999999</v>
      </c>
      <c r="E6" s="623">
        <v>56.158999999999999</v>
      </c>
      <c r="F6" s="623">
        <v>12.821999999999999</v>
      </c>
      <c r="G6" s="623">
        <v>268.55700000000002</v>
      </c>
      <c r="H6" s="623">
        <v>62.896000000000001</v>
      </c>
      <c r="I6" s="623">
        <v>131.41200000000001</v>
      </c>
      <c r="J6" s="623">
        <v>194.30799999999999</v>
      </c>
      <c r="K6" s="623">
        <v>14.022</v>
      </c>
      <c r="L6" s="623">
        <v>268.55700000000002</v>
      </c>
      <c r="M6" s="633">
        <v>60.226999999999997</v>
      </c>
      <c r="N6" s="647">
        <f>M6/J6</f>
        <v>0.30995635794717663</v>
      </c>
      <c r="O6" s="683">
        <f>K6/J6</f>
        <v>7.2163781213331418E-2</v>
      </c>
      <c r="P6" s="684">
        <f>K6/M6</f>
        <v>0.23281916748302259</v>
      </c>
      <c r="Q6" s="696"/>
      <c r="R6" s="690" t="str">
        <f>$A6</f>
        <v>1960/1961</v>
      </c>
      <c r="S6" s="658">
        <v>28.902999999999999</v>
      </c>
      <c r="T6" s="496">
        <v>3.43</v>
      </c>
      <c r="U6" s="496">
        <v>99.241</v>
      </c>
      <c r="V6" s="496">
        <v>45.39</v>
      </c>
      <c r="W6" s="496">
        <v>3.1E-2</v>
      </c>
      <c r="X6" s="496">
        <v>144.66200000000001</v>
      </c>
      <c r="Y6" s="496">
        <v>7.4960000000000004</v>
      </c>
      <c r="Z6" s="496">
        <v>78.971999999999994</v>
      </c>
      <c r="AA6" s="496">
        <v>86.468000000000004</v>
      </c>
      <c r="AB6" s="496">
        <v>6.9880000000000004</v>
      </c>
      <c r="AC6" s="496">
        <v>144.66200000000001</v>
      </c>
      <c r="AD6" s="496">
        <v>51.206000000000003</v>
      </c>
      <c r="AE6" s="659">
        <f>AD6/AA6</f>
        <v>0.5921959568857843</v>
      </c>
      <c r="AF6" s="663">
        <f>AB6/AA6</f>
        <v>8.0816024425220886E-2</v>
      </c>
      <c r="AG6" s="664">
        <f>AB6/AD6</f>
        <v>0.13646838261141273</v>
      </c>
      <c r="AI6" s="334" t="str">
        <f>$A6</f>
        <v>1960/1961</v>
      </c>
      <c r="AJ6" s="702">
        <v>2.7440000000000002</v>
      </c>
      <c r="AK6" s="592">
        <v>1.77</v>
      </c>
      <c r="AL6" s="592">
        <v>4.8499999999999996</v>
      </c>
      <c r="AM6" s="592">
        <v>4.5999999999999999E-2</v>
      </c>
      <c r="AN6" s="592">
        <v>0</v>
      </c>
      <c r="AO6" s="592">
        <v>4.8959999999999999</v>
      </c>
      <c r="AP6" s="592">
        <v>0.33100000000000002</v>
      </c>
      <c r="AQ6" s="592">
        <v>2.7450000000000001</v>
      </c>
      <c r="AR6" s="592">
        <v>3.0760000000000001</v>
      </c>
      <c r="AS6" s="592">
        <v>1.748</v>
      </c>
      <c r="AT6" s="592">
        <v>4.8959999999999999</v>
      </c>
      <c r="AU6" s="592">
        <v>7.1999999999999995E-2</v>
      </c>
      <c r="AV6" s="335">
        <f>AU6/(AR6+AS6)</f>
        <v>1.4925373134328358E-2</v>
      </c>
      <c r="AW6" s="319"/>
      <c r="AX6" s="331" t="str">
        <f>$A6</f>
        <v>1960/1961</v>
      </c>
      <c r="AY6" s="715">
        <v>6.8860000000000001</v>
      </c>
      <c r="AZ6" s="587">
        <v>1.31</v>
      </c>
      <c r="BA6" s="587">
        <v>9.0359999999999996</v>
      </c>
      <c r="BB6" s="587">
        <v>2</v>
      </c>
      <c r="BC6" s="587">
        <v>5.0000000000000001E-3</v>
      </c>
      <c r="BD6" s="587">
        <v>11.041</v>
      </c>
      <c r="BE6" s="587">
        <v>3.6520000000000001</v>
      </c>
      <c r="BF6" s="587">
        <v>5.2850000000000001</v>
      </c>
      <c r="BG6" s="587">
        <v>8.9369999999999994</v>
      </c>
      <c r="BH6" s="587">
        <v>4.0000000000000001E-3</v>
      </c>
      <c r="BI6" s="587">
        <v>11.041</v>
      </c>
      <c r="BJ6" s="587">
        <v>2.1</v>
      </c>
      <c r="BK6" s="332">
        <f t="shared" ref="BK6:BK56" si="0">BJ6/(BG6+BH6)</f>
        <v>0.23487305670506659</v>
      </c>
      <c r="BL6" s="358"/>
      <c r="BM6" s="611" t="str">
        <f>$A6</f>
        <v>1960/1961</v>
      </c>
      <c r="BN6" s="736">
        <v>0</v>
      </c>
      <c r="BO6" s="612">
        <v>0</v>
      </c>
      <c r="BP6" s="612">
        <v>0</v>
      </c>
      <c r="BQ6" s="612">
        <v>0</v>
      </c>
      <c r="BR6" s="612">
        <v>0</v>
      </c>
      <c r="BS6" s="612">
        <v>0</v>
      </c>
      <c r="BT6" s="612">
        <v>0</v>
      </c>
      <c r="BU6" s="612">
        <v>0</v>
      </c>
      <c r="BV6" s="612">
        <v>0</v>
      </c>
      <c r="BW6" s="612">
        <v>0</v>
      </c>
      <c r="BX6" s="612">
        <v>0</v>
      </c>
      <c r="BY6" s="612">
        <v>0</v>
      </c>
      <c r="BZ6" s="613" t="e">
        <f t="shared" ref="BZ6:BZ56" si="1">BY6/(BV6+BW6)</f>
        <v>#DIV/0!</v>
      </c>
      <c r="CB6" s="744" t="str">
        <f>$A6</f>
        <v>1960/1961</v>
      </c>
      <c r="CC6" s="745">
        <f>B6-S6-AJ6-AY6-BN6</f>
        <v>63.646000000000008</v>
      </c>
      <c r="CD6" s="746">
        <f>CE6/CC6</f>
        <v>1.3582786035257517</v>
      </c>
      <c r="CE6" s="746">
        <f t="shared" ref="CE6:CN6" si="2">D6-U6-AL6-BA6-BP6</f>
        <v>86.448999999999998</v>
      </c>
      <c r="CF6" s="746">
        <f t="shared" si="2"/>
        <v>8.722999999999999</v>
      </c>
      <c r="CG6" s="746">
        <f t="shared" si="2"/>
        <v>12.785999999999998</v>
      </c>
      <c r="CH6" s="746">
        <f t="shared" si="2"/>
        <v>107.95800000000001</v>
      </c>
      <c r="CI6" s="746">
        <f t="shared" si="2"/>
        <v>51.416999999999994</v>
      </c>
      <c r="CJ6" s="746">
        <f t="shared" si="2"/>
        <v>44.410000000000011</v>
      </c>
      <c r="CK6" s="746">
        <f t="shared" si="2"/>
        <v>95.826999999999998</v>
      </c>
      <c r="CL6" s="746">
        <f t="shared" si="2"/>
        <v>5.282</v>
      </c>
      <c r="CM6" s="746">
        <f t="shared" si="2"/>
        <v>107.95800000000001</v>
      </c>
      <c r="CN6" s="746">
        <f t="shared" si="2"/>
        <v>6.8489999999999949</v>
      </c>
      <c r="CO6" s="747">
        <f t="shared" ref="CO6" si="3">CN6/(CK6+CL6)</f>
        <v>6.7738776963475009E-2</v>
      </c>
      <c r="CP6" s="761">
        <f>CL6/CK6</f>
        <v>5.5120164463042777E-2</v>
      </c>
      <c r="CQ6" s="762">
        <f>CL6/CN6</f>
        <v>0.77120747554387559</v>
      </c>
      <c r="CS6" s="775" t="str">
        <f>$A6</f>
        <v>1960/1961</v>
      </c>
      <c r="CT6" s="789">
        <f>1-(CC6/B6)</f>
        <v>0.37711271396275159</v>
      </c>
      <c r="CU6" s="790">
        <f t="shared" ref="CU6:DF21" si="4">1-(CD6/C6)</f>
        <v>0.30344686998679393</v>
      </c>
      <c r="CV6" s="790">
        <f t="shared" si="4"/>
        <v>0.56683669379083657</v>
      </c>
      <c r="CW6" s="790">
        <f t="shared" si="4"/>
        <v>0.8446731601346178</v>
      </c>
      <c r="CX6" s="790">
        <f t="shared" si="4"/>
        <v>2.8076743097801282E-3</v>
      </c>
      <c r="CY6" s="790">
        <f t="shared" si="4"/>
        <v>0.59800712697863023</v>
      </c>
      <c r="CZ6" s="790">
        <f t="shared" si="4"/>
        <v>0.18250763164589168</v>
      </c>
      <c r="DA6" s="790">
        <f t="shared" si="4"/>
        <v>0.66205521565762626</v>
      </c>
      <c r="DB6" s="790">
        <f t="shared" si="4"/>
        <v>0.50682936369063547</v>
      </c>
      <c r="DC6" s="790">
        <f t="shared" si="4"/>
        <v>0.62330623306233068</v>
      </c>
      <c r="DD6" s="790">
        <f t="shared" si="4"/>
        <v>0.59800712697863023</v>
      </c>
      <c r="DE6" s="790">
        <f t="shared" si="4"/>
        <v>0.88628023975957637</v>
      </c>
      <c r="DF6" s="792">
        <f t="shared" si="4"/>
        <v>0.78145704959206164</v>
      </c>
    </row>
    <row r="7" spans="1:110" ht="14.4" x14ac:dyDescent="0.3">
      <c r="A7" s="682" t="s">
        <v>287</v>
      </c>
      <c r="B7" s="508">
        <v>102.839</v>
      </c>
      <c r="C7" s="623">
        <v>2.02</v>
      </c>
      <c r="D7" s="623">
        <v>207.786</v>
      </c>
      <c r="E7" s="623">
        <v>60.226999999999997</v>
      </c>
      <c r="F7" s="623">
        <v>17.126999999999999</v>
      </c>
      <c r="G7" s="623">
        <v>285.14</v>
      </c>
      <c r="H7" s="623">
        <v>71.944999999999993</v>
      </c>
      <c r="I7" s="623">
        <v>136.827</v>
      </c>
      <c r="J7" s="623">
        <v>208.77199999999999</v>
      </c>
      <c r="K7" s="623">
        <v>20.145</v>
      </c>
      <c r="L7" s="623">
        <v>285.14</v>
      </c>
      <c r="M7" s="633">
        <v>56.222999999999999</v>
      </c>
      <c r="N7" s="647">
        <f t="shared" ref="N7:N60" si="5">M7/J7</f>
        <v>0.2693033548560152</v>
      </c>
      <c r="O7" s="683">
        <f t="shared" ref="O7:O60" si="6">K7/J7</f>
        <v>9.649282470829422E-2</v>
      </c>
      <c r="P7" s="684">
        <f t="shared" ref="P7:P60" si="7">K7/M7</f>
        <v>0.35830531988687903</v>
      </c>
      <c r="Q7" s="28"/>
      <c r="R7" s="690" t="str">
        <f t="shared" ref="R7:R63" si="8">$A7</f>
        <v>1961/1962</v>
      </c>
      <c r="S7" s="483">
        <v>23.324000000000002</v>
      </c>
      <c r="T7" s="496">
        <v>3.92</v>
      </c>
      <c r="U7" s="496">
        <v>91.388999999999996</v>
      </c>
      <c r="V7" s="496">
        <v>51.206000000000003</v>
      </c>
      <c r="W7" s="496">
        <v>3.5000000000000003E-2</v>
      </c>
      <c r="X7" s="496">
        <v>142.63</v>
      </c>
      <c r="Y7" s="496">
        <v>8</v>
      </c>
      <c r="Z7" s="496">
        <v>82.164000000000001</v>
      </c>
      <c r="AA7" s="496">
        <v>90.164000000000001</v>
      </c>
      <c r="AB7" s="496">
        <v>10.48</v>
      </c>
      <c r="AC7" s="496">
        <v>142.63</v>
      </c>
      <c r="AD7" s="496">
        <v>41.985999999999997</v>
      </c>
      <c r="AE7" s="659">
        <f t="shared" ref="AE7:AE60" si="9">AD7/AA7</f>
        <v>0.46566257042722148</v>
      </c>
      <c r="AF7" s="663">
        <f t="shared" ref="AF7:AF60" si="10">AB7/AA7</f>
        <v>0.1162326427398962</v>
      </c>
      <c r="AG7" s="664">
        <f t="shared" ref="AG7:AG60" si="11">AB7/AD7</f>
        <v>0.24960701186109657</v>
      </c>
      <c r="AI7" s="334" t="str">
        <f t="shared" ref="AI7:AI63" si="12">$A7</f>
        <v>1961/1962</v>
      </c>
      <c r="AJ7" s="702">
        <v>2.7570000000000001</v>
      </c>
      <c r="AK7" s="592">
        <v>1.89</v>
      </c>
      <c r="AL7" s="592">
        <v>5.22</v>
      </c>
      <c r="AM7" s="592">
        <v>7.1999999999999995E-2</v>
      </c>
      <c r="AN7" s="592">
        <v>0</v>
      </c>
      <c r="AO7" s="592">
        <v>5.2919999999999998</v>
      </c>
      <c r="AP7" s="592">
        <v>0.314</v>
      </c>
      <c r="AQ7" s="592">
        <v>2.0169999999999999</v>
      </c>
      <c r="AR7" s="592">
        <v>2.331</v>
      </c>
      <c r="AS7" s="592">
        <v>2.923</v>
      </c>
      <c r="AT7" s="592">
        <v>5.2919999999999998</v>
      </c>
      <c r="AU7" s="592">
        <v>3.7999999999999999E-2</v>
      </c>
      <c r="AV7" s="335">
        <f t="shared" ref="AV7:AV60" si="13">AU7/(AR7+AS7)</f>
        <v>7.2325846973734301E-3</v>
      </c>
      <c r="AW7" s="358"/>
      <c r="AX7" s="331" t="str">
        <f t="shared" ref="AX7:AX63" si="14">$A7</f>
        <v>1961/1962</v>
      </c>
      <c r="AY7" s="715">
        <v>7.3479999999999999</v>
      </c>
      <c r="AZ7" s="587">
        <v>1.31</v>
      </c>
      <c r="BA7" s="587">
        <v>9.5869999999999997</v>
      </c>
      <c r="BB7" s="587">
        <v>2.1</v>
      </c>
      <c r="BC7" s="587">
        <v>6.0000000000000001E-3</v>
      </c>
      <c r="BD7" s="587">
        <v>11.693</v>
      </c>
      <c r="BE7" s="587">
        <v>3.6869999999999998</v>
      </c>
      <c r="BF7" s="587">
        <v>5.9</v>
      </c>
      <c r="BG7" s="587">
        <v>9.5869999999999997</v>
      </c>
      <c r="BH7" s="587">
        <v>6.0000000000000001E-3</v>
      </c>
      <c r="BI7" s="587">
        <v>11.693</v>
      </c>
      <c r="BJ7" s="587">
        <v>2.1</v>
      </c>
      <c r="BK7" s="332">
        <f t="shared" si="0"/>
        <v>0.21890962159908267</v>
      </c>
      <c r="BL7" s="358"/>
      <c r="BM7" s="611" t="str">
        <f t="shared" ref="BM7:BM63" si="15">$A7</f>
        <v>1961/1962</v>
      </c>
      <c r="BN7" s="736">
        <v>0</v>
      </c>
      <c r="BO7" s="612">
        <v>0</v>
      </c>
      <c r="BP7" s="612">
        <v>0</v>
      </c>
      <c r="BQ7" s="612">
        <v>0</v>
      </c>
      <c r="BR7" s="612">
        <v>0</v>
      </c>
      <c r="BS7" s="612">
        <v>0</v>
      </c>
      <c r="BT7" s="612">
        <v>0</v>
      </c>
      <c r="BU7" s="612">
        <v>0</v>
      </c>
      <c r="BV7" s="612">
        <v>0</v>
      </c>
      <c r="BW7" s="612">
        <v>0</v>
      </c>
      <c r="BX7" s="612">
        <v>0</v>
      </c>
      <c r="BY7" s="612">
        <v>0</v>
      </c>
      <c r="BZ7" s="613" t="e">
        <f t="shared" si="1"/>
        <v>#DIV/0!</v>
      </c>
      <c r="CB7" s="744" t="str">
        <f t="shared" ref="CB7:CB63" si="16">$A7</f>
        <v>1961/1962</v>
      </c>
      <c r="CC7" s="745">
        <f t="shared" ref="CC7:CC60" si="17">B7-S7-AJ7-AY7-BN7</f>
        <v>69.41</v>
      </c>
      <c r="CD7" s="746">
        <f t="shared" ref="CD7:CD60" si="18">CE7/CC7</f>
        <v>1.4636219564904194</v>
      </c>
      <c r="CE7" s="746">
        <f t="shared" ref="CE7:CE60" si="19">D7-U7-AL7-BA7-BP7</f>
        <v>101.59</v>
      </c>
      <c r="CF7" s="746">
        <f t="shared" ref="CF7:CF60" si="20">E7-V7-AM7-BB7-BQ7</f>
        <v>6.8489999999999949</v>
      </c>
      <c r="CG7" s="746">
        <f t="shared" ref="CG7:CG60" si="21">F7-W7-AN7-BC7-BR7</f>
        <v>17.085999999999999</v>
      </c>
      <c r="CH7" s="746">
        <f t="shared" ref="CH7:CH60" si="22">G7-X7-AO7-BD7-BS7</f>
        <v>125.52499999999999</v>
      </c>
      <c r="CI7" s="746">
        <f t="shared" ref="CI7:CI60" si="23">H7-Y7-AP7-BE7-BT7</f>
        <v>59.943999999999996</v>
      </c>
      <c r="CJ7" s="746">
        <f t="shared" ref="CJ7:CJ60" si="24">I7-Z7-AQ7-BF7-BU7</f>
        <v>46.745999999999995</v>
      </c>
      <c r="CK7" s="746">
        <f t="shared" ref="CK7:CK60" si="25">J7-AA7-AR7-BG7-BV7</f>
        <v>106.68999999999998</v>
      </c>
      <c r="CL7" s="746">
        <f t="shared" ref="CL7:CL60" si="26">K7-AB7-AS7-BH7-BW7</f>
        <v>6.7359999999999989</v>
      </c>
      <c r="CM7" s="746">
        <f t="shared" ref="CM7:CM60" si="27">L7-AC7-AT7-BI7-BX7</f>
        <v>125.52499999999999</v>
      </c>
      <c r="CN7" s="746">
        <f t="shared" ref="CN7:CN60" si="28">M7-AD7-AU7-BJ7-BY7</f>
        <v>12.099000000000002</v>
      </c>
      <c r="CO7" s="747">
        <f t="shared" ref="CO7:CO60" si="29">CN7/(CK7+CL7)</f>
        <v>0.10666866503270858</v>
      </c>
      <c r="CP7" s="761">
        <f t="shared" ref="CP7:CP60" si="30">CL7/CK7</f>
        <v>6.3136188958665296E-2</v>
      </c>
      <c r="CQ7" s="762">
        <f t="shared" ref="CQ7:CQ60" si="31">CL7/CN7</f>
        <v>0.55674022646499688</v>
      </c>
      <c r="CS7" s="775" t="str">
        <f t="shared" ref="CS7:CS63" si="32">$A7</f>
        <v>1961/1962</v>
      </c>
      <c r="CT7" s="788">
        <f t="shared" ref="CT7:CT60" si="33">1-(CC7/B7)</f>
        <v>0.32506150390416089</v>
      </c>
      <c r="CU7" s="791">
        <f t="shared" si="4"/>
        <v>0.27543467500474295</v>
      </c>
      <c r="CV7" s="791">
        <f t="shared" si="4"/>
        <v>0.5110835186201188</v>
      </c>
      <c r="CW7" s="791">
        <f t="shared" si="4"/>
        <v>0.88628023975957637</v>
      </c>
      <c r="CX7" s="791">
        <f t="shared" si="4"/>
        <v>2.3938810065977645E-3</v>
      </c>
      <c r="CY7" s="791">
        <f t="shared" si="4"/>
        <v>0.55977765308269622</v>
      </c>
      <c r="CZ7" s="791">
        <f t="shared" si="4"/>
        <v>0.16680797831676974</v>
      </c>
      <c r="DA7" s="791">
        <f t="shared" si="4"/>
        <v>0.65835690324278107</v>
      </c>
      <c r="DB7" s="791">
        <f t="shared" si="4"/>
        <v>0.48896403732301275</v>
      </c>
      <c r="DC7" s="791">
        <f t="shared" si="4"/>
        <v>0.66562422437329372</v>
      </c>
      <c r="DD7" s="791">
        <f t="shared" si="4"/>
        <v>0.55977765308269622</v>
      </c>
      <c r="DE7" s="791">
        <f t="shared" si="4"/>
        <v>0.78480337228536357</v>
      </c>
      <c r="DF7" s="776">
        <f t="shared" si="4"/>
        <v>0.60390888895632333</v>
      </c>
    </row>
    <row r="8" spans="1:110" ht="14.4" x14ac:dyDescent="0.3">
      <c r="A8" s="682" t="s">
        <v>288</v>
      </c>
      <c r="B8" s="508">
        <v>101.992</v>
      </c>
      <c r="C8" s="623">
        <v>2.0299999999999998</v>
      </c>
      <c r="D8" s="623">
        <v>207.267</v>
      </c>
      <c r="E8" s="623">
        <v>56.222999999999999</v>
      </c>
      <c r="F8" s="623">
        <v>19.771999999999998</v>
      </c>
      <c r="G8" s="623">
        <v>283.262</v>
      </c>
      <c r="H8" s="623">
        <v>76.147999999999996</v>
      </c>
      <c r="I8" s="623">
        <v>138.62899999999999</v>
      </c>
      <c r="J8" s="623">
        <v>214.77699999999999</v>
      </c>
      <c r="K8" s="623">
        <v>20.074999999999999</v>
      </c>
      <c r="L8" s="623">
        <v>283.262</v>
      </c>
      <c r="M8" s="633">
        <v>48.41</v>
      </c>
      <c r="N8" s="647">
        <f t="shared" si="5"/>
        <v>0.22539657412106509</v>
      </c>
      <c r="O8" s="683">
        <f t="shared" si="6"/>
        <v>9.346903998100356E-2</v>
      </c>
      <c r="P8" s="684">
        <f t="shared" si="7"/>
        <v>0.41468704813055157</v>
      </c>
      <c r="Q8" s="28"/>
      <c r="R8" s="690" t="str">
        <f t="shared" si="8"/>
        <v>1962/1963</v>
      </c>
      <c r="S8" s="483">
        <v>22.552</v>
      </c>
      <c r="T8" s="496">
        <v>4.0599999999999996</v>
      </c>
      <c r="U8" s="496">
        <v>91.605000000000004</v>
      </c>
      <c r="V8" s="496">
        <v>41.985999999999997</v>
      </c>
      <c r="W8" s="496">
        <v>2.5000000000000001E-2</v>
      </c>
      <c r="X8" s="496">
        <v>133.61600000000001</v>
      </c>
      <c r="Y8" s="496">
        <v>8.1910000000000007</v>
      </c>
      <c r="Z8" s="496">
        <v>80.686000000000007</v>
      </c>
      <c r="AA8" s="496">
        <v>88.876999999999995</v>
      </c>
      <c r="AB8" s="496">
        <v>10.068</v>
      </c>
      <c r="AC8" s="496">
        <v>133.61600000000001</v>
      </c>
      <c r="AD8" s="496">
        <v>34.670999999999999</v>
      </c>
      <c r="AE8" s="659">
        <f t="shared" si="9"/>
        <v>0.39010092599885238</v>
      </c>
      <c r="AF8" s="663">
        <f t="shared" si="10"/>
        <v>0.11328015122022571</v>
      </c>
      <c r="AG8" s="664">
        <f t="shared" si="11"/>
        <v>0.29038677857575496</v>
      </c>
      <c r="AI8" s="334" t="str">
        <f t="shared" si="12"/>
        <v>1962/1963</v>
      </c>
      <c r="AJ8" s="702">
        <v>2.645</v>
      </c>
      <c r="AK8" s="592">
        <v>1.65</v>
      </c>
      <c r="AL8" s="592">
        <v>4.3600000000000003</v>
      </c>
      <c r="AM8" s="592">
        <v>3.7999999999999999E-2</v>
      </c>
      <c r="AN8" s="592">
        <v>0</v>
      </c>
      <c r="AO8" s="592">
        <v>4.3979999999999997</v>
      </c>
      <c r="AP8" s="592">
        <v>0.35199999999999998</v>
      </c>
      <c r="AQ8" s="592">
        <v>1.272</v>
      </c>
      <c r="AR8" s="592">
        <v>1.6240000000000001</v>
      </c>
      <c r="AS8" s="592">
        <v>2.613</v>
      </c>
      <c r="AT8" s="592">
        <v>4.3979999999999997</v>
      </c>
      <c r="AU8" s="592">
        <v>0.161</v>
      </c>
      <c r="AV8" s="335">
        <f t="shared" si="13"/>
        <v>3.7998583903705453E-2</v>
      </c>
      <c r="AW8" s="358"/>
      <c r="AX8" s="331" t="str">
        <f t="shared" si="14"/>
        <v>1962/1963</v>
      </c>
      <c r="AY8" s="715">
        <v>7.9580000000000002</v>
      </c>
      <c r="AZ8" s="587">
        <v>1.32</v>
      </c>
      <c r="BA8" s="587">
        <v>10.478</v>
      </c>
      <c r="BB8" s="587">
        <v>2.1</v>
      </c>
      <c r="BC8" s="587">
        <v>1E-3</v>
      </c>
      <c r="BD8" s="587">
        <v>12.579000000000001</v>
      </c>
      <c r="BE8" s="587">
        <v>3.7189999999999999</v>
      </c>
      <c r="BF8" s="587">
        <v>6.2</v>
      </c>
      <c r="BG8" s="587">
        <v>9.9190000000000005</v>
      </c>
      <c r="BH8" s="587">
        <v>0.7</v>
      </c>
      <c r="BI8" s="587">
        <v>12.579000000000001</v>
      </c>
      <c r="BJ8" s="587">
        <v>1.96</v>
      </c>
      <c r="BK8" s="332">
        <f t="shared" si="0"/>
        <v>0.18457481872116019</v>
      </c>
      <c r="BL8" s="358"/>
      <c r="BM8" s="611" t="str">
        <f t="shared" si="15"/>
        <v>1962/1963</v>
      </c>
      <c r="BN8" s="736">
        <v>0</v>
      </c>
      <c r="BO8" s="612">
        <v>0</v>
      </c>
      <c r="BP8" s="612">
        <v>0</v>
      </c>
      <c r="BQ8" s="612">
        <v>0</v>
      </c>
      <c r="BR8" s="612">
        <v>0</v>
      </c>
      <c r="BS8" s="612">
        <v>0</v>
      </c>
      <c r="BT8" s="612">
        <v>0</v>
      </c>
      <c r="BU8" s="612">
        <v>0</v>
      </c>
      <c r="BV8" s="612">
        <v>0</v>
      </c>
      <c r="BW8" s="612">
        <v>0</v>
      </c>
      <c r="BX8" s="612">
        <v>0</v>
      </c>
      <c r="BY8" s="612">
        <v>0</v>
      </c>
      <c r="BZ8" s="613" t="e">
        <f t="shared" si="1"/>
        <v>#DIV/0!</v>
      </c>
      <c r="CB8" s="744" t="str">
        <f t="shared" si="16"/>
        <v>1962/1963</v>
      </c>
      <c r="CC8" s="745">
        <f t="shared" si="17"/>
        <v>68.837000000000003</v>
      </c>
      <c r="CD8" s="746">
        <f t="shared" si="18"/>
        <v>1.4646774263840665</v>
      </c>
      <c r="CE8" s="746">
        <f t="shared" si="19"/>
        <v>100.824</v>
      </c>
      <c r="CF8" s="746">
        <f t="shared" si="20"/>
        <v>12.099000000000002</v>
      </c>
      <c r="CG8" s="746">
        <f t="shared" si="21"/>
        <v>19.745999999999999</v>
      </c>
      <c r="CH8" s="746">
        <f t="shared" si="22"/>
        <v>132.66899999999998</v>
      </c>
      <c r="CI8" s="746">
        <f t="shared" si="23"/>
        <v>63.885999999999989</v>
      </c>
      <c r="CJ8" s="746">
        <f t="shared" si="24"/>
        <v>50.470999999999982</v>
      </c>
      <c r="CK8" s="746">
        <f t="shared" si="25"/>
        <v>114.357</v>
      </c>
      <c r="CL8" s="746">
        <f t="shared" si="26"/>
        <v>6.694</v>
      </c>
      <c r="CM8" s="746">
        <f t="shared" si="27"/>
        <v>132.66899999999998</v>
      </c>
      <c r="CN8" s="746">
        <f t="shared" si="28"/>
        <v>11.617999999999999</v>
      </c>
      <c r="CO8" s="747">
        <f t="shared" si="29"/>
        <v>9.5976076199287885E-2</v>
      </c>
      <c r="CP8" s="761">
        <f t="shared" si="30"/>
        <v>5.8535988177374362E-2</v>
      </c>
      <c r="CQ8" s="762">
        <f t="shared" si="31"/>
        <v>0.57617490101566537</v>
      </c>
      <c r="CS8" s="775" t="str">
        <f t="shared" si="32"/>
        <v>1962/1963</v>
      </c>
      <c r="CT8" s="788">
        <f t="shared" si="33"/>
        <v>0.32507451564828616</v>
      </c>
      <c r="CU8" s="791">
        <f t="shared" si="4"/>
        <v>0.27848402641178982</v>
      </c>
      <c r="CV8" s="791">
        <f t="shared" si="4"/>
        <v>0.51355497980865261</v>
      </c>
      <c r="CW8" s="791">
        <f t="shared" si="4"/>
        <v>0.78480337228536357</v>
      </c>
      <c r="CX8" s="791">
        <f t="shared" si="4"/>
        <v>1.3149908962168944E-3</v>
      </c>
      <c r="CY8" s="791">
        <f t="shared" si="4"/>
        <v>0.53163855370646262</v>
      </c>
      <c r="CZ8" s="791">
        <f t="shared" si="4"/>
        <v>0.16102852340179663</v>
      </c>
      <c r="DA8" s="791">
        <f t="shared" si="4"/>
        <v>0.63592754762712</v>
      </c>
      <c r="DB8" s="791">
        <f t="shared" si="4"/>
        <v>0.46755471954632011</v>
      </c>
      <c r="DC8" s="791">
        <f t="shared" si="4"/>
        <v>0.66655043586550433</v>
      </c>
      <c r="DD8" s="791">
        <f t="shared" si="4"/>
        <v>0.53163855370646262</v>
      </c>
      <c r="DE8" s="791">
        <f t="shared" si="4"/>
        <v>0.76000826275562905</v>
      </c>
      <c r="DF8" s="776">
        <f t="shared" si="4"/>
        <v>0.57419017314905063</v>
      </c>
    </row>
    <row r="9" spans="1:110" ht="14.4" x14ac:dyDescent="0.3">
      <c r="A9" s="682" t="s">
        <v>289</v>
      </c>
      <c r="B9" s="508">
        <v>107.361</v>
      </c>
      <c r="C9" s="623">
        <v>2.02</v>
      </c>
      <c r="D9" s="623">
        <v>217.054</v>
      </c>
      <c r="E9" s="623">
        <v>48.41</v>
      </c>
      <c r="F9" s="623">
        <v>22.285</v>
      </c>
      <c r="G9" s="623">
        <v>287.74900000000002</v>
      </c>
      <c r="H9" s="623">
        <v>72.626999999999995</v>
      </c>
      <c r="I9" s="623">
        <v>140.32599999999999</v>
      </c>
      <c r="J9" s="623">
        <v>212.953</v>
      </c>
      <c r="K9" s="623">
        <v>21.853000000000002</v>
      </c>
      <c r="L9" s="623">
        <v>287.74900000000002</v>
      </c>
      <c r="M9" s="633">
        <v>52.942999999999998</v>
      </c>
      <c r="N9" s="647">
        <f t="shared" si="5"/>
        <v>0.24861354383361586</v>
      </c>
      <c r="O9" s="683">
        <f t="shared" si="6"/>
        <v>0.10261888773579148</v>
      </c>
      <c r="P9" s="684">
        <f t="shared" si="7"/>
        <v>0.4127646714390949</v>
      </c>
      <c r="Q9" s="28"/>
      <c r="R9" s="690" t="str">
        <f t="shared" si="8"/>
        <v>1963/1964</v>
      </c>
      <c r="S9" s="483">
        <v>23.968</v>
      </c>
      <c r="T9" s="496">
        <v>4.26</v>
      </c>
      <c r="U9" s="496">
        <v>102.093</v>
      </c>
      <c r="V9" s="496">
        <v>34.670999999999999</v>
      </c>
      <c r="W9" s="496">
        <v>2.5000000000000001E-2</v>
      </c>
      <c r="X9" s="496">
        <v>136.78899999999999</v>
      </c>
      <c r="Y9" s="496">
        <v>8.6199999999999992</v>
      </c>
      <c r="Z9" s="496">
        <v>77.061999999999998</v>
      </c>
      <c r="AA9" s="496">
        <v>85.682000000000002</v>
      </c>
      <c r="AB9" s="496">
        <v>12.067</v>
      </c>
      <c r="AC9" s="496">
        <v>136.78899999999999</v>
      </c>
      <c r="AD9" s="496">
        <v>39.04</v>
      </c>
      <c r="AE9" s="659">
        <f t="shared" si="9"/>
        <v>0.45563829042272586</v>
      </c>
      <c r="AF9" s="663">
        <f t="shared" si="10"/>
        <v>0.14083471440909409</v>
      </c>
      <c r="AG9" s="664">
        <f t="shared" si="11"/>
        <v>0.30909323770491803</v>
      </c>
      <c r="AI9" s="334" t="str">
        <f t="shared" si="12"/>
        <v>1963/1964</v>
      </c>
      <c r="AJ9" s="702">
        <v>2.97</v>
      </c>
      <c r="AK9" s="592">
        <v>1.8</v>
      </c>
      <c r="AL9" s="592">
        <v>5.35</v>
      </c>
      <c r="AM9" s="592">
        <v>0.161</v>
      </c>
      <c r="AN9" s="592">
        <v>0</v>
      </c>
      <c r="AO9" s="592">
        <v>5.5110000000000001</v>
      </c>
      <c r="AP9" s="592">
        <v>0.47299999999999998</v>
      </c>
      <c r="AQ9" s="592">
        <v>1.5429999999999999</v>
      </c>
      <c r="AR9" s="592">
        <v>2.016</v>
      </c>
      <c r="AS9" s="592">
        <v>3.4220000000000002</v>
      </c>
      <c r="AT9" s="592">
        <v>5.5110000000000001</v>
      </c>
      <c r="AU9" s="592">
        <v>7.2999999999999995E-2</v>
      </c>
      <c r="AV9" s="335">
        <f t="shared" si="13"/>
        <v>1.3424052960647295E-2</v>
      </c>
      <c r="AW9" s="358"/>
      <c r="AX9" s="331" t="str">
        <f t="shared" si="14"/>
        <v>1963/1964</v>
      </c>
      <c r="AY9" s="715">
        <v>8.1059999999999999</v>
      </c>
      <c r="AZ9" s="587">
        <v>1.1599999999999999</v>
      </c>
      <c r="BA9" s="587">
        <v>9.4079999999999995</v>
      </c>
      <c r="BB9" s="587">
        <v>1.96</v>
      </c>
      <c r="BC9" s="587">
        <v>1E-3</v>
      </c>
      <c r="BD9" s="587">
        <v>11.369</v>
      </c>
      <c r="BE9" s="587">
        <v>3.6709999999999998</v>
      </c>
      <c r="BF9" s="587">
        <v>5.63</v>
      </c>
      <c r="BG9" s="587">
        <v>9.3010000000000002</v>
      </c>
      <c r="BH9" s="587">
        <v>6.2E-2</v>
      </c>
      <c r="BI9" s="587">
        <v>11.369</v>
      </c>
      <c r="BJ9" s="587">
        <v>2.0059999999999998</v>
      </c>
      <c r="BK9" s="332">
        <f t="shared" si="0"/>
        <v>0.21424757022321905</v>
      </c>
      <c r="BL9" s="358"/>
      <c r="BM9" s="611" t="str">
        <f t="shared" si="15"/>
        <v>1963/1964</v>
      </c>
      <c r="BN9" s="736">
        <v>0</v>
      </c>
      <c r="BO9" s="612">
        <v>0</v>
      </c>
      <c r="BP9" s="612">
        <v>0</v>
      </c>
      <c r="BQ9" s="612">
        <v>0</v>
      </c>
      <c r="BR9" s="612">
        <v>0</v>
      </c>
      <c r="BS9" s="612">
        <v>0</v>
      </c>
      <c r="BT9" s="612">
        <v>0</v>
      </c>
      <c r="BU9" s="612">
        <v>0</v>
      </c>
      <c r="BV9" s="612">
        <v>0</v>
      </c>
      <c r="BW9" s="612">
        <v>0</v>
      </c>
      <c r="BX9" s="612">
        <v>0</v>
      </c>
      <c r="BY9" s="612">
        <v>0</v>
      </c>
      <c r="BZ9" s="613" t="e">
        <f t="shared" si="1"/>
        <v>#DIV/0!</v>
      </c>
      <c r="CB9" s="744" t="str">
        <f t="shared" si="16"/>
        <v>1963/1964</v>
      </c>
      <c r="CC9" s="745">
        <f t="shared" si="17"/>
        <v>72.317000000000007</v>
      </c>
      <c r="CD9" s="746">
        <f t="shared" si="18"/>
        <v>1.3856078100584923</v>
      </c>
      <c r="CE9" s="746">
        <f t="shared" si="19"/>
        <v>100.203</v>
      </c>
      <c r="CF9" s="746">
        <f t="shared" si="20"/>
        <v>11.617999999999999</v>
      </c>
      <c r="CG9" s="746">
        <f t="shared" si="21"/>
        <v>22.259</v>
      </c>
      <c r="CH9" s="746">
        <f t="shared" si="22"/>
        <v>134.08000000000004</v>
      </c>
      <c r="CI9" s="746">
        <f t="shared" si="23"/>
        <v>59.862999999999992</v>
      </c>
      <c r="CJ9" s="746">
        <f t="shared" si="24"/>
        <v>56.090999999999994</v>
      </c>
      <c r="CK9" s="746">
        <f t="shared" si="25"/>
        <v>115.95399999999999</v>
      </c>
      <c r="CL9" s="746">
        <f t="shared" si="26"/>
        <v>6.3020000000000005</v>
      </c>
      <c r="CM9" s="746">
        <f t="shared" si="27"/>
        <v>134.08000000000004</v>
      </c>
      <c r="CN9" s="746">
        <f t="shared" si="28"/>
        <v>11.823999999999998</v>
      </c>
      <c r="CO9" s="747">
        <f t="shared" si="29"/>
        <v>9.6715089647951821E-2</v>
      </c>
      <c r="CP9" s="761">
        <f t="shared" si="30"/>
        <v>5.4349138451454893E-2</v>
      </c>
      <c r="CQ9" s="762">
        <f t="shared" si="31"/>
        <v>0.53298376184032492</v>
      </c>
      <c r="CS9" s="775" t="str">
        <f t="shared" si="32"/>
        <v>1963/1964</v>
      </c>
      <c r="CT9" s="788">
        <f t="shared" si="33"/>
        <v>0.32641275696016236</v>
      </c>
      <c r="CU9" s="791">
        <f t="shared" si="4"/>
        <v>0.31405553957500376</v>
      </c>
      <c r="CV9" s="791">
        <f t="shared" si="4"/>
        <v>0.53834990371059743</v>
      </c>
      <c r="CW9" s="791">
        <f t="shared" si="4"/>
        <v>0.76000826275562905</v>
      </c>
      <c r="CX9" s="791">
        <f t="shared" si="4"/>
        <v>1.1667040610275903E-3</v>
      </c>
      <c r="CY9" s="791">
        <f t="shared" si="4"/>
        <v>0.53403834591953392</v>
      </c>
      <c r="CZ9" s="791">
        <f t="shared" si="4"/>
        <v>0.17574731160587664</v>
      </c>
      <c r="DA9" s="791">
        <f t="shared" si="4"/>
        <v>0.60028077476732755</v>
      </c>
      <c r="DB9" s="791">
        <f t="shared" si="4"/>
        <v>0.45549487445586589</v>
      </c>
      <c r="DC9" s="791">
        <f t="shared" si="4"/>
        <v>0.7116185420766028</v>
      </c>
      <c r="DD9" s="791">
        <f t="shared" si="4"/>
        <v>0.53403834591953392</v>
      </c>
      <c r="DE9" s="791">
        <f t="shared" si="4"/>
        <v>0.77666547041157474</v>
      </c>
      <c r="DF9" s="776">
        <f t="shared" si="4"/>
        <v>0.61098221699185373</v>
      </c>
    </row>
    <row r="10" spans="1:110" ht="14.4" x14ac:dyDescent="0.3">
      <c r="A10" s="682" t="s">
        <v>290</v>
      </c>
      <c r="B10" s="508">
        <v>105.985</v>
      </c>
      <c r="C10" s="623">
        <v>2.0299999999999998</v>
      </c>
      <c r="D10" s="623">
        <v>215.38900000000001</v>
      </c>
      <c r="E10" s="623">
        <v>52.942999999999998</v>
      </c>
      <c r="F10" s="623">
        <v>21.431999999999999</v>
      </c>
      <c r="G10" s="623">
        <v>289.76400000000001</v>
      </c>
      <c r="H10" s="623">
        <v>76.215000000000003</v>
      </c>
      <c r="I10" s="623">
        <v>146.489</v>
      </c>
      <c r="J10" s="623">
        <v>222.70400000000001</v>
      </c>
      <c r="K10" s="623">
        <v>23.946000000000002</v>
      </c>
      <c r="L10" s="623">
        <v>289.76400000000001</v>
      </c>
      <c r="M10" s="633">
        <v>43.113999999999997</v>
      </c>
      <c r="N10" s="647">
        <f t="shared" si="5"/>
        <v>0.19359328974782669</v>
      </c>
      <c r="O10" s="683">
        <f t="shared" si="6"/>
        <v>0.10752388821035994</v>
      </c>
      <c r="P10" s="684">
        <f t="shared" si="7"/>
        <v>0.55541123532959136</v>
      </c>
      <c r="Q10" s="28"/>
      <c r="R10" s="690" t="str">
        <f t="shared" si="8"/>
        <v>1964/1965</v>
      </c>
      <c r="S10" s="483">
        <v>22.407</v>
      </c>
      <c r="T10" s="496">
        <v>3.95</v>
      </c>
      <c r="U10" s="496">
        <v>88.504000000000005</v>
      </c>
      <c r="V10" s="496">
        <v>39.04</v>
      </c>
      <c r="W10" s="496">
        <v>2.5999999999999999E-2</v>
      </c>
      <c r="X10" s="496">
        <v>127.57</v>
      </c>
      <c r="Y10" s="496">
        <v>8.8490000000000002</v>
      </c>
      <c r="Z10" s="496">
        <v>75.343999999999994</v>
      </c>
      <c r="AA10" s="496">
        <v>84.192999999999998</v>
      </c>
      <c r="AB10" s="496">
        <v>14.241</v>
      </c>
      <c r="AC10" s="496">
        <v>127.57</v>
      </c>
      <c r="AD10" s="496">
        <v>29.135999999999999</v>
      </c>
      <c r="AE10" s="659">
        <f t="shared" si="9"/>
        <v>0.34606202415877807</v>
      </c>
      <c r="AF10" s="663">
        <f t="shared" si="10"/>
        <v>0.16914707873576187</v>
      </c>
      <c r="AG10" s="664">
        <f t="shared" si="11"/>
        <v>0.48877677100494232</v>
      </c>
      <c r="AI10" s="334" t="str">
        <f t="shared" si="12"/>
        <v>1964/1965</v>
      </c>
      <c r="AJ10" s="702">
        <v>3.0619999999999998</v>
      </c>
      <c r="AK10" s="592">
        <v>1.68</v>
      </c>
      <c r="AL10" s="592">
        <v>5.14</v>
      </c>
      <c r="AM10" s="592">
        <v>7.2999999999999995E-2</v>
      </c>
      <c r="AN10" s="592">
        <v>0</v>
      </c>
      <c r="AO10" s="592">
        <v>5.2130000000000001</v>
      </c>
      <c r="AP10" s="592">
        <v>0.501</v>
      </c>
      <c r="AQ10" s="592">
        <v>1.946</v>
      </c>
      <c r="AR10" s="592">
        <v>2.4470000000000001</v>
      </c>
      <c r="AS10" s="592">
        <v>2.6669999999999998</v>
      </c>
      <c r="AT10" s="592">
        <v>5.2130000000000001</v>
      </c>
      <c r="AU10" s="592">
        <v>9.9000000000000005E-2</v>
      </c>
      <c r="AV10" s="335">
        <f t="shared" si="13"/>
        <v>1.9358623386781387E-2</v>
      </c>
      <c r="AW10" s="358"/>
      <c r="AX10" s="331" t="str">
        <f t="shared" si="14"/>
        <v>1964/1965</v>
      </c>
      <c r="AY10" s="715">
        <v>8.7710000000000008</v>
      </c>
      <c r="AZ10" s="587">
        <v>1.38</v>
      </c>
      <c r="BA10" s="587">
        <v>12.112</v>
      </c>
      <c r="BB10" s="587">
        <v>2.0059999999999998</v>
      </c>
      <c r="BC10" s="587">
        <v>7.0000000000000001E-3</v>
      </c>
      <c r="BD10" s="587">
        <v>14.125</v>
      </c>
      <c r="BE10" s="587">
        <v>3.8069999999999999</v>
      </c>
      <c r="BF10" s="587">
        <v>6.2</v>
      </c>
      <c r="BG10" s="587">
        <v>10.007</v>
      </c>
      <c r="BH10" s="587">
        <v>0.56000000000000005</v>
      </c>
      <c r="BI10" s="587">
        <v>14.125</v>
      </c>
      <c r="BJ10" s="587">
        <v>3.5579999999999998</v>
      </c>
      <c r="BK10" s="332">
        <f t="shared" si="0"/>
        <v>0.33670862117914258</v>
      </c>
      <c r="BL10" s="358"/>
      <c r="BM10" s="611" t="str">
        <f t="shared" si="15"/>
        <v>1964/1965</v>
      </c>
      <c r="BN10" s="736">
        <v>0</v>
      </c>
      <c r="BO10" s="612">
        <v>0</v>
      </c>
      <c r="BP10" s="612">
        <v>0</v>
      </c>
      <c r="BQ10" s="612">
        <v>0</v>
      </c>
      <c r="BR10" s="612">
        <v>0</v>
      </c>
      <c r="BS10" s="612">
        <v>0</v>
      </c>
      <c r="BT10" s="612">
        <v>0</v>
      </c>
      <c r="BU10" s="612">
        <v>0</v>
      </c>
      <c r="BV10" s="612">
        <v>0</v>
      </c>
      <c r="BW10" s="612">
        <v>0</v>
      </c>
      <c r="BX10" s="612">
        <v>0</v>
      </c>
      <c r="BY10" s="612">
        <v>0</v>
      </c>
      <c r="BZ10" s="613" t="e">
        <f t="shared" si="1"/>
        <v>#DIV/0!</v>
      </c>
      <c r="CB10" s="744" t="str">
        <f t="shared" si="16"/>
        <v>1964/1965</v>
      </c>
      <c r="CC10" s="745">
        <f t="shared" si="17"/>
        <v>71.745000000000005</v>
      </c>
      <c r="CD10" s="746">
        <f t="shared" si="18"/>
        <v>1.5280925500034845</v>
      </c>
      <c r="CE10" s="746">
        <f t="shared" si="19"/>
        <v>109.63300000000001</v>
      </c>
      <c r="CF10" s="746">
        <f t="shared" si="20"/>
        <v>11.823999999999998</v>
      </c>
      <c r="CG10" s="746">
        <f t="shared" si="21"/>
        <v>21.398999999999997</v>
      </c>
      <c r="CH10" s="746">
        <f t="shared" si="22"/>
        <v>142.85600000000002</v>
      </c>
      <c r="CI10" s="746">
        <f t="shared" si="23"/>
        <v>63.057999999999993</v>
      </c>
      <c r="CJ10" s="746">
        <f t="shared" si="24"/>
        <v>62.999000000000009</v>
      </c>
      <c r="CK10" s="746">
        <f t="shared" si="25"/>
        <v>126.05700000000002</v>
      </c>
      <c r="CL10" s="746">
        <f t="shared" si="26"/>
        <v>6.4780000000000015</v>
      </c>
      <c r="CM10" s="746">
        <f t="shared" si="27"/>
        <v>142.85600000000002</v>
      </c>
      <c r="CN10" s="746">
        <f t="shared" si="28"/>
        <v>10.320999999999998</v>
      </c>
      <c r="CO10" s="747">
        <f t="shared" si="29"/>
        <v>7.7873769193043313E-2</v>
      </c>
      <c r="CP10" s="761">
        <f t="shared" si="30"/>
        <v>5.1389450804001369E-2</v>
      </c>
      <c r="CQ10" s="762">
        <f t="shared" si="31"/>
        <v>0.62765235926751306</v>
      </c>
      <c r="CS10" s="775" t="str">
        <f t="shared" si="32"/>
        <v>1964/1965</v>
      </c>
      <c r="CT10" s="788">
        <f t="shared" si="33"/>
        <v>0.32306458461102983</v>
      </c>
      <c r="CU10" s="791">
        <f t="shared" si="4"/>
        <v>0.24724504925936719</v>
      </c>
      <c r="CV10" s="791">
        <f t="shared" si="4"/>
        <v>0.49100000464276261</v>
      </c>
      <c r="CW10" s="791">
        <f t="shared" si="4"/>
        <v>0.77666547041157474</v>
      </c>
      <c r="CX10" s="791">
        <f t="shared" si="4"/>
        <v>1.539753639417718E-3</v>
      </c>
      <c r="CY10" s="791">
        <f t="shared" si="4"/>
        <v>0.50699189685399149</v>
      </c>
      <c r="CZ10" s="791">
        <f t="shared" si="4"/>
        <v>0.17263005969953438</v>
      </c>
      <c r="DA10" s="791">
        <f t="shared" si="4"/>
        <v>0.56994040508161015</v>
      </c>
      <c r="DB10" s="791">
        <f t="shared" si="4"/>
        <v>0.433970651627272</v>
      </c>
      <c r="DC10" s="791">
        <f t="shared" si="4"/>
        <v>0.72947465129875555</v>
      </c>
      <c r="DD10" s="791">
        <f t="shared" si="4"/>
        <v>0.50699189685399149</v>
      </c>
      <c r="DE10" s="791">
        <f t="shared" si="4"/>
        <v>0.76061140232870994</v>
      </c>
      <c r="DF10" s="776">
        <f t="shared" si="4"/>
        <v>0.59774551434876089</v>
      </c>
    </row>
    <row r="11" spans="1:110" ht="14.4" x14ac:dyDescent="0.3">
      <c r="A11" s="682" t="s">
        <v>291</v>
      </c>
      <c r="B11" s="508">
        <v>104.471</v>
      </c>
      <c r="C11" s="623">
        <v>2.16</v>
      </c>
      <c r="D11" s="623">
        <v>225.48500000000001</v>
      </c>
      <c r="E11" s="623">
        <v>43.113999999999997</v>
      </c>
      <c r="F11" s="623">
        <v>25.359000000000002</v>
      </c>
      <c r="G11" s="623">
        <v>293.95800000000003</v>
      </c>
      <c r="H11" s="623">
        <v>76.932000000000002</v>
      </c>
      <c r="I11" s="623">
        <v>155.273</v>
      </c>
      <c r="J11" s="623">
        <v>232.20500000000001</v>
      </c>
      <c r="K11" s="623">
        <v>28.073</v>
      </c>
      <c r="L11" s="623">
        <v>293.95800000000003</v>
      </c>
      <c r="M11" s="633">
        <v>33.68</v>
      </c>
      <c r="N11" s="647">
        <f t="shared" si="5"/>
        <v>0.14504424969315904</v>
      </c>
      <c r="O11" s="683">
        <f t="shared" si="6"/>
        <v>0.12089748282767382</v>
      </c>
      <c r="P11" s="684">
        <f t="shared" si="7"/>
        <v>0.83352137767220902</v>
      </c>
      <c r="Q11" s="28"/>
      <c r="R11" s="690" t="str">
        <f t="shared" si="8"/>
        <v>1965/1966</v>
      </c>
      <c r="S11" s="483">
        <v>22.416</v>
      </c>
      <c r="T11" s="496">
        <v>4.6500000000000004</v>
      </c>
      <c r="U11" s="496">
        <v>104.218</v>
      </c>
      <c r="V11" s="496">
        <v>29.135999999999999</v>
      </c>
      <c r="W11" s="496">
        <v>2.1999999999999999E-2</v>
      </c>
      <c r="X11" s="496">
        <v>133.376</v>
      </c>
      <c r="Y11" s="496">
        <v>9.1820000000000004</v>
      </c>
      <c r="Z11" s="496">
        <v>86.076999999999998</v>
      </c>
      <c r="AA11" s="496">
        <v>95.259</v>
      </c>
      <c r="AB11" s="496">
        <v>16.738</v>
      </c>
      <c r="AC11" s="496">
        <v>133.376</v>
      </c>
      <c r="AD11" s="496">
        <v>21.379000000000001</v>
      </c>
      <c r="AE11" s="659">
        <f t="shared" si="9"/>
        <v>0.22443023756285496</v>
      </c>
      <c r="AF11" s="663">
        <f t="shared" si="10"/>
        <v>0.17571043156027252</v>
      </c>
      <c r="AG11" s="664">
        <f t="shared" si="11"/>
        <v>0.78291781654894987</v>
      </c>
      <c r="AI11" s="334" t="str">
        <f t="shared" si="12"/>
        <v>1965/1966</v>
      </c>
      <c r="AJ11" s="702">
        <v>3.274</v>
      </c>
      <c r="AK11" s="592">
        <v>2.15</v>
      </c>
      <c r="AL11" s="592">
        <v>7.04</v>
      </c>
      <c r="AM11" s="592">
        <v>9.9000000000000005E-2</v>
      </c>
      <c r="AN11" s="592">
        <v>1E-3</v>
      </c>
      <c r="AO11" s="592">
        <v>7.14</v>
      </c>
      <c r="AP11" s="592">
        <v>0.48299999999999998</v>
      </c>
      <c r="AQ11" s="592">
        <v>2.722</v>
      </c>
      <c r="AR11" s="592">
        <v>3.2050000000000001</v>
      </c>
      <c r="AS11" s="592">
        <v>3.855</v>
      </c>
      <c r="AT11" s="592">
        <v>7.14</v>
      </c>
      <c r="AU11" s="592">
        <v>0.08</v>
      </c>
      <c r="AV11" s="335">
        <f t="shared" si="13"/>
        <v>1.1331444759206798E-2</v>
      </c>
      <c r="AW11" s="358"/>
      <c r="AX11" s="331" t="str">
        <f t="shared" si="14"/>
        <v>1965/1966</v>
      </c>
      <c r="AY11" s="715">
        <v>8.7029999999999994</v>
      </c>
      <c r="AZ11" s="587">
        <v>1.31</v>
      </c>
      <c r="BA11" s="587">
        <v>11.371</v>
      </c>
      <c r="BB11" s="587">
        <v>3.5579999999999998</v>
      </c>
      <c r="BC11" s="587">
        <v>5.0000000000000001E-3</v>
      </c>
      <c r="BD11" s="587">
        <v>14.933999999999999</v>
      </c>
      <c r="BE11" s="587">
        <v>3.7679999999999998</v>
      </c>
      <c r="BF11" s="587">
        <v>7.9349999999999996</v>
      </c>
      <c r="BG11" s="587">
        <v>11.702999999999999</v>
      </c>
      <c r="BH11" s="587">
        <v>0.621</v>
      </c>
      <c r="BI11" s="587">
        <v>14.933999999999999</v>
      </c>
      <c r="BJ11" s="587">
        <v>2.61</v>
      </c>
      <c r="BK11" s="332">
        <f t="shared" si="0"/>
        <v>0.21178188899707887</v>
      </c>
      <c r="BL11" s="358"/>
      <c r="BM11" s="611" t="str">
        <f t="shared" si="15"/>
        <v>1965/1966</v>
      </c>
      <c r="BN11" s="736">
        <v>0</v>
      </c>
      <c r="BO11" s="612">
        <v>0</v>
      </c>
      <c r="BP11" s="612">
        <v>0</v>
      </c>
      <c r="BQ11" s="612">
        <v>0</v>
      </c>
      <c r="BR11" s="612">
        <v>0</v>
      </c>
      <c r="BS11" s="612">
        <v>0</v>
      </c>
      <c r="BT11" s="612">
        <v>0</v>
      </c>
      <c r="BU11" s="612">
        <v>0</v>
      </c>
      <c r="BV11" s="612">
        <v>0</v>
      </c>
      <c r="BW11" s="612">
        <v>0</v>
      </c>
      <c r="BX11" s="612">
        <v>0</v>
      </c>
      <c r="BY11" s="612">
        <v>0</v>
      </c>
      <c r="BZ11" s="613" t="e">
        <f t="shared" si="1"/>
        <v>#DIV/0!</v>
      </c>
      <c r="CB11" s="744" t="str">
        <f t="shared" si="16"/>
        <v>1965/1966</v>
      </c>
      <c r="CC11" s="745">
        <f t="shared" si="17"/>
        <v>70.078000000000003</v>
      </c>
      <c r="CD11" s="746">
        <f t="shared" si="18"/>
        <v>1.4677359513684751</v>
      </c>
      <c r="CE11" s="746">
        <f t="shared" si="19"/>
        <v>102.85600000000001</v>
      </c>
      <c r="CF11" s="746">
        <f t="shared" si="20"/>
        <v>10.320999999999998</v>
      </c>
      <c r="CG11" s="746">
        <f t="shared" si="21"/>
        <v>25.331000000000003</v>
      </c>
      <c r="CH11" s="746">
        <f t="shared" si="22"/>
        <v>138.50800000000004</v>
      </c>
      <c r="CI11" s="746">
        <f t="shared" si="23"/>
        <v>63.498999999999995</v>
      </c>
      <c r="CJ11" s="746">
        <f t="shared" si="24"/>
        <v>58.539000000000001</v>
      </c>
      <c r="CK11" s="746">
        <f t="shared" si="25"/>
        <v>122.03800000000001</v>
      </c>
      <c r="CL11" s="746">
        <f t="shared" si="26"/>
        <v>6.859</v>
      </c>
      <c r="CM11" s="746">
        <f t="shared" si="27"/>
        <v>138.50800000000004</v>
      </c>
      <c r="CN11" s="746">
        <f t="shared" si="28"/>
        <v>9.6109999999999989</v>
      </c>
      <c r="CO11" s="747">
        <f t="shared" si="29"/>
        <v>7.4563411095681029E-2</v>
      </c>
      <c r="CP11" s="761">
        <f t="shared" si="30"/>
        <v>5.620380537209721E-2</v>
      </c>
      <c r="CQ11" s="762">
        <f t="shared" si="31"/>
        <v>0.71366142961190315</v>
      </c>
      <c r="CS11" s="775" t="str">
        <f t="shared" si="32"/>
        <v>1965/1966</v>
      </c>
      <c r="CT11" s="788">
        <f t="shared" si="33"/>
        <v>0.32921097720898618</v>
      </c>
      <c r="CU11" s="791">
        <f t="shared" si="4"/>
        <v>0.32049261510718752</v>
      </c>
      <c r="CV11" s="791">
        <f t="shared" si="4"/>
        <v>0.54384548861343318</v>
      </c>
      <c r="CW11" s="791">
        <f t="shared" si="4"/>
        <v>0.76061140232870994</v>
      </c>
      <c r="CX11" s="791">
        <f t="shared" si="4"/>
        <v>1.1041444851925819E-3</v>
      </c>
      <c r="CY11" s="791">
        <f t="shared" si="4"/>
        <v>0.52881704189033796</v>
      </c>
      <c r="CZ11" s="791">
        <f t="shared" si="4"/>
        <v>0.17460874538553539</v>
      </c>
      <c r="DA11" s="791">
        <f t="shared" si="4"/>
        <v>0.62299305094897373</v>
      </c>
      <c r="DB11" s="791">
        <f t="shared" si="4"/>
        <v>0.47443853491526877</v>
      </c>
      <c r="DC11" s="791">
        <f t="shared" si="4"/>
        <v>0.75567271043351258</v>
      </c>
      <c r="DD11" s="791">
        <f t="shared" si="4"/>
        <v>0.52881704189033796</v>
      </c>
      <c r="DE11" s="791">
        <f t="shared" si="4"/>
        <v>0.71463776722090266</v>
      </c>
      <c r="DF11" s="776">
        <f t="shared" si="4"/>
        <v>0.48592645862610995</v>
      </c>
    </row>
    <row r="12" spans="1:110" ht="14.4" x14ac:dyDescent="0.3">
      <c r="A12" s="682" t="s">
        <v>292</v>
      </c>
      <c r="B12" s="508">
        <v>109.66200000000001</v>
      </c>
      <c r="C12" s="623">
        <v>2.2799999999999998</v>
      </c>
      <c r="D12" s="623">
        <v>250.08</v>
      </c>
      <c r="E12" s="623">
        <v>33.68</v>
      </c>
      <c r="F12" s="623">
        <v>25.423999999999999</v>
      </c>
      <c r="G12" s="623">
        <v>309.18400000000003</v>
      </c>
      <c r="H12" s="623">
        <v>82.58</v>
      </c>
      <c r="I12" s="623">
        <v>160.53200000000001</v>
      </c>
      <c r="J12" s="623">
        <v>243.11199999999999</v>
      </c>
      <c r="K12" s="623">
        <v>27.02</v>
      </c>
      <c r="L12" s="623">
        <v>309.18400000000003</v>
      </c>
      <c r="M12" s="633">
        <v>39.052</v>
      </c>
      <c r="N12" s="647">
        <f t="shared" si="5"/>
        <v>0.16063378196057784</v>
      </c>
      <c r="O12" s="683">
        <f t="shared" si="6"/>
        <v>0.11114218960808188</v>
      </c>
      <c r="P12" s="684">
        <f t="shared" si="7"/>
        <v>0.69189798217760934</v>
      </c>
      <c r="Q12" s="28"/>
      <c r="R12" s="690" t="str">
        <f t="shared" si="8"/>
        <v>1966/1967</v>
      </c>
      <c r="S12" s="483">
        <v>23.068000000000001</v>
      </c>
      <c r="T12" s="496">
        <v>4.59</v>
      </c>
      <c r="U12" s="496">
        <v>105.86199999999999</v>
      </c>
      <c r="V12" s="496">
        <v>21.379000000000001</v>
      </c>
      <c r="W12" s="496">
        <v>2.1999999999999999E-2</v>
      </c>
      <c r="X12" s="496">
        <v>127.26300000000001</v>
      </c>
      <c r="Y12" s="496">
        <v>9.3450000000000006</v>
      </c>
      <c r="Z12" s="496">
        <v>84.792000000000002</v>
      </c>
      <c r="AA12" s="496">
        <v>94.137</v>
      </c>
      <c r="AB12" s="496">
        <v>12.138</v>
      </c>
      <c r="AC12" s="496">
        <v>127.26300000000001</v>
      </c>
      <c r="AD12" s="496">
        <v>20.988</v>
      </c>
      <c r="AE12" s="659">
        <f t="shared" si="9"/>
        <v>0.22295165556582427</v>
      </c>
      <c r="AF12" s="663">
        <f t="shared" si="10"/>
        <v>0.12893973676662737</v>
      </c>
      <c r="AG12" s="664">
        <f t="shared" si="11"/>
        <v>0.57833047455688968</v>
      </c>
      <c r="AI12" s="334" t="str">
        <f t="shared" si="12"/>
        <v>1966/1967</v>
      </c>
      <c r="AJ12" s="702">
        <v>3.45</v>
      </c>
      <c r="AK12" s="592">
        <v>2.3199999999999998</v>
      </c>
      <c r="AL12" s="592">
        <v>8</v>
      </c>
      <c r="AM12" s="592">
        <v>0.08</v>
      </c>
      <c r="AN12" s="592">
        <v>0</v>
      </c>
      <c r="AO12" s="592">
        <v>8.08</v>
      </c>
      <c r="AP12" s="592">
        <v>0.55800000000000005</v>
      </c>
      <c r="AQ12" s="592">
        <v>3.2229999999999999</v>
      </c>
      <c r="AR12" s="592">
        <v>3.7810000000000001</v>
      </c>
      <c r="AS12" s="592">
        <v>4.117</v>
      </c>
      <c r="AT12" s="592">
        <v>8.08</v>
      </c>
      <c r="AU12" s="592">
        <v>0.182</v>
      </c>
      <c r="AV12" s="335">
        <f t="shared" si="13"/>
        <v>2.3043808559128895E-2</v>
      </c>
      <c r="AW12" s="358"/>
      <c r="AX12" s="331" t="str">
        <f t="shared" si="14"/>
        <v>1966/1967</v>
      </c>
      <c r="AY12" s="715">
        <v>9.2739999999999991</v>
      </c>
      <c r="AZ12" s="587">
        <v>1.38</v>
      </c>
      <c r="BA12" s="587">
        <v>12.824</v>
      </c>
      <c r="BB12" s="587">
        <v>2.61</v>
      </c>
      <c r="BC12" s="587">
        <v>8.9999999999999993E-3</v>
      </c>
      <c r="BD12" s="587">
        <v>15.443</v>
      </c>
      <c r="BE12" s="587">
        <v>3.79</v>
      </c>
      <c r="BF12" s="587">
        <v>7.16</v>
      </c>
      <c r="BG12" s="587">
        <v>10.95</v>
      </c>
      <c r="BH12" s="587">
        <v>0.48299999999999998</v>
      </c>
      <c r="BI12" s="587">
        <v>15.443</v>
      </c>
      <c r="BJ12" s="587">
        <v>4.01</v>
      </c>
      <c r="BK12" s="332">
        <f t="shared" si="0"/>
        <v>0.35073908860316627</v>
      </c>
      <c r="BL12" s="358"/>
      <c r="BM12" s="611" t="str">
        <f t="shared" si="15"/>
        <v>1966/1967</v>
      </c>
      <c r="BN12" s="736">
        <v>0</v>
      </c>
      <c r="BO12" s="612">
        <v>0</v>
      </c>
      <c r="BP12" s="612">
        <v>0</v>
      </c>
      <c r="BQ12" s="612">
        <v>0</v>
      </c>
      <c r="BR12" s="612">
        <v>0</v>
      </c>
      <c r="BS12" s="612">
        <v>0</v>
      </c>
      <c r="BT12" s="612">
        <v>0</v>
      </c>
      <c r="BU12" s="612">
        <v>0</v>
      </c>
      <c r="BV12" s="612">
        <v>0</v>
      </c>
      <c r="BW12" s="612">
        <v>0</v>
      </c>
      <c r="BX12" s="612">
        <v>0</v>
      </c>
      <c r="BY12" s="612">
        <v>0</v>
      </c>
      <c r="BZ12" s="613" t="e">
        <f t="shared" si="1"/>
        <v>#DIV/0!</v>
      </c>
      <c r="CB12" s="744" t="str">
        <f t="shared" si="16"/>
        <v>1966/1967</v>
      </c>
      <c r="CC12" s="745">
        <f t="shared" si="17"/>
        <v>73.87</v>
      </c>
      <c r="CD12" s="746">
        <f t="shared" si="18"/>
        <v>1.6704210098822256</v>
      </c>
      <c r="CE12" s="746">
        <f t="shared" si="19"/>
        <v>123.39400000000002</v>
      </c>
      <c r="CF12" s="746">
        <f t="shared" si="20"/>
        <v>9.6109999999999989</v>
      </c>
      <c r="CG12" s="746">
        <f t="shared" si="21"/>
        <v>25.393000000000001</v>
      </c>
      <c r="CH12" s="746">
        <f t="shared" si="22"/>
        <v>158.398</v>
      </c>
      <c r="CI12" s="746">
        <f t="shared" si="23"/>
        <v>68.886999999999986</v>
      </c>
      <c r="CJ12" s="746">
        <f t="shared" si="24"/>
        <v>65.357000000000014</v>
      </c>
      <c r="CK12" s="746">
        <f t="shared" si="25"/>
        <v>134.244</v>
      </c>
      <c r="CL12" s="746">
        <f t="shared" si="26"/>
        <v>10.282</v>
      </c>
      <c r="CM12" s="746">
        <f t="shared" si="27"/>
        <v>158.398</v>
      </c>
      <c r="CN12" s="746">
        <f t="shared" si="28"/>
        <v>13.872000000000002</v>
      </c>
      <c r="CO12" s="747">
        <f t="shared" si="29"/>
        <v>9.5982729751048254E-2</v>
      </c>
      <c r="CP12" s="761">
        <f t="shared" si="30"/>
        <v>7.6591877476833228E-2</v>
      </c>
      <c r="CQ12" s="762">
        <f t="shared" si="31"/>
        <v>0.74120530565167231</v>
      </c>
      <c r="CS12" s="775" t="str">
        <f t="shared" si="32"/>
        <v>1966/1967</v>
      </c>
      <c r="CT12" s="788">
        <f t="shared" si="33"/>
        <v>0.32638470937973041</v>
      </c>
      <c r="CU12" s="791">
        <f t="shared" si="4"/>
        <v>0.26735920619200626</v>
      </c>
      <c r="CV12" s="791">
        <f t="shared" si="4"/>
        <v>0.50658189379398588</v>
      </c>
      <c r="CW12" s="791">
        <f t="shared" si="4"/>
        <v>0.71463776722090266</v>
      </c>
      <c r="CX12" s="791">
        <f t="shared" si="4"/>
        <v>1.2193203272498065E-3</v>
      </c>
      <c r="CY12" s="791">
        <f t="shared" si="4"/>
        <v>0.48769017801697379</v>
      </c>
      <c r="CZ12" s="791">
        <f t="shared" si="4"/>
        <v>0.16581496730443224</v>
      </c>
      <c r="DA12" s="791">
        <f t="shared" si="4"/>
        <v>0.5928724491067201</v>
      </c>
      <c r="DB12" s="791">
        <f t="shared" si="4"/>
        <v>0.44781006285168978</v>
      </c>
      <c r="DC12" s="791">
        <f t="shared" si="4"/>
        <v>0.61946706143597341</v>
      </c>
      <c r="DD12" s="791">
        <f t="shared" si="4"/>
        <v>0.48769017801697379</v>
      </c>
      <c r="DE12" s="791">
        <f t="shared" si="4"/>
        <v>0.6447813172180682</v>
      </c>
      <c r="DF12" s="776">
        <f t="shared" si="4"/>
        <v>0.40247481831309939</v>
      </c>
    </row>
    <row r="13" spans="1:110" ht="14.4" x14ac:dyDescent="0.3">
      <c r="A13" s="682" t="s">
        <v>293</v>
      </c>
      <c r="B13" s="508">
        <v>110.345</v>
      </c>
      <c r="C13" s="623">
        <v>2.38</v>
      </c>
      <c r="D13" s="623">
        <v>262.16399999999999</v>
      </c>
      <c r="E13" s="623">
        <v>39.052</v>
      </c>
      <c r="F13" s="623">
        <v>27.905000000000001</v>
      </c>
      <c r="G13" s="623">
        <v>329.12099999999998</v>
      </c>
      <c r="H13" s="623">
        <v>82.596999999999994</v>
      </c>
      <c r="I13" s="623">
        <v>170.244</v>
      </c>
      <c r="J13" s="623">
        <v>252.84100000000001</v>
      </c>
      <c r="K13" s="623">
        <v>29.207000000000001</v>
      </c>
      <c r="L13" s="623">
        <v>329.12099999999998</v>
      </c>
      <c r="M13" s="633">
        <v>47.073</v>
      </c>
      <c r="N13" s="647">
        <f t="shared" si="5"/>
        <v>0.1861762926107712</v>
      </c>
      <c r="O13" s="683">
        <f t="shared" si="6"/>
        <v>0.11551528430911126</v>
      </c>
      <c r="P13" s="684">
        <f t="shared" si="7"/>
        <v>0.62046183587194359</v>
      </c>
      <c r="Q13" s="28"/>
      <c r="R13" s="690" t="str">
        <f t="shared" si="8"/>
        <v>1967/1968</v>
      </c>
      <c r="S13" s="483">
        <v>24.562000000000001</v>
      </c>
      <c r="T13" s="496">
        <v>5.03</v>
      </c>
      <c r="U13" s="496">
        <v>123.459</v>
      </c>
      <c r="V13" s="496">
        <v>20.988</v>
      </c>
      <c r="W13" s="496">
        <v>2.3E-2</v>
      </c>
      <c r="X13" s="496">
        <v>144.47</v>
      </c>
      <c r="Y13" s="496">
        <v>9.5069999999999997</v>
      </c>
      <c r="Z13" s="496">
        <v>89.731999999999999</v>
      </c>
      <c r="AA13" s="496">
        <v>99.239000000000004</v>
      </c>
      <c r="AB13" s="496">
        <v>15.545999999999999</v>
      </c>
      <c r="AC13" s="496">
        <v>144.47</v>
      </c>
      <c r="AD13" s="496">
        <v>29.684999999999999</v>
      </c>
      <c r="AE13" s="659">
        <f t="shared" si="9"/>
        <v>0.29912635153518269</v>
      </c>
      <c r="AF13" s="663">
        <f t="shared" si="10"/>
        <v>0.15665212265339229</v>
      </c>
      <c r="AG13" s="664">
        <f t="shared" si="11"/>
        <v>0.5236988377968671</v>
      </c>
      <c r="AI13" s="334" t="str">
        <f t="shared" si="12"/>
        <v>1967/1968</v>
      </c>
      <c r="AJ13" s="702">
        <v>3.3780000000000001</v>
      </c>
      <c r="AK13" s="592">
        <v>1.94</v>
      </c>
      <c r="AL13" s="592">
        <v>6.56</v>
      </c>
      <c r="AM13" s="592">
        <v>0.182</v>
      </c>
      <c r="AN13" s="592">
        <v>1E-3</v>
      </c>
      <c r="AO13" s="592">
        <v>6.7430000000000003</v>
      </c>
      <c r="AP13" s="592">
        <v>0.66800000000000004</v>
      </c>
      <c r="AQ13" s="592">
        <v>2.7090000000000001</v>
      </c>
      <c r="AR13" s="592">
        <v>3.3769999999999998</v>
      </c>
      <c r="AS13" s="592">
        <v>3.2290000000000001</v>
      </c>
      <c r="AT13" s="592">
        <v>6.7430000000000003</v>
      </c>
      <c r="AU13" s="592">
        <v>0.13700000000000001</v>
      </c>
      <c r="AV13" s="335">
        <f t="shared" si="13"/>
        <v>2.073872237359976E-2</v>
      </c>
      <c r="AW13" s="358"/>
      <c r="AX13" s="331" t="str">
        <f t="shared" si="14"/>
        <v>1967/1968</v>
      </c>
      <c r="AY13" s="715">
        <v>9.5839999999999996</v>
      </c>
      <c r="AZ13" s="587">
        <v>1.34</v>
      </c>
      <c r="BA13" s="587">
        <v>12.814</v>
      </c>
      <c r="BB13" s="587">
        <v>4.01</v>
      </c>
      <c r="BC13" s="587">
        <v>3.0000000000000001E-3</v>
      </c>
      <c r="BD13" s="587">
        <v>16.827000000000002</v>
      </c>
      <c r="BE13" s="587">
        <v>3.9140000000000001</v>
      </c>
      <c r="BF13" s="587">
        <v>7.57</v>
      </c>
      <c r="BG13" s="587">
        <v>11.484</v>
      </c>
      <c r="BH13" s="587">
        <v>1.181</v>
      </c>
      <c r="BI13" s="587">
        <v>16.827000000000002</v>
      </c>
      <c r="BJ13" s="587">
        <v>4.1619999999999999</v>
      </c>
      <c r="BK13" s="332">
        <f t="shared" si="0"/>
        <v>0.3286221871298855</v>
      </c>
      <c r="BL13" s="358"/>
      <c r="BM13" s="611" t="str">
        <f t="shared" si="15"/>
        <v>1967/1968</v>
      </c>
      <c r="BN13" s="736">
        <v>0</v>
      </c>
      <c r="BO13" s="612">
        <v>0</v>
      </c>
      <c r="BP13" s="612">
        <v>0</v>
      </c>
      <c r="BQ13" s="612">
        <v>0</v>
      </c>
      <c r="BR13" s="612">
        <v>0</v>
      </c>
      <c r="BS13" s="612">
        <v>0</v>
      </c>
      <c r="BT13" s="612">
        <v>0</v>
      </c>
      <c r="BU13" s="612">
        <v>0</v>
      </c>
      <c r="BV13" s="612">
        <v>0</v>
      </c>
      <c r="BW13" s="612">
        <v>0</v>
      </c>
      <c r="BX13" s="612">
        <v>0</v>
      </c>
      <c r="BY13" s="612">
        <v>0</v>
      </c>
      <c r="BZ13" s="613" t="e">
        <f t="shared" si="1"/>
        <v>#DIV/0!</v>
      </c>
      <c r="CB13" s="744" t="str">
        <f t="shared" si="16"/>
        <v>1967/1968</v>
      </c>
      <c r="CC13" s="745">
        <f t="shared" si="17"/>
        <v>72.820999999999998</v>
      </c>
      <c r="CD13" s="746">
        <f t="shared" si="18"/>
        <v>1.6386893890498619</v>
      </c>
      <c r="CE13" s="746">
        <f t="shared" si="19"/>
        <v>119.33099999999999</v>
      </c>
      <c r="CF13" s="746">
        <f t="shared" si="20"/>
        <v>13.872000000000002</v>
      </c>
      <c r="CG13" s="746">
        <f t="shared" si="21"/>
        <v>27.878</v>
      </c>
      <c r="CH13" s="746">
        <f t="shared" si="22"/>
        <v>161.08099999999999</v>
      </c>
      <c r="CI13" s="746">
        <f t="shared" si="23"/>
        <v>68.507999999999981</v>
      </c>
      <c r="CJ13" s="746">
        <f t="shared" si="24"/>
        <v>70.233000000000004</v>
      </c>
      <c r="CK13" s="746">
        <f t="shared" si="25"/>
        <v>138.74099999999999</v>
      </c>
      <c r="CL13" s="746">
        <f t="shared" si="26"/>
        <v>9.2510000000000012</v>
      </c>
      <c r="CM13" s="746">
        <f t="shared" si="27"/>
        <v>161.08099999999999</v>
      </c>
      <c r="CN13" s="746">
        <f t="shared" si="28"/>
        <v>13.089000000000002</v>
      </c>
      <c r="CO13" s="747">
        <f t="shared" si="29"/>
        <v>8.8443969944321341E-2</v>
      </c>
      <c r="CP13" s="761">
        <f t="shared" si="30"/>
        <v>6.6678198946237971E-2</v>
      </c>
      <c r="CQ13" s="762">
        <f t="shared" si="31"/>
        <v>0.70677668271067307</v>
      </c>
      <c r="CS13" s="775" t="str">
        <f t="shared" si="32"/>
        <v>1967/1968</v>
      </c>
      <c r="CT13" s="788">
        <f t="shared" si="33"/>
        <v>0.3400607186551271</v>
      </c>
      <c r="CU13" s="791">
        <f t="shared" si="4"/>
        <v>0.31147504661770509</v>
      </c>
      <c r="CV13" s="791">
        <f t="shared" si="4"/>
        <v>0.54482308783814715</v>
      </c>
      <c r="CW13" s="791">
        <f t="shared" si="4"/>
        <v>0.6447813172180682</v>
      </c>
      <c r="CX13" s="791">
        <f t="shared" si="4"/>
        <v>9.675685361046904E-4</v>
      </c>
      <c r="CY13" s="791">
        <f t="shared" si="4"/>
        <v>0.51057209962293504</v>
      </c>
      <c r="CZ13" s="791">
        <f t="shared" si="4"/>
        <v>0.17057520248919467</v>
      </c>
      <c r="DA13" s="791">
        <f t="shared" si="4"/>
        <v>0.58745682667230559</v>
      </c>
      <c r="DB13" s="791">
        <f t="shared" si="4"/>
        <v>0.45127174785734914</v>
      </c>
      <c r="DC13" s="791">
        <f t="shared" si="4"/>
        <v>0.68326086212209391</v>
      </c>
      <c r="DD13" s="791">
        <f t="shared" si="4"/>
        <v>0.51057209962293504</v>
      </c>
      <c r="DE13" s="791">
        <f t="shared" si="4"/>
        <v>0.72194251481741123</v>
      </c>
      <c r="DF13" s="776">
        <f t="shared" si="4"/>
        <v>0.52494504695489663</v>
      </c>
    </row>
    <row r="14" spans="1:110" ht="14.4" x14ac:dyDescent="0.3">
      <c r="A14" s="682" t="s">
        <v>294</v>
      </c>
      <c r="B14" s="508">
        <v>108.776</v>
      </c>
      <c r="C14" s="623">
        <v>2.3199999999999998</v>
      </c>
      <c r="D14" s="623">
        <v>252.49600000000001</v>
      </c>
      <c r="E14" s="623">
        <v>47.073</v>
      </c>
      <c r="F14" s="623">
        <v>27.725999999999999</v>
      </c>
      <c r="G14" s="623">
        <v>327.29500000000002</v>
      </c>
      <c r="H14" s="623">
        <v>83.510999999999996</v>
      </c>
      <c r="I14" s="623">
        <v>173.13499999999999</v>
      </c>
      <c r="J14" s="623">
        <v>256.64600000000002</v>
      </c>
      <c r="K14" s="623">
        <v>26.951000000000001</v>
      </c>
      <c r="L14" s="623">
        <v>327.29500000000002</v>
      </c>
      <c r="M14" s="633">
        <v>43.698</v>
      </c>
      <c r="N14" s="647">
        <f t="shared" si="5"/>
        <v>0.17026565775426072</v>
      </c>
      <c r="O14" s="683">
        <f t="shared" si="6"/>
        <v>0.10501235164389859</v>
      </c>
      <c r="P14" s="684">
        <f t="shared" si="7"/>
        <v>0.61675591560254472</v>
      </c>
      <c r="Q14" s="28"/>
      <c r="R14" s="690" t="str">
        <f t="shared" si="8"/>
        <v>1968/1969</v>
      </c>
      <c r="S14" s="483">
        <v>22.654</v>
      </c>
      <c r="T14" s="496">
        <v>4.99</v>
      </c>
      <c r="U14" s="496">
        <v>113.024</v>
      </c>
      <c r="V14" s="496">
        <v>29.684999999999999</v>
      </c>
      <c r="W14" s="496">
        <v>3.3000000000000002E-2</v>
      </c>
      <c r="X14" s="496">
        <v>142.74199999999999</v>
      </c>
      <c r="Y14" s="496">
        <v>9.7810000000000006</v>
      </c>
      <c r="Z14" s="496">
        <v>91.253</v>
      </c>
      <c r="AA14" s="496">
        <v>101.03400000000001</v>
      </c>
      <c r="AB14" s="496">
        <v>13.301</v>
      </c>
      <c r="AC14" s="496">
        <v>142.74199999999999</v>
      </c>
      <c r="AD14" s="496">
        <v>28.407</v>
      </c>
      <c r="AE14" s="659">
        <f t="shared" si="9"/>
        <v>0.28116277688698854</v>
      </c>
      <c r="AF14" s="663">
        <f t="shared" si="10"/>
        <v>0.13164875190529921</v>
      </c>
      <c r="AG14" s="664">
        <f t="shared" si="11"/>
        <v>0.46822966170310137</v>
      </c>
      <c r="AI14" s="334" t="str">
        <f t="shared" si="12"/>
        <v>1968/1969</v>
      </c>
      <c r="AJ14" s="702">
        <v>3.556</v>
      </c>
      <c r="AK14" s="592">
        <v>1.93</v>
      </c>
      <c r="AL14" s="592">
        <v>6.86</v>
      </c>
      <c r="AM14" s="592">
        <v>0.13700000000000001</v>
      </c>
      <c r="AN14" s="592">
        <v>0</v>
      </c>
      <c r="AO14" s="592">
        <v>6.9969999999999999</v>
      </c>
      <c r="AP14" s="592">
        <v>0.74299999999999999</v>
      </c>
      <c r="AQ14" s="592">
        <v>2.36</v>
      </c>
      <c r="AR14" s="592">
        <v>3.1030000000000002</v>
      </c>
      <c r="AS14" s="592">
        <v>3.7650000000000001</v>
      </c>
      <c r="AT14" s="592">
        <v>6.9969999999999999</v>
      </c>
      <c r="AU14" s="592">
        <v>0.129</v>
      </c>
      <c r="AV14" s="335">
        <f t="shared" si="13"/>
        <v>1.8782760629004077E-2</v>
      </c>
      <c r="AW14" s="358"/>
      <c r="AX14" s="331" t="str">
        <f t="shared" si="14"/>
        <v>1968/1969</v>
      </c>
      <c r="AY14" s="715">
        <v>9.6539999999999999</v>
      </c>
      <c r="AZ14" s="587">
        <v>1.32</v>
      </c>
      <c r="BA14" s="587">
        <v>12.693</v>
      </c>
      <c r="BB14" s="587">
        <v>4.1619999999999999</v>
      </c>
      <c r="BC14" s="587">
        <v>1E-3</v>
      </c>
      <c r="BD14" s="587">
        <v>16.856000000000002</v>
      </c>
      <c r="BE14" s="587">
        <v>3.8759999999999999</v>
      </c>
      <c r="BF14" s="587">
        <v>10.050000000000001</v>
      </c>
      <c r="BG14" s="587">
        <v>13.926</v>
      </c>
      <c r="BH14" s="587">
        <v>0.61</v>
      </c>
      <c r="BI14" s="587">
        <v>16.856000000000002</v>
      </c>
      <c r="BJ14" s="587">
        <v>2.3199999999999998</v>
      </c>
      <c r="BK14" s="332">
        <f t="shared" si="0"/>
        <v>0.15960374243258116</v>
      </c>
      <c r="BL14" s="358"/>
      <c r="BM14" s="611" t="str">
        <f t="shared" si="15"/>
        <v>1968/1969</v>
      </c>
      <c r="BN14" s="736">
        <v>0</v>
      </c>
      <c r="BO14" s="612">
        <v>0</v>
      </c>
      <c r="BP14" s="612">
        <v>0</v>
      </c>
      <c r="BQ14" s="612">
        <v>0</v>
      </c>
      <c r="BR14" s="612">
        <v>0</v>
      </c>
      <c r="BS14" s="612">
        <v>0</v>
      </c>
      <c r="BT14" s="612">
        <v>0</v>
      </c>
      <c r="BU14" s="612">
        <v>0</v>
      </c>
      <c r="BV14" s="612">
        <v>0</v>
      </c>
      <c r="BW14" s="612">
        <v>0</v>
      </c>
      <c r="BX14" s="612">
        <v>0</v>
      </c>
      <c r="BY14" s="612">
        <v>0</v>
      </c>
      <c r="BZ14" s="613" t="e">
        <f t="shared" si="1"/>
        <v>#DIV/0!</v>
      </c>
      <c r="CB14" s="744" t="str">
        <f t="shared" si="16"/>
        <v>1968/1969</v>
      </c>
      <c r="CC14" s="745">
        <f t="shared" si="17"/>
        <v>72.912000000000006</v>
      </c>
      <c r="CD14" s="746">
        <f t="shared" si="18"/>
        <v>1.6447086899275838</v>
      </c>
      <c r="CE14" s="746">
        <f t="shared" si="19"/>
        <v>119.919</v>
      </c>
      <c r="CF14" s="746">
        <f t="shared" si="20"/>
        <v>13.089000000000002</v>
      </c>
      <c r="CG14" s="746">
        <f t="shared" si="21"/>
        <v>27.691999999999997</v>
      </c>
      <c r="CH14" s="746">
        <f t="shared" si="22"/>
        <v>160.70000000000005</v>
      </c>
      <c r="CI14" s="746">
        <f t="shared" si="23"/>
        <v>69.11099999999999</v>
      </c>
      <c r="CJ14" s="746">
        <f t="shared" si="24"/>
        <v>69.471999999999994</v>
      </c>
      <c r="CK14" s="746">
        <f t="shared" si="25"/>
        <v>138.58300000000003</v>
      </c>
      <c r="CL14" s="746">
        <f t="shared" si="26"/>
        <v>9.2750000000000004</v>
      </c>
      <c r="CM14" s="746">
        <f t="shared" si="27"/>
        <v>160.70000000000005</v>
      </c>
      <c r="CN14" s="746">
        <f t="shared" si="28"/>
        <v>12.842000000000001</v>
      </c>
      <c r="CO14" s="747">
        <f t="shared" si="29"/>
        <v>8.685360278104666E-2</v>
      </c>
      <c r="CP14" s="761">
        <f t="shared" si="30"/>
        <v>6.6927400907759241E-2</v>
      </c>
      <c r="CQ14" s="762">
        <f t="shared" si="31"/>
        <v>0.72223952655349632</v>
      </c>
      <c r="CS14" s="775" t="str">
        <f t="shared" si="32"/>
        <v>1968/1969</v>
      </c>
      <c r="CT14" s="788">
        <f t="shared" si="33"/>
        <v>0.329705082003383</v>
      </c>
      <c r="CU14" s="791">
        <f t="shared" si="4"/>
        <v>0.2910738405484552</v>
      </c>
      <c r="CV14" s="791">
        <f t="shared" si="4"/>
        <v>0.52506574361574043</v>
      </c>
      <c r="CW14" s="791">
        <f t="shared" si="4"/>
        <v>0.72194251481741123</v>
      </c>
      <c r="CX14" s="791">
        <f t="shared" si="4"/>
        <v>1.226285796725235E-3</v>
      </c>
      <c r="CY14" s="791">
        <f t="shared" si="4"/>
        <v>0.50900563711636282</v>
      </c>
      <c r="CZ14" s="791">
        <f t="shared" si="4"/>
        <v>0.17243237417825208</v>
      </c>
      <c r="DA14" s="791">
        <f t="shared" si="4"/>
        <v>0.59874086695353346</v>
      </c>
      <c r="DB14" s="791">
        <f t="shared" si="4"/>
        <v>0.46002275507898027</v>
      </c>
      <c r="DC14" s="791">
        <f t="shared" si="4"/>
        <v>0.65585692553152009</v>
      </c>
      <c r="DD14" s="791">
        <f t="shared" si="4"/>
        <v>0.50900563711636282</v>
      </c>
      <c r="DE14" s="791">
        <f t="shared" si="4"/>
        <v>0.70611927319328116</v>
      </c>
      <c r="DF14" s="776">
        <f t="shared" si="4"/>
        <v>0.48989359377215203</v>
      </c>
    </row>
    <row r="15" spans="1:110" ht="14.4" x14ac:dyDescent="0.3">
      <c r="A15" s="682" t="s">
        <v>295</v>
      </c>
      <c r="B15" s="508">
        <v>109.941</v>
      </c>
      <c r="C15" s="623">
        <v>2.46</v>
      </c>
      <c r="D15" s="623">
        <v>270.03800000000001</v>
      </c>
      <c r="E15" s="623">
        <v>43.698</v>
      </c>
      <c r="F15" s="623">
        <v>28.169</v>
      </c>
      <c r="G15" s="623">
        <v>341.90499999999997</v>
      </c>
      <c r="H15" s="623">
        <v>89.194000000000003</v>
      </c>
      <c r="I15" s="623">
        <v>180.477</v>
      </c>
      <c r="J15" s="623">
        <v>269.67099999999999</v>
      </c>
      <c r="K15" s="623">
        <v>31.161999999999999</v>
      </c>
      <c r="L15" s="623">
        <v>341.90499999999997</v>
      </c>
      <c r="M15" s="633">
        <v>41.072000000000003</v>
      </c>
      <c r="N15" s="647">
        <f t="shared" si="5"/>
        <v>0.15230410388955432</v>
      </c>
      <c r="O15" s="683">
        <f t="shared" si="6"/>
        <v>0.11555562147950652</v>
      </c>
      <c r="P15" s="684">
        <f t="shared" si="7"/>
        <v>0.75871640046747169</v>
      </c>
      <c r="Q15" s="28"/>
      <c r="R15" s="690" t="str">
        <f t="shared" si="8"/>
        <v>1969/1970</v>
      </c>
      <c r="S15" s="483">
        <v>22.085999999999999</v>
      </c>
      <c r="T15" s="496">
        <v>5.39</v>
      </c>
      <c r="U15" s="496">
        <v>119.057</v>
      </c>
      <c r="V15" s="496">
        <v>28.407</v>
      </c>
      <c r="W15" s="496">
        <v>2.7E-2</v>
      </c>
      <c r="X15" s="496">
        <v>147.49100000000001</v>
      </c>
      <c r="Y15" s="496">
        <v>10.099</v>
      </c>
      <c r="Z15" s="496">
        <v>96.31</v>
      </c>
      <c r="AA15" s="496">
        <v>106.40900000000001</v>
      </c>
      <c r="AB15" s="496">
        <v>15.548999999999999</v>
      </c>
      <c r="AC15" s="496">
        <v>147.49100000000001</v>
      </c>
      <c r="AD15" s="496">
        <v>25.533000000000001</v>
      </c>
      <c r="AE15" s="659">
        <f t="shared" si="9"/>
        <v>0.23995150786117717</v>
      </c>
      <c r="AF15" s="663">
        <f t="shared" si="10"/>
        <v>0.14612485785976748</v>
      </c>
      <c r="AG15" s="664">
        <f t="shared" si="11"/>
        <v>0.60897661849371398</v>
      </c>
      <c r="AI15" s="334" t="str">
        <f t="shared" si="12"/>
        <v>1969/1970</v>
      </c>
      <c r="AJ15" s="702">
        <v>4.0170000000000003</v>
      </c>
      <c r="AK15" s="592">
        <v>2.33</v>
      </c>
      <c r="AL15" s="592">
        <v>9.36</v>
      </c>
      <c r="AM15" s="592">
        <v>0.129</v>
      </c>
      <c r="AN15" s="592">
        <v>0</v>
      </c>
      <c r="AO15" s="592">
        <v>9.4890000000000008</v>
      </c>
      <c r="AP15" s="592">
        <v>0.88300000000000001</v>
      </c>
      <c r="AQ15" s="592">
        <v>2.94</v>
      </c>
      <c r="AR15" s="592">
        <v>3.823</v>
      </c>
      <c r="AS15" s="592">
        <v>5.5590000000000002</v>
      </c>
      <c r="AT15" s="592">
        <v>9.4890000000000008</v>
      </c>
      <c r="AU15" s="592">
        <v>0.107</v>
      </c>
      <c r="AV15" s="335">
        <f t="shared" si="13"/>
        <v>1.1404817736090386E-2</v>
      </c>
      <c r="AW15" s="358"/>
      <c r="AX15" s="331" t="str">
        <f t="shared" si="14"/>
        <v>1969/1970</v>
      </c>
      <c r="AY15" s="715">
        <v>9.8580000000000005</v>
      </c>
      <c r="AZ15" s="587">
        <v>1.44</v>
      </c>
      <c r="BA15" s="587">
        <v>14.215999999999999</v>
      </c>
      <c r="BB15" s="587">
        <v>2.3199999999999998</v>
      </c>
      <c r="BC15" s="587">
        <v>1E-3</v>
      </c>
      <c r="BD15" s="587">
        <v>16.536999999999999</v>
      </c>
      <c r="BE15" s="587">
        <v>3.91</v>
      </c>
      <c r="BF15" s="587">
        <v>8.7899999999999991</v>
      </c>
      <c r="BG15" s="587">
        <v>12.7</v>
      </c>
      <c r="BH15" s="587">
        <v>1.788</v>
      </c>
      <c r="BI15" s="587">
        <v>16.536999999999999</v>
      </c>
      <c r="BJ15" s="587">
        <v>2.0489999999999999</v>
      </c>
      <c r="BK15" s="332">
        <f t="shared" si="0"/>
        <v>0.14142738818332412</v>
      </c>
      <c r="BL15" s="358"/>
      <c r="BM15" s="611" t="str">
        <f t="shared" si="15"/>
        <v>1969/1970</v>
      </c>
      <c r="BN15" s="736">
        <v>0</v>
      </c>
      <c r="BO15" s="612">
        <v>0</v>
      </c>
      <c r="BP15" s="612">
        <v>0</v>
      </c>
      <c r="BQ15" s="612">
        <v>0</v>
      </c>
      <c r="BR15" s="612">
        <v>0</v>
      </c>
      <c r="BS15" s="612">
        <v>0</v>
      </c>
      <c r="BT15" s="612">
        <v>0</v>
      </c>
      <c r="BU15" s="612">
        <v>0</v>
      </c>
      <c r="BV15" s="612">
        <v>0</v>
      </c>
      <c r="BW15" s="612">
        <v>0</v>
      </c>
      <c r="BX15" s="612">
        <v>0</v>
      </c>
      <c r="BY15" s="612">
        <v>0</v>
      </c>
      <c r="BZ15" s="613" t="e">
        <f t="shared" si="1"/>
        <v>#DIV/0!</v>
      </c>
      <c r="CB15" s="744" t="str">
        <f t="shared" si="16"/>
        <v>1969/1970</v>
      </c>
      <c r="CC15" s="745">
        <f t="shared" si="17"/>
        <v>73.98</v>
      </c>
      <c r="CD15" s="746">
        <f t="shared" si="18"/>
        <v>1.7221546363882128</v>
      </c>
      <c r="CE15" s="746">
        <f t="shared" si="19"/>
        <v>127.40499999999999</v>
      </c>
      <c r="CF15" s="746">
        <f t="shared" si="20"/>
        <v>12.842000000000001</v>
      </c>
      <c r="CG15" s="746">
        <f t="shared" si="21"/>
        <v>28.140999999999998</v>
      </c>
      <c r="CH15" s="746">
        <f t="shared" si="22"/>
        <v>168.38799999999995</v>
      </c>
      <c r="CI15" s="746">
        <f t="shared" si="23"/>
        <v>74.302000000000007</v>
      </c>
      <c r="CJ15" s="746">
        <f t="shared" si="24"/>
        <v>72.437000000000012</v>
      </c>
      <c r="CK15" s="746">
        <f t="shared" si="25"/>
        <v>146.739</v>
      </c>
      <c r="CL15" s="746">
        <f t="shared" si="26"/>
        <v>8.2659999999999982</v>
      </c>
      <c r="CM15" s="746">
        <f t="shared" si="27"/>
        <v>168.38799999999995</v>
      </c>
      <c r="CN15" s="746">
        <f t="shared" si="28"/>
        <v>13.383000000000003</v>
      </c>
      <c r="CO15" s="747">
        <f t="shared" si="29"/>
        <v>8.6339150349988736E-2</v>
      </c>
      <c r="CP15" s="761">
        <f t="shared" si="30"/>
        <v>5.6331309331534206E-2</v>
      </c>
      <c r="CQ15" s="762">
        <f t="shared" si="31"/>
        <v>0.61764925651946478</v>
      </c>
      <c r="CS15" s="775" t="str">
        <f t="shared" si="32"/>
        <v>1969/1970</v>
      </c>
      <c r="CT15" s="788">
        <f t="shared" si="33"/>
        <v>0.32709362294321498</v>
      </c>
      <c r="CU15" s="791">
        <f t="shared" si="4"/>
        <v>0.29993713967958835</v>
      </c>
      <c r="CV15" s="791">
        <f t="shared" si="4"/>
        <v>0.52819603166961693</v>
      </c>
      <c r="CW15" s="791">
        <f t="shared" si="4"/>
        <v>0.70611927319328116</v>
      </c>
      <c r="CX15" s="791">
        <f t="shared" si="4"/>
        <v>9.9400049700038018E-4</v>
      </c>
      <c r="CY15" s="791">
        <f t="shared" si="4"/>
        <v>0.50750062151767317</v>
      </c>
      <c r="CZ15" s="791">
        <f t="shared" si="4"/>
        <v>0.16696190326703586</v>
      </c>
      <c r="DA15" s="791">
        <f t="shared" si="4"/>
        <v>0.59863583725350034</v>
      </c>
      <c r="DB15" s="791">
        <f t="shared" si="4"/>
        <v>0.45585917655216912</v>
      </c>
      <c r="DC15" s="791">
        <f t="shared" si="4"/>
        <v>0.73474103074257113</v>
      </c>
      <c r="DD15" s="791">
        <f t="shared" si="4"/>
        <v>0.50750062151767317</v>
      </c>
      <c r="DE15" s="791">
        <f t="shared" si="4"/>
        <v>0.67415757693805989</v>
      </c>
      <c r="DF15" s="776">
        <f t="shared" si="4"/>
        <v>0.43311343460187446</v>
      </c>
    </row>
    <row r="16" spans="1:110" ht="14.4" x14ac:dyDescent="0.3">
      <c r="A16" s="682" t="s">
        <v>124</v>
      </c>
      <c r="B16" s="508">
        <v>112.523</v>
      </c>
      <c r="C16" s="623">
        <v>2.38</v>
      </c>
      <c r="D16" s="623">
        <v>268.07799999999997</v>
      </c>
      <c r="E16" s="623">
        <v>41.072000000000003</v>
      </c>
      <c r="F16" s="623">
        <v>28.391999999999999</v>
      </c>
      <c r="G16" s="623">
        <v>337.54199999999997</v>
      </c>
      <c r="H16" s="623">
        <v>96.275999999999996</v>
      </c>
      <c r="I16" s="623">
        <v>172.96199999999999</v>
      </c>
      <c r="J16" s="623">
        <v>269.238</v>
      </c>
      <c r="K16" s="623">
        <v>32.155999999999999</v>
      </c>
      <c r="L16" s="623">
        <v>337.54199999999997</v>
      </c>
      <c r="M16" s="633">
        <v>36.148000000000003</v>
      </c>
      <c r="N16" s="647">
        <f t="shared" si="5"/>
        <v>0.13426039414941429</v>
      </c>
      <c r="O16" s="683">
        <f t="shared" si="6"/>
        <v>0.11943336378965821</v>
      </c>
      <c r="P16" s="684">
        <f t="shared" si="7"/>
        <v>0.88956512116852926</v>
      </c>
      <c r="Q16" s="28"/>
      <c r="R16" s="690" t="str">
        <f t="shared" si="8"/>
        <v>1970/1971</v>
      </c>
      <c r="S16" s="483">
        <v>23.212</v>
      </c>
      <c r="T16" s="496">
        <v>4.54</v>
      </c>
      <c r="U16" s="496">
        <v>105.47199999999999</v>
      </c>
      <c r="V16" s="496">
        <v>25.533000000000001</v>
      </c>
      <c r="W16" s="496">
        <v>0.10199999999999999</v>
      </c>
      <c r="X16" s="496">
        <v>131.107</v>
      </c>
      <c r="Y16" s="496">
        <v>10.102</v>
      </c>
      <c r="Z16" s="496">
        <v>91.311000000000007</v>
      </c>
      <c r="AA16" s="496">
        <v>101.413</v>
      </c>
      <c r="AB16" s="496">
        <v>12.853999999999999</v>
      </c>
      <c r="AC16" s="496">
        <v>131.107</v>
      </c>
      <c r="AD16" s="496">
        <v>16.84</v>
      </c>
      <c r="AE16" s="659">
        <f t="shared" si="9"/>
        <v>0.16605366175934053</v>
      </c>
      <c r="AF16" s="663">
        <f t="shared" si="10"/>
        <v>0.12674903611962962</v>
      </c>
      <c r="AG16" s="664">
        <f t="shared" si="11"/>
        <v>0.76330166270783839</v>
      </c>
      <c r="AI16" s="334" t="str">
        <f t="shared" si="12"/>
        <v>1970/1971</v>
      </c>
      <c r="AJ16" s="702">
        <v>4.0659999999999998</v>
      </c>
      <c r="AK16" s="592">
        <v>2.44</v>
      </c>
      <c r="AL16" s="592">
        <v>9.93</v>
      </c>
      <c r="AM16" s="592">
        <v>0.107</v>
      </c>
      <c r="AN16" s="592">
        <v>1E-3</v>
      </c>
      <c r="AO16" s="592">
        <v>10.038</v>
      </c>
      <c r="AP16" s="592">
        <v>0.53200000000000003</v>
      </c>
      <c r="AQ16" s="592">
        <v>2.4449999999999998</v>
      </c>
      <c r="AR16" s="592">
        <v>2.9769999999999999</v>
      </c>
      <c r="AS16" s="592">
        <v>6.4409999999999998</v>
      </c>
      <c r="AT16" s="592">
        <v>10.038</v>
      </c>
      <c r="AU16" s="592">
        <v>0.62</v>
      </c>
      <c r="AV16" s="335">
        <f t="shared" si="13"/>
        <v>6.5831386706307074E-2</v>
      </c>
      <c r="AW16" s="358"/>
      <c r="AX16" s="331" t="str">
        <f t="shared" si="14"/>
        <v>1970/1971</v>
      </c>
      <c r="AY16" s="715">
        <v>10.55</v>
      </c>
      <c r="AZ16" s="587">
        <v>1.34</v>
      </c>
      <c r="BA16" s="587">
        <v>14.13</v>
      </c>
      <c r="BB16" s="587">
        <v>2.0489999999999999</v>
      </c>
      <c r="BC16" s="587">
        <v>1E-3</v>
      </c>
      <c r="BD16" s="587">
        <v>16.18</v>
      </c>
      <c r="BE16" s="587">
        <v>3.9089999999999998</v>
      </c>
      <c r="BF16" s="587">
        <v>9.33</v>
      </c>
      <c r="BG16" s="587">
        <v>13.239000000000001</v>
      </c>
      <c r="BH16" s="587">
        <v>0.94799999999999995</v>
      </c>
      <c r="BI16" s="587">
        <v>16.18</v>
      </c>
      <c r="BJ16" s="587">
        <v>1.9930000000000001</v>
      </c>
      <c r="BK16" s="332">
        <f t="shared" si="0"/>
        <v>0.14048072178755197</v>
      </c>
      <c r="BL16" s="358"/>
      <c r="BM16" s="611" t="str">
        <f t="shared" si="15"/>
        <v>1970/1971</v>
      </c>
      <c r="BN16" s="736">
        <v>0</v>
      </c>
      <c r="BO16" s="612">
        <v>0</v>
      </c>
      <c r="BP16" s="612">
        <v>0</v>
      </c>
      <c r="BQ16" s="612">
        <v>0</v>
      </c>
      <c r="BR16" s="612">
        <v>0</v>
      </c>
      <c r="BS16" s="612">
        <v>0</v>
      </c>
      <c r="BT16" s="612">
        <v>0</v>
      </c>
      <c r="BU16" s="612">
        <v>0</v>
      </c>
      <c r="BV16" s="612">
        <v>0</v>
      </c>
      <c r="BW16" s="612">
        <v>0</v>
      </c>
      <c r="BX16" s="612">
        <v>0</v>
      </c>
      <c r="BY16" s="612">
        <v>0</v>
      </c>
      <c r="BZ16" s="613" t="e">
        <f t="shared" si="1"/>
        <v>#DIV/0!</v>
      </c>
      <c r="CB16" s="744" t="str">
        <f t="shared" si="16"/>
        <v>1970/1971</v>
      </c>
      <c r="CC16" s="745">
        <f t="shared" si="17"/>
        <v>74.694999999999993</v>
      </c>
      <c r="CD16" s="746">
        <f t="shared" si="18"/>
        <v>1.8548229466497088</v>
      </c>
      <c r="CE16" s="746">
        <f t="shared" si="19"/>
        <v>138.54599999999999</v>
      </c>
      <c r="CF16" s="746">
        <f t="shared" si="20"/>
        <v>13.383000000000003</v>
      </c>
      <c r="CG16" s="746">
        <f t="shared" si="21"/>
        <v>28.287999999999997</v>
      </c>
      <c r="CH16" s="746">
        <f t="shared" si="22"/>
        <v>180.21699999999996</v>
      </c>
      <c r="CI16" s="746">
        <f t="shared" si="23"/>
        <v>81.73299999999999</v>
      </c>
      <c r="CJ16" s="746">
        <f t="shared" si="24"/>
        <v>69.875999999999991</v>
      </c>
      <c r="CK16" s="746">
        <f t="shared" si="25"/>
        <v>151.60899999999998</v>
      </c>
      <c r="CL16" s="746">
        <f t="shared" si="26"/>
        <v>11.913</v>
      </c>
      <c r="CM16" s="746">
        <f t="shared" si="27"/>
        <v>180.21699999999996</v>
      </c>
      <c r="CN16" s="746">
        <f t="shared" si="28"/>
        <v>16.695000000000004</v>
      </c>
      <c r="CO16" s="747">
        <f t="shared" si="29"/>
        <v>0.10209635400741188</v>
      </c>
      <c r="CP16" s="761">
        <f t="shared" si="30"/>
        <v>7.8577129326095424E-2</v>
      </c>
      <c r="CQ16" s="762">
        <f t="shared" si="31"/>
        <v>0.71356693620844547</v>
      </c>
      <c r="CS16" s="775" t="str">
        <f t="shared" si="32"/>
        <v>1970/1971</v>
      </c>
      <c r="CT16" s="788">
        <f t="shared" si="33"/>
        <v>0.33618015872310558</v>
      </c>
      <c r="CU16" s="791">
        <f t="shared" si="4"/>
        <v>0.2206626274581055</v>
      </c>
      <c r="CV16" s="791">
        <f t="shared" si="4"/>
        <v>0.48318772894456086</v>
      </c>
      <c r="CW16" s="791">
        <f t="shared" si="4"/>
        <v>0.67415757693805989</v>
      </c>
      <c r="CX16" s="791">
        <f t="shared" si="4"/>
        <v>3.663003663003761E-3</v>
      </c>
      <c r="CY16" s="791">
        <f t="shared" si="4"/>
        <v>0.46609014581889074</v>
      </c>
      <c r="CZ16" s="791">
        <f t="shared" si="4"/>
        <v>0.15105529934770878</v>
      </c>
      <c r="DA16" s="791">
        <f t="shared" si="4"/>
        <v>0.59600374648766785</v>
      </c>
      <c r="DB16" s="791">
        <f t="shared" si="4"/>
        <v>0.4368959805079522</v>
      </c>
      <c r="DC16" s="791">
        <f t="shared" si="4"/>
        <v>0.62952481651946757</v>
      </c>
      <c r="DD16" s="791">
        <f t="shared" si="4"/>
        <v>0.46609014581889074</v>
      </c>
      <c r="DE16" s="791">
        <f t="shared" si="4"/>
        <v>0.53814872192099139</v>
      </c>
      <c r="DF16" s="776">
        <f t="shared" si="4"/>
        <v>0.23956461878257285</v>
      </c>
    </row>
    <row r="17" spans="1:110" ht="14.4" x14ac:dyDescent="0.3">
      <c r="A17" s="682" t="s">
        <v>125</v>
      </c>
      <c r="B17" s="508">
        <v>116.226</v>
      </c>
      <c r="C17" s="623">
        <v>2.65</v>
      </c>
      <c r="D17" s="623">
        <v>308.5</v>
      </c>
      <c r="E17" s="623">
        <v>36.148000000000003</v>
      </c>
      <c r="F17" s="623">
        <v>32.902999999999999</v>
      </c>
      <c r="G17" s="623">
        <v>377.55099999999999</v>
      </c>
      <c r="H17" s="623">
        <v>95.843000000000004</v>
      </c>
      <c r="I17" s="623">
        <v>196.85</v>
      </c>
      <c r="J17" s="623">
        <v>292.69299999999998</v>
      </c>
      <c r="K17" s="623">
        <v>35.835999999999999</v>
      </c>
      <c r="L17" s="623">
        <v>377.55099999999999</v>
      </c>
      <c r="M17" s="633">
        <v>49.021999999999998</v>
      </c>
      <c r="N17" s="647">
        <f t="shared" si="5"/>
        <v>0.16748606902112453</v>
      </c>
      <c r="O17" s="683">
        <f t="shared" si="6"/>
        <v>0.12243545284649787</v>
      </c>
      <c r="P17" s="684">
        <f t="shared" si="7"/>
        <v>0.73101872628615727</v>
      </c>
      <c r="Q17" s="28"/>
      <c r="R17" s="690" t="str">
        <f t="shared" si="8"/>
        <v>1971/1972</v>
      </c>
      <c r="S17" s="483">
        <v>25.95</v>
      </c>
      <c r="T17" s="496">
        <v>5.53</v>
      </c>
      <c r="U17" s="496">
        <v>143.422</v>
      </c>
      <c r="V17" s="496">
        <v>16.84</v>
      </c>
      <c r="W17" s="496">
        <v>3.2000000000000001E-2</v>
      </c>
      <c r="X17" s="496">
        <v>160.29400000000001</v>
      </c>
      <c r="Y17" s="496">
        <v>10.19</v>
      </c>
      <c r="Z17" s="496">
        <v>101.636</v>
      </c>
      <c r="AA17" s="496">
        <v>111.82599999999999</v>
      </c>
      <c r="AB17" s="496">
        <v>19.867999999999999</v>
      </c>
      <c r="AC17" s="496">
        <v>160.29400000000001</v>
      </c>
      <c r="AD17" s="496">
        <v>28.6</v>
      </c>
      <c r="AE17" s="659">
        <f t="shared" si="9"/>
        <v>0.25575447570332482</v>
      </c>
      <c r="AF17" s="663">
        <f t="shared" si="10"/>
        <v>0.17766887843614185</v>
      </c>
      <c r="AG17" s="664">
        <f t="shared" si="11"/>
        <v>0.69468531468531458</v>
      </c>
      <c r="AI17" s="334" t="str">
        <f t="shared" si="12"/>
        <v>1971/1972</v>
      </c>
      <c r="AJ17" s="702">
        <v>3.1469999999999998</v>
      </c>
      <c r="AK17" s="592">
        <v>1.86</v>
      </c>
      <c r="AL17" s="592">
        <v>5.86</v>
      </c>
      <c r="AM17" s="592">
        <v>0.62</v>
      </c>
      <c r="AN17" s="592">
        <v>1E-3</v>
      </c>
      <c r="AO17" s="592">
        <v>6.4809999999999999</v>
      </c>
      <c r="AP17" s="592">
        <v>0.38700000000000001</v>
      </c>
      <c r="AQ17" s="592">
        <v>3.468</v>
      </c>
      <c r="AR17" s="592">
        <v>3.855</v>
      </c>
      <c r="AS17" s="592">
        <v>2.5369999999999999</v>
      </c>
      <c r="AT17" s="592">
        <v>6.4809999999999999</v>
      </c>
      <c r="AU17" s="592">
        <v>8.8999999999999996E-2</v>
      </c>
      <c r="AV17" s="335">
        <f t="shared" si="13"/>
        <v>1.3923654568210264E-2</v>
      </c>
      <c r="AW17" s="358"/>
      <c r="AX17" s="331" t="str">
        <f t="shared" si="14"/>
        <v>1971/1972</v>
      </c>
      <c r="AY17" s="715">
        <v>10.539</v>
      </c>
      <c r="AZ17" s="587">
        <v>1.41</v>
      </c>
      <c r="BA17" s="587">
        <v>14.891</v>
      </c>
      <c r="BB17" s="587">
        <v>1.9930000000000001</v>
      </c>
      <c r="BC17" s="587">
        <v>3.0000000000000001E-3</v>
      </c>
      <c r="BD17" s="587">
        <v>16.887</v>
      </c>
      <c r="BE17" s="587">
        <v>3.9449999999999998</v>
      </c>
      <c r="BF17" s="587">
        <v>12.47</v>
      </c>
      <c r="BG17" s="587">
        <v>16.414999999999999</v>
      </c>
      <c r="BH17" s="587">
        <v>0.17199999999999999</v>
      </c>
      <c r="BI17" s="587">
        <v>16.887</v>
      </c>
      <c r="BJ17" s="587">
        <v>0.3</v>
      </c>
      <c r="BK17" s="332">
        <f t="shared" si="0"/>
        <v>1.8086453246518357E-2</v>
      </c>
      <c r="BL17" s="358"/>
      <c r="BM17" s="611" t="str">
        <f t="shared" si="15"/>
        <v>1971/1972</v>
      </c>
      <c r="BN17" s="736">
        <v>0</v>
      </c>
      <c r="BO17" s="612">
        <v>0</v>
      </c>
      <c r="BP17" s="612">
        <v>0</v>
      </c>
      <c r="BQ17" s="612">
        <v>0</v>
      </c>
      <c r="BR17" s="612">
        <v>0</v>
      </c>
      <c r="BS17" s="612">
        <v>0</v>
      </c>
      <c r="BT17" s="612">
        <v>0</v>
      </c>
      <c r="BU17" s="612">
        <v>0</v>
      </c>
      <c r="BV17" s="612">
        <v>0</v>
      </c>
      <c r="BW17" s="612">
        <v>0</v>
      </c>
      <c r="BX17" s="612">
        <v>0</v>
      </c>
      <c r="BY17" s="612">
        <v>0</v>
      </c>
      <c r="BZ17" s="613" t="e">
        <f t="shared" si="1"/>
        <v>#DIV/0!</v>
      </c>
      <c r="CB17" s="744" t="str">
        <f t="shared" si="16"/>
        <v>1971/1972</v>
      </c>
      <c r="CC17" s="745">
        <f t="shared" si="17"/>
        <v>76.589999999999989</v>
      </c>
      <c r="CD17" s="746">
        <f t="shared" si="18"/>
        <v>1.8844104974539759</v>
      </c>
      <c r="CE17" s="746">
        <f t="shared" si="19"/>
        <v>144.327</v>
      </c>
      <c r="CF17" s="746">
        <f t="shared" si="20"/>
        <v>16.695000000000004</v>
      </c>
      <c r="CG17" s="746">
        <f t="shared" si="21"/>
        <v>32.867000000000004</v>
      </c>
      <c r="CH17" s="746">
        <f t="shared" si="22"/>
        <v>193.88899999999998</v>
      </c>
      <c r="CI17" s="746">
        <f t="shared" si="23"/>
        <v>81.321000000000012</v>
      </c>
      <c r="CJ17" s="746">
        <f t="shared" si="24"/>
        <v>79.275999999999996</v>
      </c>
      <c r="CK17" s="746">
        <f t="shared" si="25"/>
        <v>160.59700000000001</v>
      </c>
      <c r="CL17" s="746">
        <f t="shared" si="26"/>
        <v>13.259</v>
      </c>
      <c r="CM17" s="746">
        <f t="shared" si="27"/>
        <v>193.88899999999998</v>
      </c>
      <c r="CN17" s="746">
        <f t="shared" si="28"/>
        <v>20.032999999999998</v>
      </c>
      <c r="CO17" s="747">
        <f t="shared" si="29"/>
        <v>0.11522754463464015</v>
      </c>
      <c r="CP17" s="761">
        <f t="shared" si="30"/>
        <v>8.2560695405269086E-2</v>
      </c>
      <c r="CQ17" s="762">
        <f t="shared" si="31"/>
        <v>0.66185793440822649</v>
      </c>
      <c r="CS17" s="775" t="str">
        <f t="shared" si="32"/>
        <v>1971/1972</v>
      </c>
      <c r="CT17" s="788">
        <f t="shared" si="33"/>
        <v>0.34102524392132583</v>
      </c>
      <c r="CU17" s="791">
        <f t="shared" si="4"/>
        <v>0.28890169907397134</v>
      </c>
      <c r="CV17" s="791">
        <f t="shared" si="4"/>
        <v>0.53216531604538087</v>
      </c>
      <c r="CW17" s="791">
        <f t="shared" si="4"/>
        <v>0.53814872192099139</v>
      </c>
      <c r="CX17" s="791">
        <f t="shared" si="4"/>
        <v>1.0941251557606835E-3</v>
      </c>
      <c r="CY17" s="791">
        <f t="shared" si="4"/>
        <v>0.48645613440303437</v>
      </c>
      <c r="CZ17" s="791">
        <f t="shared" si="4"/>
        <v>0.15151862942520566</v>
      </c>
      <c r="DA17" s="791">
        <f t="shared" si="4"/>
        <v>0.59727711455422905</v>
      </c>
      <c r="DB17" s="791">
        <f t="shared" si="4"/>
        <v>0.45131246732924934</v>
      </c>
      <c r="DC17" s="791">
        <f t="shared" si="4"/>
        <v>0.63000892956803212</v>
      </c>
      <c r="DD17" s="791">
        <f t="shared" si="4"/>
        <v>0.48645613440303437</v>
      </c>
      <c r="DE17" s="791">
        <f t="shared" si="4"/>
        <v>0.59134674227897688</v>
      </c>
      <c r="DF17" s="776">
        <f t="shared" si="4"/>
        <v>0.31201714083989385</v>
      </c>
    </row>
    <row r="18" spans="1:110" ht="14.4" x14ac:dyDescent="0.3">
      <c r="A18" s="682" t="s">
        <v>126</v>
      </c>
      <c r="B18" s="508">
        <v>111.871</v>
      </c>
      <c r="C18" s="623">
        <v>2.7</v>
      </c>
      <c r="D18" s="623">
        <v>301.447</v>
      </c>
      <c r="E18" s="623">
        <v>49.021999999999998</v>
      </c>
      <c r="F18" s="623">
        <v>37.787999999999997</v>
      </c>
      <c r="G18" s="623">
        <v>388.25700000000001</v>
      </c>
      <c r="H18" s="623">
        <v>97.756</v>
      </c>
      <c r="I18" s="623">
        <v>211.99299999999999</v>
      </c>
      <c r="J18" s="623">
        <v>309.74900000000002</v>
      </c>
      <c r="K18" s="623">
        <v>40.491999999999997</v>
      </c>
      <c r="L18" s="623">
        <v>388.25700000000001</v>
      </c>
      <c r="M18" s="633">
        <v>38.015999999999998</v>
      </c>
      <c r="N18" s="647">
        <f t="shared" si="5"/>
        <v>0.1227316310948542</v>
      </c>
      <c r="O18" s="683">
        <f t="shared" si="6"/>
        <v>0.13072520008135619</v>
      </c>
      <c r="P18" s="684">
        <f t="shared" si="7"/>
        <v>1.0651304713804715</v>
      </c>
      <c r="Q18" s="28"/>
      <c r="R18" s="690" t="str">
        <f t="shared" si="8"/>
        <v>1972/1973</v>
      </c>
      <c r="S18" s="483">
        <v>23.274999999999999</v>
      </c>
      <c r="T18" s="496">
        <v>6.09</v>
      </c>
      <c r="U18" s="496">
        <v>141.73400000000001</v>
      </c>
      <c r="V18" s="496">
        <v>28.6</v>
      </c>
      <c r="W18" s="496">
        <v>2.4E-2</v>
      </c>
      <c r="X18" s="496">
        <v>170.358</v>
      </c>
      <c r="Y18" s="496">
        <v>11.225</v>
      </c>
      <c r="Z18" s="496">
        <v>109.61499999999999</v>
      </c>
      <c r="AA18" s="496">
        <v>120.84</v>
      </c>
      <c r="AB18" s="496">
        <v>31.536000000000001</v>
      </c>
      <c r="AC18" s="496">
        <v>170.358</v>
      </c>
      <c r="AD18" s="496">
        <v>17.981999999999999</v>
      </c>
      <c r="AE18" s="659">
        <f t="shared" si="9"/>
        <v>0.14880834160873882</v>
      </c>
      <c r="AF18" s="663">
        <f t="shared" si="10"/>
        <v>0.26097318768619665</v>
      </c>
      <c r="AG18" s="664">
        <f t="shared" si="11"/>
        <v>1.753753753753754</v>
      </c>
      <c r="AI18" s="334" t="str">
        <f t="shared" si="12"/>
        <v>1972/1973</v>
      </c>
      <c r="AJ18" s="702">
        <v>3.5649999999999999</v>
      </c>
      <c r="AK18" s="592">
        <v>2.5299999999999998</v>
      </c>
      <c r="AL18" s="592">
        <v>9</v>
      </c>
      <c r="AM18" s="592">
        <v>8.8999999999999996E-2</v>
      </c>
      <c r="AN18" s="592">
        <v>0</v>
      </c>
      <c r="AO18" s="592">
        <v>9.0890000000000004</v>
      </c>
      <c r="AP18" s="592">
        <v>1.111</v>
      </c>
      <c r="AQ18" s="592">
        <v>2.8250000000000002</v>
      </c>
      <c r="AR18" s="592">
        <v>3.9359999999999999</v>
      </c>
      <c r="AS18" s="592">
        <v>4.702</v>
      </c>
      <c r="AT18" s="592">
        <v>9.0890000000000004</v>
      </c>
      <c r="AU18" s="592">
        <v>0.45100000000000001</v>
      </c>
      <c r="AV18" s="335">
        <f t="shared" si="13"/>
        <v>5.2211159990738602E-2</v>
      </c>
      <c r="AW18" s="358"/>
      <c r="AX18" s="331" t="str">
        <f t="shared" si="14"/>
        <v>1972/1973</v>
      </c>
      <c r="AY18" s="715">
        <v>9.9079999999999995</v>
      </c>
      <c r="AZ18" s="587">
        <v>1.42</v>
      </c>
      <c r="BA18" s="587">
        <v>14.109</v>
      </c>
      <c r="BB18" s="587">
        <v>0.3</v>
      </c>
      <c r="BC18" s="587">
        <v>0</v>
      </c>
      <c r="BD18" s="587">
        <v>14.409000000000001</v>
      </c>
      <c r="BE18" s="587">
        <v>3.907</v>
      </c>
      <c r="BF18" s="587">
        <v>9.66</v>
      </c>
      <c r="BG18" s="587">
        <v>13.567</v>
      </c>
      <c r="BH18" s="587">
        <v>4.2000000000000003E-2</v>
      </c>
      <c r="BI18" s="587">
        <v>14.409000000000001</v>
      </c>
      <c r="BJ18" s="587">
        <v>0.8</v>
      </c>
      <c r="BK18" s="332">
        <f t="shared" si="0"/>
        <v>5.8784627819825117E-2</v>
      </c>
      <c r="BL18" s="358"/>
      <c r="BM18" s="611" t="str">
        <f t="shared" si="15"/>
        <v>1972/1973</v>
      </c>
      <c r="BN18" s="736">
        <v>0</v>
      </c>
      <c r="BO18" s="612">
        <v>0</v>
      </c>
      <c r="BP18" s="612">
        <v>0</v>
      </c>
      <c r="BQ18" s="612">
        <v>0</v>
      </c>
      <c r="BR18" s="612">
        <v>0</v>
      </c>
      <c r="BS18" s="612">
        <v>0</v>
      </c>
      <c r="BT18" s="612">
        <v>0</v>
      </c>
      <c r="BU18" s="612">
        <v>0</v>
      </c>
      <c r="BV18" s="612">
        <v>0</v>
      </c>
      <c r="BW18" s="612">
        <v>0</v>
      </c>
      <c r="BX18" s="612">
        <v>0</v>
      </c>
      <c r="BY18" s="612">
        <v>0</v>
      </c>
      <c r="BZ18" s="613" t="e">
        <f t="shared" si="1"/>
        <v>#DIV/0!</v>
      </c>
      <c r="CB18" s="744" t="str">
        <f t="shared" si="16"/>
        <v>1972/1973</v>
      </c>
      <c r="CC18" s="745">
        <f t="shared" si="17"/>
        <v>75.123000000000005</v>
      </c>
      <c r="CD18" s="746">
        <f t="shared" si="18"/>
        <v>1.8184044833140314</v>
      </c>
      <c r="CE18" s="746">
        <f t="shared" si="19"/>
        <v>136.60399999999998</v>
      </c>
      <c r="CF18" s="746">
        <f t="shared" si="20"/>
        <v>20.032999999999998</v>
      </c>
      <c r="CG18" s="746">
        <f t="shared" si="21"/>
        <v>37.763999999999996</v>
      </c>
      <c r="CH18" s="746">
        <f t="shared" si="22"/>
        <v>194.40100000000001</v>
      </c>
      <c r="CI18" s="746">
        <f t="shared" si="23"/>
        <v>81.513000000000005</v>
      </c>
      <c r="CJ18" s="746">
        <f t="shared" si="24"/>
        <v>89.893000000000001</v>
      </c>
      <c r="CK18" s="746">
        <f t="shared" si="25"/>
        <v>171.40600000000001</v>
      </c>
      <c r="CL18" s="746">
        <f t="shared" si="26"/>
        <v>4.2119999999999962</v>
      </c>
      <c r="CM18" s="746">
        <f t="shared" si="27"/>
        <v>194.40100000000001</v>
      </c>
      <c r="CN18" s="746">
        <f t="shared" si="28"/>
        <v>18.782999999999998</v>
      </c>
      <c r="CO18" s="747">
        <f t="shared" si="29"/>
        <v>0.10695372911660535</v>
      </c>
      <c r="CP18" s="761">
        <f t="shared" si="30"/>
        <v>2.4573235476004318E-2</v>
      </c>
      <c r="CQ18" s="762">
        <f t="shared" si="31"/>
        <v>0.22424532822232854</v>
      </c>
      <c r="CS18" s="775" t="str">
        <f t="shared" si="32"/>
        <v>1972/1973</v>
      </c>
      <c r="CT18" s="788">
        <f t="shared" si="33"/>
        <v>0.32848548774928255</v>
      </c>
      <c r="CU18" s="791">
        <f t="shared" si="4"/>
        <v>0.32651685803184027</v>
      </c>
      <c r="CV18" s="791">
        <f t="shared" si="4"/>
        <v>0.54683907950651367</v>
      </c>
      <c r="CW18" s="791">
        <f t="shared" si="4"/>
        <v>0.59134674227897688</v>
      </c>
      <c r="CX18" s="791">
        <f t="shared" si="4"/>
        <v>6.3512226103523695E-4</v>
      </c>
      <c r="CY18" s="791">
        <f t="shared" si="4"/>
        <v>0.49929814530066419</v>
      </c>
      <c r="CZ18" s="791">
        <f t="shared" si="4"/>
        <v>0.16615859896067753</v>
      </c>
      <c r="DA18" s="791">
        <f t="shared" si="4"/>
        <v>0.57596241385328761</v>
      </c>
      <c r="DB18" s="791">
        <f t="shared" si="4"/>
        <v>0.44662936764929029</v>
      </c>
      <c r="DC18" s="791">
        <f t="shared" si="4"/>
        <v>0.89597945273140378</v>
      </c>
      <c r="DD18" s="791">
        <f t="shared" si="4"/>
        <v>0.49929814530066419</v>
      </c>
      <c r="DE18" s="791">
        <f t="shared" si="4"/>
        <v>0.50591856060606066</v>
      </c>
      <c r="DF18" s="776">
        <f t="shared" si="4"/>
        <v>0.12855611742057571</v>
      </c>
    </row>
    <row r="19" spans="1:110" ht="14.4" x14ac:dyDescent="0.3">
      <c r="A19" s="682" t="s">
        <v>127</v>
      </c>
      <c r="B19" s="508">
        <v>118.151</v>
      </c>
      <c r="C19" s="623">
        <v>2.8</v>
      </c>
      <c r="D19" s="623">
        <v>330.52300000000002</v>
      </c>
      <c r="E19" s="623">
        <v>38.015999999999998</v>
      </c>
      <c r="F19" s="623">
        <v>44.706000000000003</v>
      </c>
      <c r="G19" s="623">
        <v>413.245</v>
      </c>
      <c r="H19" s="623">
        <v>106.738</v>
      </c>
      <c r="I19" s="623">
        <v>220.21600000000001</v>
      </c>
      <c r="J19" s="623">
        <v>326.95400000000001</v>
      </c>
      <c r="K19" s="623">
        <v>47.570999999999998</v>
      </c>
      <c r="L19" s="623">
        <v>413.245</v>
      </c>
      <c r="M19" s="633">
        <v>38.72</v>
      </c>
      <c r="N19" s="647">
        <f t="shared" si="5"/>
        <v>0.11842644531034946</v>
      </c>
      <c r="O19" s="683">
        <f t="shared" si="6"/>
        <v>0.14549753176287794</v>
      </c>
      <c r="P19" s="684">
        <f t="shared" si="7"/>
        <v>1.2285898760330578</v>
      </c>
      <c r="Q19" s="28"/>
      <c r="R19" s="690" t="str">
        <f t="shared" si="8"/>
        <v>1973/1974</v>
      </c>
      <c r="S19" s="483">
        <v>25.149000000000001</v>
      </c>
      <c r="T19" s="496">
        <v>5.73</v>
      </c>
      <c r="U19" s="496">
        <v>144.04300000000001</v>
      </c>
      <c r="V19" s="496">
        <v>17.981999999999999</v>
      </c>
      <c r="W19" s="496">
        <v>2.5000000000000001E-2</v>
      </c>
      <c r="X19" s="496">
        <v>162.05000000000001</v>
      </c>
      <c r="Y19" s="496">
        <v>11.708</v>
      </c>
      <c r="Z19" s="496">
        <v>106.80800000000001</v>
      </c>
      <c r="AA19" s="496">
        <v>118.51600000000001</v>
      </c>
      <c r="AB19" s="496">
        <v>31.242000000000001</v>
      </c>
      <c r="AC19" s="496">
        <v>162.05000000000001</v>
      </c>
      <c r="AD19" s="496">
        <v>12.292</v>
      </c>
      <c r="AE19" s="659">
        <f t="shared" si="9"/>
        <v>0.10371595396402172</v>
      </c>
      <c r="AF19" s="663">
        <f t="shared" si="10"/>
        <v>0.26360997671200515</v>
      </c>
      <c r="AG19" s="664">
        <f t="shared" si="11"/>
        <v>2.5416531077123334</v>
      </c>
      <c r="AI19" s="334" t="str">
        <f t="shared" si="12"/>
        <v>1973/1974</v>
      </c>
      <c r="AJ19" s="702">
        <v>3.4860000000000002</v>
      </c>
      <c r="AK19" s="592">
        <v>2.84</v>
      </c>
      <c r="AL19" s="592">
        <v>9.9</v>
      </c>
      <c r="AM19" s="592">
        <v>0.45100000000000001</v>
      </c>
      <c r="AN19" s="592">
        <v>0</v>
      </c>
      <c r="AO19" s="592">
        <v>10.351000000000001</v>
      </c>
      <c r="AP19" s="592">
        <v>1.661</v>
      </c>
      <c r="AQ19" s="592">
        <v>2.7959999999999998</v>
      </c>
      <c r="AR19" s="592">
        <v>4.4569999999999999</v>
      </c>
      <c r="AS19" s="592">
        <v>5.7160000000000002</v>
      </c>
      <c r="AT19" s="592">
        <v>10.351000000000001</v>
      </c>
      <c r="AU19" s="592">
        <v>0.17799999999999999</v>
      </c>
      <c r="AV19" s="335">
        <f t="shared" si="13"/>
        <v>1.7497296765949081E-2</v>
      </c>
      <c r="AW19" s="358"/>
      <c r="AX19" s="331" t="str">
        <f t="shared" si="14"/>
        <v>1973/1974</v>
      </c>
      <c r="AY19" s="715">
        <v>11.262</v>
      </c>
      <c r="AZ19" s="587">
        <v>1.45</v>
      </c>
      <c r="BA19" s="587">
        <v>16.283999999999999</v>
      </c>
      <c r="BB19" s="587">
        <v>0.8</v>
      </c>
      <c r="BC19" s="587">
        <v>0</v>
      </c>
      <c r="BD19" s="587">
        <v>17.084</v>
      </c>
      <c r="BE19" s="587">
        <v>3.0630000000000002</v>
      </c>
      <c r="BF19" s="587">
        <v>12.21</v>
      </c>
      <c r="BG19" s="587">
        <v>15.273</v>
      </c>
      <c r="BH19" s="587">
        <v>1.3109999999999999</v>
      </c>
      <c r="BI19" s="587">
        <v>17.084</v>
      </c>
      <c r="BJ19" s="587">
        <v>0.5</v>
      </c>
      <c r="BK19" s="332">
        <f t="shared" si="0"/>
        <v>3.014954172696575E-2</v>
      </c>
      <c r="BL19" s="358"/>
      <c r="BM19" s="611" t="str">
        <f t="shared" si="15"/>
        <v>1973/1974</v>
      </c>
      <c r="BN19" s="736">
        <v>0</v>
      </c>
      <c r="BO19" s="612">
        <v>0</v>
      </c>
      <c r="BP19" s="612">
        <v>0</v>
      </c>
      <c r="BQ19" s="612">
        <v>0</v>
      </c>
      <c r="BR19" s="612">
        <v>0</v>
      </c>
      <c r="BS19" s="612">
        <v>0</v>
      </c>
      <c r="BT19" s="612">
        <v>0</v>
      </c>
      <c r="BU19" s="612">
        <v>0</v>
      </c>
      <c r="BV19" s="612">
        <v>0</v>
      </c>
      <c r="BW19" s="612">
        <v>0</v>
      </c>
      <c r="BX19" s="612">
        <v>0</v>
      </c>
      <c r="BY19" s="612">
        <v>0</v>
      </c>
      <c r="BZ19" s="613" t="e">
        <f t="shared" si="1"/>
        <v>#DIV/0!</v>
      </c>
      <c r="CB19" s="744" t="str">
        <f t="shared" si="16"/>
        <v>1973/1974</v>
      </c>
      <c r="CC19" s="745">
        <f t="shared" si="17"/>
        <v>78.253999999999991</v>
      </c>
      <c r="CD19" s="746">
        <f t="shared" si="18"/>
        <v>2.0484064712346979</v>
      </c>
      <c r="CE19" s="746">
        <f t="shared" si="19"/>
        <v>160.29600000000002</v>
      </c>
      <c r="CF19" s="746">
        <f t="shared" si="20"/>
        <v>18.782999999999998</v>
      </c>
      <c r="CG19" s="746">
        <f t="shared" si="21"/>
        <v>44.681000000000004</v>
      </c>
      <c r="CH19" s="746">
        <f t="shared" si="22"/>
        <v>223.76</v>
      </c>
      <c r="CI19" s="746">
        <f t="shared" si="23"/>
        <v>90.305999999999997</v>
      </c>
      <c r="CJ19" s="746">
        <f t="shared" si="24"/>
        <v>98.401999999999987</v>
      </c>
      <c r="CK19" s="746">
        <f t="shared" si="25"/>
        <v>188.708</v>
      </c>
      <c r="CL19" s="746">
        <f t="shared" si="26"/>
        <v>9.301999999999996</v>
      </c>
      <c r="CM19" s="746">
        <f t="shared" si="27"/>
        <v>223.76</v>
      </c>
      <c r="CN19" s="746">
        <f t="shared" si="28"/>
        <v>25.749999999999996</v>
      </c>
      <c r="CO19" s="747">
        <f t="shared" si="29"/>
        <v>0.13004393717489016</v>
      </c>
      <c r="CP19" s="761">
        <f t="shared" si="30"/>
        <v>4.9293087733429407E-2</v>
      </c>
      <c r="CQ19" s="762">
        <f t="shared" si="31"/>
        <v>0.36124271844660183</v>
      </c>
      <c r="CS19" s="775" t="str">
        <f t="shared" si="32"/>
        <v>1973/1974</v>
      </c>
      <c r="CT19" s="788">
        <f t="shared" si="33"/>
        <v>0.33767805604692303</v>
      </c>
      <c r="CU19" s="791">
        <f t="shared" si="4"/>
        <v>0.26842626027332217</v>
      </c>
      <c r="CV19" s="791">
        <f t="shared" si="4"/>
        <v>0.51502316026418726</v>
      </c>
      <c r="CW19" s="791">
        <f t="shared" si="4"/>
        <v>0.50591856060606066</v>
      </c>
      <c r="CX19" s="791">
        <f t="shared" si="4"/>
        <v>5.5920905471296134E-4</v>
      </c>
      <c r="CY19" s="791">
        <f t="shared" si="4"/>
        <v>0.45852944379242344</v>
      </c>
      <c r="CZ19" s="791">
        <f t="shared" si="4"/>
        <v>0.1539470479117091</v>
      </c>
      <c r="DA19" s="791">
        <f t="shared" si="4"/>
        <v>0.55315690049769328</v>
      </c>
      <c r="DB19" s="791">
        <f t="shared" si="4"/>
        <v>0.42283012289190525</v>
      </c>
      <c r="DC19" s="791">
        <f t="shared" si="4"/>
        <v>0.80446070084715482</v>
      </c>
      <c r="DD19" s="791">
        <f t="shared" si="4"/>
        <v>0.45852944379242344</v>
      </c>
      <c r="DE19" s="791">
        <f t="shared" si="4"/>
        <v>0.33496900826446285</v>
      </c>
      <c r="DF19" s="776">
        <f t="shared" si="4"/>
        <v>-9.8098797393570303E-2</v>
      </c>
    </row>
    <row r="20" spans="1:110" ht="14.4" x14ac:dyDescent="0.3">
      <c r="A20" s="682" t="s">
        <v>128</v>
      </c>
      <c r="B20" s="508">
        <v>118.735</v>
      </c>
      <c r="C20" s="623">
        <v>2.5299999999999998</v>
      </c>
      <c r="D20" s="623">
        <v>299.78100000000001</v>
      </c>
      <c r="E20" s="623">
        <v>38.72</v>
      </c>
      <c r="F20" s="623">
        <v>40.204000000000001</v>
      </c>
      <c r="G20" s="623">
        <v>378.70499999999998</v>
      </c>
      <c r="H20" s="623">
        <v>107.857</v>
      </c>
      <c r="I20" s="623">
        <v>182.94200000000001</v>
      </c>
      <c r="J20" s="623">
        <v>290.79899999999998</v>
      </c>
      <c r="K20" s="623">
        <v>42.216999999999999</v>
      </c>
      <c r="L20" s="623">
        <v>378.70499999999998</v>
      </c>
      <c r="M20" s="633">
        <v>45.689</v>
      </c>
      <c r="N20" s="647">
        <f t="shared" si="5"/>
        <v>0.15711539585761988</v>
      </c>
      <c r="O20" s="683">
        <f t="shared" si="6"/>
        <v>0.14517587749613994</v>
      </c>
      <c r="P20" s="684">
        <f t="shared" si="7"/>
        <v>0.92400796690669529</v>
      </c>
      <c r="Q20" s="28"/>
      <c r="R20" s="690" t="str">
        <f t="shared" si="8"/>
        <v>1974/1975</v>
      </c>
      <c r="S20" s="483">
        <v>26.469000000000001</v>
      </c>
      <c r="T20" s="496">
        <v>4.51</v>
      </c>
      <c r="U20" s="496">
        <v>119.42100000000001</v>
      </c>
      <c r="V20" s="496">
        <v>12.292</v>
      </c>
      <c r="W20" s="496">
        <v>5.0999999999999997E-2</v>
      </c>
      <c r="X20" s="496">
        <v>131.76400000000001</v>
      </c>
      <c r="Y20" s="496">
        <v>11.474</v>
      </c>
      <c r="Z20" s="496">
        <v>76.930000000000007</v>
      </c>
      <c r="AA20" s="496">
        <v>88.403999999999996</v>
      </c>
      <c r="AB20" s="496">
        <v>29.186</v>
      </c>
      <c r="AC20" s="496">
        <v>131.76400000000001</v>
      </c>
      <c r="AD20" s="496">
        <v>14.173999999999999</v>
      </c>
      <c r="AE20" s="659">
        <f t="shared" si="9"/>
        <v>0.16033211166915523</v>
      </c>
      <c r="AF20" s="663">
        <f t="shared" si="10"/>
        <v>0.33014343242387223</v>
      </c>
      <c r="AG20" s="664">
        <f t="shared" si="11"/>
        <v>2.0591223366727811</v>
      </c>
      <c r="AI20" s="334" t="str">
        <f t="shared" si="12"/>
        <v>1974/1975</v>
      </c>
      <c r="AJ20" s="702">
        <v>3.07</v>
      </c>
      <c r="AK20" s="592">
        <v>2.5099999999999998</v>
      </c>
      <c r="AL20" s="592">
        <v>7.7</v>
      </c>
      <c r="AM20" s="592">
        <v>0.17799999999999999</v>
      </c>
      <c r="AN20" s="592">
        <v>0</v>
      </c>
      <c r="AO20" s="592">
        <v>7.8780000000000001</v>
      </c>
      <c r="AP20" s="592">
        <v>1.42</v>
      </c>
      <c r="AQ20" s="592">
        <v>2.2120000000000002</v>
      </c>
      <c r="AR20" s="592">
        <v>3.6320000000000001</v>
      </c>
      <c r="AS20" s="592">
        <v>3.4849999999999999</v>
      </c>
      <c r="AT20" s="592">
        <v>7.8780000000000001</v>
      </c>
      <c r="AU20" s="592">
        <v>0.76100000000000001</v>
      </c>
      <c r="AV20" s="335">
        <f t="shared" si="13"/>
        <v>0.10692707601517494</v>
      </c>
      <c r="AW20" s="358"/>
      <c r="AX20" s="331" t="str">
        <f t="shared" si="14"/>
        <v>1974/1975</v>
      </c>
      <c r="AY20" s="715">
        <v>10.8</v>
      </c>
      <c r="AZ20" s="587">
        <v>1.51</v>
      </c>
      <c r="BA20" s="587">
        <v>16.353999999999999</v>
      </c>
      <c r="BB20" s="587">
        <v>0.5</v>
      </c>
      <c r="BC20" s="587">
        <v>0</v>
      </c>
      <c r="BD20" s="587">
        <v>16.853999999999999</v>
      </c>
      <c r="BE20" s="587">
        <v>3.9460000000000002</v>
      </c>
      <c r="BF20" s="587">
        <v>11.64</v>
      </c>
      <c r="BG20" s="587">
        <v>15.586</v>
      </c>
      <c r="BH20" s="587">
        <v>0.96799999999999997</v>
      </c>
      <c r="BI20" s="587">
        <v>16.853999999999999</v>
      </c>
      <c r="BJ20" s="587">
        <v>0.3</v>
      </c>
      <c r="BK20" s="332">
        <f t="shared" si="0"/>
        <v>1.8122508155128666E-2</v>
      </c>
      <c r="BL20" s="358"/>
      <c r="BM20" s="611" t="str">
        <f t="shared" si="15"/>
        <v>1974/1975</v>
      </c>
      <c r="BN20" s="736">
        <v>0</v>
      </c>
      <c r="BO20" s="612">
        <v>0</v>
      </c>
      <c r="BP20" s="612">
        <v>0</v>
      </c>
      <c r="BQ20" s="612">
        <v>0</v>
      </c>
      <c r="BR20" s="612">
        <v>0</v>
      </c>
      <c r="BS20" s="612">
        <v>0</v>
      </c>
      <c r="BT20" s="612">
        <v>0</v>
      </c>
      <c r="BU20" s="612">
        <v>0</v>
      </c>
      <c r="BV20" s="612">
        <v>0</v>
      </c>
      <c r="BW20" s="612">
        <v>0</v>
      </c>
      <c r="BX20" s="612">
        <v>0</v>
      </c>
      <c r="BY20" s="612">
        <v>0</v>
      </c>
      <c r="BZ20" s="613" t="e">
        <f t="shared" si="1"/>
        <v>#DIV/0!</v>
      </c>
      <c r="CB20" s="744" t="str">
        <f t="shared" si="16"/>
        <v>1974/1975</v>
      </c>
      <c r="CC20" s="745">
        <f t="shared" si="17"/>
        <v>78.396000000000001</v>
      </c>
      <c r="CD20" s="746">
        <f t="shared" si="18"/>
        <v>1.9938007041175576</v>
      </c>
      <c r="CE20" s="746">
        <f t="shared" si="19"/>
        <v>156.30600000000004</v>
      </c>
      <c r="CF20" s="746">
        <f t="shared" si="20"/>
        <v>25.749999999999996</v>
      </c>
      <c r="CG20" s="746">
        <f t="shared" si="21"/>
        <v>40.152999999999999</v>
      </c>
      <c r="CH20" s="746">
        <f t="shared" si="22"/>
        <v>222.209</v>
      </c>
      <c r="CI20" s="746">
        <f t="shared" si="23"/>
        <v>91.016999999999996</v>
      </c>
      <c r="CJ20" s="746">
        <f t="shared" si="24"/>
        <v>92.16</v>
      </c>
      <c r="CK20" s="746">
        <f t="shared" si="25"/>
        <v>183.17699999999996</v>
      </c>
      <c r="CL20" s="746">
        <f t="shared" si="26"/>
        <v>8.5779999999999994</v>
      </c>
      <c r="CM20" s="746">
        <f t="shared" si="27"/>
        <v>222.209</v>
      </c>
      <c r="CN20" s="746">
        <f t="shared" si="28"/>
        <v>30.454000000000001</v>
      </c>
      <c r="CO20" s="747">
        <f t="shared" si="29"/>
        <v>0.15881724074991529</v>
      </c>
      <c r="CP20" s="761">
        <f t="shared" si="30"/>
        <v>4.6829023294409237E-2</v>
      </c>
      <c r="CQ20" s="762">
        <f t="shared" si="31"/>
        <v>0.28167071649044456</v>
      </c>
      <c r="CS20" s="775" t="str">
        <f t="shared" si="32"/>
        <v>1974/1975</v>
      </c>
      <c r="CT20" s="788">
        <f t="shared" si="33"/>
        <v>0.33973975660083378</v>
      </c>
      <c r="CU20" s="791">
        <f t="shared" si="4"/>
        <v>0.2119364805859455</v>
      </c>
      <c r="CV20" s="791">
        <f t="shared" si="4"/>
        <v>0.47859937754560822</v>
      </c>
      <c r="CW20" s="791">
        <f t="shared" si="4"/>
        <v>0.33496900826446285</v>
      </c>
      <c r="CX20" s="791">
        <f t="shared" si="4"/>
        <v>1.2685304944781706E-3</v>
      </c>
      <c r="CY20" s="791">
        <f t="shared" si="4"/>
        <v>0.41323985688068543</v>
      </c>
      <c r="CZ20" s="791">
        <f t="shared" si="4"/>
        <v>0.15613265712934721</v>
      </c>
      <c r="DA20" s="791">
        <f t="shared" si="4"/>
        <v>0.49623377901192733</v>
      </c>
      <c r="DB20" s="791">
        <f t="shared" si="4"/>
        <v>0.37009068119216371</v>
      </c>
      <c r="DC20" s="791">
        <f t="shared" si="4"/>
        <v>0.79681171092214043</v>
      </c>
      <c r="DD20" s="791">
        <f t="shared" si="4"/>
        <v>0.41323985688068543</v>
      </c>
      <c r="DE20" s="791">
        <f t="shared" si="4"/>
        <v>0.33345006456696358</v>
      </c>
      <c r="DF20" s="776">
        <f t="shared" si="4"/>
        <v>-1.0831814940896356E-2</v>
      </c>
    </row>
    <row r="21" spans="1:110" ht="14.4" x14ac:dyDescent="0.3">
      <c r="A21" s="682" t="s">
        <v>129</v>
      </c>
      <c r="B21" s="508">
        <v>121.96899999999999</v>
      </c>
      <c r="C21" s="623">
        <v>2.78</v>
      </c>
      <c r="D21" s="623">
        <v>339.21499999999997</v>
      </c>
      <c r="E21" s="623">
        <v>45.689</v>
      </c>
      <c r="F21" s="623">
        <v>52.433999999999997</v>
      </c>
      <c r="G21" s="623">
        <v>437.33800000000002</v>
      </c>
      <c r="H21" s="623">
        <v>116.27200000000001</v>
      </c>
      <c r="I21" s="623">
        <v>213.21600000000001</v>
      </c>
      <c r="J21" s="623">
        <v>329.488</v>
      </c>
      <c r="K21" s="623">
        <v>55.354999999999997</v>
      </c>
      <c r="L21" s="623">
        <v>437.33800000000002</v>
      </c>
      <c r="M21" s="633">
        <v>52.494999999999997</v>
      </c>
      <c r="N21" s="647">
        <f t="shared" si="5"/>
        <v>0.15932294954596221</v>
      </c>
      <c r="O21" s="683">
        <f t="shared" si="6"/>
        <v>0.1680030835720876</v>
      </c>
      <c r="P21" s="684">
        <f t="shared" si="7"/>
        <v>1.0544813791789693</v>
      </c>
      <c r="Q21" s="28"/>
      <c r="R21" s="690" t="str">
        <f t="shared" si="8"/>
        <v>1975/1976</v>
      </c>
      <c r="S21" s="483">
        <v>27.367000000000001</v>
      </c>
      <c r="T21" s="496">
        <v>5.42</v>
      </c>
      <c r="U21" s="496">
        <v>148.36199999999999</v>
      </c>
      <c r="V21" s="496">
        <v>14.173999999999999</v>
      </c>
      <c r="W21" s="496">
        <v>3.7999999999999999E-2</v>
      </c>
      <c r="X21" s="496">
        <v>162.57400000000001</v>
      </c>
      <c r="Y21" s="496">
        <v>13.228999999999999</v>
      </c>
      <c r="Z21" s="496">
        <v>90.980999999999995</v>
      </c>
      <c r="AA21" s="496">
        <v>104.21</v>
      </c>
      <c r="AB21" s="496">
        <v>42.28</v>
      </c>
      <c r="AC21" s="496">
        <v>162.57400000000001</v>
      </c>
      <c r="AD21" s="496">
        <v>16.084</v>
      </c>
      <c r="AE21" s="659">
        <f t="shared" si="9"/>
        <v>0.15434219364744267</v>
      </c>
      <c r="AF21" s="663">
        <f t="shared" si="10"/>
        <v>0.40571922080414552</v>
      </c>
      <c r="AG21" s="664">
        <f t="shared" si="11"/>
        <v>2.6286993285252427</v>
      </c>
      <c r="AI21" s="334" t="str">
        <f t="shared" si="12"/>
        <v>1975/1976</v>
      </c>
      <c r="AJ21" s="702">
        <v>2.766</v>
      </c>
      <c r="AK21" s="592">
        <v>2.12</v>
      </c>
      <c r="AL21" s="592">
        <v>5.8550000000000004</v>
      </c>
      <c r="AM21" s="592">
        <v>0.76100000000000001</v>
      </c>
      <c r="AN21" s="592">
        <v>0</v>
      </c>
      <c r="AO21" s="592">
        <v>6.6159999999999997</v>
      </c>
      <c r="AP21" s="592">
        <v>0.3</v>
      </c>
      <c r="AQ21" s="592">
        <v>2.5630000000000002</v>
      </c>
      <c r="AR21" s="592">
        <v>2.863</v>
      </c>
      <c r="AS21" s="592">
        <v>3.238</v>
      </c>
      <c r="AT21" s="592">
        <v>6.6159999999999997</v>
      </c>
      <c r="AU21" s="592">
        <v>0.51500000000000001</v>
      </c>
      <c r="AV21" s="335">
        <f t="shared" si="13"/>
        <v>8.4412391411244056E-2</v>
      </c>
      <c r="AW21" s="358"/>
      <c r="AX21" s="331" t="str">
        <f t="shared" si="14"/>
        <v>1975/1976</v>
      </c>
      <c r="AY21" s="715">
        <v>11.118</v>
      </c>
      <c r="AZ21" s="587">
        <v>1.6</v>
      </c>
      <c r="BA21" s="587">
        <v>17.751000000000001</v>
      </c>
      <c r="BB21" s="587">
        <v>0.3</v>
      </c>
      <c r="BC21" s="587">
        <v>0</v>
      </c>
      <c r="BD21" s="587">
        <v>18.050999999999998</v>
      </c>
      <c r="BE21" s="587">
        <v>3.3660000000000001</v>
      </c>
      <c r="BF21" s="587">
        <v>12.673999999999999</v>
      </c>
      <c r="BG21" s="587">
        <v>16.04</v>
      </c>
      <c r="BH21" s="587">
        <v>1.5109999999999999</v>
      </c>
      <c r="BI21" s="587">
        <v>18.050999999999998</v>
      </c>
      <c r="BJ21" s="587">
        <v>0.5</v>
      </c>
      <c r="BK21" s="332">
        <f t="shared" si="0"/>
        <v>2.8488405219075839E-2</v>
      </c>
      <c r="BL21" s="358"/>
      <c r="BM21" s="611" t="str">
        <f t="shared" si="15"/>
        <v>1975/1976</v>
      </c>
      <c r="BN21" s="736">
        <v>0</v>
      </c>
      <c r="BO21" s="612">
        <v>0</v>
      </c>
      <c r="BP21" s="612">
        <v>0</v>
      </c>
      <c r="BQ21" s="612">
        <v>0</v>
      </c>
      <c r="BR21" s="612">
        <v>0</v>
      </c>
      <c r="BS21" s="612">
        <v>0</v>
      </c>
      <c r="BT21" s="612">
        <v>0</v>
      </c>
      <c r="BU21" s="612">
        <v>0</v>
      </c>
      <c r="BV21" s="612">
        <v>0</v>
      </c>
      <c r="BW21" s="612">
        <v>0</v>
      </c>
      <c r="BX21" s="612">
        <v>0</v>
      </c>
      <c r="BY21" s="612">
        <v>0</v>
      </c>
      <c r="BZ21" s="613" t="e">
        <f t="shared" si="1"/>
        <v>#DIV/0!</v>
      </c>
      <c r="CB21" s="744" t="str">
        <f t="shared" si="16"/>
        <v>1975/1976</v>
      </c>
      <c r="CC21" s="745">
        <f t="shared" si="17"/>
        <v>80.717999999999989</v>
      </c>
      <c r="CD21" s="746">
        <f t="shared" si="18"/>
        <v>2.0719913773879433</v>
      </c>
      <c r="CE21" s="746">
        <f t="shared" si="19"/>
        <v>167.24699999999999</v>
      </c>
      <c r="CF21" s="746">
        <f t="shared" si="20"/>
        <v>30.454000000000001</v>
      </c>
      <c r="CG21" s="746">
        <f t="shared" si="21"/>
        <v>52.396000000000001</v>
      </c>
      <c r="CH21" s="746">
        <f t="shared" si="22"/>
        <v>250.09700000000004</v>
      </c>
      <c r="CI21" s="746">
        <f t="shared" si="23"/>
        <v>99.37700000000001</v>
      </c>
      <c r="CJ21" s="746">
        <f t="shared" si="24"/>
        <v>106.99800000000002</v>
      </c>
      <c r="CK21" s="746">
        <f t="shared" si="25"/>
        <v>206.37500000000003</v>
      </c>
      <c r="CL21" s="746">
        <f t="shared" si="26"/>
        <v>8.325999999999997</v>
      </c>
      <c r="CM21" s="746">
        <f t="shared" si="27"/>
        <v>250.09700000000004</v>
      </c>
      <c r="CN21" s="746">
        <f t="shared" si="28"/>
        <v>35.396000000000001</v>
      </c>
      <c r="CO21" s="747">
        <f t="shared" si="29"/>
        <v>0.1648618311046525</v>
      </c>
      <c r="CP21" s="761">
        <f t="shared" si="30"/>
        <v>4.0344033918837049E-2</v>
      </c>
      <c r="CQ21" s="762">
        <f t="shared" si="31"/>
        <v>0.23522431913210523</v>
      </c>
      <c r="CS21" s="775" t="str">
        <f t="shared" si="32"/>
        <v>1975/1976</v>
      </c>
      <c r="CT21" s="788">
        <f t="shared" si="33"/>
        <v>0.33820888914396285</v>
      </c>
      <c r="CU21" s="791">
        <f t="shared" si="4"/>
        <v>0.25467936065181895</v>
      </c>
      <c r="CV21" s="791">
        <f t="shared" si="4"/>
        <v>0.50695871350028743</v>
      </c>
      <c r="CW21" s="791">
        <f t="shared" si="4"/>
        <v>0.33345006456696358</v>
      </c>
      <c r="CX21" s="791">
        <f t="shared" si="4"/>
        <v>7.2472060113659698E-4</v>
      </c>
      <c r="CY21" s="791">
        <f t="shared" si="4"/>
        <v>0.42813796194247922</v>
      </c>
      <c r="CZ21" s="791">
        <f t="shared" si="4"/>
        <v>0.14530583459474333</v>
      </c>
      <c r="DA21" s="791">
        <f t="shared" si="4"/>
        <v>0.49817086897793783</v>
      </c>
      <c r="DB21" s="791">
        <f t="shared" si="4"/>
        <v>0.37364941970572518</v>
      </c>
      <c r="DC21" s="791">
        <f t="shared" si="4"/>
        <v>0.84958901634902007</v>
      </c>
      <c r="DD21" s="791">
        <f t="shared" si="4"/>
        <v>0.42813796194247922</v>
      </c>
      <c r="DE21" s="791">
        <f t="shared" si="4"/>
        <v>0.32572625964377555</v>
      </c>
      <c r="DF21" s="776">
        <f t="shared" si="4"/>
        <v>-3.4765120621197187E-2</v>
      </c>
    </row>
    <row r="22" spans="1:110" ht="14.4" x14ac:dyDescent="0.3">
      <c r="A22" s="682" t="s">
        <v>130</v>
      </c>
      <c r="B22" s="508">
        <v>124.27</v>
      </c>
      <c r="C22" s="623">
        <v>2.87</v>
      </c>
      <c r="D22" s="623">
        <v>356.14</v>
      </c>
      <c r="E22" s="623">
        <v>52.494999999999997</v>
      </c>
      <c r="F22" s="623">
        <v>53.063000000000002</v>
      </c>
      <c r="G22" s="623">
        <v>461.69799999999998</v>
      </c>
      <c r="H22" s="623">
        <v>125.18</v>
      </c>
      <c r="I22" s="623">
        <v>212.447</v>
      </c>
      <c r="J22" s="623">
        <v>337.62700000000001</v>
      </c>
      <c r="K22" s="623">
        <v>55.734000000000002</v>
      </c>
      <c r="L22" s="623">
        <v>461.69799999999998</v>
      </c>
      <c r="M22" s="633">
        <v>68.337000000000003</v>
      </c>
      <c r="N22" s="647">
        <f t="shared" si="5"/>
        <v>0.20240383618608701</v>
      </c>
      <c r="O22" s="683">
        <f t="shared" si="6"/>
        <v>0.16507566041815377</v>
      </c>
      <c r="P22" s="684">
        <f t="shared" si="7"/>
        <v>0.8155757495939242</v>
      </c>
      <c r="Q22" s="28"/>
      <c r="R22" s="690" t="str">
        <f t="shared" si="8"/>
        <v>1976/1977</v>
      </c>
      <c r="S22" s="483">
        <v>28.937999999999999</v>
      </c>
      <c r="T22" s="496">
        <v>5.52</v>
      </c>
      <c r="U22" s="496">
        <v>159.75200000000001</v>
      </c>
      <c r="V22" s="496">
        <v>16.084</v>
      </c>
      <c r="W22" s="496">
        <v>6.2E-2</v>
      </c>
      <c r="X22" s="496">
        <v>175.898</v>
      </c>
      <c r="Y22" s="496">
        <v>13.772</v>
      </c>
      <c r="Z22" s="496">
        <v>91.492000000000004</v>
      </c>
      <c r="AA22" s="496">
        <v>105.264</v>
      </c>
      <c r="AB22" s="496">
        <v>41.787999999999997</v>
      </c>
      <c r="AC22" s="496">
        <v>175.898</v>
      </c>
      <c r="AD22" s="496">
        <v>28.846</v>
      </c>
      <c r="AE22" s="659">
        <f t="shared" si="9"/>
        <v>0.27403480772153826</v>
      </c>
      <c r="AF22" s="663">
        <f t="shared" si="10"/>
        <v>0.39698282413740688</v>
      </c>
      <c r="AG22" s="664">
        <f t="shared" si="11"/>
        <v>1.4486583928447616</v>
      </c>
      <c r="AI22" s="334" t="str">
        <f t="shared" si="12"/>
        <v>1976/1977</v>
      </c>
      <c r="AJ22" s="702">
        <v>2.532</v>
      </c>
      <c r="AK22" s="592">
        <v>3.28</v>
      </c>
      <c r="AL22" s="592">
        <v>8.3000000000000007</v>
      </c>
      <c r="AM22" s="592">
        <v>0.51500000000000001</v>
      </c>
      <c r="AN22" s="592">
        <v>0</v>
      </c>
      <c r="AO22" s="592">
        <v>8.8149999999999995</v>
      </c>
      <c r="AP22" s="592">
        <v>0.3</v>
      </c>
      <c r="AQ22" s="592">
        <v>3.101</v>
      </c>
      <c r="AR22" s="592">
        <v>3.4009999999999998</v>
      </c>
      <c r="AS22" s="592">
        <v>5.2309999999999999</v>
      </c>
      <c r="AT22" s="592">
        <v>8.8149999999999995</v>
      </c>
      <c r="AU22" s="592">
        <v>0.183</v>
      </c>
      <c r="AV22" s="335">
        <f t="shared" si="13"/>
        <v>2.1200185356811865E-2</v>
      </c>
      <c r="AW22" s="358"/>
      <c r="AX22" s="331" t="str">
        <f t="shared" si="14"/>
        <v>1976/1977</v>
      </c>
      <c r="AY22" s="715">
        <v>11.797000000000001</v>
      </c>
      <c r="AZ22" s="587">
        <v>1.63</v>
      </c>
      <c r="BA22" s="587">
        <v>19.256</v>
      </c>
      <c r="BB22" s="587">
        <v>0.5</v>
      </c>
      <c r="BC22" s="587">
        <v>0</v>
      </c>
      <c r="BD22" s="587">
        <v>19.756</v>
      </c>
      <c r="BE22" s="587">
        <v>3.9940000000000002</v>
      </c>
      <c r="BF22" s="587">
        <v>13.5</v>
      </c>
      <c r="BG22" s="587">
        <v>17.494</v>
      </c>
      <c r="BH22" s="587">
        <v>1.262</v>
      </c>
      <c r="BI22" s="587">
        <v>19.756</v>
      </c>
      <c r="BJ22" s="587">
        <v>1</v>
      </c>
      <c r="BK22" s="332">
        <f t="shared" si="0"/>
        <v>5.331627212625293E-2</v>
      </c>
      <c r="BL22" s="358"/>
      <c r="BM22" s="611" t="str">
        <f t="shared" si="15"/>
        <v>1976/1977</v>
      </c>
      <c r="BN22" s="736">
        <v>0</v>
      </c>
      <c r="BO22" s="612">
        <v>0</v>
      </c>
      <c r="BP22" s="612">
        <v>0</v>
      </c>
      <c r="BQ22" s="612">
        <v>0</v>
      </c>
      <c r="BR22" s="612">
        <v>0</v>
      </c>
      <c r="BS22" s="612">
        <v>0</v>
      </c>
      <c r="BT22" s="612">
        <v>0</v>
      </c>
      <c r="BU22" s="612">
        <v>0</v>
      </c>
      <c r="BV22" s="612">
        <v>0</v>
      </c>
      <c r="BW22" s="612">
        <v>0</v>
      </c>
      <c r="BX22" s="612">
        <v>0</v>
      </c>
      <c r="BY22" s="612">
        <v>0</v>
      </c>
      <c r="BZ22" s="613" t="e">
        <f t="shared" si="1"/>
        <v>#DIV/0!</v>
      </c>
      <c r="CB22" s="744" t="str">
        <f t="shared" si="16"/>
        <v>1976/1977</v>
      </c>
      <c r="CC22" s="745">
        <f t="shared" si="17"/>
        <v>81.003</v>
      </c>
      <c r="CD22" s="746">
        <f t="shared" si="18"/>
        <v>2.0842684838833123</v>
      </c>
      <c r="CE22" s="746">
        <f t="shared" si="19"/>
        <v>168.83199999999997</v>
      </c>
      <c r="CF22" s="746">
        <f t="shared" si="20"/>
        <v>35.396000000000001</v>
      </c>
      <c r="CG22" s="746">
        <f t="shared" si="21"/>
        <v>53.001000000000005</v>
      </c>
      <c r="CH22" s="746">
        <f t="shared" si="22"/>
        <v>257.22899999999993</v>
      </c>
      <c r="CI22" s="746">
        <f t="shared" si="23"/>
        <v>107.114</v>
      </c>
      <c r="CJ22" s="746">
        <f t="shared" si="24"/>
        <v>104.354</v>
      </c>
      <c r="CK22" s="746">
        <f t="shared" si="25"/>
        <v>211.46799999999999</v>
      </c>
      <c r="CL22" s="746">
        <f t="shared" si="26"/>
        <v>7.4530000000000047</v>
      </c>
      <c r="CM22" s="746">
        <f t="shared" si="27"/>
        <v>257.22899999999993</v>
      </c>
      <c r="CN22" s="746">
        <f t="shared" si="28"/>
        <v>38.308</v>
      </c>
      <c r="CO22" s="747">
        <f t="shared" si="29"/>
        <v>0.17498549705144778</v>
      </c>
      <c r="CP22" s="761">
        <f t="shared" si="30"/>
        <v>3.5244103126714228E-2</v>
      </c>
      <c r="CQ22" s="762">
        <f t="shared" si="31"/>
        <v>0.19455466221154863</v>
      </c>
      <c r="CS22" s="775" t="str">
        <f t="shared" si="32"/>
        <v>1976/1977</v>
      </c>
      <c r="CT22" s="788">
        <f t="shared" si="33"/>
        <v>0.34816930876317698</v>
      </c>
      <c r="CU22" s="791">
        <f t="shared" ref="CU22:CU60" si="34">1-(CD22/C22)</f>
        <v>0.27377404742741729</v>
      </c>
      <c r="CV22" s="791">
        <f t="shared" ref="CV22:CV60" si="35">1-(CE22/D22)</f>
        <v>0.52593923737855908</v>
      </c>
      <c r="CW22" s="791">
        <f t="shared" ref="CW22:CW60" si="36">1-(CF22/E22)</f>
        <v>0.32572625964377555</v>
      </c>
      <c r="CX22" s="791">
        <f t="shared" ref="CX22:CX60" si="37">1-(CG22/F22)</f>
        <v>1.1684224412490396E-3</v>
      </c>
      <c r="CY22" s="791">
        <f t="shared" ref="CY22:CY60" si="38">1-(CH22/G22)</f>
        <v>0.44286308366074811</v>
      </c>
      <c r="CZ22" s="791">
        <f t="shared" ref="CZ22:CZ60" si="39">1-(CI22/H22)</f>
        <v>0.14432017894232307</v>
      </c>
      <c r="DA22" s="791">
        <f t="shared" ref="DA22:DA60" si="40">1-(CJ22/I22)</f>
        <v>0.50879984184290672</v>
      </c>
      <c r="DB22" s="791">
        <f t="shared" ref="DB22:DB60" si="41">1-(CK22/J22)</f>
        <v>0.37366383612685006</v>
      </c>
      <c r="DC22" s="791">
        <f t="shared" ref="DC22:DC60" si="42">1-(CL22/K22)</f>
        <v>0.8662755230200595</v>
      </c>
      <c r="DD22" s="791">
        <f t="shared" ref="DD22:DD60" si="43">1-(CM22/L22)</f>
        <v>0.44286308366074811</v>
      </c>
      <c r="DE22" s="791">
        <f t="shared" ref="DE22:DE60" si="44">1-(CN22/M22)</f>
        <v>0.43942520157454967</v>
      </c>
      <c r="DF22" s="776">
        <f t="shared" ref="DF22:DF60" si="45">1-(CO22/N22)</f>
        <v>0.13546353493730834</v>
      </c>
    </row>
    <row r="23" spans="1:110" ht="14.4" x14ac:dyDescent="0.3">
      <c r="A23" s="682" t="s">
        <v>131</v>
      </c>
      <c r="B23" s="508">
        <v>125.77200000000001</v>
      </c>
      <c r="C23" s="623">
        <v>2.91</v>
      </c>
      <c r="D23" s="623">
        <v>365.44099999999997</v>
      </c>
      <c r="E23" s="623">
        <v>68.337000000000003</v>
      </c>
      <c r="F23" s="623">
        <v>58.363999999999997</v>
      </c>
      <c r="G23" s="623">
        <v>492.142</v>
      </c>
      <c r="H23" s="623">
        <v>127.114</v>
      </c>
      <c r="I23" s="623">
        <v>226.73</v>
      </c>
      <c r="J23" s="623">
        <v>353.84399999999999</v>
      </c>
      <c r="K23" s="623">
        <v>60.991</v>
      </c>
      <c r="L23" s="623">
        <v>492.142</v>
      </c>
      <c r="M23" s="633">
        <v>77.307000000000002</v>
      </c>
      <c r="N23" s="647">
        <f t="shared" si="5"/>
        <v>0.21847763421168651</v>
      </c>
      <c r="O23" s="683">
        <f t="shared" si="6"/>
        <v>0.17236691875515764</v>
      </c>
      <c r="P23" s="684">
        <f t="shared" si="7"/>
        <v>0.78894537364016193</v>
      </c>
      <c r="Q23" s="28"/>
      <c r="R23" s="690" t="str">
        <f t="shared" si="8"/>
        <v>1977/1978</v>
      </c>
      <c r="S23" s="483">
        <v>28.981000000000002</v>
      </c>
      <c r="T23" s="496">
        <v>5.7</v>
      </c>
      <c r="U23" s="496">
        <v>165.23599999999999</v>
      </c>
      <c r="V23" s="496">
        <v>28.846</v>
      </c>
      <c r="W23" s="496">
        <v>6.0999999999999999E-2</v>
      </c>
      <c r="X23" s="496">
        <v>194.143</v>
      </c>
      <c r="Y23" s="496">
        <v>14.757999999999999</v>
      </c>
      <c r="Z23" s="496">
        <v>94.74</v>
      </c>
      <c r="AA23" s="496">
        <v>109.498</v>
      </c>
      <c r="AB23" s="496">
        <v>48.170999999999999</v>
      </c>
      <c r="AC23" s="496">
        <v>194.143</v>
      </c>
      <c r="AD23" s="496">
        <v>36.473999999999997</v>
      </c>
      <c r="AE23" s="659">
        <f t="shared" si="9"/>
        <v>0.333101974465287</v>
      </c>
      <c r="AF23" s="663">
        <f t="shared" si="10"/>
        <v>0.43992584339439988</v>
      </c>
      <c r="AG23" s="664">
        <f t="shared" si="11"/>
        <v>1.3206941931238692</v>
      </c>
      <c r="AI23" s="334" t="str">
        <f t="shared" si="12"/>
        <v>1977/1978</v>
      </c>
      <c r="AJ23" s="702">
        <v>2.66</v>
      </c>
      <c r="AK23" s="592">
        <v>3.65</v>
      </c>
      <c r="AL23" s="592">
        <v>9.6999999999999993</v>
      </c>
      <c r="AM23" s="592">
        <v>0.183</v>
      </c>
      <c r="AN23" s="592">
        <v>0</v>
      </c>
      <c r="AO23" s="592">
        <v>9.8829999999999991</v>
      </c>
      <c r="AP23" s="592">
        <v>0.28299999999999997</v>
      </c>
      <c r="AQ23" s="592">
        <v>3.25</v>
      </c>
      <c r="AR23" s="592">
        <v>3.5329999999999999</v>
      </c>
      <c r="AS23" s="592">
        <v>5.9160000000000004</v>
      </c>
      <c r="AT23" s="592">
        <v>9.8829999999999991</v>
      </c>
      <c r="AU23" s="592">
        <v>0.434</v>
      </c>
      <c r="AV23" s="335">
        <f t="shared" si="13"/>
        <v>4.5930786326595405E-2</v>
      </c>
      <c r="AW23" s="358"/>
      <c r="AX23" s="331" t="str">
        <f t="shared" si="14"/>
        <v>1977/1978</v>
      </c>
      <c r="AY23" s="715">
        <v>11.125</v>
      </c>
      <c r="AZ23" s="587">
        <v>1.22</v>
      </c>
      <c r="BA23" s="587">
        <v>13.569000000000001</v>
      </c>
      <c r="BB23" s="587">
        <v>1</v>
      </c>
      <c r="BC23" s="587">
        <v>1.75</v>
      </c>
      <c r="BD23" s="587">
        <v>16.318999999999999</v>
      </c>
      <c r="BE23" s="587">
        <v>2.5190000000000001</v>
      </c>
      <c r="BF23" s="587">
        <v>13.7</v>
      </c>
      <c r="BG23" s="587">
        <v>16.219000000000001</v>
      </c>
      <c r="BH23" s="587">
        <v>0</v>
      </c>
      <c r="BI23" s="587">
        <v>16.318999999999999</v>
      </c>
      <c r="BJ23" s="587">
        <v>0.1</v>
      </c>
      <c r="BK23" s="332">
        <f t="shared" si="0"/>
        <v>6.1656082372526051E-3</v>
      </c>
      <c r="BL23" s="358"/>
      <c r="BM23" s="611" t="str">
        <f t="shared" si="15"/>
        <v>1977/1978</v>
      </c>
      <c r="BN23" s="736">
        <v>0</v>
      </c>
      <c r="BO23" s="612">
        <v>0</v>
      </c>
      <c r="BP23" s="612">
        <v>0</v>
      </c>
      <c r="BQ23" s="612">
        <v>0</v>
      </c>
      <c r="BR23" s="612">
        <v>0</v>
      </c>
      <c r="BS23" s="612">
        <v>0</v>
      </c>
      <c r="BT23" s="612">
        <v>0</v>
      </c>
      <c r="BU23" s="612">
        <v>0</v>
      </c>
      <c r="BV23" s="612">
        <v>0</v>
      </c>
      <c r="BW23" s="612">
        <v>0</v>
      </c>
      <c r="BX23" s="612">
        <v>0</v>
      </c>
      <c r="BY23" s="612">
        <v>0</v>
      </c>
      <c r="BZ23" s="613" t="e">
        <f t="shared" si="1"/>
        <v>#DIV/0!</v>
      </c>
      <c r="CB23" s="744" t="str">
        <f t="shared" si="16"/>
        <v>1977/1978</v>
      </c>
      <c r="CC23" s="745">
        <f t="shared" si="17"/>
        <v>83.006</v>
      </c>
      <c r="CD23" s="746">
        <f t="shared" si="18"/>
        <v>2.1316049442209</v>
      </c>
      <c r="CE23" s="746">
        <f t="shared" si="19"/>
        <v>176.93600000000001</v>
      </c>
      <c r="CF23" s="746">
        <f t="shared" si="20"/>
        <v>38.308</v>
      </c>
      <c r="CG23" s="746">
        <f t="shared" si="21"/>
        <v>56.552999999999997</v>
      </c>
      <c r="CH23" s="746">
        <f t="shared" si="22"/>
        <v>271.79700000000003</v>
      </c>
      <c r="CI23" s="746">
        <f t="shared" si="23"/>
        <v>109.554</v>
      </c>
      <c r="CJ23" s="746">
        <f t="shared" si="24"/>
        <v>115.04</v>
      </c>
      <c r="CK23" s="746">
        <f t="shared" si="25"/>
        <v>224.59400000000002</v>
      </c>
      <c r="CL23" s="746">
        <f t="shared" si="26"/>
        <v>6.9039999999999999</v>
      </c>
      <c r="CM23" s="746">
        <f t="shared" si="27"/>
        <v>271.79700000000003</v>
      </c>
      <c r="CN23" s="746">
        <f t="shared" si="28"/>
        <v>40.299000000000007</v>
      </c>
      <c r="CO23" s="747">
        <f t="shared" si="29"/>
        <v>0.17407925770417024</v>
      </c>
      <c r="CP23" s="761">
        <f t="shared" si="30"/>
        <v>3.0739912909516724E-2</v>
      </c>
      <c r="CQ23" s="762">
        <f t="shared" si="31"/>
        <v>0.1713193875778555</v>
      </c>
      <c r="CS23" s="775" t="str">
        <f t="shared" si="32"/>
        <v>1977/1978</v>
      </c>
      <c r="CT23" s="788">
        <f t="shared" si="33"/>
        <v>0.34002798715135329</v>
      </c>
      <c r="CU23" s="791">
        <f t="shared" si="34"/>
        <v>0.26748970988972509</v>
      </c>
      <c r="CV23" s="791">
        <f t="shared" si="35"/>
        <v>0.51582882052095957</v>
      </c>
      <c r="CW23" s="791">
        <f t="shared" si="36"/>
        <v>0.43942520157454967</v>
      </c>
      <c r="CX23" s="791">
        <f t="shared" si="37"/>
        <v>3.1029401685970792E-2</v>
      </c>
      <c r="CY23" s="791">
        <f t="shared" si="38"/>
        <v>0.44772646918978665</v>
      </c>
      <c r="CZ23" s="791">
        <f t="shared" si="39"/>
        <v>0.1381437135170005</v>
      </c>
      <c r="DA23" s="791">
        <f t="shared" si="40"/>
        <v>0.49261235831164818</v>
      </c>
      <c r="DB23" s="791">
        <f t="shared" si="41"/>
        <v>0.36527396253716315</v>
      </c>
      <c r="DC23" s="791">
        <f t="shared" si="42"/>
        <v>0.88680297093013727</v>
      </c>
      <c r="DD23" s="791">
        <f t="shared" si="43"/>
        <v>0.44772646918978665</v>
      </c>
      <c r="DE23" s="791">
        <f t="shared" si="44"/>
        <v>0.47871473475881865</v>
      </c>
      <c r="DF23" s="776">
        <f t="shared" si="45"/>
        <v>0.20321703257047341</v>
      </c>
    </row>
    <row r="24" spans="1:110" ht="14.4" x14ac:dyDescent="0.3">
      <c r="A24" s="682" t="s">
        <v>132</v>
      </c>
      <c r="B24" s="508">
        <v>126.04600000000001</v>
      </c>
      <c r="C24" s="623">
        <v>3.11</v>
      </c>
      <c r="D24" s="623">
        <v>392.12</v>
      </c>
      <c r="E24" s="623">
        <v>77.307000000000002</v>
      </c>
      <c r="F24" s="623">
        <v>65.143000000000001</v>
      </c>
      <c r="G24" s="623">
        <v>534.57000000000005</v>
      </c>
      <c r="H24" s="623">
        <v>130.11600000000001</v>
      </c>
      <c r="I24" s="623">
        <v>246.98599999999999</v>
      </c>
      <c r="J24" s="623">
        <v>377.10199999999998</v>
      </c>
      <c r="K24" s="623">
        <v>66.087999999999994</v>
      </c>
      <c r="L24" s="623">
        <v>534.57000000000005</v>
      </c>
      <c r="M24" s="633">
        <v>91.38</v>
      </c>
      <c r="N24" s="647">
        <f t="shared" si="5"/>
        <v>0.24232170606361145</v>
      </c>
      <c r="O24" s="683">
        <f t="shared" si="6"/>
        <v>0.17525231900122512</v>
      </c>
      <c r="P24" s="684">
        <f t="shared" si="7"/>
        <v>0.72322171153425252</v>
      </c>
      <c r="Q24" s="28"/>
      <c r="R24" s="690" t="str">
        <f t="shared" si="8"/>
        <v>1978/1979</v>
      </c>
      <c r="S24" s="483">
        <v>29.109000000000002</v>
      </c>
      <c r="T24" s="496">
        <v>6.34</v>
      </c>
      <c r="U24" s="496">
        <v>184.614</v>
      </c>
      <c r="V24" s="496">
        <v>36.473999999999997</v>
      </c>
      <c r="W24" s="496">
        <v>2.9000000000000001E-2</v>
      </c>
      <c r="X24" s="496">
        <v>221.11699999999999</v>
      </c>
      <c r="Y24" s="496">
        <v>15.444000000000001</v>
      </c>
      <c r="Z24" s="496">
        <v>108.574</v>
      </c>
      <c r="AA24" s="496">
        <v>124.018</v>
      </c>
      <c r="AB24" s="496">
        <v>53.676000000000002</v>
      </c>
      <c r="AC24" s="496">
        <v>221.11699999999999</v>
      </c>
      <c r="AD24" s="496">
        <v>43.423000000000002</v>
      </c>
      <c r="AE24" s="659">
        <f t="shared" si="9"/>
        <v>0.35013465787224435</v>
      </c>
      <c r="AF24" s="663">
        <f t="shared" si="10"/>
        <v>0.43280814075376156</v>
      </c>
      <c r="AG24" s="664">
        <f t="shared" si="11"/>
        <v>1.2361191073854869</v>
      </c>
      <c r="AI24" s="334" t="str">
        <f t="shared" si="12"/>
        <v>1978/1979</v>
      </c>
      <c r="AJ24" s="702">
        <v>2.899</v>
      </c>
      <c r="AK24" s="592">
        <v>3.11</v>
      </c>
      <c r="AL24" s="592">
        <v>9</v>
      </c>
      <c r="AM24" s="592">
        <v>0.434</v>
      </c>
      <c r="AN24" s="592">
        <v>0</v>
      </c>
      <c r="AO24" s="592">
        <v>9.4339999999999993</v>
      </c>
      <c r="AP24" s="592">
        <v>0.246</v>
      </c>
      <c r="AQ24" s="592">
        <v>3.05</v>
      </c>
      <c r="AR24" s="592">
        <v>3.2959999999999998</v>
      </c>
      <c r="AS24" s="592">
        <v>5.9649999999999999</v>
      </c>
      <c r="AT24" s="592">
        <v>9.4339999999999993</v>
      </c>
      <c r="AU24" s="592">
        <v>0.17299999999999999</v>
      </c>
      <c r="AV24" s="335">
        <f t="shared" si="13"/>
        <v>1.868048806824317E-2</v>
      </c>
      <c r="AW24" s="333"/>
      <c r="AX24" s="331" t="str">
        <f t="shared" si="14"/>
        <v>1978/1979</v>
      </c>
      <c r="AY24" s="715">
        <v>11.317</v>
      </c>
      <c r="AZ24" s="587">
        <v>1.44</v>
      </c>
      <c r="BA24" s="587">
        <v>16.309999999999999</v>
      </c>
      <c r="BB24" s="587">
        <v>0.1</v>
      </c>
      <c r="BC24" s="587">
        <v>1.476</v>
      </c>
      <c r="BD24" s="587">
        <v>17.885999999999999</v>
      </c>
      <c r="BE24" s="587">
        <v>2.9</v>
      </c>
      <c r="BF24" s="587">
        <v>14.9</v>
      </c>
      <c r="BG24" s="587">
        <v>17.8</v>
      </c>
      <c r="BH24" s="587">
        <v>0</v>
      </c>
      <c r="BI24" s="587">
        <v>17.885999999999999</v>
      </c>
      <c r="BJ24" s="587">
        <v>8.5999999999999993E-2</v>
      </c>
      <c r="BK24" s="332">
        <f t="shared" si="0"/>
        <v>4.831460674157303E-3</v>
      </c>
      <c r="BL24" s="333"/>
      <c r="BM24" s="611" t="str">
        <f t="shared" si="15"/>
        <v>1978/1979</v>
      </c>
      <c r="BN24" s="736">
        <v>0</v>
      </c>
      <c r="BO24" s="612">
        <v>0</v>
      </c>
      <c r="BP24" s="612">
        <v>0</v>
      </c>
      <c r="BQ24" s="612">
        <v>0</v>
      </c>
      <c r="BR24" s="612">
        <v>0</v>
      </c>
      <c r="BS24" s="612">
        <v>0</v>
      </c>
      <c r="BT24" s="612">
        <v>0</v>
      </c>
      <c r="BU24" s="612">
        <v>0</v>
      </c>
      <c r="BV24" s="612">
        <v>0</v>
      </c>
      <c r="BW24" s="612">
        <v>0</v>
      </c>
      <c r="BX24" s="612">
        <v>0</v>
      </c>
      <c r="BY24" s="612">
        <v>0</v>
      </c>
      <c r="BZ24" s="613" t="e">
        <f t="shared" si="1"/>
        <v>#DIV/0!</v>
      </c>
      <c r="CB24" s="744" t="str">
        <f t="shared" si="16"/>
        <v>1978/1979</v>
      </c>
      <c r="CC24" s="745">
        <f t="shared" si="17"/>
        <v>82.721000000000004</v>
      </c>
      <c r="CD24" s="746">
        <f t="shared" si="18"/>
        <v>2.2025362362640681</v>
      </c>
      <c r="CE24" s="746">
        <f t="shared" si="19"/>
        <v>182.196</v>
      </c>
      <c r="CF24" s="746">
        <f t="shared" si="20"/>
        <v>40.299000000000007</v>
      </c>
      <c r="CG24" s="746">
        <f t="shared" si="21"/>
        <v>63.638000000000005</v>
      </c>
      <c r="CH24" s="746">
        <f t="shared" si="22"/>
        <v>286.13300000000004</v>
      </c>
      <c r="CI24" s="746">
        <f t="shared" si="23"/>
        <v>111.52600000000001</v>
      </c>
      <c r="CJ24" s="746">
        <f t="shared" si="24"/>
        <v>120.46199999999996</v>
      </c>
      <c r="CK24" s="746">
        <f t="shared" si="25"/>
        <v>231.98799999999997</v>
      </c>
      <c r="CL24" s="746">
        <f t="shared" si="26"/>
        <v>6.4469999999999921</v>
      </c>
      <c r="CM24" s="746">
        <f t="shared" si="27"/>
        <v>286.13300000000004</v>
      </c>
      <c r="CN24" s="746">
        <f t="shared" si="28"/>
        <v>47.697999999999993</v>
      </c>
      <c r="CO24" s="747">
        <f t="shared" si="29"/>
        <v>0.20004613416654435</v>
      </c>
      <c r="CP24" s="761">
        <f t="shared" si="30"/>
        <v>2.779023052916527E-2</v>
      </c>
      <c r="CQ24" s="762">
        <f t="shared" si="31"/>
        <v>0.13516289991194586</v>
      </c>
      <c r="CS24" s="775" t="str">
        <f t="shared" si="32"/>
        <v>1978/1979</v>
      </c>
      <c r="CT24" s="788">
        <f t="shared" si="33"/>
        <v>0.34372371991177819</v>
      </c>
      <c r="CU24" s="791">
        <f t="shared" si="34"/>
        <v>0.29178899155496196</v>
      </c>
      <c r="CV24" s="791">
        <f t="shared" si="35"/>
        <v>0.53535652351321028</v>
      </c>
      <c r="CW24" s="791">
        <f t="shared" si="36"/>
        <v>0.47871473475881865</v>
      </c>
      <c r="CX24" s="791">
        <f t="shared" si="37"/>
        <v>2.3103019510922085E-2</v>
      </c>
      <c r="CY24" s="791">
        <f t="shared" si="38"/>
        <v>0.46474175505546511</v>
      </c>
      <c r="CZ24" s="791">
        <f t="shared" si="39"/>
        <v>0.14287251375695531</v>
      </c>
      <c r="DA24" s="791">
        <f t="shared" si="40"/>
        <v>0.51227195063687836</v>
      </c>
      <c r="DB24" s="791">
        <f t="shared" si="41"/>
        <v>0.38481365784323607</v>
      </c>
      <c r="DC24" s="791">
        <f t="shared" si="42"/>
        <v>0.90244825081709246</v>
      </c>
      <c r="DD24" s="791">
        <f t="shared" si="43"/>
        <v>0.46474175505546511</v>
      </c>
      <c r="DE24" s="791">
        <f t="shared" si="44"/>
        <v>0.47802582622017953</v>
      </c>
      <c r="DF24" s="776">
        <f t="shared" si="45"/>
        <v>0.17446052433276205</v>
      </c>
    </row>
    <row r="25" spans="1:110" ht="14.4" x14ac:dyDescent="0.3">
      <c r="A25" s="682" t="s">
        <v>133</v>
      </c>
      <c r="B25" s="508">
        <v>127.255</v>
      </c>
      <c r="C25" s="623">
        <v>3.34</v>
      </c>
      <c r="D25" s="623">
        <v>425.56599999999997</v>
      </c>
      <c r="E25" s="623">
        <v>91.38</v>
      </c>
      <c r="F25" s="623">
        <v>75.433000000000007</v>
      </c>
      <c r="G25" s="623">
        <v>592.37900000000002</v>
      </c>
      <c r="H25" s="623">
        <v>131.73699999999999</v>
      </c>
      <c r="I25" s="623">
        <v>277.09399999999999</v>
      </c>
      <c r="J25" s="623">
        <v>408.83100000000002</v>
      </c>
      <c r="K25" s="623">
        <v>72.393000000000001</v>
      </c>
      <c r="L25" s="623">
        <v>592.37900000000002</v>
      </c>
      <c r="M25" s="633">
        <v>111.155</v>
      </c>
      <c r="N25" s="647">
        <f t="shared" si="5"/>
        <v>0.27188495980001515</v>
      </c>
      <c r="O25" s="683">
        <f t="shared" si="6"/>
        <v>0.17707316715219737</v>
      </c>
      <c r="P25" s="684">
        <f t="shared" si="7"/>
        <v>0.65127974450092219</v>
      </c>
      <c r="Q25" s="28"/>
      <c r="R25" s="690" t="str">
        <f t="shared" si="8"/>
        <v>1979/1980</v>
      </c>
      <c r="S25" s="483">
        <v>29.298999999999999</v>
      </c>
      <c r="T25" s="496">
        <v>6.87</v>
      </c>
      <c r="U25" s="496">
        <v>201.38399999999999</v>
      </c>
      <c r="V25" s="496">
        <v>43.423000000000002</v>
      </c>
      <c r="W25" s="496">
        <v>1.7999999999999999E-2</v>
      </c>
      <c r="X25" s="496">
        <v>244.82499999999999</v>
      </c>
      <c r="Y25" s="496">
        <v>16.242999999999999</v>
      </c>
      <c r="Z25" s="496">
        <v>115.907</v>
      </c>
      <c r="AA25" s="496">
        <v>132.15</v>
      </c>
      <c r="AB25" s="496">
        <v>61.000999999999998</v>
      </c>
      <c r="AC25" s="496">
        <v>244.82499999999999</v>
      </c>
      <c r="AD25" s="496">
        <v>51.673999999999999</v>
      </c>
      <c r="AE25" s="659">
        <f t="shared" si="9"/>
        <v>0.39102534998108207</v>
      </c>
      <c r="AF25" s="663">
        <f t="shared" si="10"/>
        <v>0.46160423760877789</v>
      </c>
      <c r="AG25" s="664">
        <f t="shared" si="11"/>
        <v>1.1804969617215622</v>
      </c>
      <c r="AI25" s="334" t="str">
        <f t="shared" si="12"/>
        <v>1979/1980</v>
      </c>
      <c r="AJ25" s="702">
        <v>2.4900000000000002</v>
      </c>
      <c r="AK25" s="592">
        <v>2.57</v>
      </c>
      <c r="AL25" s="592">
        <v>6.4</v>
      </c>
      <c r="AM25" s="592">
        <v>0.17299999999999999</v>
      </c>
      <c r="AN25" s="592">
        <v>0</v>
      </c>
      <c r="AO25" s="592">
        <v>6.5730000000000004</v>
      </c>
      <c r="AP25" s="592">
        <v>0.248</v>
      </c>
      <c r="AQ25" s="592">
        <v>2.8</v>
      </c>
      <c r="AR25" s="592">
        <v>3.048</v>
      </c>
      <c r="AS25" s="592">
        <v>3.4169999999999998</v>
      </c>
      <c r="AT25" s="592">
        <v>6.5730000000000004</v>
      </c>
      <c r="AU25" s="592">
        <v>0.108</v>
      </c>
      <c r="AV25" s="335">
        <f t="shared" si="13"/>
        <v>1.6705336426914155E-2</v>
      </c>
      <c r="AW25" s="333"/>
      <c r="AX25" s="331" t="str">
        <f t="shared" si="14"/>
        <v>1979/1980</v>
      </c>
      <c r="AY25" s="715">
        <v>11.621</v>
      </c>
      <c r="AZ25" s="587">
        <v>1.74</v>
      </c>
      <c r="BA25" s="587">
        <v>20.213999999999999</v>
      </c>
      <c r="BB25" s="587">
        <v>8.5999999999999993E-2</v>
      </c>
      <c r="BC25" s="587">
        <v>2</v>
      </c>
      <c r="BD25" s="587">
        <v>22.3</v>
      </c>
      <c r="BE25" s="587">
        <v>3.6</v>
      </c>
      <c r="BF25" s="587">
        <v>17.600000000000001</v>
      </c>
      <c r="BG25" s="587">
        <v>21.2</v>
      </c>
      <c r="BH25" s="587">
        <v>0</v>
      </c>
      <c r="BI25" s="587">
        <v>22.3</v>
      </c>
      <c r="BJ25" s="587">
        <v>1.1000000000000001</v>
      </c>
      <c r="BK25" s="332">
        <f t="shared" si="0"/>
        <v>5.1886792452830198E-2</v>
      </c>
      <c r="BL25" s="333"/>
      <c r="BM25" s="611" t="str">
        <f t="shared" si="15"/>
        <v>1979/1980</v>
      </c>
      <c r="BN25" s="736">
        <v>0</v>
      </c>
      <c r="BO25" s="612">
        <v>0</v>
      </c>
      <c r="BP25" s="612">
        <v>0</v>
      </c>
      <c r="BQ25" s="612">
        <v>0</v>
      </c>
      <c r="BR25" s="612">
        <v>0</v>
      </c>
      <c r="BS25" s="612">
        <v>0</v>
      </c>
      <c r="BT25" s="612">
        <v>0</v>
      </c>
      <c r="BU25" s="612">
        <v>0</v>
      </c>
      <c r="BV25" s="612">
        <v>0</v>
      </c>
      <c r="BW25" s="612">
        <v>0</v>
      </c>
      <c r="BX25" s="612">
        <v>0</v>
      </c>
      <c r="BY25" s="612">
        <v>0</v>
      </c>
      <c r="BZ25" s="613" t="e">
        <f t="shared" si="1"/>
        <v>#DIV/0!</v>
      </c>
      <c r="CB25" s="744" t="str">
        <f t="shared" si="16"/>
        <v>1979/1980</v>
      </c>
      <c r="CC25" s="745">
        <f t="shared" si="17"/>
        <v>83.844999999999999</v>
      </c>
      <c r="CD25" s="746">
        <f t="shared" si="18"/>
        <v>2.356348023137933</v>
      </c>
      <c r="CE25" s="746">
        <f t="shared" si="19"/>
        <v>197.56799999999998</v>
      </c>
      <c r="CF25" s="746">
        <f t="shared" si="20"/>
        <v>47.697999999999993</v>
      </c>
      <c r="CG25" s="746">
        <f t="shared" si="21"/>
        <v>73.415000000000006</v>
      </c>
      <c r="CH25" s="746">
        <f t="shared" si="22"/>
        <v>318.68100000000004</v>
      </c>
      <c r="CI25" s="746">
        <f t="shared" si="23"/>
        <v>111.646</v>
      </c>
      <c r="CJ25" s="746">
        <f t="shared" si="24"/>
        <v>140.78700000000001</v>
      </c>
      <c r="CK25" s="746">
        <f t="shared" si="25"/>
        <v>252.43300000000005</v>
      </c>
      <c r="CL25" s="746">
        <f t="shared" si="26"/>
        <v>7.9750000000000032</v>
      </c>
      <c r="CM25" s="746">
        <f t="shared" si="27"/>
        <v>318.68100000000004</v>
      </c>
      <c r="CN25" s="746">
        <f t="shared" si="28"/>
        <v>58.273000000000003</v>
      </c>
      <c r="CO25" s="747">
        <f t="shared" si="29"/>
        <v>0.22377576725753429</v>
      </c>
      <c r="CP25" s="761">
        <f t="shared" si="30"/>
        <v>3.1592541387219585E-2</v>
      </c>
      <c r="CQ25" s="762">
        <f t="shared" si="31"/>
        <v>0.13685583374804802</v>
      </c>
      <c r="CS25" s="775" t="str">
        <f t="shared" si="32"/>
        <v>1979/1980</v>
      </c>
      <c r="CT25" s="788">
        <f t="shared" si="33"/>
        <v>0.34112608541904055</v>
      </c>
      <c r="CU25" s="791">
        <f t="shared" si="34"/>
        <v>0.29450657989882245</v>
      </c>
      <c r="CV25" s="791">
        <f t="shared" si="35"/>
        <v>0.53575238623386268</v>
      </c>
      <c r="CW25" s="791">
        <f t="shared" si="36"/>
        <v>0.47802582622017953</v>
      </c>
      <c r="CX25" s="791">
        <f t="shared" si="37"/>
        <v>2.6752217199368933E-2</v>
      </c>
      <c r="CY25" s="791">
        <f t="shared" si="38"/>
        <v>0.46203190862606536</v>
      </c>
      <c r="CZ25" s="791">
        <f t="shared" si="39"/>
        <v>0.1525084069016297</v>
      </c>
      <c r="DA25" s="791">
        <f t="shared" si="40"/>
        <v>0.49191610067341762</v>
      </c>
      <c r="DB25" s="791">
        <f t="shared" si="41"/>
        <v>0.38254926852415783</v>
      </c>
      <c r="DC25" s="791">
        <f t="shared" si="42"/>
        <v>0.8898374152197035</v>
      </c>
      <c r="DD25" s="791">
        <f t="shared" si="43"/>
        <v>0.46203190862606536</v>
      </c>
      <c r="DE25" s="791">
        <f t="shared" si="44"/>
        <v>0.47575007871890596</v>
      </c>
      <c r="DF25" s="776">
        <f t="shared" si="45"/>
        <v>0.17694686965350181</v>
      </c>
    </row>
    <row r="26" spans="1:110" ht="14.4" x14ac:dyDescent="0.3">
      <c r="A26" s="682" t="s">
        <v>134</v>
      </c>
      <c r="B26" s="508">
        <v>131.18899999999999</v>
      </c>
      <c r="C26" s="623">
        <v>3.12</v>
      </c>
      <c r="D26" s="623">
        <v>408.73399999999998</v>
      </c>
      <c r="E26" s="623">
        <v>111.155</v>
      </c>
      <c r="F26" s="623">
        <v>74.263000000000005</v>
      </c>
      <c r="G26" s="623">
        <v>594.67499999999995</v>
      </c>
      <c r="H26" s="623">
        <v>132.613</v>
      </c>
      <c r="I26" s="623">
        <v>278.69</v>
      </c>
      <c r="J26" s="623">
        <v>411.82600000000002</v>
      </c>
      <c r="K26" s="623">
        <v>80.308000000000007</v>
      </c>
      <c r="L26" s="623">
        <v>594.67499999999995</v>
      </c>
      <c r="M26" s="633">
        <v>102.541</v>
      </c>
      <c r="N26" s="647">
        <f t="shared" si="5"/>
        <v>0.24899107875656221</v>
      </c>
      <c r="O26" s="683">
        <f t="shared" si="6"/>
        <v>0.19500468644524629</v>
      </c>
      <c r="P26" s="684">
        <f t="shared" si="7"/>
        <v>0.78317941116236445</v>
      </c>
      <c r="Q26" s="28"/>
      <c r="R26" s="690" t="str">
        <f t="shared" si="8"/>
        <v>1980/1981</v>
      </c>
      <c r="S26" s="483">
        <v>29.526</v>
      </c>
      <c r="T26" s="496">
        <v>5.71</v>
      </c>
      <c r="U26" s="496">
        <v>168.648</v>
      </c>
      <c r="V26" s="496">
        <v>51.673999999999999</v>
      </c>
      <c r="W26" s="496">
        <v>2.1999999999999999E-2</v>
      </c>
      <c r="X26" s="496">
        <v>220.34399999999999</v>
      </c>
      <c r="Y26" s="496">
        <v>16.745000000000001</v>
      </c>
      <c r="Z26" s="496">
        <v>107.501</v>
      </c>
      <c r="AA26" s="496">
        <v>124.246</v>
      </c>
      <c r="AB26" s="496">
        <v>60.737000000000002</v>
      </c>
      <c r="AC26" s="496">
        <v>220.34399999999999</v>
      </c>
      <c r="AD26" s="496">
        <v>35.360999999999997</v>
      </c>
      <c r="AE26" s="659">
        <f t="shared" si="9"/>
        <v>0.28460473576614137</v>
      </c>
      <c r="AF26" s="663">
        <f t="shared" si="10"/>
        <v>0.48884471129855289</v>
      </c>
      <c r="AG26" s="664">
        <f t="shared" si="11"/>
        <v>1.7176267639489835</v>
      </c>
      <c r="AI26" s="334" t="str">
        <f t="shared" si="12"/>
        <v>1980/1981</v>
      </c>
      <c r="AJ26" s="702">
        <v>3.3940000000000001</v>
      </c>
      <c r="AK26" s="592">
        <v>3.8</v>
      </c>
      <c r="AL26" s="592">
        <v>12.9</v>
      </c>
      <c r="AM26" s="592">
        <v>0.108</v>
      </c>
      <c r="AN26" s="592">
        <v>0</v>
      </c>
      <c r="AO26" s="592">
        <v>13.007999999999999</v>
      </c>
      <c r="AP26" s="592">
        <v>0.3</v>
      </c>
      <c r="AQ26" s="592">
        <v>3.4</v>
      </c>
      <c r="AR26" s="592">
        <v>3.7</v>
      </c>
      <c r="AS26" s="592">
        <v>9.0980000000000008</v>
      </c>
      <c r="AT26" s="592">
        <v>13.007999999999999</v>
      </c>
      <c r="AU26" s="592">
        <v>0.21</v>
      </c>
      <c r="AV26" s="335">
        <f t="shared" si="13"/>
        <v>1.6408813877168305E-2</v>
      </c>
      <c r="AW26" s="333"/>
      <c r="AX26" s="331" t="str">
        <f t="shared" si="14"/>
        <v>1980/1981</v>
      </c>
      <c r="AY26" s="715">
        <v>12.81</v>
      </c>
      <c r="AZ26" s="587">
        <v>1.76</v>
      </c>
      <c r="BA26" s="587">
        <v>22.555</v>
      </c>
      <c r="BB26" s="587">
        <v>1.1000000000000001</v>
      </c>
      <c r="BC26" s="587">
        <v>0</v>
      </c>
      <c r="BD26" s="587">
        <v>23.655000000000001</v>
      </c>
      <c r="BE26" s="587">
        <v>3.8</v>
      </c>
      <c r="BF26" s="587">
        <v>18.5</v>
      </c>
      <c r="BG26" s="587">
        <v>22.3</v>
      </c>
      <c r="BH26" s="587">
        <v>7.0000000000000001E-3</v>
      </c>
      <c r="BI26" s="587">
        <v>23.655000000000001</v>
      </c>
      <c r="BJ26" s="587">
        <v>1.3480000000000001</v>
      </c>
      <c r="BK26" s="332">
        <f t="shared" si="0"/>
        <v>6.0429461603980814E-2</v>
      </c>
      <c r="BL26" s="333"/>
      <c r="BM26" s="611" t="str">
        <f t="shared" si="15"/>
        <v>1980/1981</v>
      </c>
      <c r="BN26" s="736">
        <v>0</v>
      </c>
      <c r="BO26" s="612">
        <v>0</v>
      </c>
      <c r="BP26" s="612">
        <v>0</v>
      </c>
      <c r="BQ26" s="612">
        <v>0</v>
      </c>
      <c r="BR26" s="612">
        <v>0</v>
      </c>
      <c r="BS26" s="612">
        <v>0</v>
      </c>
      <c r="BT26" s="612">
        <v>0</v>
      </c>
      <c r="BU26" s="612">
        <v>0</v>
      </c>
      <c r="BV26" s="612">
        <v>0</v>
      </c>
      <c r="BW26" s="612">
        <v>0</v>
      </c>
      <c r="BX26" s="612">
        <v>0</v>
      </c>
      <c r="BY26" s="612">
        <v>0</v>
      </c>
      <c r="BZ26" s="613" t="e">
        <f t="shared" si="1"/>
        <v>#DIV/0!</v>
      </c>
      <c r="CB26" s="744" t="str">
        <f t="shared" si="16"/>
        <v>1980/1981</v>
      </c>
      <c r="CC26" s="745">
        <f t="shared" si="17"/>
        <v>85.458999999999989</v>
      </c>
      <c r="CD26" s="746">
        <f t="shared" si="18"/>
        <v>2.3944932657765712</v>
      </c>
      <c r="CE26" s="746">
        <f t="shared" si="19"/>
        <v>204.63099999999997</v>
      </c>
      <c r="CF26" s="746">
        <f t="shared" si="20"/>
        <v>58.273000000000003</v>
      </c>
      <c r="CG26" s="746">
        <f t="shared" si="21"/>
        <v>74.241</v>
      </c>
      <c r="CH26" s="746">
        <f t="shared" si="22"/>
        <v>337.66800000000001</v>
      </c>
      <c r="CI26" s="746">
        <f t="shared" si="23"/>
        <v>111.768</v>
      </c>
      <c r="CJ26" s="746">
        <f t="shared" si="24"/>
        <v>149.28899999999999</v>
      </c>
      <c r="CK26" s="746">
        <f t="shared" si="25"/>
        <v>261.58000000000004</v>
      </c>
      <c r="CL26" s="746">
        <f t="shared" si="26"/>
        <v>10.466000000000005</v>
      </c>
      <c r="CM26" s="746">
        <f t="shared" si="27"/>
        <v>337.66800000000001</v>
      </c>
      <c r="CN26" s="746">
        <f t="shared" si="28"/>
        <v>65.622000000000014</v>
      </c>
      <c r="CO26" s="747">
        <f t="shared" si="29"/>
        <v>0.24121655896429281</v>
      </c>
      <c r="CP26" s="761">
        <f t="shared" si="30"/>
        <v>4.0010704182276945E-2</v>
      </c>
      <c r="CQ26" s="762">
        <f t="shared" si="31"/>
        <v>0.15948919569656522</v>
      </c>
      <c r="CS26" s="775" t="str">
        <f t="shared" si="32"/>
        <v>1980/1981</v>
      </c>
      <c r="CT26" s="788">
        <f t="shared" si="33"/>
        <v>0.348581054814047</v>
      </c>
      <c r="CU26" s="791">
        <f t="shared" si="34"/>
        <v>0.23253420968699645</v>
      </c>
      <c r="CV26" s="791">
        <f t="shared" si="35"/>
        <v>0.4993541031575548</v>
      </c>
      <c r="CW26" s="791">
        <f t="shared" si="36"/>
        <v>0.47575007871890596</v>
      </c>
      <c r="CX26" s="791">
        <f t="shared" si="37"/>
        <v>2.9624442858500188E-4</v>
      </c>
      <c r="CY26" s="791">
        <f t="shared" si="38"/>
        <v>0.43218060285029636</v>
      </c>
      <c r="CZ26" s="791">
        <f t="shared" si="39"/>
        <v>0.15718670115297895</v>
      </c>
      <c r="DA26" s="791">
        <f t="shared" si="40"/>
        <v>0.46431877713588576</v>
      </c>
      <c r="DB26" s="791">
        <f t="shared" si="41"/>
        <v>0.36482883547906153</v>
      </c>
      <c r="DC26" s="791">
        <f t="shared" si="42"/>
        <v>0.86967674453354582</v>
      </c>
      <c r="DD26" s="791">
        <f t="shared" si="43"/>
        <v>0.43218060285029636</v>
      </c>
      <c r="DE26" s="791">
        <f t="shared" si="44"/>
        <v>0.36004134931393283</v>
      </c>
      <c r="DF26" s="776">
        <f t="shared" si="45"/>
        <v>3.1224089758936757E-2</v>
      </c>
    </row>
    <row r="27" spans="1:110" ht="14.4" x14ac:dyDescent="0.3">
      <c r="A27" s="682" t="s">
        <v>135</v>
      </c>
      <c r="B27" s="508">
        <v>133.04499999999999</v>
      </c>
      <c r="C27" s="623">
        <v>3.32</v>
      </c>
      <c r="D27" s="623">
        <v>441.74799999999999</v>
      </c>
      <c r="E27" s="623">
        <v>102.541</v>
      </c>
      <c r="F27" s="623">
        <v>72.177000000000007</v>
      </c>
      <c r="G27" s="623">
        <v>616.46600000000001</v>
      </c>
      <c r="H27" s="623">
        <v>135.15600000000001</v>
      </c>
      <c r="I27" s="623">
        <v>286.06900000000002</v>
      </c>
      <c r="J27" s="623">
        <v>421.22500000000002</v>
      </c>
      <c r="K27" s="623">
        <v>68.082999999999998</v>
      </c>
      <c r="L27" s="623">
        <v>616.46600000000001</v>
      </c>
      <c r="M27" s="633">
        <v>127.158</v>
      </c>
      <c r="N27" s="647">
        <f t="shared" si="5"/>
        <v>0.30187666923853046</v>
      </c>
      <c r="O27" s="683">
        <f t="shared" si="6"/>
        <v>0.16163095732684432</v>
      </c>
      <c r="P27" s="684">
        <f t="shared" si="7"/>
        <v>0.53542050047971812</v>
      </c>
      <c r="Q27" s="28"/>
      <c r="R27" s="690" t="str">
        <f t="shared" si="8"/>
        <v>1981/1982</v>
      </c>
      <c r="S27" s="483">
        <v>30.158999999999999</v>
      </c>
      <c r="T27" s="496">
        <v>6.84</v>
      </c>
      <c r="U27" s="496">
        <v>206.22300000000001</v>
      </c>
      <c r="V27" s="496">
        <v>35.360999999999997</v>
      </c>
      <c r="W27" s="496">
        <v>1.4E-2</v>
      </c>
      <c r="X27" s="496">
        <v>241.59800000000001</v>
      </c>
      <c r="Y27" s="496">
        <v>18.629000000000001</v>
      </c>
      <c r="Z27" s="496">
        <v>107.816</v>
      </c>
      <c r="AA27" s="496">
        <v>126.44499999999999</v>
      </c>
      <c r="AB27" s="496">
        <v>50.72</v>
      </c>
      <c r="AC27" s="496">
        <v>241.59800000000001</v>
      </c>
      <c r="AD27" s="496">
        <v>64.433000000000007</v>
      </c>
      <c r="AE27" s="659">
        <f t="shared" si="9"/>
        <v>0.50957333227885648</v>
      </c>
      <c r="AF27" s="663">
        <f t="shared" si="10"/>
        <v>0.40112301791292659</v>
      </c>
      <c r="AG27" s="664">
        <f t="shared" si="11"/>
        <v>0.78717427405211604</v>
      </c>
      <c r="AI27" s="334" t="str">
        <f t="shared" si="12"/>
        <v>1981/1982</v>
      </c>
      <c r="AJ27" s="702">
        <v>3.17</v>
      </c>
      <c r="AK27" s="592">
        <v>3.03</v>
      </c>
      <c r="AL27" s="592">
        <v>9.6</v>
      </c>
      <c r="AM27" s="592">
        <v>0.21</v>
      </c>
      <c r="AN27" s="592">
        <v>0</v>
      </c>
      <c r="AO27" s="592">
        <v>9.81</v>
      </c>
      <c r="AP27" s="592">
        <v>0.3</v>
      </c>
      <c r="AQ27" s="592">
        <v>3.2</v>
      </c>
      <c r="AR27" s="592">
        <v>3.5</v>
      </c>
      <c r="AS27" s="592">
        <v>5.7649999999999997</v>
      </c>
      <c r="AT27" s="592">
        <v>9.81</v>
      </c>
      <c r="AU27" s="592">
        <v>0.54500000000000004</v>
      </c>
      <c r="AV27" s="335">
        <f t="shared" si="13"/>
        <v>5.8823529411764705E-2</v>
      </c>
      <c r="AW27" s="333"/>
      <c r="AX27" s="331" t="str">
        <f t="shared" si="14"/>
        <v>1981/1982</v>
      </c>
      <c r="AY27" s="715">
        <v>13.382</v>
      </c>
      <c r="AZ27" s="587">
        <v>1.71</v>
      </c>
      <c r="BA27" s="587">
        <v>22.931999999999999</v>
      </c>
      <c r="BB27" s="587">
        <v>1.3480000000000001</v>
      </c>
      <c r="BC27" s="587">
        <v>0</v>
      </c>
      <c r="BD27" s="587">
        <v>24.28</v>
      </c>
      <c r="BE27" s="587">
        <v>3.5350000000000001</v>
      </c>
      <c r="BF27" s="587">
        <v>18.5</v>
      </c>
      <c r="BG27" s="587">
        <v>22.035</v>
      </c>
      <c r="BH27" s="587">
        <v>0.7</v>
      </c>
      <c r="BI27" s="587">
        <v>24.28</v>
      </c>
      <c r="BJ27" s="587">
        <v>1.5449999999999999</v>
      </c>
      <c r="BK27" s="332">
        <f t="shared" si="0"/>
        <v>6.7956894655817016E-2</v>
      </c>
      <c r="BL27" s="333"/>
      <c r="BM27" s="611" t="str">
        <f t="shared" si="15"/>
        <v>1981/1982</v>
      </c>
      <c r="BN27" s="736">
        <v>0</v>
      </c>
      <c r="BO27" s="612">
        <v>0</v>
      </c>
      <c r="BP27" s="612">
        <v>0</v>
      </c>
      <c r="BQ27" s="612">
        <v>0</v>
      </c>
      <c r="BR27" s="612">
        <v>0</v>
      </c>
      <c r="BS27" s="612">
        <v>0</v>
      </c>
      <c r="BT27" s="612">
        <v>0</v>
      </c>
      <c r="BU27" s="612">
        <v>0</v>
      </c>
      <c r="BV27" s="612">
        <v>0</v>
      </c>
      <c r="BW27" s="612">
        <v>0</v>
      </c>
      <c r="BX27" s="612">
        <v>0</v>
      </c>
      <c r="BY27" s="612">
        <v>0</v>
      </c>
      <c r="BZ27" s="613" t="e">
        <f t="shared" si="1"/>
        <v>#DIV/0!</v>
      </c>
      <c r="CB27" s="744" t="str">
        <f t="shared" si="16"/>
        <v>1981/1982</v>
      </c>
      <c r="CC27" s="745">
        <f t="shared" si="17"/>
        <v>86.333999999999989</v>
      </c>
      <c r="CD27" s="746">
        <f t="shared" si="18"/>
        <v>2.3512521138832909</v>
      </c>
      <c r="CE27" s="746">
        <f t="shared" si="19"/>
        <v>202.99299999999999</v>
      </c>
      <c r="CF27" s="746">
        <f t="shared" si="20"/>
        <v>65.622000000000014</v>
      </c>
      <c r="CG27" s="746">
        <f t="shared" si="21"/>
        <v>72.163000000000011</v>
      </c>
      <c r="CH27" s="746">
        <f t="shared" si="22"/>
        <v>340.77800000000002</v>
      </c>
      <c r="CI27" s="746">
        <f t="shared" si="23"/>
        <v>112.69200000000001</v>
      </c>
      <c r="CJ27" s="746">
        <f t="shared" si="24"/>
        <v>156.55300000000003</v>
      </c>
      <c r="CK27" s="746">
        <f t="shared" si="25"/>
        <v>269.245</v>
      </c>
      <c r="CL27" s="746">
        <f t="shared" si="26"/>
        <v>10.898</v>
      </c>
      <c r="CM27" s="746">
        <f t="shared" si="27"/>
        <v>340.77800000000002</v>
      </c>
      <c r="CN27" s="746">
        <f t="shared" si="28"/>
        <v>60.634999999999991</v>
      </c>
      <c r="CO27" s="747">
        <f t="shared" si="29"/>
        <v>0.21644303088065733</v>
      </c>
      <c r="CP27" s="761">
        <f t="shared" si="30"/>
        <v>4.04761462608405E-2</v>
      </c>
      <c r="CQ27" s="762">
        <f t="shared" si="31"/>
        <v>0.17973117836233202</v>
      </c>
      <c r="CS27" s="775" t="str">
        <f t="shared" si="32"/>
        <v>1981/1982</v>
      </c>
      <c r="CT27" s="788">
        <f t="shared" si="33"/>
        <v>0.35109173587883802</v>
      </c>
      <c r="CU27" s="791">
        <f t="shared" si="34"/>
        <v>0.29179153196286411</v>
      </c>
      <c r="CV27" s="791">
        <f t="shared" si="35"/>
        <v>0.54047782898847307</v>
      </c>
      <c r="CW27" s="791">
        <f t="shared" si="36"/>
        <v>0.36004134931393283</v>
      </c>
      <c r="CX27" s="791">
        <f t="shared" si="37"/>
        <v>1.9396760740952868E-4</v>
      </c>
      <c r="CY27" s="791">
        <f t="shared" si="38"/>
        <v>0.44720714524401994</v>
      </c>
      <c r="CZ27" s="791">
        <f t="shared" si="39"/>
        <v>0.16620793749445084</v>
      </c>
      <c r="DA27" s="791">
        <f t="shared" si="40"/>
        <v>0.45274391842527495</v>
      </c>
      <c r="DB27" s="791">
        <f t="shared" si="41"/>
        <v>0.36080479553682709</v>
      </c>
      <c r="DC27" s="791">
        <f t="shared" si="42"/>
        <v>0.83993067285519141</v>
      </c>
      <c r="DD27" s="791">
        <f t="shared" si="43"/>
        <v>0.44720714524401994</v>
      </c>
      <c r="DE27" s="791">
        <f t="shared" si="44"/>
        <v>0.52315229871498459</v>
      </c>
      <c r="DF27" s="776">
        <f t="shared" si="45"/>
        <v>0.28300841722341585</v>
      </c>
    </row>
    <row r="28" spans="1:110" ht="14.4" x14ac:dyDescent="0.3">
      <c r="A28" s="682" t="s">
        <v>136</v>
      </c>
      <c r="B28" s="508">
        <v>125.24</v>
      </c>
      <c r="C28" s="623">
        <v>3.51</v>
      </c>
      <c r="D28" s="623">
        <v>439.85399999999998</v>
      </c>
      <c r="E28" s="623">
        <v>127.158</v>
      </c>
      <c r="F28" s="623">
        <v>66.623000000000005</v>
      </c>
      <c r="G28" s="623">
        <v>633.63499999999999</v>
      </c>
      <c r="H28" s="623">
        <v>130.87</v>
      </c>
      <c r="I28" s="623">
        <v>293.46600000000001</v>
      </c>
      <c r="J28" s="623">
        <v>424.33600000000001</v>
      </c>
      <c r="K28" s="623">
        <v>59.534999999999997</v>
      </c>
      <c r="L28" s="623">
        <v>633.63499999999999</v>
      </c>
      <c r="M28" s="633">
        <v>149.76400000000001</v>
      </c>
      <c r="N28" s="647">
        <f t="shared" si="5"/>
        <v>0.35293729497379439</v>
      </c>
      <c r="O28" s="683">
        <f t="shared" si="6"/>
        <v>0.1403015534859168</v>
      </c>
      <c r="P28" s="684">
        <f t="shared" si="7"/>
        <v>0.39752544002564028</v>
      </c>
      <c r="Q28" s="28"/>
      <c r="R28" s="690" t="str">
        <f t="shared" si="8"/>
        <v>1982/1983</v>
      </c>
      <c r="S28" s="483">
        <v>29.428000000000001</v>
      </c>
      <c r="T28" s="496">
        <v>7.11</v>
      </c>
      <c r="U28" s="496">
        <v>209.18100000000001</v>
      </c>
      <c r="V28" s="496">
        <v>64.433000000000007</v>
      </c>
      <c r="W28" s="496">
        <v>1.2E-2</v>
      </c>
      <c r="X28" s="496">
        <v>273.62599999999998</v>
      </c>
      <c r="Y28" s="496">
        <v>21.704999999999998</v>
      </c>
      <c r="Z28" s="496">
        <v>116.166</v>
      </c>
      <c r="AA28" s="496">
        <v>137.87100000000001</v>
      </c>
      <c r="AB28" s="496">
        <v>46.264000000000003</v>
      </c>
      <c r="AC28" s="496">
        <v>273.62599999999998</v>
      </c>
      <c r="AD28" s="496">
        <v>89.491</v>
      </c>
      <c r="AE28" s="659">
        <f t="shared" si="9"/>
        <v>0.64909226740938986</v>
      </c>
      <c r="AF28" s="663">
        <f t="shared" si="10"/>
        <v>0.3355600525128562</v>
      </c>
      <c r="AG28" s="664">
        <f t="shared" si="11"/>
        <v>0.51696818674503586</v>
      </c>
      <c r="AI28" s="334" t="str">
        <f t="shared" si="12"/>
        <v>1982/1983</v>
      </c>
      <c r="AJ28" s="702">
        <v>2.97</v>
      </c>
      <c r="AK28" s="592">
        <v>3.03</v>
      </c>
      <c r="AL28" s="592">
        <v>9</v>
      </c>
      <c r="AM28" s="592">
        <v>0.54500000000000004</v>
      </c>
      <c r="AN28" s="592">
        <v>0</v>
      </c>
      <c r="AO28" s="592">
        <v>9.5449999999999999</v>
      </c>
      <c r="AP28" s="592">
        <v>0.3</v>
      </c>
      <c r="AQ28" s="592">
        <v>2.9</v>
      </c>
      <c r="AR28" s="592">
        <v>3.2</v>
      </c>
      <c r="AS28" s="592">
        <v>6.056</v>
      </c>
      <c r="AT28" s="592">
        <v>9.5449999999999999</v>
      </c>
      <c r="AU28" s="592">
        <v>0.28899999999999998</v>
      </c>
      <c r="AV28" s="335">
        <f t="shared" si="13"/>
        <v>3.122299049265341E-2</v>
      </c>
      <c r="AW28" s="333"/>
      <c r="AX28" s="331" t="str">
        <f t="shared" si="14"/>
        <v>1982/1983</v>
      </c>
      <c r="AY28" s="715">
        <v>11.05</v>
      </c>
      <c r="AZ28" s="587">
        <v>1.77</v>
      </c>
      <c r="BA28" s="587">
        <v>19.5</v>
      </c>
      <c r="BB28" s="587">
        <v>1.5449999999999999</v>
      </c>
      <c r="BC28" s="587">
        <v>0.5</v>
      </c>
      <c r="BD28" s="587">
        <v>21.545000000000002</v>
      </c>
      <c r="BE28" s="587">
        <v>3.0950000000000002</v>
      </c>
      <c r="BF28" s="587">
        <v>17.7</v>
      </c>
      <c r="BG28" s="587">
        <v>20.795000000000002</v>
      </c>
      <c r="BH28" s="587">
        <v>0.45</v>
      </c>
      <c r="BI28" s="587">
        <v>21.545000000000002</v>
      </c>
      <c r="BJ28" s="587">
        <v>0.3</v>
      </c>
      <c r="BK28" s="332">
        <f t="shared" si="0"/>
        <v>1.4120969639915272E-2</v>
      </c>
      <c r="BL28" s="333"/>
      <c r="BM28" s="611" t="str">
        <f t="shared" si="15"/>
        <v>1982/1983</v>
      </c>
      <c r="BN28" s="736">
        <v>0</v>
      </c>
      <c r="BO28" s="612">
        <v>0</v>
      </c>
      <c r="BP28" s="612">
        <v>0</v>
      </c>
      <c r="BQ28" s="612">
        <v>0</v>
      </c>
      <c r="BR28" s="612">
        <v>0</v>
      </c>
      <c r="BS28" s="612">
        <v>0</v>
      </c>
      <c r="BT28" s="612">
        <v>0</v>
      </c>
      <c r="BU28" s="612">
        <v>0</v>
      </c>
      <c r="BV28" s="612">
        <v>0</v>
      </c>
      <c r="BW28" s="612">
        <v>0</v>
      </c>
      <c r="BX28" s="612">
        <v>0</v>
      </c>
      <c r="BY28" s="612">
        <v>0</v>
      </c>
      <c r="BZ28" s="613" t="e">
        <f t="shared" si="1"/>
        <v>#DIV/0!</v>
      </c>
      <c r="CB28" s="744" t="str">
        <f t="shared" si="16"/>
        <v>1982/1983</v>
      </c>
      <c r="CC28" s="745">
        <f t="shared" si="17"/>
        <v>81.792000000000002</v>
      </c>
      <c r="CD28" s="746">
        <f t="shared" si="18"/>
        <v>2.4717943075117366</v>
      </c>
      <c r="CE28" s="746">
        <f t="shared" si="19"/>
        <v>202.17299999999997</v>
      </c>
      <c r="CF28" s="746">
        <f t="shared" si="20"/>
        <v>60.634999999999991</v>
      </c>
      <c r="CG28" s="746">
        <f t="shared" si="21"/>
        <v>66.111000000000004</v>
      </c>
      <c r="CH28" s="746">
        <f t="shared" si="22"/>
        <v>328.91899999999998</v>
      </c>
      <c r="CI28" s="746">
        <f t="shared" si="23"/>
        <v>105.77000000000001</v>
      </c>
      <c r="CJ28" s="746">
        <f t="shared" si="24"/>
        <v>156.70000000000002</v>
      </c>
      <c r="CK28" s="746">
        <f t="shared" si="25"/>
        <v>262.47000000000003</v>
      </c>
      <c r="CL28" s="746">
        <f t="shared" si="26"/>
        <v>6.7649999999999935</v>
      </c>
      <c r="CM28" s="746">
        <f t="shared" si="27"/>
        <v>328.91899999999998</v>
      </c>
      <c r="CN28" s="746">
        <f t="shared" si="28"/>
        <v>59.684000000000012</v>
      </c>
      <c r="CO28" s="747">
        <f t="shared" si="29"/>
        <v>0.22167994502943528</v>
      </c>
      <c r="CP28" s="761">
        <f t="shared" si="30"/>
        <v>2.5774374214195879E-2</v>
      </c>
      <c r="CQ28" s="762">
        <f t="shared" si="31"/>
        <v>0.1133469606594731</v>
      </c>
      <c r="CS28" s="775" t="str">
        <f t="shared" si="32"/>
        <v>1982/1983</v>
      </c>
      <c r="CT28" s="788">
        <f t="shared" si="33"/>
        <v>0.34691791759821144</v>
      </c>
      <c r="CU28" s="791">
        <f t="shared" si="34"/>
        <v>0.29578509757500382</v>
      </c>
      <c r="CV28" s="791">
        <f t="shared" si="35"/>
        <v>0.54036339330777938</v>
      </c>
      <c r="CW28" s="791">
        <f t="shared" si="36"/>
        <v>0.52315229871498459</v>
      </c>
      <c r="CX28" s="791">
        <f t="shared" si="37"/>
        <v>7.6850336970716304E-3</v>
      </c>
      <c r="CY28" s="791">
        <f t="shared" si="38"/>
        <v>0.48090146535466005</v>
      </c>
      <c r="CZ28" s="791">
        <f t="shared" si="39"/>
        <v>0.1917933827462367</v>
      </c>
      <c r="DA28" s="791">
        <f t="shared" si="40"/>
        <v>0.46603695146967616</v>
      </c>
      <c r="DB28" s="791">
        <f t="shared" si="41"/>
        <v>0.38145714716639645</v>
      </c>
      <c r="DC28" s="791">
        <f t="shared" si="42"/>
        <v>0.88636936255983889</v>
      </c>
      <c r="DD28" s="791">
        <f t="shared" si="43"/>
        <v>0.48090146535466005</v>
      </c>
      <c r="DE28" s="791">
        <f t="shared" si="44"/>
        <v>0.60147966133383179</v>
      </c>
      <c r="DF28" s="776">
        <f t="shared" si="45"/>
        <v>0.37189991483927753</v>
      </c>
    </row>
    <row r="29" spans="1:110" ht="14.4" x14ac:dyDescent="0.3">
      <c r="A29" s="682" t="s">
        <v>137</v>
      </c>
      <c r="B29" s="508">
        <v>119.69799999999999</v>
      </c>
      <c r="C29" s="623">
        <v>2.91</v>
      </c>
      <c r="D29" s="623">
        <v>348.33100000000002</v>
      </c>
      <c r="E29" s="623">
        <v>149.76400000000001</v>
      </c>
      <c r="F29" s="623">
        <v>58.542000000000002</v>
      </c>
      <c r="G29" s="623">
        <v>556.63699999999994</v>
      </c>
      <c r="H29" s="623">
        <v>135.58799999999999</v>
      </c>
      <c r="I29" s="623">
        <v>271.11399999999998</v>
      </c>
      <c r="J29" s="623">
        <v>406.702</v>
      </c>
      <c r="K29" s="623">
        <v>60.954999999999998</v>
      </c>
      <c r="L29" s="623">
        <v>556.63699999999994</v>
      </c>
      <c r="M29" s="633">
        <v>88.98</v>
      </c>
      <c r="N29" s="647">
        <f t="shared" si="5"/>
        <v>0.21878426956346417</v>
      </c>
      <c r="O29" s="683">
        <f t="shared" si="6"/>
        <v>0.14987632222118405</v>
      </c>
      <c r="P29" s="684">
        <f t="shared" si="7"/>
        <v>0.68504158237806245</v>
      </c>
      <c r="Q29" s="28"/>
      <c r="R29" s="690" t="str">
        <f t="shared" si="8"/>
        <v>1983/1984</v>
      </c>
      <c r="S29" s="483">
        <v>20.832999999999998</v>
      </c>
      <c r="T29" s="496">
        <v>5.09</v>
      </c>
      <c r="U29" s="496">
        <v>106.03100000000001</v>
      </c>
      <c r="V29" s="496">
        <v>89.491</v>
      </c>
      <c r="W29" s="496">
        <v>4.2999999999999997E-2</v>
      </c>
      <c r="X29" s="496">
        <v>195.565</v>
      </c>
      <c r="Y29" s="496">
        <v>23.625</v>
      </c>
      <c r="Z29" s="496">
        <v>98.462000000000003</v>
      </c>
      <c r="AA29" s="496">
        <v>122.087</v>
      </c>
      <c r="AB29" s="496">
        <v>47.917000000000002</v>
      </c>
      <c r="AC29" s="496">
        <v>195.565</v>
      </c>
      <c r="AD29" s="496">
        <v>25.561</v>
      </c>
      <c r="AE29" s="659">
        <f t="shared" si="9"/>
        <v>0.20936709068123552</v>
      </c>
      <c r="AF29" s="663">
        <f t="shared" si="10"/>
        <v>0.39248241008461182</v>
      </c>
      <c r="AG29" s="664">
        <f t="shared" si="11"/>
        <v>1.8746136692617661</v>
      </c>
      <c r="AI29" s="334" t="str">
        <f t="shared" si="12"/>
        <v>1983/1984</v>
      </c>
      <c r="AJ29" s="702">
        <v>3.0249999999999999</v>
      </c>
      <c r="AK29" s="592">
        <v>3.14</v>
      </c>
      <c r="AL29" s="592">
        <v>9.5</v>
      </c>
      <c r="AM29" s="592">
        <v>0.28899999999999998</v>
      </c>
      <c r="AN29" s="592">
        <v>0</v>
      </c>
      <c r="AO29" s="592">
        <v>9.7889999999999997</v>
      </c>
      <c r="AP29" s="592">
        <v>0.35</v>
      </c>
      <c r="AQ29" s="592">
        <v>3.9</v>
      </c>
      <c r="AR29" s="592">
        <v>4.25</v>
      </c>
      <c r="AS29" s="592">
        <v>5.4480000000000004</v>
      </c>
      <c r="AT29" s="592">
        <v>9.7889999999999997</v>
      </c>
      <c r="AU29" s="592">
        <v>9.0999999999999998E-2</v>
      </c>
      <c r="AV29" s="335">
        <f t="shared" si="13"/>
        <v>9.3833780160857902E-3</v>
      </c>
      <c r="AW29" s="333"/>
      <c r="AX29" s="331" t="str">
        <f t="shared" si="14"/>
        <v>1983/1984</v>
      </c>
      <c r="AY29" s="715">
        <v>12.2</v>
      </c>
      <c r="AZ29" s="587">
        <v>1.74</v>
      </c>
      <c r="BA29" s="587">
        <v>21.18</v>
      </c>
      <c r="BB29" s="587">
        <v>0.3</v>
      </c>
      <c r="BC29" s="587">
        <v>0.44</v>
      </c>
      <c r="BD29" s="587">
        <v>21.92</v>
      </c>
      <c r="BE29" s="587">
        <v>3.08</v>
      </c>
      <c r="BF29" s="587">
        <v>17.899999999999999</v>
      </c>
      <c r="BG29" s="587">
        <v>20.98</v>
      </c>
      <c r="BH29" s="587">
        <v>0.38500000000000001</v>
      </c>
      <c r="BI29" s="587">
        <v>21.92</v>
      </c>
      <c r="BJ29" s="587">
        <v>0.55500000000000005</v>
      </c>
      <c r="BK29" s="332">
        <f t="shared" si="0"/>
        <v>2.5977065293704658E-2</v>
      </c>
      <c r="BL29" s="333"/>
      <c r="BM29" s="611" t="str">
        <f t="shared" si="15"/>
        <v>1983/1984</v>
      </c>
      <c r="BN29" s="736">
        <v>0</v>
      </c>
      <c r="BO29" s="612">
        <v>0</v>
      </c>
      <c r="BP29" s="612">
        <v>0</v>
      </c>
      <c r="BQ29" s="612">
        <v>0</v>
      </c>
      <c r="BR29" s="612">
        <v>0</v>
      </c>
      <c r="BS29" s="612">
        <v>0</v>
      </c>
      <c r="BT29" s="612">
        <v>0</v>
      </c>
      <c r="BU29" s="612">
        <v>0</v>
      </c>
      <c r="BV29" s="612">
        <v>0</v>
      </c>
      <c r="BW29" s="612">
        <v>0</v>
      </c>
      <c r="BX29" s="612">
        <v>0</v>
      </c>
      <c r="BY29" s="612">
        <v>0</v>
      </c>
      <c r="BZ29" s="613" t="e">
        <f t="shared" si="1"/>
        <v>#DIV/0!</v>
      </c>
      <c r="CB29" s="744" t="str">
        <f t="shared" si="16"/>
        <v>1983/1984</v>
      </c>
      <c r="CC29" s="745">
        <f t="shared" si="17"/>
        <v>83.639999999999986</v>
      </c>
      <c r="CD29" s="746">
        <f t="shared" si="18"/>
        <v>2.5301291248206605</v>
      </c>
      <c r="CE29" s="746">
        <f t="shared" si="19"/>
        <v>211.62</v>
      </c>
      <c r="CF29" s="746">
        <f t="shared" si="20"/>
        <v>59.684000000000012</v>
      </c>
      <c r="CG29" s="746">
        <f t="shared" si="21"/>
        <v>58.059000000000005</v>
      </c>
      <c r="CH29" s="746">
        <f t="shared" si="22"/>
        <v>329.36299999999994</v>
      </c>
      <c r="CI29" s="746">
        <f t="shared" si="23"/>
        <v>108.533</v>
      </c>
      <c r="CJ29" s="746">
        <f t="shared" si="24"/>
        <v>150.85199999999998</v>
      </c>
      <c r="CK29" s="746">
        <f t="shared" si="25"/>
        <v>259.38499999999999</v>
      </c>
      <c r="CL29" s="746">
        <f t="shared" si="26"/>
        <v>7.2049999999999965</v>
      </c>
      <c r="CM29" s="746">
        <f t="shared" si="27"/>
        <v>329.36299999999994</v>
      </c>
      <c r="CN29" s="746">
        <f t="shared" si="28"/>
        <v>62.773000000000003</v>
      </c>
      <c r="CO29" s="747">
        <f t="shared" si="29"/>
        <v>0.23546644660339852</v>
      </c>
      <c r="CP29" s="761">
        <f t="shared" si="30"/>
        <v>2.7777242323187526E-2</v>
      </c>
      <c r="CQ29" s="762">
        <f t="shared" si="31"/>
        <v>0.11477864687046972</v>
      </c>
      <c r="CS29" s="775" t="str">
        <f t="shared" si="32"/>
        <v>1983/1984</v>
      </c>
      <c r="CT29" s="788">
        <f t="shared" si="33"/>
        <v>0.30124145766846566</v>
      </c>
      <c r="CU29" s="791">
        <f t="shared" si="34"/>
        <v>0.13053981964925754</v>
      </c>
      <c r="CV29" s="791">
        <f t="shared" si="35"/>
        <v>0.39247439935004347</v>
      </c>
      <c r="CW29" s="791">
        <f t="shared" si="36"/>
        <v>0.60147966133383179</v>
      </c>
      <c r="CX29" s="791">
        <f t="shared" si="37"/>
        <v>8.2504868299682066E-3</v>
      </c>
      <c r="CY29" s="791">
        <f t="shared" si="38"/>
        <v>0.40829840632225312</v>
      </c>
      <c r="CZ29" s="791">
        <f t="shared" si="39"/>
        <v>0.19953830722482813</v>
      </c>
      <c r="DA29" s="791">
        <f t="shared" si="40"/>
        <v>0.44358461754096068</v>
      </c>
      <c r="DB29" s="791">
        <f t="shared" si="41"/>
        <v>0.36222344615959601</v>
      </c>
      <c r="DC29" s="791">
        <f t="shared" si="42"/>
        <v>0.88179804774013626</v>
      </c>
      <c r="DD29" s="791">
        <f t="shared" si="43"/>
        <v>0.40829840632225312</v>
      </c>
      <c r="DE29" s="791">
        <f t="shared" si="44"/>
        <v>0.29452685996853223</v>
      </c>
      <c r="DF29" s="776">
        <f t="shared" si="45"/>
        <v>-7.6249435451734904E-2</v>
      </c>
    </row>
    <row r="30" spans="1:110" ht="14.4" x14ac:dyDescent="0.3">
      <c r="A30" s="682" t="s">
        <v>138</v>
      </c>
      <c r="B30" s="508">
        <v>128.97</v>
      </c>
      <c r="C30" s="623">
        <v>3.56</v>
      </c>
      <c r="D30" s="623">
        <v>458.43599999999998</v>
      </c>
      <c r="E30" s="623">
        <v>88.98</v>
      </c>
      <c r="F30" s="623">
        <v>66.256</v>
      </c>
      <c r="G30" s="623">
        <v>613.67200000000003</v>
      </c>
      <c r="H30" s="623">
        <v>138.947</v>
      </c>
      <c r="I30" s="623">
        <v>289.57100000000003</v>
      </c>
      <c r="J30" s="623">
        <v>428.51799999999997</v>
      </c>
      <c r="K30" s="623">
        <v>67.007999999999996</v>
      </c>
      <c r="L30" s="623">
        <v>613.67200000000003</v>
      </c>
      <c r="M30" s="633">
        <v>118.146</v>
      </c>
      <c r="N30" s="647">
        <f t="shared" si="5"/>
        <v>0.27570837164366491</v>
      </c>
      <c r="O30" s="683">
        <f t="shared" si="6"/>
        <v>0.15637149431295769</v>
      </c>
      <c r="P30" s="684">
        <f t="shared" si="7"/>
        <v>0.56716266314559949</v>
      </c>
      <c r="Q30" s="28"/>
      <c r="R30" s="690" t="str">
        <f t="shared" si="8"/>
        <v>1984/1985</v>
      </c>
      <c r="S30" s="483">
        <v>29.096</v>
      </c>
      <c r="T30" s="496">
        <v>6.7</v>
      </c>
      <c r="U30" s="496">
        <v>194.881</v>
      </c>
      <c r="V30" s="496">
        <v>25.561</v>
      </c>
      <c r="W30" s="496">
        <v>4.3999999999999997E-2</v>
      </c>
      <c r="X30" s="496">
        <v>220.48599999999999</v>
      </c>
      <c r="Y30" s="496">
        <v>27.108000000000001</v>
      </c>
      <c r="Z30" s="496">
        <v>104.51300000000001</v>
      </c>
      <c r="AA30" s="496">
        <v>131.62100000000001</v>
      </c>
      <c r="AB30" s="496">
        <v>46.999000000000002</v>
      </c>
      <c r="AC30" s="496">
        <v>220.48599999999999</v>
      </c>
      <c r="AD30" s="496">
        <v>41.866</v>
      </c>
      <c r="AE30" s="659">
        <f t="shared" si="9"/>
        <v>0.3180799416506484</v>
      </c>
      <c r="AF30" s="663">
        <f t="shared" si="10"/>
        <v>0.35707827778242074</v>
      </c>
      <c r="AG30" s="664">
        <f t="shared" si="11"/>
        <v>1.1226054555008838</v>
      </c>
      <c r="AI30" s="334" t="str">
        <f t="shared" si="12"/>
        <v>1984/1985</v>
      </c>
      <c r="AJ30" s="702">
        <v>3.34</v>
      </c>
      <c r="AK30" s="592">
        <v>3.56</v>
      </c>
      <c r="AL30" s="592">
        <v>11.9</v>
      </c>
      <c r="AM30" s="592">
        <v>9.0999999999999998E-2</v>
      </c>
      <c r="AN30" s="592">
        <v>0</v>
      </c>
      <c r="AO30" s="592">
        <v>11.991</v>
      </c>
      <c r="AP30" s="592">
        <v>0.67500000000000004</v>
      </c>
      <c r="AQ30" s="592">
        <v>3.8</v>
      </c>
      <c r="AR30" s="592">
        <v>4.4749999999999996</v>
      </c>
      <c r="AS30" s="592">
        <v>7.1260000000000003</v>
      </c>
      <c r="AT30" s="592">
        <v>11.991</v>
      </c>
      <c r="AU30" s="592">
        <v>0.39</v>
      </c>
      <c r="AV30" s="335">
        <f t="shared" si="13"/>
        <v>3.3617791569692274E-2</v>
      </c>
      <c r="AW30" s="333"/>
      <c r="AX30" s="331" t="str">
        <f t="shared" si="14"/>
        <v>1984/1985</v>
      </c>
      <c r="AY30" s="715">
        <v>11.94</v>
      </c>
      <c r="AZ30" s="587">
        <v>1.77</v>
      </c>
      <c r="BA30" s="587">
        <v>21.17</v>
      </c>
      <c r="BB30" s="587">
        <v>0.55500000000000005</v>
      </c>
      <c r="BC30" s="587">
        <v>1.1000000000000001</v>
      </c>
      <c r="BD30" s="587">
        <v>22.824999999999999</v>
      </c>
      <c r="BE30" s="587">
        <v>3.1139999999999999</v>
      </c>
      <c r="BF30" s="587">
        <v>18.5</v>
      </c>
      <c r="BG30" s="587">
        <v>21.614000000000001</v>
      </c>
      <c r="BH30" s="587">
        <v>5.6000000000000001E-2</v>
      </c>
      <c r="BI30" s="587">
        <v>22.824999999999999</v>
      </c>
      <c r="BJ30" s="587">
        <v>1.155</v>
      </c>
      <c r="BK30" s="332">
        <f t="shared" si="0"/>
        <v>5.3299492385786802E-2</v>
      </c>
      <c r="BL30" s="333"/>
      <c r="BM30" s="611" t="str">
        <f t="shared" si="15"/>
        <v>1984/1985</v>
      </c>
      <c r="BN30" s="736">
        <v>0</v>
      </c>
      <c r="BO30" s="612">
        <v>0</v>
      </c>
      <c r="BP30" s="612">
        <v>0</v>
      </c>
      <c r="BQ30" s="612">
        <v>0</v>
      </c>
      <c r="BR30" s="612">
        <v>0</v>
      </c>
      <c r="BS30" s="612">
        <v>0</v>
      </c>
      <c r="BT30" s="612">
        <v>0</v>
      </c>
      <c r="BU30" s="612">
        <v>0</v>
      </c>
      <c r="BV30" s="612">
        <v>0</v>
      </c>
      <c r="BW30" s="612">
        <v>0</v>
      </c>
      <c r="BX30" s="612">
        <v>0</v>
      </c>
      <c r="BY30" s="612">
        <v>0</v>
      </c>
      <c r="BZ30" s="613" t="e">
        <f t="shared" si="1"/>
        <v>#DIV/0!</v>
      </c>
      <c r="CB30" s="744" t="str">
        <f t="shared" si="16"/>
        <v>1984/1985</v>
      </c>
      <c r="CC30" s="745">
        <f t="shared" si="17"/>
        <v>84.593999999999994</v>
      </c>
      <c r="CD30" s="746">
        <f t="shared" si="18"/>
        <v>2.7246022176513698</v>
      </c>
      <c r="CE30" s="746">
        <f t="shared" si="19"/>
        <v>230.48499999999996</v>
      </c>
      <c r="CF30" s="746">
        <f t="shared" si="20"/>
        <v>62.773000000000003</v>
      </c>
      <c r="CG30" s="746">
        <f t="shared" si="21"/>
        <v>65.112000000000009</v>
      </c>
      <c r="CH30" s="746">
        <f t="shared" si="22"/>
        <v>358.37000000000006</v>
      </c>
      <c r="CI30" s="746">
        <f t="shared" si="23"/>
        <v>108.05</v>
      </c>
      <c r="CJ30" s="746">
        <f t="shared" si="24"/>
        <v>162.75800000000001</v>
      </c>
      <c r="CK30" s="746">
        <f t="shared" si="25"/>
        <v>270.80799999999994</v>
      </c>
      <c r="CL30" s="746">
        <f t="shared" si="26"/>
        <v>12.826999999999993</v>
      </c>
      <c r="CM30" s="746">
        <f t="shared" si="27"/>
        <v>358.37000000000006</v>
      </c>
      <c r="CN30" s="746">
        <f t="shared" si="28"/>
        <v>74.734999999999999</v>
      </c>
      <c r="CO30" s="747">
        <f t="shared" si="29"/>
        <v>0.26349004883036303</v>
      </c>
      <c r="CP30" s="761">
        <f t="shared" si="30"/>
        <v>4.7365661280316669E-2</v>
      </c>
      <c r="CQ30" s="762">
        <f t="shared" si="31"/>
        <v>0.17163310363283593</v>
      </c>
      <c r="CS30" s="775" t="str">
        <f t="shared" si="32"/>
        <v>1984/1985</v>
      </c>
      <c r="CT30" s="788">
        <f t="shared" si="33"/>
        <v>0.34408001860897885</v>
      </c>
      <c r="CU30" s="791">
        <f t="shared" si="34"/>
        <v>0.23466229841253661</v>
      </c>
      <c r="CV30" s="791">
        <f t="shared" si="35"/>
        <v>0.49723625544241734</v>
      </c>
      <c r="CW30" s="791">
        <f t="shared" si="36"/>
        <v>0.29452685996853223</v>
      </c>
      <c r="CX30" s="791">
        <f t="shared" si="37"/>
        <v>1.726636078241961E-2</v>
      </c>
      <c r="CY30" s="791">
        <f t="shared" si="38"/>
        <v>0.41602354352162063</v>
      </c>
      <c r="CZ30" s="791">
        <f t="shared" si="39"/>
        <v>0.22236536233240012</v>
      </c>
      <c r="DA30" s="791">
        <f t="shared" si="40"/>
        <v>0.4379340472630201</v>
      </c>
      <c r="DB30" s="791">
        <f t="shared" si="41"/>
        <v>0.36803588180659863</v>
      </c>
      <c r="DC30" s="791">
        <f t="shared" si="42"/>
        <v>0.80857509551098383</v>
      </c>
      <c r="DD30" s="791">
        <f t="shared" si="43"/>
        <v>0.41602354352162063</v>
      </c>
      <c r="DE30" s="791">
        <f t="shared" si="44"/>
        <v>0.36743520728590051</v>
      </c>
      <c r="DF30" s="776">
        <f t="shared" si="45"/>
        <v>4.4316111043204987E-2</v>
      </c>
    </row>
    <row r="31" spans="1:110" ht="14.4" x14ac:dyDescent="0.3">
      <c r="A31" s="682" t="s">
        <v>139</v>
      </c>
      <c r="B31" s="508">
        <v>130.99700000000001</v>
      </c>
      <c r="C31" s="623">
        <v>3.66</v>
      </c>
      <c r="D31" s="623">
        <v>479.08600000000001</v>
      </c>
      <c r="E31" s="623">
        <v>118.146</v>
      </c>
      <c r="F31" s="623">
        <v>53.47</v>
      </c>
      <c r="G31" s="623">
        <v>650.702</v>
      </c>
      <c r="H31" s="623">
        <v>133.36699999999999</v>
      </c>
      <c r="I31" s="623">
        <v>284.36099999999999</v>
      </c>
      <c r="J31" s="623">
        <v>417.72800000000001</v>
      </c>
      <c r="K31" s="623">
        <v>55.302</v>
      </c>
      <c r="L31" s="623">
        <v>650.702</v>
      </c>
      <c r="M31" s="633">
        <v>177.672</v>
      </c>
      <c r="N31" s="647">
        <f t="shared" si="5"/>
        <v>0.4253294009499004</v>
      </c>
      <c r="O31" s="683">
        <f t="shared" si="6"/>
        <v>0.13238758235023748</v>
      </c>
      <c r="P31" s="684">
        <f t="shared" si="7"/>
        <v>0.31125894907469948</v>
      </c>
      <c r="Q31" s="28"/>
      <c r="R31" s="690" t="str">
        <f t="shared" si="8"/>
        <v>1985/1986</v>
      </c>
      <c r="S31" s="483">
        <v>30.436</v>
      </c>
      <c r="T31" s="496">
        <v>7.41</v>
      </c>
      <c r="U31" s="496">
        <v>225.447</v>
      </c>
      <c r="V31" s="496">
        <v>41.866</v>
      </c>
      <c r="W31" s="496">
        <v>0.251</v>
      </c>
      <c r="X31" s="496">
        <v>267.56400000000002</v>
      </c>
      <c r="Y31" s="496">
        <v>29.274000000000001</v>
      </c>
      <c r="Z31" s="496">
        <v>104.505</v>
      </c>
      <c r="AA31" s="496">
        <v>133.779</v>
      </c>
      <c r="AB31" s="496">
        <v>31.175999999999998</v>
      </c>
      <c r="AC31" s="496">
        <v>267.56400000000002</v>
      </c>
      <c r="AD31" s="496">
        <v>102.60899999999999</v>
      </c>
      <c r="AE31" s="659">
        <f t="shared" si="9"/>
        <v>0.76700378983248485</v>
      </c>
      <c r="AF31" s="663">
        <f t="shared" si="10"/>
        <v>0.233041060256094</v>
      </c>
      <c r="AG31" s="664">
        <f t="shared" si="11"/>
        <v>0.30383299710551703</v>
      </c>
      <c r="AI31" s="334" t="str">
        <f t="shared" si="12"/>
        <v>1985/1986</v>
      </c>
      <c r="AJ31" s="702">
        <v>3.351</v>
      </c>
      <c r="AK31" s="592">
        <v>3.7</v>
      </c>
      <c r="AL31" s="592">
        <v>12.4</v>
      </c>
      <c r="AM31" s="592">
        <v>0.39</v>
      </c>
      <c r="AN31" s="592">
        <v>0</v>
      </c>
      <c r="AO31" s="592">
        <v>12.79</v>
      </c>
      <c r="AP31" s="592">
        <v>0.3</v>
      </c>
      <c r="AQ31" s="592">
        <v>4.7</v>
      </c>
      <c r="AR31" s="592">
        <v>5</v>
      </c>
      <c r="AS31" s="592">
        <v>7.367</v>
      </c>
      <c r="AT31" s="592">
        <v>12.79</v>
      </c>
      <c r="AU31" s="592">
        <v>0.42299999999999999</v>
      </c>
      <c r="AV31" s="335">
        <f t="shared" si="13"/>
        <v>3.4203929813212582E-2</v>
      </c>
      <c r="AW31" s="333"/>
      <c r="AX31" s="331" t="str">
        <f t="shared" si="14"/>
        <v>1985/1986</v>
      </c>
      <c r="AY31" s="715">
        <v>12.71</v>
      </c>
      <c r="AZ31" s="587">
        <v>1.59</v>
      </c>
      <c r="BA31" s="587">
        <v>20.263999999999999</v>
      </c>
      <c r="BB31" s="587">
        <v>1.155</v>
      </c>
      <c r="BC31" s="587">
        <v>2</v>
      </c>
      <c r="BD31" s="587">
        <v>23.419</v>
      </c>
      <c r="BE31" s="587">
        <v>3.2639999999999998</v>
      </c>
      <c r="BF31" s="587">
        <v>19</v>
      </c>
      <c r="BG31" s="587">
        <v>22.263999999999999</v>
      </c>
      <c r="BH31" s="587">
        <v>0</v>
      </c>
      <c r="BI31" s="587">
        <v>23.419</v>
      </c>
      <c r="BJ31" s="587">
        <v>1.155</v>
      </c>
      <c r="BK31" s="332">
        <f t="shared" si="0"/>
        <v>5.1877470355731231E-2</v>
      </c>
      <c r="BL31" s="333"/>
      <c r="BM31" s="611" t="str">
        <f t="shared" si="15"/>
        <v>1985/1986</v>
      </c>
      <c r="BN31" s="736">
        <v>0</v>
      </c>
      <c r="BO31" s="612">
        <v>0</v>
      </c>
      <c r="BP31" s="612">
        <v>0</v>
      </c>
      <c r="BQ31" s="612">
        <v>0</v>
      </c>
      <c r="BR31" s="612">
        <v>0</v>
      </c>
      <c r="BS31" s="612">
        <v>0</v>
      </c>
      <c r="BT31" s="612">
        <v>0</v>
      </c>
      <c r="BU31" s="612">
        <v>0</v>
      </c>
      <c r="BV31" s="612">
        <v>0</v>
      </c>
      <c r="BW31" s="612">
        <v>0</v>
      </c>
      <c r="BX31" s="612">
        <v>0</v>
      </c>
      <c r="BY31" s="612">
        <v>0</v>
      </c>
      <c r="BZ31" s="613" t="e">
        <f t="shared" si="1"/>
        <v>#DIV/0!</v>
      </c>
      <c r="CB31" s="744" t="str">
        <f t="shared" si="16"/>
        <v>1985/1986</v>
      </c>
      <c r="CC31" s="745">
        <f t="shared" si="17"/>
        <v>84.5</v>
      </c>
      <c r="CD31" s="746">
        <f t="shared" si="18"/>
        <v>2.6150887573964496</v>
      </c>
      <c r="CE31" s="746">
        <f t="shared" si="19"/>
        <v>220.97499999999999</v>
      </c>
      <c r="CF31" s="746">
        <f t="shared" si="20"/>
        <v>74.734999999999999</v>
      </c>
      <c r="CG31" s="746">
        <f t="shared" si="21"/>
        <v>51.219000000000001</v>
      </c>
      <c r="CH31" s="746">
        <f t="shared" si="22"/>
        <v>346.92899999999997</v>
      </c>
      <c r="CI31" s="746">
        <f t="shared" si="23"/>
        <v>100.529</v>
      </c>
      <c r="CJ31" s="746">
        <f t="shared" si="24"/>
        <v>156.15600000000001</v>
      </c>
      <c r="CK31" s="746">
        <f t="shared" si="25"/>
        <v>256.685</v>
      </c>
      <c r="CL31" s="746">
        <f t="shared" si="26"/>
        <v>16.759</v>
      </c>
      <c r="CM31" s="746">
        <f t="shared" si="27"/>
        <v>346.92899999999997</v>
      </c>
      <c r="CN31" s="746">
        <f t="shared" si="28"/>
        <v>73.484999999999999</v>
      </c>
      <c r="CO31" s="747">
        <f t="shared" si="29"/>
        <v>0.26873875455303459</v>
      </c>
      <c r="CP31" s="761">
        <f t="shared" si="30"/>
        <v>6.5290141613261396E-2</v>
      </c>
      <c r="CQ31" s="762">
        <f t="shared" si="31"/>
        <v>0.22806014832959107</v>
      </c>
      <c r="CS31" s="775" t="str">
        <f t="shared" si="32"/>
        <v>1985/1986</v>
      </c>
      <c r="CT31" s="788">
        <f t="shared" si="33"/>
        <v>0.35494705985633268</v>
      </c>
      <c r="CU31" s="791">
        <f t="shared" si="34"/>
        <v>0.28549487502829252</v>
      </c>
      <c r="CV31" s="791">
        <f t="shared" si="35"/>
        <v>0.53875713337480113</v>
      </c>
      <c r="CW31" s="791">
        <f t="shared" si="36"/>
        <v>0.36743520728590051</v>
      </c>
      <c r="CX31" s="791">
        <f t="shared" si="37"/>
        <v>4.2098372919394E-2</v>
      </c>
      <c r="CY31" s="791">
        <f t="shared" si="38"/>
        <v>0.46683889092088238</v>
      </c>
      <c r="CZ31" s="791">
        <f t="shared" si="39"/>
        <v>0.24622282873574419</v>
      </c>
      <c r="DA31" s="791">
        <f t="shared" si="40"/>
        <v>0.45085296506904948</v>
      </c>
      <c r="DB31" s="791">
        <f t="shared" si="41"/>
        <v>0.38552120039834537</v>
      </c>
      <c r="DC31" s="791">
        <f t="shared" si="42"/>
        <v>0.69695490217351996</v>
      </c>
      <c r="DD31" s="791">
        <f t="shared" si="43"/>
        <v>0.46683889092088238</v>
      </c>
      <c r="DE31" s="791">
        <f t="shared" si="44"/>
        <v>0.58640078346616242</v>
      </c>
      <c r="DF31" s="776">
        <f t="shared" si="45"/>
        <v>0.36816323077395408</v>
      </c>
    </row>
    <row r="32" spans="1:110" ht="14.4" x14ac:dyDescent="0.3">
      <c r="A32" s="682" t="s">
        <v>140</v>
      </c>
      <c r="B32" s="508">
        <v>131.86099999999999</v>
      </c>
      <c r="C32" s="623">
        <v>3.61</v>
      </c>
      <c r="D32" s="623">
        <v>475.45100000000002</v>
      </c>
      <c r="E32" s="623">
        <v>177.672</v>
      </c>
      <c r="F32" s="623">
        <v>52.484000000000002</v>
      </c>
      <c r="G32" s="623">
        <v>705.60699999999997</v>
      </c>
      <c r="H32" s="623">
        <v>141.07599999999999</v>
      </c>
      <c r="I32" s="623">
        <v>304.59199999999998</v>
      </c>
      <c r="J32" s="623">
        <v>445.66800000000001</v>
      </c>
      <c r="K32" s="623">
        <v>55.076999999999998</v>
      </c>
      <c r="L32" s="623">
        <v>705.60699999999997</v>
      </c>
      <c r="M32" s="633">
        <v>204.86199999999999</v>
      </c>
      <c r="N32" s="647">
        <f t="shared" si="5"/>
        <v>0.45967401743001512</v>
      </c>
      <c r="O32" s="683">
        <f t="shared" si="6"/>
        <v>0.12358302592961576</v>
      </c>
      <c r="P32" s="684">
        <f t="shared" si="7"/>
        <v>0.26884927414552234</v>
      </c>
      <c r="Q32" s="28"/>
      <c r="R32" s="690" t="str">
        <f t="shared" si="8"/>
        <v>1986/1987</v>
      </c>
      <c r="S32" s="483">
        <v>27.885999999999999</v>
      </c>
      <c r="T32" s="496">
        <v>7.49</v>
      </c>
      <c r="U32" s="496">
        <v>208.94399999999999</v>
      </c>
      <c r="V32" s="496">
        <v>102.60899999999999</v>
      </c>
      <c r="W32" s="496">
        <v>4.4999999999999998E-2</v>
      </c>
      <c r="X32" s="496">
        <v>311.59800000000001</v>
      </c>
      <c r="Y32" s="496">
        <v>31.33</v>
      </c>
      <c r="Z32" s="496">
        <v>118.35599999999999</v>
      </c>
      <c r="AA32" s="496">
        <v>149.68600000000001</v>
      </c>
      <c r="AB32" s="496">
        <v>37.911000000000001</v>
      </c>
      <c r="AC32" s="496">
        <v>311.59800000000001</v>
      </c>
      <c r="AD32" s="496">
        <v>124.001</v>
      </c>
      <c r="AE32" s="659">
        <f t="shared" si="9"/>
        <v>0.82840746629611317</v>
      </c>
      <c r="AF32" s="663">
        <f t="shared" si="10"/>
        <v>0.25327017890784709</v>
      </c>
      <c r="AG32" s="664">
        <f t="shared" si="11"/>
        <v>0.30573140539189197</v>
      </c>
      <c r="AI32" s="334" t="str">
        <f t="shared" si="12"/>
        <v>1986/1987</v>
      </c>
      <c r="AJ32" s="702">
        <v>2.9</v>
      </c>
      <c r="AK32" s="592">
        <v>3.19</v>
      </c>
      <c r="AL32" s="592">
        <v>9.25</v>
      </c>
      <c r="AM32" s="592">
        <v>0.42299999999999999</v>
      </c>
      <c r="AN32" s="592">
        <v>0</v>
      </c>
      <c r="AO32" s="592">
        <v>9.673</v>
      </c>
      <c r="AP32" s="592">
        <v>0.6</v>
      </c>
      <c r="AQ32" s="592">
        <v>4.6500000000000004</v>
      </c>
      <c r="AR32" s="592">
        <v>5.25</v>
      </c>
      <c r="AS32" s="592">
        <v>4.032</v>
      </c>
      <c r="AT32" s="592">
        <v>9.673</v>
      </c>
      <c r="AU32" s="592">
        <v>0.39100000000000001</v>
      </c>
      <c r="AV32" s="335">
        <f t="shared" si="13"/>
        <v>4.2124542124542128E-2</v>
      </c>
      <c r="AW32" s="333"/>
      <c r="AX32" s="331" t="str">
        <f t="shared" si="14"/>
        <v>1986/1987</v>
      </c>
      <c r="AY32" s="715">
        <v>14.61</v>
      </c>
      <c r="AZ32" s="587">
        <v>1.83</v>
      </c>
      <c r="BA32" s="587">
        <v>26.76</v>
      </c>
      <c r="BB32" s="587">
        <v>1.155</v>
      </c>
      <c r="BC32" s="587">
        <v>0.4</v>
      </c>
      <c r="BD32" s="587">
        <v>28.315000000000001</v>
      </c>
      <c r="BE32" s="587">
        <v>3.516</v>
      </c>
      <c r="BF32" s="587">
        <v>22.91</v>
      </c>
      <c r="BG32" s="587">
        <v>26.425999999999998</v>
      </c>
      <c r="BH32" s="587">
        <v>0</v>
      </c>
      <c r="BI32" s="587">
        <v>28.315000000000001</v>
      </c>
      <c r="BJ32" s="587">
        <v>1.889</v>
      </c>
      <c r="BK32" s="332">
        <f t="shared" si="0"/>
        <v>7.148263074245062E-2</v>
      </c>
      <c r="BL32" s="333"/>
      <c r="BM32" s="611" t="str">
        <f t="shared" si="15"/>
        <v>1986/1987</v>
      </c>
      <c r="BN32" s="736">
        <v>0</v>
      </c>
      <c r="BO32" s="612">
        <v>0</v>
      </c>
      <c r="BP32" s="612">
        <v>0</v>
      </c>
      <c r="BQ32" s="612">
        <v>0</v>
      </c>
      <c r="BR32" s="612">
        <v>0</v>
      </c>
      <c r="BS32" s="612">
        <v>0</v>
      </c>
      <c r="BT32" s="612">
        <v>0</v>
      </c>
      <c r="BU32" s="612">
        <v>0</v>
      </c>
      <c r="BV32" s="612">
        <v>0</v>
      </c>
      <c r="BW32" s="612">
        <v>0</v>
      </c>
      <c r="BX32" s="612">
        <v>0</v>
      </c>
      <c r="BY32" s="612">
        <v>0</v>
      </c>
      <c r="BZ32" s="613" t="e">
        <f t="shared" si="1"/>
        <v>#DIV/0!</v>
      </c>
      <c r="CB32" s="744" t="str">
        <f t="shared" si="16"/>
        <v>1986/1987</v>
      </c>
      <c r="CC32" s="745">
        <f t="shared" si="17"/>
        <v>86.464999999999989</v>
      </c>
      <c r="CD32" s="746">
        <f t="shared" si="18"/>
        <v>2.6657838431735397</v>
      </c>
      <c r="CE32" s="746">
        <f t="shared" si="19"/>
        <v>230.49700000000007</v>
      </c>
      <c r="CF32" s="746">
        <f t="shared" si="20"/>
        <v>73.484999999999999</v>
      </c>
      <c r="CG32" s="746">
        <f t="shared" si="21"/>
        <v>52.039000000000001</v>
      </c>
      <c r="CH32" s="746">
        <f t="shared" si="22"/>
        <v>356.02099999999996</v>
      </c>
      <c r="CI32" s="746">
        <f t="shared" si="23"/>
        <v>105.63</v>
      </c>
      <c r="CJ32" s="746">
        <f t="shared" si="24"/>
        <v>158.67599999999999</v>
      </c>
      <c r="CK32" s="746">
        <f t="shared" si="25"/>
        <v>264.30599999999998</v>
      </c>
      <c r="CL32" s="746">
        <f t="shared" si="26"/>
        <v>13.133999999999997</v>
      </c>
      <c r="CM32" s="746">
        <f t="shared" si="27"/>
        <v>356.02099999999996</v>
      </c>
      <c r="CN32" s="746">
        <f t="shared" si="28"/>
        <v>78.580999999999989</v>
      </c>
      <c r="CO32" s="747">
        <f t="shared" si="29"/>
        <v>0.28323601499423295</v>
      </c>
      <c r="CP32" s="761">
        <f t="shared" si="30"/>
        <v>4.9692401988604112E-2</v>
      </c>
      <c r="CQ32" s="762">
        <f t="shared" si="31"/>
        <v>0.16713963935302426</v>
      </c>
      <c r="CS32" s="775" t="str">
        <f t="shared" si="32"/>
        <v>1986/1987</v>
      </c>
      <c r="CT32" s="788">
        <f t="shared" si="33"/>
        <v>0.34427161935674688</v>
      </c>
      <c r="CU32" s="791">
        <f t="shared" si="34"/>
        <v>0.26155572211259281</v>
      </c>
      <c r="CV32" s="791">
        <f t="shared" si="35"/>
        <v>0.51520345945218315</v>
      </c>
      <c r="CW32" s="791">
        <f t="shared" si="36"/>
        <v>0.58640078346616242</v>
      </c>
      <c r="CX32" s="791">
        <f t="shared" si="37"/>
        <v>8.4787744836521961E-3</v>
      </c>
      <c r="CY32" s="791">
        <f t="shared" si="38"/>
        <v>0.49544009625754848</v>
      </c>
      <c r="CZ32" s="791">
        <f t="shared" si="39"/>
        <v>0.25125464288752164</v>
      </c>
      <c r="DA32" s="791">
        <f t="shared" si="40"/>
        <v>0.47905394757577346</v>
      </c>
      <c r="DB32" s="791">
        <f t="shared" si="41"/>
        <v>0.406944182665123</v>
      </c>
      <c r="DC32" s="791">
        <f t="shared" si="42"/>
        <v>0.76153385260635109</v>
      </c>
      <c r="DD32" s="791">
        <f t="shared" si="43"/>
        <v>0.49544009625754848</v>
      </c>
      <c r="DE32" s="791">
        <f t="shared" si="44"/>
        <v>0.61641983383936516</v>
      </c>
      <c r="DF32" s="776">
        <f t="shared" si="45"/>
        <v>0.38383288101038837</v>
      </c>
    </row>
    <row r="33" spans="1:110" ht="14.4" x14ac:dyDescent="0.3">
      <c r="A33" s="682" t="s">
        <v>141</v>
      </c>
      <c r="B33" s="508">
        <v>126.86199999999999</v>
      </c>
      <c r="C33" s="623">
        <v>3.56</v>
      </c>
      <c r="D33" s="623">
        <v>450.99700000000001</v>
      </c>
      <c r="E33" s="623">
        <v>204.83699999999999</v>
      </c>
      <c r="F33" s="623">
        <v>57.323</v>
      </c>
      <c r="G33" s="623">
        <v>713.15700000000004</v>
      </c>
      <c r="H33" s="623">
        <v>139.83699999999999</v>
      </c>
      <c r="I33" s="623">
        <v>316.517</v>
      </c>
      <c r="J33" s="623">
        <v>456.35399999999998</v>
      </c>
      <c r="K33" s="623">
        <v>59.128</v>
      </c>
      <c r="L33" s="623">
        <v>713.15700000000004</v>
      </c>
      <c r="M33" s="633">
        <v>197.67500000000001</v>
      </c>
      <c r="N33" s="647">
        <f t="shared" si="5"/>
        <v>0.43316153687707354</v>
      </c>
      <c r="O33" s="683">
        <f t="shared" si="6"/>
        <v>0.12956608247106413</v>
      </c>
      <c r="P33" s="684">
        <f t="shared" si="7"/>
        <v>0.29911723789047678</v>
      </c>
      <c r="Q33" s="28"/>
      <c r="R33" s="690" t="str">
        <f t="shared" si="8"/>
        <v>1987/1988</v>
      </c>
      <c r="S33" s="483">
        <v>24.081</v>
      </c>
      <c r="T33" s="496">
        <v>7.52</v>
      </c>
      <c r="U33" s="496">
        <v>181.143</v>
      </c>
      <c r="V33" s="496">
        <v>124.001</v>
      </c>
      <c r="W33" s="496">
        <v>8.6999999999999994E-2</v>
      </c>
      <c r="X33" s="496">
        <v>305.23099999999999</v>
      </c>
      <c r="Y33" s="496">
        <v>31.794</v>
      </c>
      <c r="Z33" s="496">
        <v>121.652</v>
      </c>
      <c r="AA33" s="496">
        <v>153.446</v>
      </c>
      <c r="AB33" s="496">
        <v>43.598999999999997</v>
      </c>
      <c r="AC33" s="496">
        <v>305.23099999999999</v>
      </c>
      <c r="AD33" s="496">
        <v>108.18600000000001</v>
      </c>
      <c r="AE33" s="659">
        <f t="shared" si="9"/>
        <v>0.70504281636536636</v>
      </c>
      <c r="AF33" s="663">
        <f t="shared" si="10"/>
        <v>0.28413252870716732</v>
      </c>
      <c r="AG33" s="664">
        <f t="shared" si="11"/>
        <v>0.40300038822028722</v>
      </c>
      <c r="AI33" s="334" t="str">
        <f t="shared" si="12"/>
        <v>1987/1988</v>
      </c>
      <c r="AJ33" s="702">
        <v>2.4380000000000002</v>
      </c>
      <c r="AK33" s="592">
        <v>3.77</v>
      </c>
      <c r="AL33" s="592">
        <v>9.1999999999999993</v>
      </c>
      <c r="AM33" s="592">
        <v>0.39100000000000001</v>
      </c>
      <c r="AN33" s="592">
        <v>0</v>
      </c>
      <c r="AO33" s="592">
        <v>9.5909999999999993</v>
      </c>
      <c r="AP33" s="592">
        <v>6.6000000000000003E-2</v>
      </c>
      <c r="AQ33" s="592">
        <v>4.5999999999999996</v>
      </c>
      <c r="AR33" s="592">
        <v>4.6660000000000004</v>
      </c>
      <c r="AS33" s="592">
        <v>4.34</v>
      </c>
      <c r="AT33" s="592">
        <v>9.5909999999999993</v>
      </c>
      <c r="AU33" s="592">
        <v>0.58499999999999996</v>
      </c>
      <c r="AV33" s="335">
        <f t="shared" si="13"/>
        <v>6.4956695536309117E-2</v>
      </c>
      <c r="AW33" s="344"/>
      <c r="AX33" s="331" t="str">
        <f t="shared" si="14"/>
        <v>1987/1988</v>
      </c>
      <c r="AY33" s="715">
        <v>13.375</v>
      </c>
      <c r="AZ33" s="587">
        <v>1.89</v>
      </c>
      <c r="BA33" s="587">
        <v>25.22</v>
      </c>
      <c r="BB33" s="587">
        <v>1.889</v>
      </c>
      <c r="BC33" s="587">
        <v>0.05</v>
      </c>
      <c r="BD33" s="587">
        <v>27.158999999999999</v>
      </c>
      <c r="BE33" s="587">
        <v>3.04</v>
      </c>
      <c r="BF33" s="587">
        <v>21.43</v>
      </c>
      <c r="BG33" s="587">
        <v>24.47</v>
      </c>
      <c r="BH33" s="587">
        <v>0</v>
      </c>
      <c r="BI33" s="587">
        <v>27.158999999999999</v>
      </c>
      <c r="BJ33" s="587">
        <v>2.6890000000000001</v>
      </c>
      <c r="BK33" s="332">
        <f t="shared" si="0"/>
        <v>0.10988966080915408</v>
      </c>
      <c r="BL33" s="344"/>
      <c r="BM33" s="611" t="str">
        <f t="shared" si="15"/>
        <v>1987/1988</v>
      </c>
      <c r="BN33" s="736">
        <v>2.423</v>
      </c>
      <c r="BO33" s="612">
        <v>3.43</v>
      </c>
      <c r="BP33" s="612">
        <v>8.3079999999999998</v>
      </c>
      <c r="BQ33" s="612">
        <v>0.15</v>
      </c>
      <c r="BR33" s="612">
        <v>0.3</v>
      </c>
      <c r="BS33" s="612">
        <v>8.7579999999999991</v>
      </c>
      <c r="BT33" s="612">
        <v>1.25</v>
      </c>
      <c r="BU33" s="612">
        <v>5.665</v>
      </c>
      <c r="BV33" s="612">
        <v>6.915</v>
      </c>
      <c r="BW33" s="612">
        <v>1.5</v>
      </c>
      <c r="BX33" s="612">
        <v>8.7579999999999991</v>
      </c>
      <c r="BY33" s="612">
        <v>0.34300000000000003</v>
      </c>
      <c r="BZ33" s="613">
        <f t="shared" si="1"/>
        <v>4.0760546642899589E-2</v>
      </c>
      <c r="CB33" s="744" t="str">
        <f t="shared" si="16"/>
        <v>1987/1988</v>
      </c>
      <c r="CC33" s="745">
        <f t="shared" si="17"/>
        <v>84.544999999999987</v>
      </c>
      <c r="CD33" s="746">
        <f t="shared" si="18"/>
        <v>2.6864510024247452</v>
      </c>
      <c r="CE33" s="746">
        <f t="shared" si="19"/>
        <v>227.12600000000006</v>
      </c>
      <c r="CF33" s="746">
        <f t="shared" si="20"/>
        <v>78.405999999999977</v>
      </c>
      <c r="CG33" s="746">
        <f t="shared" si="21"/>
        <v>56.886000000000003</v>
      </c>
      <c r="CH33" s="746">
        <f t="shared" si="22"/>
        <v>362.41800000000006</v>
      </c>
      <c r="CI33" s="746">
        <f t="shared" si="23"/>
        <v>103.68699999999998</v>
      </c>
      <c r="CJ33" s="746">
        <f t="shared" si="24"/>
        <v>163.17000000000002</v>
      </c>
      <c r="CK33" s="746">
        <f t="shared" si="25"/>
        <v>266.85700000000003</v>
      </c>
      <c r="CL33" s="746">
        <f t="shared" si="26"/>
        <v>9.6890000000000036</v>
      </c>
      <c r="CM33" s="746">
        <f t="shared" si="27"/>
        <v>362.41800000000006</v>
      </c>
      <c r="CN33" s="746">
        <f t="shared" si="28"/>
        <v>85.872</v>
      </c>
      <c r="CO33" s="747">
        <f t="shared" si="29"/>
        <v>0.31051615282810086</v>
      </c>
      <c r="CP33" s="761">
        <f t="shared" si="30"/>
        <v>3.6307835282567077E-2</v>
      </c>
      <c r="CQ33" s="762">
        <f t="shared" si="31"/>
        <v>0.11283072479970192</v>
      </c>
      <c r="CS33" s="775" t="str">
        <f t="shared" si="32"/>
        <v>1987/1988</v>
      </c>
      <c r="CT33" s="788">
        <f t="shared" si="33"/>
        <v>0.33356718323847967</v>
      </c>
      <c r="CU33" s="791">
        <f t="shared" si="34"/>
        <v>0.24537893190316151</v>
      </c>
      <c r="CV33" s="791">
        <f t="shared" si="35"/>
        <v>0.49639132854542256</v>
      </c>
      <c r="CW33" s="791">
        <f t="shared" si="36"/>
        <v>0.61722735638580928</v>
      </c>
      <c r="CX33" s="791">
        <f t="shared" si="37"/>
        <v>7.623467020218766E-3</v>
      </c>
      <c r="CY33" s="791">
        <f t="shared" si="38"/>
        <v>0.49181176094464463</v>
      </c>
      <c r="CZ33" s="791">
        <f t="shared" si="39"/>
        <v>0.2585152713516452</v>
      </c>
      <c r="DA33" s="791">
        <f t="shared" si="40"/>
        <v>0.48448266601793899</v>
      </c>
      <c r="DB33" s="791">
        <f t="shared" si="41"/>
        <v>0.41524123816160252</v>
      </c>
      <c r="DC33" s="791">
        <f t="shared" si="42"/>
        <v>0.83613516438912183</v>
      </c>
      <c r="DD33" s="791">
        <f t="shared" si="43"/>
        <v>0.49181176094464463</v>
      </c>
      <c r="DE33" s="791">
        <f t="shared" si="44"/>
        <v>0.56558998355887191</v>
      </c>
      <c r="DF33" s="776">
        <f t="shared" si="45"/>
        <v>0.2831400611725553</v>
      </c>
    </row>
    <row r="34" spans="1:110" ht="14.4" x14ac:dyDescent="0.3">
      <c r="A34" s="682" t="s">
        <v>142</v>
      </c>
      <c r="B34" s="508">
        <v>126.10899999999999</v>
      </c>
      <c r="C34" s="623">
        <v>3.18</v>
      </c>
      <c r="D34" s="623">
        <v>400.43900000000002</v>
      </c>
      <c r="E34" s="623">
        <v>197.67500000000001</v>
      </c>
      <c r="F34" s="623">
        <v>66.465000000000003</v>
      </c>
      <c r="G34" s="623">
        <v>664.57899999999995</v>
      </c>
      <c r="H34" s="623">
        <v>144.035</v>
      </c>
      <c r="I34" s="623">
        <v>306.827</v>
      </c>
      <c r="J34" s="623">
        <v>450.86200000000002</v>
      </c>
      <c r="K34" s="623">
        <v>68.460999999999999</v>
      </c>
      <c r="L34" s="623">
        <v>664.57899999999995</v>
      </c>
      <c r="M34" s="633">
        <v>145.256</v>
      </c>
      <c r="N34" s="647">
        <f t="shared" si="5"/>
        <v>0.32217396897498568</v>
      </c>
      <c r="O34" s="683">
        <f t="shared" si="6"/>
        <v>0.15184468861869041</v>
      </c>
      <c r="P34" s="684">
        <f t="shared" si="7"/>
        <v>0.47131271685851184</v>
      </c>
      <c r="Q34" s="28"/>
      <c r="R34" s="690" t="str">
        <f t="shared" si="8"/>
        <v>1988/1989</v>
      </c>
      <c r="S34" s="483">
        <v>23.573</v>
      </c>
      <c r="T34" s="496">
        <v>5.31</v>
      </c>
      <c r="U34" s="496">
        <v>125.194</v>
      </c>
      <c r="V34" s="496">
        <v>108.18600000000001</v>
      </c>
      <c r="W34" s="496">
        <v>7.0999999999999994E-2</v>
      </c>
      <c r="X34" s="496">
        <v>233.45099999999999</v>
      </c>
      <c r="Y34" s="496">
        <v>32.965000000000003</v>
      </c>
      <c r="Z34" s="496">
        <v>99.926000000000002</v>
      </c>
      <c r="AA34" s="496">
        <v>132.89099999999999</v>
      </c>
      <c r="AB34" s="496">
        <v>51.524999999999999</v>
      </c>
      <c r="AC34" s="496">
        <v>233.45099999999999</v>
      </c>
      <c r="AD34" s="496">
        <v>49.034999999999997</v>
      </c>
      <c r="AE34" s="659">
        <f t="shared" si="9"/>
        <v>0.3689866130889225</v>
      </c>
      <c r="AF34" s="663">
        <f t="shared" si="10"/>
        <v>0.38772377361898097</v>
      </c>
      <c r="AG34" s="664">
        <f t="shared" si="11"/>
        <v>1.0507800550627104</v>
      </c>
      <c r="AI34" s="334" t="str">
        <f t="shared" si="12"/>
        <v>1988/1989</v>
      </c>
      <c r="AJ34" s="702">
        <v>1.6839999999999999</v>
      </c>
      <c r="AK34" s="592">
        <v>2.91</v>
      </c>
      <c r="AL34" s="592">
        <v>4.9000000000000004</v>
      </c>
      <c r="AM34" s="592">
        <v>0.58499999999999996</v>
      </c>
      <c r="AN34" s="592">
        <v>0</v>
      </c>
      <c r="AO34" s="592">
        <v>5.4850000000000003</v>
      </c>
      <c r="AP34" s="592">
        <v>1</v>
      </c>
      <c r="AQ34" s="592">
        <v>2</v>
      </c>
      <c r="AR34" s="592">
        <v>3</v>
      </c>
      <c r="AS34" s="592">
        <v>1.8</v>
      </c>
      <c r="AT34" s="592">
        <v>5.4850000000000003</v>
      </c>
      <c r="AU34" s="592">
        <v>0.68500000000000005</v>
      </c>
      <c r="AV34" s="335">
        <f t="shared" si="13"/>
        <v>0.14270833333333335</v>
      </c>
      <c r="AW34" s="344"/>
      <c r="AX34" s="331" t="str">
        <f t="shared" si="14"/>
        <v>1988/1989</v>
      </c>
      <c r="AY34" s="715">
        <v>12.97</v>
      </c>
      <c r="AZ34" s="587">
        <v>2.0299999999999998</v>
      </c>
      <c r="BA34" s="587">
        <v>26.27</v>
      </c>
      <c r="BB34" s="587">
        <v>2.6890000000000001</v>
      </c>
      <c r="BC34" s="587">
        <v>0.1</v>
      </c>
      <c r="BD34" s="587">
        <v>29.059000000000001</v>
      </c>
      <c r="BE34" s="587">
        <v>3.1080000000000001</v>
      </c>
      <c r="BF34" s="587">
        <v>22</v>
      </c>
      <c r="BG34" s="587">
        <v>25.108000000000001</v>
      </c>
      <c r="BH34" s="587">
        <v>0</v>
      </c>
      <c r="BI34" s="587">
        <v>29.059000000000001</v>
      </c>
      <c r="BJ34" s="587">
        <v>3.9510000000000001</v>
      </c>
      <c r="BK34" s="332">
        <f t="shared" si="0"/>
        <v>0.15736020391906963</v>
      </c>
      <c r="BL34" s="344"/>
      <c r="BM34" s="611" t="str">
        <f t="shared" si="15"/>
        <v>1988/1989</v>
      </c>
      <c r="BN34" s="736">
        <v>2.3279999999999998</v>
      </c>
      <c r="BO34" s="612">
        <v>3.71</v>
      </c>
      <c r="BP34" s="612">
        <v>8.6379999999999999</v>
      </c>
      <c r="BQ34" s="612">
        <v>0.34300000000000003</v>
      </c>
      <c r="BR34" s="612">
        <v>1.8</v>
      </c>
      <c r="BS34" s="612">
        <v>10.781000000000001</v>
      </c>
      <c r="BT34" s="612">
        <v>1.1000000000000001</v>
      </c>
      <c r="BU34" s="612">
        <v>7.7549999999999999</v>
      </c>
      <c r="BV34" s="612">
        <v>8.8550000000000004</v>
      </c>
      <c r="BW34" s="612">
        <v>1.3</v>
      </c>
      <c r="BX34" s="612">
        <v>10.781000000000001</v>
      </c>
      <c r="BY34" s="612">
        <v>0.626</v>
      </c>
      <c r="BZ34" s="613">
        <f t="shared" si="1"/>
        <v>6.1644510093549966E-2</v>
      </c>
      <c r="CB34" s="744" t="str">
        <f t="shared" si="16"/>
        <v>1988/1989</v>
      </c>
      <c r="CC34" s="745">
        <f t="shared" si="17"/>
        <v>85.554000000000002</v>
      </c>
      <c r="CD34" s="746">
        <f t="shared" si="18"/>
        <v>2.7519110737078338</v>
      </c>
      <c r="CE34" s="746">
        <f t="shared" si="19"/>
        <v>235.43700000000001</v>
      </c>
      <c r="CF34" s="746">
        <f t="shared" si="20"/>
        <v>85.872</v>
      </c>
      <c r="CG34" s="746">
        <f t="shared" si="21"/>
        <v>64.494000000000014</v>
      </c>
      <c r="CH34" s="746">
        <f t="shared" si="22"/>
        <v>385.80299999999988</v>
      </c>
      <c r="CI34" s="746">
        <f t="shared" si="23"/>
        <v>105.86199999999999</v>
      </c>
      <c r="CJ34" s="746">
        <f t="shared" si="24"/>
        <v>175.14600000000002</v>
      </c>
      <c r="CK34" s="746">
        <f t="shared" si="25"/>
        <v>281.00799999999998</v>
      </c>
      <c r="CL34" s="746">
        <f t="shared" si="26"/>
        <v>13.835999999999999</v>
      </c>
      <c r="CM34" s="746">
        <f t="shared" si="27"/>
        <v>385.80299999999988</v>
      </c>
      <c r="CN34" s="746">
        <f t="shared" si="28"/>
        <v>90.959000000000003</v>
      </c>
      <c r="CO34" s="747">
        <f t="shared" si="29"/>
        <v>0.3084987315326071</v>
      </c>
      <c r="CP34" s="761">
        <f t="shared" si="30"/>
        <v>4.923703239765416E-2</v>
      </c>
      <c r="CQ34" s="762">
        <f t="shared" si="31"/>
        <v>0.15211249024285664</v>
      </c>
      <c r="CS34" s="775" t="str">
        <f t="shared" si="32"/>
        <v>1988/1989</v>
      </c>
      <c r="CT34" s="788">
        <f t="shared" si="33"/>
        <v>0.3215868811900815</v>
      </c>
      <c r="CU34" s="791">
        <f t="shared" si="34"/>
        <v>0.13461915921137302</v>
      </c>
      <c r="CV34" s="791">
        <f t="shared" si="35"/>
        <v>0.41205277208263935</v>
      </c>
      <c r="CW34" s="791">
        <f t="shared" si="36"/>
        <v>0.56558998355887191</v>
      </c>
      <c r="CX34" s="791">
        <f t="shared" si="37"/>
        <v>2.9654705484089217E-2</v>
      </c>
      <c r="CY34" s="791">
        <f t="shared" si="38"/>
        <v>0.41947759408588003</v>
      </c>
      <c r="CZ34" s="791">
        <f t="shared" si="39"/>
        <v>0.26502586176970877</v>
      </c>
      <c r="DA34" s="791">
        <f t="shared" si="40"/>
        <v>0.42917018384953076</v>
      </c>
      <c r="DB34" s="791">
        <f t="shared" si="41"/>
        <v>0.37673168286526704</v>
      </c>
      <c r="DC34" s="791">
        <f t="shared" si="42"/>
        <v>0.797899534041279</v>
      </c>
      <c r="DD34" s="791">
        <f t="shared" si="43"/>
        <v>0.41947759408588003</v>
      </c>
      <c r="DE34" s="791">
        <f t="shared" si="44"/>
        <v>0.37380211488682047</v>
      </c>
      <c r="DF34" s="776">
        <f t="shared" si="45"/>
        <v>4.2446748524988309E-2</v>
      </c>
    </row>
    <row r="35" spans="1:110" ht="14.4" x14ac:dyDescent="0.3">
      <c r="A35" s="682" t="s">
        <v>143</v>
      </c>
      <c r="B35" s="508">
        <v>127.346</v>
      </c>
      <c r="C35" s="623">
        <v>3.63</v>
      </c>
      <c r="D35" s="623">
        <v>461.71699999999998</v>
      </c>
      <c r="E35" s="623">
        <v>145.256</v>
      </c>
      <c r="F35" s="623">
        <v>73.602999999999994</v>
      </c>
      <c r="G35" s="623">
        <v>680.57600000000002</v>
      </c>
      <c r="H35" s="623">
        <v>150.65100000000001</v>
      </c>
      <c r="I35" s="623">
        <v>324.88400000000001</v>
      </c>
      <c r="J35" s="623">
        <v>475.53500000000003</v>
      </c>
      <c r="K35" s="623">
        <v>72.176000000000002</v>
      </c>
      <c r="L35" s="623">
        <v>680.57600000000002</v>
      </c>
      <c r="M35" s="633">
        <v>132.86500000000001</v>
      </c>
      <c r="N35" s="647">
        <f t="shared" si="5"/>
        <v>0.27940109560810455</v>
      </c>
      <c r="O35" s="683">
        <f t="shared" si="6"/>
        <v>0.15177852313709822</v>
      </c>
      <c r="P35" s="684">
        <f t="shared" si="7"/>
        <v>0.54322808866142325</v>
      </c>
      <c r="Q35" s="28"/>
      <c r="R35" s="690" t="str">
        <f t="shared" si="8"/>
        <v>1989/1990</v>
      </c>
      <c r="S35" s="483">
        <v>26.216999999999999</v>
      </c>
      <c r="T35" s="496">
        <v>7.3</v>
      </c>
      <c r="U35" s="496">
        <v>191.32</v>
      </c>
      <c r="V35" s="496">
        <v>49.034999999999997</v>
      </c>
      <c r="W35" s="496">
        <v>4.8000000000000001E-2</v>
      </c>
      <c r="X35" s="496">
        <v>240.40299999999999</v>
      </c>
      <c r="Y35" s="496">
        <v>34.799999999999997</v>
      </c>
      <c r="Z35" s="496">
        <v>111.32</v>
      </c>
      <c r="AA35" s="496">
        <v>146.12</v>
      </c>
      <c r="AB35" s="496">
        <v>60.131999999999998</v>
      </c>
      <c r="AC35" s="496">
        <v>240.40299999999999</v>
      </c>
      <c r="AD35" s="496">
        <v>34.151000000000003</v>
      </c>
      <c r="AE35" s="659">
        <f t="shared" si="9"/>
        <v>0.23371886120996443</v>
      </c>
      <c r="AF35" s="663">
        <f t="shared" si="10"/>
        <v>0.41152477415822608</v>
      </c>
      <c r="AG35" s="664">
        <f t="shared" si="11"/>
        <v>1.7607683523176478</v>
      </c>
      <c r="AI35" s="334" t="str">
        <f t="shared" si="12"/>
        <v>1989/1990</v>
      </c>
      <c r="AJ35" s="702">
        <v>1.7</v>
      </c>
      <c r="AK35" s="592">
        <v>3.06</v>
      </c>
      <c r="AL35" s="592">
        <v>5.2</v>
      </c>
      <c r="AM35" s="592">
        <v>0.68500000000000005</v>
      </c>
      <c r="AN35" s="592">
        <v>0</v>
      </c>
      <c r="AO35" s="592">
        <v>5.8849999999999998</v>
      </c>
      <c r="AP35" s="592">
        <v>0.9</v>
      </c>
      <c r="AQ35" s="592">
        <v>2</v>
      </c>
      <c r="AR35" s="592">
        <v>2.9</v>
      </c>
      <c r="AS35" s="592">
        <v>2.8</v>
      </c>
      <c r="AT35" s="592">
        <v>5.8849999999999998</v>
      </c>
      <c r="AU35" s="592">
        <v>0.185</v>
      </c>
      <c r="AV35" s="335">
        <f t="shared" si="13"/>
        <v>3.2456140350877197E-2</v>
      </c>
      <c r="AW35" s="344"/>
      <c r="AX35" s="331" t="str">
        <f t="shared" si="14"/>
        <v>1989/1990</v>
      </c>
      <c r="AY35" s="715">
        <v>12.1</v>
      </c>
      <c r="AZ35" s="587">
        <v>1.84</v>
      </c>
      <c r="BA35" s="587">
        <v>22.3</v>
      </c>
      <c r="BB35" s="587">
        <v>3.9510000000000001</v>
      </c>
      <c r="BC35" s="587">
        <v>0.9</v>
      </c>
      <c r="BD35" s="587">
        <v>27.151</v>
      </c>
      <c r="BE35" s="587">
        <v>3.3</v>
      </c>
      <c r="BF35" s="587">
        <v>22.5</v>
      </c>
      <c r="BG35" s="587">
        <v>25.8</v>
      </c>
      <c r="BH35" s="587">
        <v>0</v>
      </c>
      <c r="BI35" s="587">
        <v>27.151</v>
      </c>
      <c r="BJ35" s="587">
        <v>1.351</v>
      </c>
      <c r="BK35" s="332">
        <f t="shared" si="0"/>
        <v>5.2364341085271313E-2</v>
      </c>
      <c r="BL35" s="344"/>
      <c r="BM35" s="611" t="str">
        <f t="shared" si="15"/>
        <v>1989/1990</v>
      </c>
      <c r="BN35" s="736">
        <v>1.8560000000000001</v>
      </c>
      <c r="BO35" s="612">
        <v>3.79</v>
      </c>
      <c r="BP35" s="612">
        <v>7.0259999999999998</v>
      </c>
      <c r="BQ35" s="612">
        <v>0.626</v>
      </c>
      <c r="BR35" s="612">
        <v>1.75</v>
      </c>
      <c r="BS35" s="612">
        <v>9.4019999999999992</v>
      </c>
      <c r="BT35" s="612">
        <v>0.95</v>
      </c>
      <c r="BU35" s="612">
        <v>7.0670000000000002</v>
      </c>
      <c r="BV35" s="612">
        <v>8.0169999999999995</v>
      </c>
      <c r="BW35" s="612">
        <v>0.6</v>
      </c>
      <c r="BX35" s="612">
        <v>9.4019999999999992</v>
      </c>
      <c r="BY35" s="612">
        <v>0.78500000000000003</v>
      </c>
      <c r="BZ35" s="613">
        <f t="shared" si="1"/>
        <v>9.1098990367877469E-2</v>
      </c>
      <c r="CB35" s="744" t="str">
        <f t="shared" si="16"/>
        <v>1989/1990</v>
      </c>
      <c r="CC35" s="745">
        <f t="shared" si="17"/>
        <v>85.473000000000013</v>
      </c>
      <c r="CD35" s="746">
        <f t="shared" si="18"/>
        <v>2.759596597756016</v>
      </c>
      <c r="CE35" s="746">
        <f t="shared" si="19"/>
        <v>235.87099999999998</v>
      </c>
      <c r="CF35" s="746">
        <f t="shared" si="20"/>
        <v>90.959000000000003</v>
      </c>
      <c r="CG35" s="746">
        <f t="shared" si="21"/>
        <v>70.904999999999987</v>
      </c>
      <c r="CH35" s="746">
        <f t="shared" si="22"/>
        <v>397.73500000000001</v>
      </c>
      <c r="CI35" s="746">
        <f t="shared" si="23"/>
        <v>110.70100000000001</v>
      </c>
      <c r="CJ35" s="746">
        <f t="shared" si="24"/>
        <v>181.99700000000001</v>
      </c>
      <c r="CK35" s="746">
        <f t="shared" si="25"/>
        <v>292.69800000000004</v>
      </c>
      <c r="CL35" s="746">
        <f t="shared" si="26"/>
        <v>8.6440000000000037</v>
      </c>
      <c r="CM35" s="746">
        <f t="shared" si="27"/>
        <v>397.73500000000001</v>
      </c>
      <c r="CN35" s="746">
        <f t="shared" si="28"/>
        <v>96.393000000000001</v>
      </c>
      <c r="CO35" s="747">
        <f t="shared" si="29"/>
        <v>0.31987907427441242</v>
      </c>
      <c r="CP35" s="761">
        <f t="shared" si="30"/>
        <v>2.9532145761159975E-2</v>
      </c>
      <c r="CQ35" s="762">
        <f t="shared" si="31"/>
        <v>8.9674561430809333E-2</v>
      </c>
      <c r="CS35" s="775" t="str">
        <f t="shared" si="32"/>
        <v>1989/1990</v>
      </c>
      <c r="CT35" s="788">
        <f t="shared" si="33"/>
        <v>0.32881284060747873</v>
      </c>
      <c r="CU35" s="791">
        <f t="shared" si="34"/>
        <v>0.23978055158236478</v>
      </c>
      <c r="CV35" s="791">
        <f t="shared" si="35"/>
        <v>0.48914378287998928</v>
      </c>
      <c r="CW35" s="791">
        <f t="shared" si="36"/>
        <v>0.37380211488682047</v>
      </c>
      <c r="CX35" s="791">
        <f t="shared" si="37"/>
        <v>3.6656114560547959E-2</v>
      </c>
      <c r="CY35" s="791">
        <f t="shared" si="38"/>
        <v>0.41559061735941316</v>
      </c>
      <c r="CZ35" s="791">
        <f t="shared" si="39"/>
        <v>0.2651824415370625</v>
      </c>
      <c r="DA35" s="791">
        <f t="shared" si="40"/>
        <v>0.4398092857758461</v>
      </c>
      <c r="DB35" s="791">
        <f t="shared" si="41"/>
        <v>0.38448694628155655</v>
      </c>
      <c r="DC35" s="791">
        <f t="shared" si="42"/>
        <v>0.8802371979605409</v>
      </c>
      <c r="DD35" s="791">
        <f t="shared" si="43"/>
        <v>0.41559061735941316</v>
      </c>
      <c r="DE35" s="791">
        <f t="shared" si="44"/>
        <v>0.27450419598840936</v>
      </c>
      <c r="DF35" s="776">
        <f t="shared" si="45"/>
        <v>-0.1448740871191263</v>
      </c>
    </row>
    <row r="36" spans="1:110" ht="14.4" x14ac:dyDescent="0.3">
      <c r="A36" s="682" t="s">
        <v>144</v>
      </c>
      <c r="B36" s="648">
        <v>129.066</v>
      </c>
      <c r="C36" s="649">
        <v>3.73</v>
      </c>
      <c r="D36" s="649">
        <v>481.85399999999998</v>
      </c>
      <c r="E36" s="649">
        <v>132.86500000000001</v>
      </c>
      <c r="F36" s="649">
        <v>58.546999999999997</v>
      </c>
      <c r="G36" s="649">
        <v>673.26599999999996</v>
      </c>
      <c r="H36" s="649">
        <v>154.917</v>
      </c>
      <c r="I36" s="649">
        <v>318.55799999999999</v>
      </c>
      <c r="J36" s="649">
        <v>473.47500000000002</v>
      </c>
      <c r="K36" s="649">
        <v>58.389000000000003</v>
      </c>
      <c r="L36" s="623">
        <v>673.26599999999996</v>
      </c>
      <c r="M36" s="624">
        <v>141.40199999999999</v>
      </c>
      <c r="N36" s="647">
        <f t="shared" si="5"/>
        <v>0.29864723586250591</v>
      </c>
      <c r="O36" s="683">
        <f t="shared" si="6"/>
        <v>0.12332013305876763</v>
      </c>
      <c r="P36" s="684">
        <f t="shared" si="7"/>
        <v>0.41292909576950826</v>
      </c>
      <c r="Q36" s="28"/>
      <c r="R36" s="690" t="str">
        <f t="shared" si="8"/>
        <v>1990/1991</v>
      </c>
      <c r="S36" s="672">
        <v>27.094999999999999</v>
      </c>
      <c r="T36" s="495">
        <v>7.44</v>
      </c>
      <c r="U36" s="495">
        <v>201.53399999999999</v>
      </c>
      <c r="V36" s="495">
        <v>34.151000000000003</v>
      </c>
      <c r="W36" s="495">
        <v>8.6999999999999994E-2</v>
      </c>
      <c r="X36" s="495">
        <v>235.77199999999999</v>
      </c>
      <c r="Y36" s="495">
        <v>36.201000000000001</v>
      </c>
      <c r="Z36" s="495">
        <v>117.072</v>
      </c>
      <c r="AA36" s="495">
        <v>153.273</v>
      </c>
      <c r="AB36" s="495">
        <v>43.857999999999997</v>
      </c>
      <c r="AC36" s="496">
        <v>235.77199999999999</v>
      </c>
      <c r="AD36" s="660">
        <v>38.640999999999998</v>
      </c>
      <c r="AE36" s="659">
        <f t="shared" si="9"/>
        <v>0.25210571985933594</v>
      </c>
      <c r="AF36" s="663">
        <f t="shared" si="10"/>
        <v>0.28614302584277723</v>
      </c>
      <c r="AG36" s="664">
        <f t="shared" si="11"/>
        <v>1.1350120338500556</v>
      </c>
      <c r="AI36" s="334" t="str">
        <f t="shared" si="12"/>
        <v>1990/1991</v>
      </c>
      <c r="AJ36" s="702">
        <v>1.9</v>
      </c>
      <c r="AK36" s="592">
        <v>4.05</v>
      </c>
      <c r="AL36" s="592">
        <v>7.6849999999999996</v>
      </c>
      <c r="AM36" s="592">
        <v>0.185</v>
      </c>
      <c r="AN36" s="592">
        <v>3.0000000000000001E-3</v>
      </c>
      <c r="AO36" s="592">
        <v>7.8730000000000002</v>
      </c>
      <c r="AP36" s="592">
        <v>1.1000000000000001</v>
      </c>
      <c r="AQ36" s="592">
        <v>2.2029999999999998</v>
      </c>
      <c r="AR36" s="592">
        <v>3.3029999999999999</v>
      </c>
      <c r="AS36" s="592">
        <v>4</v>
      </c>
      <c r="AT36" s="592">
        <v>7.8730000000000002</v>
      </c>
      <c r="AU36" s="592">
        <v>0.56999999999999995</v>
      </c>
      <c r="AV36" s="335">
        <f t="shared" si="13"/>
        <v>7.8050116390524435E-2</v>
      </c>
      <c r="AW36" s="344"/>
      <c r="AX36" s="331" t="str">
        <f t="shared" si="14"/>
        <v>1990/1991</v>
      </c>
      <c r="AY36" s="715">
        <v>13.49</v>
      </c>
      <c r="AZ36" s="587">
        <v>1.8</v>
      </c>
      <c r="BA36" s="587">
        <v>24.33</v>
      </c>
      <c r="BB36" s="587">
        <v>1.351</v>
      </c>
      <c r="BC36" s="587">
        <v>0.7</v>
      </c>
      <c r="BD36" s="587">
        <v>26.381</v>
      </c>
      <c r="BE36" s="587">
        <v>3.38</v>
      </c>
      <c r="BF36" s="587">
        <v>22.25</v>
      </c>
      <c r="BG36" s="587">
        <v>25.63</v>
      </c>
      <c r="BH36" s="587">
        <v>0</v>
      </c>
      <c r="BI36" s="587">
        <v>26.381</v>
      </c>
      <c r="BJ36" s="587">
        <v>0.751</v>
      </c>
      <c r="BK36" s="332">
        <f t="shared" si="0"/>
        <v>2.9301599687865783E-2</v>
      </c>
      <c r="BL36" s="344"/>
      <c r="BM36" s="611" t="str">
        <f t="shared" si="15"/>
        <v>1990/1991</v>
      </c>
      <c r="BN36" s="736">
        <v>1.234</v>
      </c>
      <c r="BO36" s="612">
        <v>3.84</v>
      </c>
      <c r="BP36" s="612">
        <v>4.7370000000000001</v>
      </c>
      <c r="BQ36" s="612">
        <v>0.78500000000000003</v>
      </c>
      <c r="BR36" s="612">
        <v>0.4</v>
      </c>
      <c r="BS36" s="612">
        <v>5.9219999999999997</v>
      </c>
      <c r="BT36" s="612">
        <v>0.97499999999999998</v>
      </c>
      <c r="BU36" s="612">
        <v>4.0339999999999998</v>
      </c>
      <c r="BV36" s="612">
        <v>5.0090000000000003</v>
      </c>
      <c r="BW36" s="612">
        <v>0.35</v>
      </c>
      <c r="BX36" s="612">
        <v>5.9219999999999997</v>
      </c>
      <c r="BY36" s="612">
        <v>0.56299999999999994</v>
      </c>
      <c r="BZ36" s="613">
        <f t="shared" si="1"/>
        <v>0.10505691360328419</v>
      </c>
      <c r="CB36" s="744" t="str">
        <f t="shared" si="16"/>
        <v>1990/1991</v>
      </c>
      <c r="CC36" s="745">
        <f t="shared" si="17"/>
        <v>85.347000000000008</v>
      </c>
      <c r="CD36" s="746">
        <f t="shared" si="18"/>
        <v>2.8538554372151332</v>
      </c>
      <c r="CE36" s="746">
        <f t="shared" si="19"/>
        <v>243.56800000000001</v>
      </c>
      <c r="CF36" s="746">
        <f t="shared" si="20"/>
        <v>96.393000000000001</v>
      </c>
      <c r="CG36" s="746">
        <f t="shared" si="21"/>
        <v>57.356999999999992</v>
      </c>
      <c r="CH36" s="746">
        <f t="shared" si="22"/>
        <v>397.31799999999998</v>
      </c>
      <c r="CI36" s="746">
        <f t="shared" si="23"/>
        <v>113.26100000000002</v>
      </c>
      <c r="CJ36" s="746">
        <f t="shared" si="24"/>
        <v>172.999</v>
      </c>
      <c r="CK36" s="746">
        <f t="shared" si="25"/>
        <v>286.26</v>
      </c>
      <c r="CL36" s="746">
        <f t="shared" si="26"/>
        <v>10.181000000000006</v>
      </c>
      <c r="CM36" s="746">
        <f t="shared" si="27"/>
        <v>397.31799999999998</v>
      </c>
      <c r="CN36" s="746">
        <f t="shared" si="28"/>
        <v>100.877</v>
      </c>
      <c r="CO36" s="747">
        <f t="shared" si="29"/>
        <v>0.34029368407204136</v>
      </c>
      <c r="CP36" s="761">
        <f t="shared" si="30"/>
        <v>3.5565569761755074E-2</v>
      </c>
      <c r="CQ36" s="762">
        <f t="shared" si="31"/>
        <v>0.10092488872587416</v>
      </c>
      <c r="CS36" s="775" t="str">
        <f t="shared" si="32"/>
        <v>1990/1991</v>
      </c>
      <c r="CT36" s="788">
        <f t="shared" si="33"/>
        <v>0.33873367114499553</v>
      </c>
      <c r="CU36" s="791">
        <f t="shared" si="34"/>
        <v>0.23489130369567468</v>
      </c>
      <c r="CV36" s="791">
        <f t="shared" si="35"/>
        <v>0.49451908669430988</v>
      </c>
      <c r="CW36" s="791">
        <f t="shared" si="36"/>
        <v>0.27450419598840936</v>
      </c>
      <c r="CX36" s="791">
        <f t="shared" si="37"/>
        <v>2.0325550412489179E-2</v>
      </c>
      <c r="CY36" s="791">
        <f t="shared" si="38"/>
        <v>0.40986474885112267</v>
      </c>
      <c r="CZ36" s="791">
        <f t="shared" si="39"/>
        <v>0.26889237462641269</v>
      </c>
      <c r="DA36" s="791">
        <f t="shared" si="40"/>
        <v>0.45693091995806101</v>
      </c>
      <c r="DB36" s="791">
        <f t="shared" si="41"/>
        <v>0.39540630445113267</v>
      </c>
      <c r="DC36" s="791">
        <f t="shared" si="42"/>
        <v>0.82563496549007509</v>
      </c>
      <c r="DD36" s="791">
        <f t="shared" si="43"/>
        <v>0.40986474885112267</v>
      </c>
      <c r="DE36" s="791">
        <f t="shared" si="44"/>
        <v>0.286594249020523</v>
      </c>
      <c r="DF36" s="776">
        <f t="shared" si="45"/>
        <v>-0.13945030527156477</v>
      </c>
    </row>
    <row r="37" spans="1:110" ht="14.4" x14ac:dyDescent="0.3">
      <c r="A37" s="682" t="s">
        <v>145</v>
      </c>
      <c r="B37" s="648">
        <v>132.51900000000001</v>
      </c>
      <c r="C37" s="649">
        <v>3.72</v>
      </c>
      <c r="D37" s="649">
        <v>492.834</v>
      </c>
      <c r="E37" s="649">
        <v>141.40199999999999</v>
      </c>
      <c r="F37" s="649">
        <v>63.106999999999999</v>
      </c>
      <c r="G37" s="649">
        <v>697.34299999999996</v>
      </c>
      <c r="H37" s="649">
        <v>159.86600000000001</v>
      </c>
      <c r="I37" s="649">
        <v>334.37099999999998</v>
      </c>
      <c r="J37" s="649">
        <v>494.23700000000002</v>
      </c>
      <c r="K37" s="649">
        <v>62.052999999999997</v>
      </c>
      <c r="L37" s="623">
        <v>697.34299999999996</v>
      </c>
      <c r="M37" s="624">
        <v>141.053</v>
      </c>
      <c r="N37" s="647">
        <f t="shared" si="5"/>
        <v>0.28539546816608224</v>
      </c>
      <c r="O37" s="683">
        <f t="shared" si="6"/>
        <v>0.12555312532246674</v>
      </c>
      <c r="P37" s="684">
        <f t="shared" si="7"/>
        <v>0.4399268360119955</v>
      </c>
      <c r="Q37" s="28"/>
      <c r="R37" s="690" t="str">
        <f t="shared" si="8"/>
        <v>1991/1992</v>
      </c>
      <c r="S37" s="672">
        <v>27.850999999999999</v>
      </c>
      <c r="T37" s="495">
        <v>6.82</v>
      </c>
      <c r="U37" s="495">
        <v>189.86799999999999</v>
      </c>
      <c r="V37" s="495">
        <v>38.640999999999998</v>
      </c>
      <c r="W37" s="495">
        <v>0.499</v>
      </c>
      <c r="X37" s="495">
        <v>229.00800000000001</v>
      </c>
      <c r="Y37" s="495">
        <v>38.953000000000003</v>
      </c>
      <c r="Z37" s="495">
        <v>121.873</v>
      </c>
      <c r="AA37" s="495">
        <v>160.82599999999999</v>
      </c>
      <c r="AB37" s="495">
        <v>40.232999999999997</v>
      </c>
      <c r="AC37" s="496">
        <v>229.00800000000001</v>
      </c>
      <c r="AD37" s="660">
        <v>27.949000000000002</v>
      </c>
      <c r="AE37" s="659">
        <f t="shared" si="9"/>
        <v>0.17378408963724773</v>
      </c>
      <c r="AF37" s="663">
        <f t="shared" si="10"/>
        <v>0.25016477435240569</v>
      </c>
      <c r="AG37" s="664">
        <f t="shared" si="11"/>
        <v>1.4395148305842784</v>
      </c>
      <c r="AI37" s="334" t="str">
        <f t="shared" si="12"/>
        <v>1991/1992</v>
      </c>
      <c r="AJ37" s="702">
        <v>2.4</v>
      </c>
      <c r="AK37" s="592">
        <v>4.42</v>
      </c>
      <c r="AL37" s="592">
        <v>10.6</v>
      </c>
      <c r="AM37" s="592">
        <v>0.56999999999999995</v>
      </c>
      <c r="AN37" s="592">
        <v>1E-3</v>
      </c>
      <c r="AO37" s="592">
        <v>11.170999999999999</v>
      </c>
      <c r="AP37" s="592">
        <v>1.5</v>
      </c>
      <c r="AQ37" s="592">
        <v>2.9009999999999998</v>
      </c>
      <c r="AR37" s="592">
        <v>4.4009999999999998</v>
      </c>
      <c r="AS37" s="592">
        <v>6.07</v>
      </c>
      <c r="AT37" s="592">
        <v>11.170999999999999</v>
      </c>
      <c r="AU37" s="592">
        <v>0.7</v>
      </c>
      <c r="AV37" s="335">
        <f t="shared" si="13"/>
        <v>6.68513036004202E-2</v>
      </c>
      <c r="AW37" s="344"/>
      <c r="AX37" s="331" t="str">
        <f t="shared" si="14"/>
        <v>1991/1992</v>
      </c>
      <c r="AY37" s="715">
        <v>14.03</v>
      </c>
      <c r="AZ37" s="587">
        <v>2.2000000000000002</v>
      </c>
      <c r="BA37" s="587">
        <v>30.8</v>
      </c>
      <c r="BB37" s="587">
        <v>0.751</v>
      </c>
      <c r="BC37" s="587">
        <v>0.497</v>
      </c>
      <c r="BD37" s="587">
        <v>32.048000000000002</v>
      </c>
      <c r="BE37" s="587">
        <v>3</v>
      </c>
      <c r="BF37" s="587">
        <v>25.67</v>
      </c>
      <c r="BG37" s="587">
        <v>28.67</v>
      </c>
      <c r="BH37" s="587">
        <v>0</v>
      </c>
      <c r="BI37" s="587">
        <v>32.048000000000002</v>
      </c>
      <c r="BJ37" s="587">
        <v>3.3780000000000001</v>
      </c>
      <c r="BK37" s="332">
        <f t="shared" si="0"/>
        <v>0.11782350889431462</v>
      </c>
      <c r="BL37" s="344"/>
      <c r="BM37" s="611" t="str">
        <f t="shared" si="15"/>
        <v>1991/1992</v>
      </c>
      <c r="BN37" s="736">
        <v>1.4610000000000001</v>
      </c>
      <c r="BO37" s="612">
        <v>3.25</v>
      </c>
      <c r="BP37" s="612">
        <v>4.7469999999999999</v>
      </c>
      <c r="BQ37" s="612">
        <v>0.56299999999999994</v>
      </c>
      <c r="BR37" s="612">
        <v>0.81899999999999995</v>
      </c>
      <c r="BS37" s="612">
        <v>6.1289999999999996</v>
      </c>
      <c r="BT37" s="612">
        <v>0.9</v>
      </c>
      <c r="BU37" s="612">
        <v>4.6859999999999999</v>
      </c>
      <c r="BV37" s="612">
        <v>5.5860000000000003</v>
      </c>
      <c r="BW37" s="612">
        <v>0.15</v>
      </c>
      <c r="BX37" s="612">
        <v>6.1289999999999996</v>
      </c>
      <c r="BY37" s="612">
        <v>0.39300000000000002</v>
      </c>
      <c r="BZ37" s="613">
        <f t="shared" si="1"/>
        <v>6.8514644351464427E-2</v>
      </c>
      <c r="CB37" s="744" t="str">
        <f t="shared" si="16"/>
        <v>1991/1992</v>
      </c>
      <c r="CC37" s="745">
        <f t="shared" si="17"/>
        <v>86.777000000000001</v>
      </c>
      <c r="CD37" s="746">
        <f t="shared" si="18"/>
        <v>2.9595284464777527</v>
      </c>
      <c r="CE37" s="746">
        <f t="shared" si="19"/>
        <v>256.81899999999996</v>
      </c>
      <c r="CF37" s="746">
        <f t="shared" si="20"/>
        <v>100.877</v>
      </c>
      <c r="CG37" s="746">
        <f t="shared" si="21"/>
        <v>61.290999999999997</v>
      </c>
      <c r="CH37" s="746">
        <f t="shared" si="22"/>
        <v>418.98699999999991</v>
      </c>
      <c r="CI37" s="746">
        <f t="shared" si="23"/>
        <v>115.51300000000001</v>
      </c>
      <c r="CJ37" s="746">
        <f t="shared" si="24"/>
        <v>179.24099999999996</v>
      </c>
      <c r="CK37" s="746">
        <f t="shared" si="25"/>
        <v>294.75400000000002</v>
      </c>
      <c r="CL37" s="746">
        <f t="shared" si="26"/>
        <v>15.6</v>
      </c>
      <c r="CM37" s="746">
        <f t="shared" si="27"/>
        <v>418.98699999999991</v>
      </c>
      <c r="CN37" s="746">
        <f t="shared" si="28"/>
        <v>108.633</v>
      </c>
      <c r="CO37" s="747">
        <f t="shared" si="29"/>
        <v>0.35002932135561321</v>
      </c>
      <c r="CP37" s="761">
        <f t="shared" si="30"/>
        <v>5.2925490408951191E-2</v>
      </c>
      <c r="CQ37" s="762">
        <f t="shared" si="31"/>
        <v>0.14360277263814863</v>
      </c>
      <c r="CS37" s="775" t="str">
        <f t="shared" si="32"/>
        <v>1991/1992</v>
      </c>
      <c r="CT37" s="788">
        <f t="shared" si="33"/>
        <v>0.34517314498298357</v>
      </c>
      <c r="CU37" s="791">
        <f t="shared" si="34"/>
        <v>0.2044278369683461</v>
      </c>
      <c r="CV37" s="791">
        <f t="shared" si="35"/>
        <v>0.47889350166587541</v>
      </c>
      <c r="CW37" s="791">
        <f t="shared" si="36"/>
        <v>0.286594249020523</v>
      </c>
      <c r="CX37" s="791">
        <f t="shared" si="37"/>
        <v>2.8776522414312278E-2</v>
      </c>
      <c r="CY37" s="791">
        <f t="shared" si="38"/>
        <v>0.39916655075049157</v>
      </c>
      <c r="CZ37" s="791">
        <f t="shared" si="39"/>
        <v>0.27743860483154648</v>
      </c>
      <c r="DA37" s="791">
        <f t="shared" si="40"/>
        <v>0.46394573692096508</v>
      </c>
      <c r="DB37" s="791">
        <f t="shared" si="41"/>
        <v>0.40361810224649308</v>
      </c>
      <c r="DC37" s="791">
        <f t="shared" si="42"/>
        <v>0.74860200151483403</v>
      </c>
      <c r="DD37" s="791">
        <f t="shared" si="43"/>
        <v>0.39916655075049157</v>
      </c>
      <c r="DE37" s="791">
        <f t="shared" si="44"/>
        <v>0.22984268324672286</v>
      </c>
      <c r="DF37" s="776">
        <f t="shared" si="45"/>
        <v>-0.22647119663413195</v>
      </c>
    </row>
    <row r="38" spans="1:110" ht="14.4" x14ac:dyDescent="0.3">
      <c r="A38" s="682" t="s">
        <v>146</v>
      </c>
      <c r="B38" s="648">
        <v>133.15600000000001</v>
      </c>
      <c r="C38" s="649">
        <v>4.0199999999999996</v>
      </c>
      <c r="D38" s="649">
        <v>535.69500000000005</v>
      </c>
      <c r="E38" s="649">
        <v>139.191</v>
      </c>
      <c r="F38" s="649">
        <v>60.289000000000001</v>
      </c>
      <c r="G38" s="649">
        <v>735.17499999999995</v>
      </c>
      <c r="H38" s="649">
        <v>160.506</v>
      </c>
      <c r="I38" s="649">
        <v>348.666</v>
      </c>
      <c r="J38" s="649">
        <v>509.17200000000003</v>
      </c>
      <c r="K38" s="649">
        <v>63.262999999999998</v>
      </c>
      <c r="L38" s="623">
        <v>735.17499999999995</v>
      </c>
      <c r="M38" s="624">
        <v>162.74</v>
      </c>
      <c r="N38" s="647">
        <f t="shared" si="5"/>
        <v>0.31961694672919955</v>
      </c>
      <c r="O38" s="683">
        <f t="shared" si="6"/>
        <v>0.12424681639995915</v>
      </c>
      <c r="P38" s="684">
        <f t="shared" si="7"/>
        <v>0.38873663512350987</v>
      </c>
      <c r="Q38" s="28"/>
      <c r="R38" s="690" t="str">
        <f t="shared" si="8"/>
        <v>1992/1993</v>
      </c>
      <c r="S38" s="672">
        <v>29.169</v>
      </c>
      <c r="T38" s="495">
        <v>8.25</v>
      </c>
      <c r="U38" s="495">
        <v>240.71899999999999</v>
      </c>
      <c r="V38" s="495">
        <v>27.949000000000002</v>
      </c>
      <c r="W38" s="495">
        <v>0.18</v>
      </c>
      <c r="X38" s="495">
        <v>268.84800000000001</v>
      </c>
      <c r="Y38" s="495">
        <v>39.518000000000001</v>
      </c>
      <c r="Z38" s="495">
        <v>133.40899999999999</v>
      </c>
      <c r="AA38" s="495">
        <v>172.92699999999999</v>
      </c>
      <c r="AB38" s="495">
        <v>42.249000000000002</v>
      </c>
      <c r="AC38" s="496">
        <v>268.84800000000001</v>
      </c>
      <c r="AD38" s="660">
        <v>53.671999999999997</v>
      </c>
      <c r="AE38" s="659">
        <f t="shared" si="9"/>
        <v>0.31037374152098862</v>
      </c>
      <c r="AF38" s="663">
        <f t="shared" si="10"/>
        <v>0.24431696611865125</v>
      </c>
      <c r="AG38" s="664">
        <f t="shared" si="11"/>
        <v>0.78717021910866014</v>
      </c>
      <c r="AI38" s="334" t="str">
        <f t="shared" si="12"/>
        <v>1992/1993</v>
      </c>
      <c r="AJ38" s="702">
        <v>2.4500000000000002</v>
      </c>
      <c r="AK38" s="592">
        <v>4.16</v>
      </c>
      <c r="AL38" s="592">
        <v>10.199999999999999</v>
      </c>
      <c r="AM38" s="592">
        <v>0.7</v>
      </c>
      <c r="AN38" s="592">
        <v>1E-3</v>
      </c>
      <c r="AO38" s="592">
        <v>10.901</v>
      </c>
      <c r="AP38" s="592">
        <v>1.5009999999999999</v>
      </c>
      <c r="AQ38" s="592">
        <v>3.601</v>
      </c>
      <c r="AR38" s="592">
        <v>5.1020000000000003</v>
      </c>
      <c r="AS38" s="592">
        <v>4.7489999999999997</v>
      </c>
      <c r="AT38" s="592">
        <v>10.901</v>
      </c>
      <c r="AU38" s="592">
        <v>1.05</v>
      </c>
      <c r="AV38" s="335">
        <f t="shared" si="13"/>
        <v>0.10658816363820933</v>
      </c>
      <c r="AW38" s="344"/>
      <c r="AX38" s="331" t="str">
        <f t="shared" si="14"/>
        <v>1992/1993</v>
      </c>
      <c r="AY38" s="715">
        <v>12.4</v>
      </c>
      <c r="AZ38" s="587">
        <v>2.36</v>
      </c>
      <c r="BA38" s="587">
        <v>29.2</v>
      </c>
      <c r="BB38" s="587">
        <v>3.3780000000000001</v>
      </c>
      <c r="BC38" s="587">
        <v>1.22</v>
      </c>
      <c r="BD38" s="587">
        <v>33.798000000000002</v>
      </c>
      <c r="BE38" s="587">
        <v>3.7</v>
      </c>
      <c r="BF38" s="587">
        <v>26.5</v>
      </c>
      <c r="BG38" s="587">
        <v>30.2</v>
      </c>
      <c r="BH38" s="587">
        <v>8.9999999999999993E-3</v>
      </c>
      <c r="BI38" s="587">
        <v>33.798000000000002</v>
      </c>
      <c r="BJ38" s="587">
        <v>3.589</v>
      </c>
      <c r="BK38" s="332">
        <f t="shared" si="0"/>
        <v>0.11880565394418882</v>
      </c>
      <c r="BL38" s="344"/>
      <c r="BM38" s="611" t="str">
        <f t="shared" si="15"/>
        <v>1992/1993</v>
      </c>
      <c r="BN38" s="736">
        <v>1.1599999999999999</v>
      </c>
      <c r="BO38" s="612">
        <v>2.46</v>
      </c>
      <c r="BP38" s="612">
        <v>2.851</v>
      </c>
      <c r="BQ38" s="612">
        <v>0.39300000000000002</v>
      </c>
      <c r="BR38" s="612">
        <v>0.98</v>
      </c>
      <c r="BS38" s="612">
        <v>4.2240000000000002</v>
      </c>
      <c r="BT38" s="612">
        <v>0.85</v>
      </c>
      <c r="BU38" s="612">
        <v>3.0009999999999999</v>
      </c>
      <c r="BV38" s="612">
        <v>3.851</v>
      </c>
      <c r="BW38" s="612">
        <v>0.1</v>
      </c>
      <c r="BX38" s="612">
        <v>4.2240000000000002</v>
      </c>
      <c r="BY38" s="612">
        <v>0.27300000000000002</v>
      </c>
      <c r="BZ38" s="613">
        <f t="shared" si="1"/>
        <v>6.9096431283219448E-2</v>
      </c>
      <c r="CB38" s="744" t="str">
        <f t="shared" si="16"/>
        <v>1992/1993</v>
      </c>
      <c r="CC38" s="745">
        <f t="shared" si="17"/>
        <v>87.977000000000004</v>
      </c>
      <c r="CD38" s="746">
        <f t="shared" si="18"/>
        <v>2.8726257999249811</v>
      </c>
      <c r="CE38" s="746">
        <f t="shared" si="19"/>
        <v>252.72500000000008</v>
      </c>
      <c r="CF38" s="746">
        <f t="shared" si="20"/>
        <v>106.771</v>
      </c>
      <c r="CG38" s="746">
        <f t="shared" si="21"/>
        <v>57.908000000000008</v>
      </c>
      <c r="CH38" s="746">
        <f t="shared" si="22"/>
        <v>417.40399999999994</v>
      </c>
      <c r="CI38" s="746">
        <f t="shared" si="23"/>
        <v>114.937</v>
      </c>
      <c r="CJ38" s="746">
        <f t="shared" si="24"/>
        <v>182.155</v>
      </c>
      <c r="CK38" s="746">
        <f t="shared" si="25"/>
        <v>297.09200000000004</v>
      </c>
      <c r="CL38" s="746">
        <f t="shared" si="26"/>
        <v>16.155999999999995</v>
      </c>
      <c r="CM38" s="746">
        <f t="shared" si="27"/>
        <v>417.40399999999994</v>
      </c>
      <c r="CN38" s="746">
        <f t="shared" si="28"/>
        <v>104.15600000000002</v>
      </c>
      <c r="CO38" s="747">
        <f t="shared" si="29"/>
        <v>0.33250332005312089</v>
      </c>
      <c r="CP38" s="761">
        <f t="shared" si="30"/>
        <v>5.4380461271256016E-2</v>
      </c>
      <c r="CQ38" s="762">
        <f t="shared" si="31"/>
        <v>0.15511348362072269</v>
      </c>
      <c r="CS38" s="775" t="str">
        <f t="shared" si="32"/>
        <v>1992/1993</v>
      </c>
      <c r="CT38" s="788">
        <f t="shared" si="33"/>
        <v>0.33929376070173334</v>
      </c>
      <c r="CU38" s="791">
        <f t="shared" si="34"/>
        <v>0.28541646768035289</v>
      </c>
      <c r="CV38" s="791">
        <f t="shared" si="35"/>
        <v>0.52822968293525219</v>
      </c>
      <c r="CW38" s="791">
        <f t="shared" si="36"/>
        <v>0.2329173581625249</v>
      </c>
      <c r="CX38" s="791">
        <f t="shared" si="37"/>
        <v>3.9493108195524762E-2</v>
      </c>
      <c r="CY38" s="791">
        <f t="shared" si="38"/>
        <v>0.43223858265038939</v>
      </c>
      <c r="CZ38" s="791">
        <f t="shared" si="39"/>
        <v>0.28390838971751842</v>
      </c>
      <c r="DA38" s="791">
        <f t="shared" si="40"/>
        <v>0.47756592268818865</v>
      </c>
      <c r="DB38" s="791">
        <f t="shared" si="41"/>
        <v>0.41651936870055695</v>
      </c>
      <c r="DC38" s="791">
        <f t="shared" si="42"/>
        <v>0.74462165878949782</v>
      </c>
      <c r="DD38" s="791">
        <f t="shared" si="43"/>
        <v>0.43223858265038939</v>
      </c>
      <c r="DE38" s="791">
        <f t="shared" si="44"/>
        <v>0.35998525255007985</v>
      </c>
      <c r="DF38" s="776">
        <f t="shared" si="45"/>
        <v>-4.0318179169765767E-2</v>
      </c>
    </row>
    <row r="39" spans="1:110" ht="14.4" x14ac:dyDescent="0.3">
      <c r="A39" s="682" t="s">
        <v>147</v>
      </c>
      <c r="B39" s="648">
        <v>130.744</v>
      </c>
      <c r="C39" s="649">
        <v>3.64</v>
      </c>
      <c r="D39" s="649">
        <v>475.923</v>
      </c>
      <c r="E39" s="649">
        <v>162.74</v>
      </c>
      <c r="F39" s="649">
        <v>56.972999999999999</v>
      </c>
      <c r="G39" s="649">
        <v>695.63599999999997</v>
      </c>
      <c r="H39" s="649">
        <v>165.285</v>
      </c>
      <c r="I39" s="649">
        <v>342.05200000000002</v>
      </c>
      <c r="J39" s="649">
        <v>507.33699999999999</v>
      </c>
      <c r="K39" s="649">
        <v>58.860999999999997</v>
      </c>
      <c r="L39" s="623">
        <v>695.63599999999997</v>
      </c>
      <c r="M39" s="624">
        <v>129.43799999999999</v>
      </c>
      <c r="N39" s="647">
        <f t="shared" si="5"/>
        <v>0.25513219024041217</v>
      </c>
      <c r="O39" s="683">
        <f t="shared" si="6"/>
        <v>0.1160195294252144</v>
      </c>
      <c r="P39" s="684">
        <f t="shared" si="7"/>
        <v>0.45474281123008703</v>
      </c>
      <c r="Q39" s="28"/>
      <c r="R39" s="690" t="str">
        <f t="shared" si="8"/>
        <v>1993/1994</v>
      </c>
      <c r="S39" s="672">
        <v>25.468</v>
      </c>
      <c r="T39" s="495">
        <v>6.32</v>
      </c>
      <c r="U39" s="495">
        <v>160.98599999999999</v>
      </c>
      <c r="V39" s="495">
        <v>53.671999999999997</v>
      </c>
      <c r="W39" s="495">
        <v>0.52900000000000003</v>
      </c>
      <c r="X39" s="495">
        <v>215.18700000000001</v>
      </c>
      <c r="Y39" s="495">
        <v>40.976999999999997</v>
      </c>
      <c r="Z39" s="495">
        <v>118.874</v>
      </c>
      <c r="AA39" s="495">
        <v>159.851</v>
      </c>
      <c r="AB39" s="495">
        <v>33.741</v>
      </c>
      <c r="AC39" s="496">
        <v>215.18700000000001</v>
      </c>
      <c r="AD39" s="660">
        <v>21.594999999999999</v>
      </c>
      <c r="AE39" s="659">
        <f t="shared" si="9"/>
        <v>0.13509455680602561</v>
      </c>
      <c r="AF39" s="663">
        <f t="shared" si="10"/>
        <v>0.21107781621635147</v>
      </c>
      <c r="AG39" s="664">
        <f t="shared" si="11"/>
        <v>1.5624450104190786</v>
      </c>
      <c r="AI39" s="334" t="str">
        <f t="shared" si="12"/>
        <v>1993/1994</v>
      </c>
      <c r="AJ39" s="702">
        <v>2.4</v>
      </c>
      <c r="AK39" s="592">
        <v>4.17</v>
      </c>
      <c r="AL39" s="592">
        <v>10</v>
      </c>
      <c r="AM39" s="592">
        <v>1.05</v>
      </c>
      <c r="AN39" s="592">
        <v>1E-3</v>
      </c>
      <c r="AO39" s="592">
        <v>11.051</v>
      </c>
      <c r="AP39" s="592">
        <v>1.516</v>
      </c>
      <c r="AQ39" s="592">
        <v>4.25</v>
      </c>
      <c r="AR39" s="592">
        <v>5.766</v>
      </c>
      <c r="AS39" s="592">
        <v>4.0999999999999996</v>
      </c>
      <c r="AT39" s="592">
        <v>11.051</v>
      </c>
      <c r="AU39" s="592">
        <v>1.1850000000000001</v>
      </c>
      <c r="AV39" s="335">
        <f t="shared" si="13"/>
        <v>0.12010946685586865</v>
      </c>
      <c r="AW39" s="344"/>
      <c r="AX39" s="331" t="str">
        <f t="shared" si="14"/>
        <v>1993/1994</v>
      </c>
      <c r="AY39" s="715">
        <v>13.692</v>
      </c>
      <c r="AZ39" s="587">
        <v>2.41</v>
      </c>
      <c r="BA39" s="587">
        <v>32.933999999999997</v>
      </c>
      <c r="BB39" s="587">
        <v>3.589</v>
      </c>
      <c r="BC39" s="587">
        <v>1.304</v>
      </c>
      <c r="BD39" s="587">
        <v>37.826999999999998</v>
      </c>
      <c r="BE39" s="587">
        <v>5</v>
      </c>
      <c r="BF39" s="587">
        <v>28</v>
      </c>
      <c r="BG39" s="587">
        <v>33</v>
      </c>
      <c r="BH39" s="587">
        <v>4.0000000000000001E-3</v>
      </c>
      <c r="BI39" s="587">
        <v>37.826999999999998</v>
      </c>
      <c r="BJ39" s="587">
        <v>4.8230000000000004</v>
      </c>
      <c r="BK39" s="332">
        <f t="shared" si="0"/>
        <v>0.1461338019633984</v>
      </c>
      <c r="BL39" s="344"/>
      <c r="BM39" s="611" t="str">
        <f t="shared" si="15"/>
        <v>1993/1994</v>
      </c>
      <c r="BN39" s="736">
        <v>1.331</v>
      </c>
      <c r="BO39" s="612">
        <v>2.85</v>
      </c>
      <c r="BP39" s="612">
        <v>3.786</v>
      </c>
      <c r="BQ39" s="612">
        <v>0.27300000000000002</v>
      </c>
      <c r="BR39" s="612">
        <v>8.5999999999999993E-2</v>
      </c>
      <c r="BS39" s="612">
        <v>4.1449999999999996</v>
      </c>
      <c r="BT39" s="612">
        <v>0.75600000000000001</v>
      </c>
      <c r="BU39" s="612">
        <v>2.552</v>
      </c>
      <c r="BV39" s="612">
        <v>3.3079999999999998</v>
      </c>
      <c r="BW39" s="612">
        <v>2E-3</v>
      </c>
      <c r="BX39" s="612">
        <v>4.1449999999999996</v>
      </c>
      <c r="BY39" s="612">
        <v>0.83499999999999996</v>
      </c>
      <c r="BZ39" s="613">
        <f t="shared" si="1"/>
        <v>0.25226586102719034</v>
      </c>
      <c r="CB39" s="744" t="str">
        <f t="shared" si="16"/>
        <v>1993/1994</v>
      </c>
      <c r="CC39" s="745">
        <f t="shared" si="17"/>
        <v>87.852999999999994</v>
      </c>
      <c r="CD39" s="746">
        <f t="shared" si="18"/>
        <v>3.053020386327161</v>
      </c>
      <c r="CE39" s="746">
        <f t="shared" si="19"/>
        <v>268.21700000000004</v>
      </c>
      <c r="CF39" s="746">
        <f t="shared" si="20"/>
        <v>104.15600000000002</v>
      </c>
      <c r="CG39" s="746">
        <f t="shared" si="21"/>
        <v>55.052999999999997</v>
      </c>
      <c r="CH39" s="746">
        <f t="shared" si="22"/>
        <v>427.42599999999999</v>
      </c>
      <c r="CI39" s="746">
        <f t="shared" si="23"/>
        <v>117.03599999999999</v>
      </c>
      <c r="CJ39" s="746">
        <f t="shared" si="24"/>
        <v>188.37600000000003</v>
      </c>
      <c r="CK39" s="746">
        <f t="shared" si="25"/>
        <v>305.41199999999998</v>
      </c>
      <c r="CL39" s="746">
        <f t="shared" si="26"/>
        <v>21.013999999999996</v>
      </c>
      <c r="CM39" s="746">
        <f t="shared" si="27"/>
        <v>427.42599999999999</v>
      </c>
      <c r="CN39" s="746">
        <f t="shared" si="28"/>
        <v>100.99999999999999</v>
      </c>
      <c r="CO39" s="747">
        <f t="shared" si="29"/>
        <v>0.30941162775024045</v>
      </c>
      <c r="CP39" s="761">
        <f t="shared" si="30"/>
        <v>6.8805416944979228E-2</v>
      </c>
      <c r="CQ39" s="762">
        <f t="shared" si="31"/>
        <v>0.20805940594059405</v>
      </c>
      <c r="CS39" s="775" t="str">
        <f t="shared" si="32"/>
        <v>1993/1994</v>
      </c>
      <c r="CT39" s="788">
        <f t="shared" si="33"/>
        <v>0.32805329498868019</v>
      </c>
      <c r="CU39" s="791">
        <f t="shared" si="34"/>
        <v>0.16125813562440638</v>
      </c>
      <c r="CV39" s="791">
        <f t="shared" si="35"/>
        <v>0.43642774146237928</v>
      </c>
      <c r="CW39" s="791">
        <f t="shared" si="36"/>
        <v>0.35998525255007985</v>
      </c>
      <c r="CX39" s="791">
        <f t="shared" si="37"/>
        <v>3.3700173766521013E-2</v>
      </c>
      <c r="CY39" s="791">
        <f t="shared" si="38"/>
        <v>0.38556083928951346</v>
      </c>
      <c r="CZ39" s="791">
        <f t="shared" si="39"/>
        <v>0.29191396678464476</v>
      </c>
      <c r="DA39" s="791">
        <f t="shared" si="40"/>
        <v>0.44927671815981185</v>
      </c>
      <c r="DB39" s="791">
        <f t="shared" si="41"/>
        <v>0.39800960702649324</v>
      </c>
      <c r="DC39" s="791">
        <f t="shared" si="42"/>
        <v>0.64298941574217228</v>
      </c>
      <c r="DD39" s="791">
        <f t="shared" si="43"/>
        <v>0.38556083928951346</v>
      </c>
      <c r="DE39" s="791">
        <f t="shared" si="44"/>
        <v>0.21970364189805158</v>
      </c>
      <c r="DF39" s="776">
        <f t="shared" si="45"/>
        <v>-0.21275025099216416</v>
      </c>
    </row>
    <row r="40" spans="1:110" ht="14.4" x14ac:dyDescent="0.3">
      <c r="A40" s="682" t="s">
        <v>148</v>
      </c>
      <c r="B40" s="648">
        <v>135.19900000000001</v>
      </c>
      <c r="C40" s="649">
        <v>4.1399999999999997</v>
      </c>
      <c r="D40" s="649">
        <v>559.61500000000001</v>
      </c>
      <c r="E40" s="649">
        <v>129.43799999999999</v>
      </c>
      <c r="F40" s="649">
        <v>68.911000000000001</v>
      </c>
      <c r="G40" s="649">
        <v>757.96400000000006</v>
      </c>
      <c r="H40" s="649">
        <v>166.86600000000001</v>
      </c>
      <c r="I40" s="649">
        <v>371.62400000000002</v>
      </c>
      <c r="J40" s="649">
        <v>538.49</v>
      </c>
      <c r="K40" s="649">
        <v>66.126000000000005</v>
      </c>
      <c r="L40" s="623">
        <v>757.96400000000006</v>
      </c>
      <c r="M40" s="624">
        <v>153.34800000000001</v>
      </c>
      <c r="N40" s="647">
        <f t="shared" si="5"/>
        <v>0.28477409051235864</v>
      </c>
      <c r="O40" s="683">
        <f t="shared" si="6"/>
        <v>0.12279893777043215</v>
      </c>
      <c r="P40" s="684">
        <f t="shared" si="7"/>
        <v>0.43121527506064639</v>
      </c>
      <c r="Q40" s="28"/>
      <c r="R40" s="690" t="str">
        <f t="shared" si="8"/>
        <v>1994/1995</v>
      </c>
      <c r="S40" s="672">
        <v>29.344999999999999</v>
      </c>
      <c r="T40" s="495">
        <v>8.6999999999999993</v>
      </c>
      <c r="U40" s="495">
        <v>255.29499999999999</v>
      </c>
      <c r="V40" s="495">
        <v>21.594999999999999</v>
      </c>
      <c r="W40" s="495">
        <v>0.24299999999999999</v>
      </c>
      <c r="X40" s="495">
        <v>277.13299999999998</v>
      </c>
      <c r="Y40" s="495">
        <v>43.569000000000003</v>
      </c>
      <c r="Z40" s="495">
        <v>138.68199999999999</v>
      </c>
      <c r="AA40" s="495">
        <v>182.251</v>
      </c>
      <c r="AB40" s="495">
        <v>55.311</v>
      </c>
      <c r="AC40" s="496">
        <v>277.13299999999998</v>
      </c>
      <c r="AD40" s="660">
        <v>39.570999999999998</v>
      </c>
      <c r="AE40" s="659">
        <f t="shared" si="9"/>
        <v>0.21712363718168898</v>
      </c>
      <c r="AF40" s="663">
        <f t="shared" si="10"/>
        <v>0.30348804670481916</v>
      </c>
      <c r="AG40" s="664">
        <f t="shared" si="11"/>
        <v>1.3977660407874455</v>
      </c>
      <c r="AI40" s="334" t="str">
        <f t="shared" si="12"/>
        <v>1994/1995</v>
      </c>
      <c r="AJ40" s="702">
        <v>2.5219999999999998</v>
      </c>
      <c r="AK40" s="592">
        <v>4.5199999999999996</v>
      </c>
      <c r="AL40" s="592">
        <v>11.404</v>
      </c>
      <c r="AM40" s="592">
        <v>1.1850000000000001</v>
      </c>
      <c r="AN40" s="592">
        <v>1E-3</v>
      </c>
      <c r="AO40" s="592">
        <v>12.59</v>
      </c>
      <c r="AP40" s="592">
        <v>1.5009999999999999</v>
      </c>
      <c r="AQ40" s="592">
        <v>3.9780000000000002</v>
      </c>
      <c r="AR40" s="592">
        <v>5.4790000000000001</v>
      </c>
      <c r="AS40" s="592">
        <v>5.782</v>
      </c>
      <c r="AT40" s="592">
        <v>12.59</v>
      </c>
      <c r="AU40" s="592">
        <v>1.329</v>
      </c>
      <c r="AV40" s="335">
        <f t="shared" si="13"/>
        <v>0.11801793801616198</v>
      </c>
      <c r="AW40" s="344"/>
      <c r="AX40" s="331" t="str">
        <f t="shared" si="14"/>
        <v>1994/1995</v>
      </c>
      <c r="AY40" s="715">
        <v>14.189</v>
      </c>
      <c r="AZ40" s="587">
        <v>2.64</v>
      </c>
      <c r="BA40" s="587">
        <v>37.44</v>
      </c>
      <c r="BB40" s="587">
        <v>4.8230000000000004</v>
      </c>
      <c r="BC40" s="587">
        <v>1.407</v>
      </c>
      <c r="BD40" s="587">
        <v>43.67</v>
      </c>
      <c r="BE40" s="587">
        <v>5.0999999999999996</v>
      </c>
      <c r="BF40" s="587">
        <v>30.9</v>
      </c>
      <c r="BG40" s="587">
        <v>36</v>
      </c>
      <c r="BH40" s="587">
        <v>5.6000000000000001E-2</v>
      </c>
      <c r="BI40" s="587">
        <v>43.67</v>
      </c>
      <c r="BJ40" s="587">
        <v>7.6139999999999999</v>
      </c>
      <c r="BK40" s="332">
        <f t="shared" si="0"/>
        <v>0.21117151098291548</v>
      </c>
      <c r="BL40" s="344"/>
      <c r="BM40" s="611" t="str">
        <f t="shared" si="15"/>
        <v>1994/1995</v>
      </c>
      <c r="BN40" s="736">
        <v>0.65100000000000002</v>
      </c>
      <c r="BO40" s="612">
        <v>2.36</v>
      </c>
      <c r="BP40" s="612">
        <v>1.5369999999999999</v>
      </c>
      <c r="BQ40" s="612">
        <v>0.83499999999999996</v>
      </c>
      <c r="BR40" s="612">
        <v>3.4000000000000002E-2</v>
      </c>
      <c r="BS40" s="612">
        <v>2.4060000000000001</v>
      </c>
      <c r="BT40" s="612">
        <v>0.64200000000000002</v>
      </c>
      <c r="BU40" s="612">
        <v>1.5389999999999999</v>
      </c>
      <c r="BV40" s="612">
        <v>2.181</v>
      </c>
      <c r="BW40" s="612">
        <v>0</v>
      </c>
      <c r="BX40" s="612">
        <v>2.4060000000000001</v>
      </c>
      <c r="BY40" s="612">
        <v>0.22500000000000001</v>
      </c>
      <c r="BZ40" s="613">
        <f t="shared" si="1"/>
        <v>0.1031636863823934</v>
      </c>
      <c r="CB40" s="744" t="str">
        <f t="shared" si="16"/>
        <v>1994/1995</v>
      </c>
      <c r="CC40" s="745">
        <f t="shared" si="17"/>
        <v>88.492000000000004</v>
      </c>
      <c r="CD40" s="746">
        <f t="shared" si="18"/>
        <v>2.8696266329159701</v>
      </c>
      <c r="CE40" s="746">
        <f t="shared" si="19"/>
        <v>253.93900000000005</v>
      </c>
      <c r="CF40" s="746">
        <f t="shared" si="20"/>
        <v>100.99999999999999</v>
      </c>
      <c r="CG40" s="746">
        <f t="shared" si="21"/>
        <v>67.225999999999999</v>
      </c>
      <c r="CH40" s="746">
        <f t="shared" si="22"/>
        <v>422.16500000000008</v>
      </c>
      <c r="CI40" s="746">
        <f t="shared" si="23"/>
        <v>116.05400000000002</v>
      </c>
      <c r="CJ40" s="746">
        <f t="shared" si="24"/>
        <v>196.52500000000003</v>
      </c>
      <c r="CK40" s="746">
        <f t="shared" si="25"/>
        <v>312.57900000000006</v>
      </c>
      <c r="CL40" s="746">
        <f t="shared" si="26"/>
        <v>4.9770000000000048</v>
      </c>
      <c r="CM40" s="746">
        <f t="shared" si="27"/>
        <v>422.16500000000008</v>
      </c>
      <c r="CN40" s="746">
        <f t="shared" si="28"/>
        <v>104.60900000000002</v>
      </c>
      <c r="CO40" s="747">
        <f t="shared" si="29"/>
        <v>0.32941906309438335</v>
      </c>
      <c r="CP40" s="761">
        <f t="shared" si="30"/>
        <v>1.5922374823644593E-2</v>
      </c>
      <c r="CQ40" s="762">
        <f t="shared" si="31"/>
        <v>4.7577168312477928E-2</v>
      </c>
      <c r="CS40" s="775" t="str">
        <f t="shared" si="32"/>
        <v>1994/1995</v>
      </c>
      <c r="CT40" s="788">
        <f t="shared" si="33"/>
        <v>0.3454685315719791</v>
      </c>
      <c r="CU40" s="791">
        <f t="shared" si="34"/>
        <v>0.30685347031015209</v>
      </c>
      <c r="CV40" s="791">
        <f t="shared" si="35"/>
        <v>0.54622553005191055</v>
      </c>
      <c r="CW40" s="791">
        <f t="shared" si="36"/>
        <v>0.21970364189805158</v>
      </c>
      <c r="CX40" s="791">
        <f t="shared" si="37"/>
        <v>2.4451829170959671E-2</v>
      </c>
      <c r="CY40" s="791">
        <f t="shared" si="38"/>
        <v>0.44302763719648952</v>
      </c>
      <c r="CZ40" s="791">
        <f t="shared" si="39"/>
        <v>0.30450780866084159</v>
      </c>
      <c r="DA40" s="791">
        <f t="shared" si="40"/>
        <v>0.4711724754052482</v>
      </c>
      <c r="DB40" s="791">
        <f t="shared" si="41"/>
        <v>0.41952682501067795</v>
      </c>
      <c r="DC40" s="791">
        <f t="shared" si="42"/>
        <v>0.92473459758642584</v>
      </c>
      <c r="DD40" s="791">
        <f t="shared" si="43"/>
        <v>0.44302763719648952</v>
      </c>
      <c r="DE40" s="791">
        <f t="shared" si="44"/>
        <v>0.31783264209510387</v>
      </c>
      <c r="DF40" s="776">
        <f t="shared" si="45"/>
        <v>-0.15677329528715389</v>
      </c>
    </row>
    <row r="41" spans="1:110" ht="14.4" x14ac:dyDescent="0.3">
      <c r="A41" s="682" t="s">
        <v>149</v>
      </c>
      <c r="B41" s="648">
        <v>135.05699999999999</v>
      </c>
      <c r="C41" s="649">
        <v>3.83</v>
      </c>
      <c r="D41" s="649">
        <v>516.71400000000006</v>
      </c>
      <c r="E41" s="649">
        <v>153.34800000000001</v>
      </c>
      <c r="F41" s="649">
        <v>65.701999999999998</v>
      </c>
      <c r="G41" s="649">
        <v>735.76400000000001</v>
      </c>
      <c r="H41" s="649">
        <v>166.80799999999999</v>
      </c>
      <c r="I41" s="649">
        <v>365.25099999999998</v>
      </c>
      <c r="J41" s="649">
        <v>532.05899999999997</v>
      </c>
      <c r="K41" s="649">
        <v>70.421999999999997</v>
      </c>
      <c r="L41" s="623">
        <v>735.76400000000001</v>
      </c>
      <c r="M41" s="624">
        <v>133.28299999999999</v>
      </c>
      <c r="N41" s="647">
        <f t="shared" si="5"/>
        <v>0.25050417340933995</v>
      </c>
      <c r="O41" s="683">
        <f t="shared" si="6"/>
        <v>0.1323575017056379</v>
      </c>
      <c r="P41" s="684">
        <f t="shared" si="7"/>
        <v>0.52836445758273753</v>
      </c>
      <c r="Q41" s="28"/>
      <c r="R41" s="690" t="str">
        <f t="shared" si="8"/>
        <v>1995/1996</v>
      </c>
      <c r="S41" s="672">
        <v>26.39</v>
      </c>
      <c r="T41" s="495">
        <v>7.12</v>
      </c>
      <c r="U41" s="495">
        <v>187.97</v>
      </c>
      <c r="V41" s="495">
        <v>39.570999999999998</v>
      </c>
      <c r="W41" s="495">
        <v>0.41899999999999998</v>
      </c>
      <c r="X41" s="495">
        <v>227.96</v>
      </c>
      <c r="Y41" s="495">
        <v>41.402000000000001</v>
      </c>
      <c r="Z41" s="495">
        <v>119.15</v>
      </c>
      <c r="AA41" s="495">
        <v>160.55199999999999</v>
      </c>
      <c r="AB41" s="495">
        <v>56.588999999999999</v>
      </c>
      <c r="AC41" s="496">
        <v>227.96</v>
      </c>
      <c r="AD41" s="660">
        <v>10.819000000000001</v>
      </c>
      <c r="AE41" s="659">
        <f t="shared" si="9"/>
        <v>6.7386267377547465E-2</v>
      </c>
      <c r="AF41" s="663">
        <f t="shared" si="10"/>
        <v>0.35246524490507747</v>
      </c>
      <c r="AG41" s="664">
        <f t="shared" si="11"/>
        <v>5.2305203808115346</v>
      </c>
      <c r="AI41" s="334" t="str">
        <f t="shared" si="12"/>
        <v>1995/1996</v>
      </c>
      <c r="AJ41" s="702">
        <v>2.7</v>
      </c>
      <c r="AK41" s="592">
        <v>4.1100000000000003</v>
      </c>
      <c r="AL41" s="592">
        <v>11.1</v>
      </c>
      <c r="AM41" s="592">
        <v>1.329</v>
      </c>
      <c r="AN41" s="592">
        <v>2E-3</v>
      </c>
      <c r="AO41" s="592">
        <v>12.430999999999999</v>
      </c>
      <c r="AP41" s="592">
        <v>1.5009999999999999</v>
      </c>
      <c r="AQ41" s="592">
        <v>2.8069999999999999</v>
      </c>
      <c r="AR41" s="592">
        <v>4.3079999999999998</v>
      </c>
      <c r="AS41" s="592">
        <v>7.4939999999999998</v>
      </c>
      <c r="AT41" s="592">
        <v>12.430999999999999</v>
      </c>
      <c r="AU41" s="592">
        <v>0.629</v>
      </c>
      <c r="AV41" s="335">
        <f t="shared" si="13"/>
        <v>5.3296051516692089E-2</v>
      </c>
      <c r="AW41" s="344"/>
      <c r="AX41" s="331" t="str">
        <f t="shared" si="14"/>
        <v>1995/1996</v>
      </c>
      <c r="AY41" s="715">
        <v>13.766999999999999</v>
      </c>
      <c r="AZ41" s="587">
        <v>2.36</v>
      </c>
      <c r="BA41" s="587">
        <v>32.479999999999997</v>
      </c>
      <c r="BB41" s="587">
        <v>7.6139999999999999</v>
      </c>
      <c r="BC41" s="587">
        <v>0.28000000000000003</v>
      </c>
      <c r="BD41" s="587">
        <v>40.374000000000002</v>
      </c>
      <c r="BE41" s="587">
        <v>5.0999999999999996</v>
      </c>
      <c r="BF41" s="587">
        <v>31.5</v>
      </c>
      <c r="BG41" s="587">
        <v>36.6</v>
      </c>
      <c r="BH41" s="587">
        <v>0.26700000000000002</v>
      </c>
      <c r="BI41" s="587">
        <v>40.374000000000002</v>
      </c>
      <c r="BJ41" s="587">
        <v>3.5070000000000001</v>
      </c>
      <c r="BK41" s="332">
        <f t="shared" si="0"/>
        <v>9.5125722190576925E-2</v>
      </c>
      <c r="BL41" s="344"/>
      <c r="BM41" s="611" t="str">
        <f t="shared" si="15"/>
        <v>1995/1996</v>
      </c>
      <c r="BN41" s="736">
        <v>1.161</v>
      </c>
      <c r="BO41" s="612">
        <v>2.92</v>
      </c>
      <c r="BP41" s="612">
        <v>3.3919999999999999</v>
      </c>
      <c r="BQ41" s="612">
        <v>0.22500000000000001</v>
      </c>
      <c r="BR41" s="612">
        <v>2E-3</v>
      </c>
      <c r="BS41" s="612">
        <v>3.6190000000000002</v>
      </c>
      <c r="BT41" s="612">
        <v>0.83</v>
      </c>
      <c r="BU41" s="612">
        <v>1.9059999999999999</v>
      </c>
      <c r="BV41" s="612">
        <v>2.7360000000000002</v>
      </c>
      <c r="BW41" s="612">
        <v>5.8000000000000003E-2</v>
      </c>
      <c r="BX41" s="612">
        <v>3.6190000000000002</v>
      </c>
      <c r="BY41" s="612">
        <v>0.82499999999999996</v>
      </c>
      <c r="BZ41" s="613">
        <f t="shared" si="1"/>
        <v>0.29527559055118108</v>
      </c>
      <c r="CB41" s="744" t="str">
        <f t="shared" si="16"/>
        <v>1995/1996</v>
      </c>
      <c r="CC41" s="745">
        <f t="shared" si="17"/>
        <v>91.038999999999987</v>
      </c>
      <c r="CD41" s="746">
        <f t="shared" si="18"/>
        <v>3.0950691461900948</v>
      </c>
      <c r="CE41" s="746">
        <f t="shared" si="19"/>
        <v>281.77199999999999</v>
      </c>
      <c r="CF41" s="746">
        <f t="shared" si="20"/>
        <v>104.60900000000002</v>
      </c>
      <c r="CG41" s="746">
        <f t="shared" si="21"/>
        <v>64.999000000000009</v>
      </c>
      <c r="CH41" s="746">
        <f t="shared" si="22"/>
        <v>451.37999999999994</v>
      </c>
      <c r="CI41" s="746">
        <f t="shared" si="23"/>
        <v>117.97499999999999</v>
      </c>
      <c r="CJ41" s="746">
        <f t="shared" si="24"/>
        <v>209.88799999999998</v>
      </c>
      <c r="CK41" s="746">
        <f t="shared" si="25"/>
        <v>327.86299999999994</v>
      </c>
      <c r="CL41" s="746">
        <f t="shared" si="26"/>
        <v>6.0139999999999985</v>
      </c>
      <c r="CM41" s="746">
        <f t="shared" si="27"/>
        <v>451.37999999999994</v>
      </c>
      <c r="CN41" s="746">
        <f t="shared" si="28"/>
        <v>117.50299999999997</v>
      </c>
      <c r="CO41" s="747">
        <f t="shared" si="29"/>
        <v>0.3519349940247456</v>
      </c>
      <c r="CP41" s="761">
        <f t="shared" si="30"/>
        <v>1.8343027423039501E-2</v>
      </c>
      <c r="CQ41" s="762">
        <f t="shared" si="31"/>
        <v>5.1181671957311728E-2</v>
      </c>
      <c r="CS41" s="775" t="str">
        <f t="shared" si="32"/>
        <v>1995/1996</v>
      </c>
      <c r="CT41" s="788">
        <f t="shared" si="33"/>
        <v>0.32592164789681399</v>
      </c>
      <c r="CU41" s="791">
        <f t="shared" si="34"/>
        <v>0.19188795138639825</v>
      </c>
      <c r="CV41" s="791">
        <f t="shared" si="35"/>
        <v>0.45468479661863248</v>
      </c>
      <c r="CW41" s="791">
        <f t="shared" si="36"/>
        <v>0.31783264209510387</v>
      </c>
      <c r="CX41" s="791">
        <f t="shared" si="37"/>
        <v>1.0699826489300013E-2</v>
      </c>
      <c r="CY41" s="791">
        <f t="shared" si="38"/>
        <v>0.38651524130019965</v>
      </c>
      <c r="CZ41" s="791">
        <f t="shared" si="39"/>
        <v>0.29274974821351496</v>
      </c>
      <c r="DA41" s="791">
        <f t="shared" si="40"/>
        <v>0.4253595472702334</v>
      </c>
      <c r="DB41" s="791">
        <f t="shared" si="41"/>
        <v>0.38378450510187789</v>
      </c>
      <c r="DC41" s="791">
        <f t="shared" si="42"/>
        <v>0.91460055096418735</v>
      </c>
      <c r="DD41" s="791">
        <f t="shared" si="43"/>
        <v>0.38651524130019965</v>
      </c>
      <c r="DE41" s="791">
        <f t="shared" si="44"/>
        <v>0.11839469399698399</v>
      </c>
      <c r="DF41" s="776">
        <f t="shared" si="45"/>
        <v>-0.40490670967649378</v>
      </c>
    </row>
    <row r="42" spans="1:110" ht="14.4" x14ac:dyDescent="0.3">
      <c r="A42" s="682" t="s">
        <v>150</v>
      </c>
      <c r="B42" s="648">
        <v>141.49</v>
      </c>
      <c r="C42" s="649">
        <v>4.1900000000000004</v>
      </c>
      <c r="D42" s="649">
        <v>592.88699999999994</v>
      </c>
      <c r="E42" s="649">
        <v>133.28299999999999</v>
      </c>
      <c r="F42" s="649">
        <v>64.846000000000004</v>
      </c>
      <c r="G42" s="649">
        <v>791.01599999999996</v>
      </c>
      <c r="H42" s="649">
        <v>171.31299999999999</v>
      </c>
      <c r="I42" s="649">
        <v>387.81599999999997</v>
      </c>
      <c r="J42" s="649">
        <v>559.12900000000002</v>
      </c>
      <c r="K42" s="649">
        <v>65.572000000000003</v>
      </c>
      <c r="L42" s="623">
        <v>791.01599999999996</v>
      </c>
      <c r="M42" s="624">
        <v>166.315</v>
      </c>
      <c r="N42" s="647">
        <f t="shared" si="5"/>
        <v>0.29745371819383359</v>
      </c>
      <c r="O42" s="683">
        <f t="shared" si="6"/>
        <v>0.11727526205938164</v>
      </c>
      <c r="P42" s="684">
        <f t="shared" si="7"/>
        <v>0.39426389682229507</v>
      </c>
      <c r="Q42" s="28"/>
      <c r="R42" s="690" t="str">
        <f t="shared" si="8"/>
        <v>1996/1997</v>
      </c>
      <c r="S42" s="672">
        <v>29.398</v>
      </c>
      <c r="T42" s="495">
        <v>7.98</v>
      </c>
      <c r="U42" s="495">
        <v>234.518</v>
      </c>
      <c r="V42" s="495">
        <v>10.819000000000001</v>
      </c>
      <c r="W42" s="495">
        <v>0.33700000000000002</v>
      </c>
      <c r="X42" s="495">
        <v>245.67400000000001</v>
      </c>
      <c r="Y42" s="495">
        <v>43.594000000000001</v>
      </c>
      <c r="Z42" s="495">
        <v>133.99199999999999</v>
      </c>
      <c r="AA42" s="495">
        <v>177.58600000000001</v>
      </c>
      <c r="AB42" s="495">
        <v>45.655000000000001</v>
      </c>
      <c r="AC42" s="496">
        <v>245.67400000000001</v>
      </c>
      <c r="AD42" s="660">
        <v>22.433</v>
      </c>
      <c r="AE42" s="659">
        <f t="shared" si="9"/>
        <v>0.12632189474395503</v>
      </c>
      <c r="AF42" s="663">
        <f t="shared" si="10"/>
        <v>0.25708670728548422</v>
      </c>
      <c r="AG42" s="664">
        <f t="shared" si="11"/>
        <v>2.0351713992778495</v>
      </c>
      <c r="AI42" s="334" t="str">
        <f t="shared" si="12"/>
        <v>1996/1997</v>
      </c>
      <c r="AJ42" s="702">
        <v>3.41</v>
      </c>
      <c r="AK42" s="592">
        <v>4.5599999999999996</v>
      </c>
      <c r="AL42" s="592">
        <v>15.537000000000001</v>
      </c>
      <c r="AM42" s="592">
        <v>0.629</v>
      </c>
      <c r="AN42" s="592">
        <v>1E-3</v>
      </c>
      <c r="AO42" s="592">
        <v>16.167000000000002</v>
      </c>
      <c r="AP42" s="592">
        <v>1.546</v>
      </c>
      <c r="AQ42" s="592">
        <v>2.7770000000000001</v>
      </c>
      <c r="AR42" s="592">
        <v>4.3230000000000004</v>
      </c>
      <c r="AS42" s="592">
        <v>10.827999999999999</v>
      </c>
      <c r="AT42" s="592">
        <v>16.167000000000002</v>
      </c>
      <c r="AU42" s="592">
        <v>1.016</v>
      </c>
      <c r="AV42" s="335">
        <f t="shared" si="13"/>
        <v>6.7058279981519378E-2</v>
      </c>
      <c r="AW42" s="344"/>
      <c r="AX42" s="331" t="str">
        <f t="shared" si="14"/>
        <v>1996/1997</v>
      </c>
      <c r="AY42" s="715">
        <v>13.877000000000001</v>
      </c>
      <c r="AZ42" s="587">
        <v>2.57</v>
      </c>
      <c r="BA42" s="587">
        <v>35.700000000000003</v>
      </c>
      <c r="BB42" s="587">
        <v>3.5070000000000001</v>
      </c>
      <c r="BC42" s="587">
        <v>0.47</v>
      </c>
      <c r="BD42" s="587">
        <v>39.677</v>
      </c>
      <c r="BE42" s="587">
        <v>5</v>
      </c>
      <c r="BF42" s="587">
        <v>31.25</v>
      </c>
      <c r="BG42" s="587">
        <v>36.25</v>
      </c>
      <c r="BH42" s="587">
        <v>9.1999999999999998E-2</v>
      </c>
      <c r="BI42" s="587">
        <v>39.677</v>
      </c>
      <c r="BJ42" s="587">
        <v>3.335</v>
      </c>
      <c r="BK42" s="332">
        <f t="shared" si="0"/>
        <v>9.176710142534808E-2</v>
      </c>
      <c r="BL42" s="344"/>
      <c r="BM42" s="611" t="str">
        <f t="shared" si="15"/>
        <v>1996/1997</v>
      </c>
      <c r="BN42" s="736">
        <v>0.67100000000000004</v>
      </c>
      <c r="BO42" s="612">
        <v>2.74</v>
      </c>
      <c r="BP42" s="612">
        <v>1.84</v>
      </c>
      <c r="BQ42" s="612">
        <v>0.82499999999999996</v>
      </c>
      <c r="BR42" s="612">
        <v>1.0999999999999999E-2</v>
      </c>
      <c r="BS42" s="612">
        <v>2.6760000000000002</v>
      </c>
      <c r="BT42" s="612">
        <v>0.78900000000000003</v>
      </c>
      <c r="BU42" s="612">
        <v>1.44</v>
      </c>
      <c r="BV42" s="612">
        <v>2.2290000000000001</v>
      </c>
      <c r="BW42" s="612">
        <v>2.1999999999999999E-2</v>
      </c>
      <c r="BX42" s="612">
        <v>2.6760000000000002</v>
      </c>
      <c r="BY42" s="612">
        <v>0.42499999999999999</v>
      </c>
      <c r="BZ42" s="613">
        <f t="shared" si="1"/>
        <v>0.18880497556641493</v>
      </c>
      <c r="CB42" s="744" t="str">
        <f t="shared" si="16"/>
        <v>1996/1997</v>
      </c>
      <c r="CC42" s="745">
        <f t="shared" si="17"/>
        <v>94.134000000000015</v>
      </c>
      <c r="CD42" s="746">
        <f t="shared" si="18"/>
        <v>3.2431640002549549</v>
      </c>
      <c r="CE42" s="746">
        <f t="shared" si="19"/>
        <v>305.29199999999997</v>
      </c>
      <c r="CF42" s="746">
        <f t="shared" si="20"/>
        <v>117.50299999999997</v>
      </c>
      <c r="CG42" s="746">
        <f t="shared" si="21"/>
        <v>64.027000000000001</v>
      </c>
      <c r="CH42" s="746">
        <f t="shared" si="22"/>
        <v>486.82199999999995</v>
      </c>
      <c r="CI42" s="746">
        <f t="shared" si="23"/>
        <v>120.38399999999999</v>
      </c>
      <c r="CJ42" s="746">
        <f t="shared" si="24"/>
        <v>218.357</v>
      </c>
      <c r="CK42" s="746">
        <f t="shared" si="25"/>
        <v>338.74100000000004</v>
      </c>
      <c r="CL42" s="746">
        <f t="shared" si="26"/>
        <v>8.9750000000000014</v>
      </c>
      <c r="CM42" s="746">
        <f t="shared" si="27"/>
        <v>486.82199999999995</v>
      </c>
      <c r="CN42" s="746">
        <f t="shared" si="28"/>
        <v>139.10599999999999</v>
      </c>
      <c r="CO42" s="747">
        <f t="shared" si="29"/>
        <v>0.40005636784042142</v>
      </c>
      <c r="CP42" s="761">
        <f t="shared" si="30"/>
        <v>2.6495168875335436E-2</v>
      </c>
      <c r="CQ42" s="762">
        <f t="shared" si="31"/>
        <v>6.4519143674607871E-2</v>
      </c>
      <c r="CS42" s="775" t="str">
        <f t="shared" si="32"/>
        <v>1996/1997</v>
      </c>
      <c r="CT42" s="788">
        <f t="shared" si="33"/>
        <v>0.33469503145098589</v>
      </c>
      <c r="CU42" s="791">
        <f t="shared" si="34"/>
        <v>0.225975178936765</v>
      </c>
      <c r="CV42" s="791">
        <f t="shared" si="35"/>
        <v>0.48507557089293574</v>
      </c>
      <c r="CW42" s="791">
        <f t="shared" si="36"/>
        <v>0.11839469399698399</v>
      </c>
      <c r="CX42" s="791">
        <f t="shared" si="37"/>
        <v>1.2629923202664761E-2</v>
      </c>
      <c r="CY42" s="791">
        <f t="shared" si="38"/>
        <v>0.38456112139324616</v>
      </c>
      <c r="CZ42" s="791">
        <f t="shared" si="39"/>
        <v>0.2972862538161144</v>
      </c>
      <c r="DA42" s="791">
        <f t="shared" si="40"/>
        <v>0.43695721682447342</v>
      </c>
      <c r="DB42" s="791">
        <f t="shared" si="41"/>
        <v>0.39416306433756787</v>
      </c>
      <c r="DC42" s="791">
        <f t="shared" si="42"/>
        <v>0.86312755444396994</v>
      </c>
      <c r="DD42" s="791">
        <f t="shared" si="43"/>
        <v>0.38456112139324616</v>
      </c>
      <c r="DE42" s="791">
        <f t="shared" si="44"/>
        <v>0.16359919429997294</v>
      </c>
      <c r="DF42" s="776">
        <f t="shared" si="45"/>
        <v>-0.34493651741723252</v>
      </c>
    </row>
    <row r="43" spans="1:110" ht="14.4" x14ac:dyDescent="0.3">
      <c r="A43" s="682" t="s">
        <v>151</v>
      </c>
      <c r="B43" s="648">
        <v>136.25200000000001</v>
      </c>
      <c r="C43" s="649">
        <v>4.21</v>
      </c>
      <c r="D43" s="649">
        <v>574.14700000000005</v>
      </c>
      <c r="E43" s="649">
        <v>166.315</v>
      </c>
      <c r="F43" s="649">
        <v>63.206000000000003</v>
      </c>
      <c r="G43" s="649">
        <v>803.66800000000001</v>
      </c>
      <c r="H43" s="649">
        <v>172.572</v>
      </c>
      <c r="I43" s="649">
        <v>400.55399999999997</v>
      </c>
      <c r="J43" s="649">
        <v>573.12599999999998</v>
      </c>
      <c r="K43" s="649">
        <v>63.347000000000001</v>
      </c>
      <c r="L43" s="623">
        <v>803.66800000000001</v>
      </c>
      <c r="M43" s="624">
        <v>167.19499999999999</v>
      </c>
      <c r="N43" s="647">
        <f t="shared" si="5"/>
        <v>0.29172468183261624</v>
      </c>
      <c r="O43" s="683">
        <f t="shared" si="6"/>
        <v>0.11052892383175777</v>
      </c>
      <c r="P43" s="684">
        <f t="shared" si="7"/>
        <v>0.37888094739675232</v>
      </c>
      <c r="Q43" s="28"/>
      <c r="R43" s="690" t="str">
        <f t="shared" si="8"/>
        <v>1997/1998</v>
      </c>
      <c r="S43" s="672">
        <v>29.408999999999999</v>
      </c>
      <c r="T43" s="495">
        <v>7.95</v>
      </c>
      <c r="U43" s="495">
        <v>233.864</v>
      </c>
      <c r="V43" s="495">
        <v>22.433</v>
      </c>
      <c r="W43" s="495">
        <v>0.224</v>
      </c>
      <c r="X43" s="495">
        <v>256.52100000000002</v>
      </c>
      <c r="Y43" s="495">
        <v>46.704999999999998</v>
      </c>
      <c r="Z43" s="495">
        <v>138.38200000000001</v>
      </c>
      <c r="AA43" s="495">
        <v>185.08699999999999</v>
      </c>
      <c r="AB43" s="495">
        <v>38.213999999999999</v>
      </c>
      <c r="AC43" s="496">
        <v>256.52100000000002</v>
      </c>
      <c r="AD43" s="660">
        <v>33.22</v>
      </c>
      <c r="AE43" s="659">
        <f t="shared" si="9"/>
        <v>0.17948316197247782</v>
      </c>
      <c r="AF43" s="663">
        <f t="shared" si="10"/>
        <v>0.20646506777893639</v>
      </c>
      <c r="AG43" s="664">
        <f t="shared" si="11"/>
        <v>1.1503311258278146</v>
      </c>
      <c r="AI43" s="334" t="str">
        <f t="shared" si="12"/>
        <v>1997/1998</v>
      </c>
      <c r="AJ43" s="702">
        <v>3.1850000000000001</v>
      </c>
      <c r="AK43" s="592">
        <v>6.08</v>
      </c>
      <c r="AL43" s="592">
        <v>19.361000000000001</v>
      </c>
      <c r="AM43" s="592">
        <v>1.016</v>
      </c>
      <c r="AN43" s="592">
        <v>2E-3</v>
      </c>
      <c r="AO43" s="592">
        <v>20.379000000000001</v>
      </c>
      <c r="AP43" s="592">
        <v>1.65</v>
      </c>
      <c r="AQ43" s="592">
        <v>4.7</v>
      </c>
      <c r="AR43" s="592">
        <v>6.35</v>
      </c>
      <c r="AS43" s="592">
        <v>12.222</v>
      </c>
      <c r="AT43" s="592">
        <v>20.379000000000001</v>
      </c>
      <c r="AU43" s="592">
        <v>1.8069999999999999</v>
      </c>
      <c r="AV43" s="335">
        <f t="shared" si="13"/>
        <v>9.7297006245961659E-2</v>
      </c>
      <c r="AW43" s="344"/>
      <c r="AX43" s="331" t="str">
        <f t="shared" si="14"/>
        <v>1997/1998</v>
      </c>
      <c r="AY43" s="715">
        <v>11.365</v>
      </c>
      <c r="AZ43" s="587">
        <v>2.65</v>
      </c>
      <c r="BA43" s="587">
        <v>30.1</v>
      </c>
      <c r="BB43" s="587">
        <v>3.335</v>
      </c>
      <c r="BC43" s="587">
        <v>1.722</v>
      </c>
      <c r="BD43" s="587">
        <v>35.156999999999996</v>
      </c>
      <c r="BE43" s="587">
        <v>4.9000000000000004</v>
      </c>
      <c r="BF43" s="587">
        <v>28.5</v>
      </c>
      <c r="BG43" s="587">
        <v>33.4</v>
      </c>
      <c r="BH43" s="587">
        <v>6.0000000000000001E-3</v>
      </c>
      <c r="BI43" s="587">
        <v>35.156999999999996</v>
      </c>
      <c r="BJ43" s="587">
        <v>1.7509999999999999</v>
      </c>
      <c r="BK43" s="332">
        <f t="shared" si="0"/>
        <v>5.2415733700532839E-2</v>
      </c>
      <c r="BL43" s="344"/>
      <c r="BM43" s="611" t="str">
        <f t="shared" si="15"/>
        <v>1997/1998</v>
      </c>
      <c r="BN43" s="736">
        <v>1.35</v>
      </c>
      <c r="BO43" s="612">
        <v>3.96</v>
      </c>
      <c r="BP43" s="612">
        <v>5.34</v>
      </c>
      <c r="BQ43" s="612">
        <v>0.42499999999999999</v>
      </c>
      <c r="BR43" s="612">
        <v>8.0000000000000002E-3</v>
      </c>
      <c r="BS43" s="612">
        <v>5.7729999999999997</v>
      </c>
      <c r="BT43" s="612">
        <v>1.7589999999999999</v>
      </c>
      <c r="BU43" s="612">
        <v>2.0710000000000002</v>
      </c>
      <c r="BV43" s="612">
        <v>3.83</v>
      </c>
      <c r="BW43" s="612">
        <v>0.59299999999999997</v>
      </c>
      <c r="BX43" s="612">
        <v>5.7729999999999997</v>
      </c>
      <c r="BY43" s="612">
        <v>1.35</v>
      </c>
      <c r="BZ43" s="613">
        <f t="shared" si="1"/>
        <v>0.30522269952520914</v>
      </c>
      <c r="CB43" s="744" t="str">
        <f t="shared" si="16"/>
        <v>1997/1998</v>
      </c>
      <c r="CC43" s="745">
        <f t="shared" si="17"/>
        <v>90.943000000000026</v>
      </c>
      <c r="CD43" s="746">
        <f t="shared" si="18"/>
        <v>3.1391311040981709</v>
      </c>
      <c r="CE43" s="746">
        <f t="shared" si="19"/>
        <v>285.48200000000003</v>
      </c>
      <c r="CF43" s="746">
        <f t="shared" si="20"/>
        <v>139.10599999999999</v>
      </c>
      <c r="CG43" s="746">
        <f t="shared" si="21"/>
        <v>61.25</v>
      </c>
      <c r="CH43" s="746">
        <f t="shared" si="22"/>
        <v>485.83799999999991</v>
      </c>
      <c r="CI43" s="746">
        <f t="shared" si="23"/>
        <v>117.55799999999999</v>
      </c>
      <c r="CJ43" s="746">
        <f t="shared" si="24"/>
        <v>226.90099999999998</v>
      </c>
      <c r="CK43" s="746">
        <f t="shared" si="25"/>
        <v>344.459</v>
      </c>
      <c r="CL43" s="746">
        <f t="shared" si="26"/>
        <v>12.312000000000003</v>
      </c>
      <c r="CM43" s="746">
        <f t="shared" si="27"/>
        <v>485.83799999999991</v>
      </c>
      <c r="CN43" s="746">
        <f t="shared" si="28"/>
        <v>129.06700000000001</v>
      </c>
      <c r="CO43" s="747">
        <f t="shared" si="29"/>
        <v>0.36176426895683789</v>
      </c>
      <c r="CP43" s="761">
        <f t="shared" si="30"/>
        <v>3.574300569879145E-2</v>
      </c>
      <c r="CQ43" s="762">
        <f t="shared" si="31"/>
        <v>9.5392315619019591E-2</v>
      </c>
      <c r="CS43" s="775" t="str">
        <f t="shared" si="32"/>
        <v>1997/1998</v>
      </c>
      <c r="CT43" s="788">
        <f t="shared" si="33"/>
        <v>0.33253823797081861</v>
      </c>
      <c r="CU43" s="791">
        <f t="shared" si="34"/>
        <v>0.25436315817145583</v>
      </c>
      <c r="CV43" s="791">
        <f t="shared" si="35"/>
        <v>0.50277193819701227</v>
      </c>
      <c r="CW43" s="791">
        <f t="shared" si="36"/>
        <v>0.16359919429997294</v>
      </c>
      <c r="CX43" s="791">
        <f t="shared" si="37"/>
        <v>3.0946429136474385E-2</v>
      </c>
      <c r="CY43" s="791">
        <f t="shared" si="38"/>
        <v>0.39547425056117713</v>
      </c>
      <c r="CZ43" s="791">
        <f t="shared" si="39"/>
        <v>0.31878867950768375</v>
      </c>
      <c r="DA43" s="791">
        <f t="shared" si="40"/>
        <v>0.4335320580995321</v>
      </c>
      <c r="DB43" s="791">
        <f t="shared" si="41"/>
        <v>0.39898207374992578</v>
      </c>
      <c r="DC43" s="791">
        <f t="shared" si="42"/>
        <v>0.80564194042338233</v>
      </c>
      <c r="DD43" s="791">
        <f t="shared" si="43"/>
        <v>0.39547425056117713</v>
      </c>
      <c r="DE43" s="791">
        <f t="shared" si="44"/>
        <v>0.22804509704237563</v>
      </c>
      <c r="DF43" s="776">
        <f t="shared" si="45"/>
        <v>-0.24008797159099649</v>
      </c>
    </row>
    <row r="44" spans="1:110" ht="14.4" x14ac:dyDescent="0.3">
      <c r="A44" s="682" t="s">
        <v>152</v>
      </c>
      <c r="B44" s="648">
        <v>138.95099999999999</v>
      </c>
      <c r="C44" s="649">
        <v>4.3600000000000003</v>
      </c>
      <c r="D44" s="649">
        <v>605.81100000000004</v>
      </c>
      <c r="E44" s="649">
        <v>167.19499999999999</v>
      </c>
      <c r="F44" s="649">
        <v>66.555999999999997</v>
      </c>
      <c r="G44" s="649">
        <v>839.56200000000001</v>
      </c>
      <c r="H44" s="649">
        <v>176.93</v>
      </c>
      <c r="I44" s="649">
        <v>404.32299999999998</v>
      </c>
      <c r="J44" s="649">
        <v>581.25300000000004</v>
      </c>
      <c r="K44" s="649">
        <v>66.938000000000002</v>
      </c>
      <c r="L44" s="623">
        <v>839.56200000000001</v>
      </c>
      <c r="M44" s="624">
        <v>191.37100000000001</v>
      </c>
      <c r="N44" s="647">
        <f t="shared" si="5"/>
        <v>0.3292387308108517</v>
      </c>
      <c r="O44" s="683">
        <f t="shared" si="6"/>
        <v>0.11516155615540909</v>
      </c>
      <c r="P44" s="684">
        <f t="shared" si="7"/>
        <v>0.34978131482826552</v>
      </c>
      <c r="Q44" s="28"/>
      <c r="R44" s="690" t="str">
        <f t="shared" si="8"/>
        <v>1998/1999</v>
      </c>
      <c r="S44" s="672">
        <v>29.376000000000001</v>
      </c>
      <c r="T44" s="495">
        <v>8.44</v>
      </c>
      <c r="U44" s="495">
        <v>247.88200000000001</v>
      </c>
      <c r="V44" s="495">
        <v>33.22</v>
      </c>
      <c r="W44" s="495">
        <v>0.47799999999999998</v>
      </c>
      <c r="X44" s="495">
        <v>281.58</v>
      </c>
      <c r="Y44" s="495">
        <v>47.356000000000002</v>
      </c>
      <c r="Z44" s="495">
        <v>138.43199999999999</v>
      </c>
      <c r="AA44" s="495">
        <v>185.78800000000001</v>
      </c>
      <c r="AB44" s="495">
        <v>50.401000000000003</v>
      </c>
      <c r="AC44" s="496">
        <v>281.58</v>
      </c>
      <c r="AD44" s="660">
        <v>45.390999999999998</v>
      </c>
      <c r="AE44" s="659">
        <f t="shared" si="9"/>
        <v>0.24431610222404029</v>
      </c>
      <c r="AF44" s="663">
        <f t="shared" si="10"/>
        <v>0.27128232178612183</v>
      </c>
      <c r="AG44" s="664">
        <f t="shared" si="11"/>
        <v>1.1103743032759799</v>
      </c>
      <c r="AI44" s="334" t="str">
        <f t="shared" si="12"/>
        <v>1998/1999</v>
      </c>
      <c r="AJ44" s="702">
        <v>2.5150000000000001</v>
      </c>
      <c r="AK44" s="592">
        <v>5.37</v>
      </c>
      <c r="AL44" s="592">
        <v>13.504</v>
      </c>
      <c r="AM44" s="592">
        <v>1.8069999999999999</v>
      </c>
      <c r="AN44" s="592">
        <v>2E-3</v>
      </c>
      <c r="AO44" s="592">
        <v>15.313000000000001</v>
      </c>
      <c r="AP44" s="592">
        <v>1.6</v>
      </c>
      <c r="AQ44" s="592">
        <v>4.8499999999999996</v>
      </c>
      <c r="AR44" s="592">
        <v>6.45</v>
      </c>
      <c r="AS44" s="592">
        <v>7.8819999999999997</v>
      </c>
      <c r="AT44" s="592">
        <v>15.313000000000001</v>
      </c>
      <c r="AU44" s="592">
        <v>0.98099999999999998</v>
      </c>
      <c r="AV44" s="335">
        <f t="shared" si="13"/>
        <v>6.8448227742115536E-2</v>
      </c>
      <c r="AW44" s="344"/>
      <c r="AX44" s="331" t="str">
        <f t="shared" si="14"/>
        <v>1998/1999</v>
      </c>
      <c r="AY44" s="715">
        <v>12.1</v>
      </c>
      <c r="AZ44" s="587">
        <v>2.68</v>
      </c>
      <c r="BA44" s="587">
        <v>32.393000000000001</v>
      </c>
      <c r="BB44" s="587">
        <v>1.7509999999999999</v>
      </c>
      <c r="BC44" s="587">
        <v>1.18</v>
      </c>
      <c r="BD44" s="587">
        <v>35.323999999999998</v>
      </c>
      <c r="BE44" s="587">
        <v>5</v>
      </c>
      <c r="BF44" s="587">
        <v>28.2</v>
      </c>
      <c r="BG44" s="587">
        <v>33.200000000000003</v>
      </c>
      <c r="BH44" s="587">
        <v>8.0000000000000002E-3</v>
      </c>
      <c r="BI44" s="587">
        <v>35.323999999999998</v>
      </c>
      <c r="BJ44" s="587">
        <v>2.1160000000000001</v>
      </c>
      <c r="BK44" s="332">
        <f t="shared" si="0"/>
        <v>6.3719585642013965E-2</v>
      </c>
      <c r="BL44" s="344"/>
      <c r="BM44" s="611" t="str">
        <f t="shared" si="15"/>
        <v>1998/1999</v>
      </c>
      <c r="BN44" s="736">
        <v>0.91</v>
      </c>
      <c r="BO44" s="612">
        <v>2.5299999999999998</v>
      </c>
      <c r="BP44" s="612">
        <v>2.3010000000000002</v>
      </c>
      <c r="BQ44" s="612">
        <v>1.35</v>
      </c>
      <c r="BR44" s="612">
        <v>3.6999999999999998E-2</v>
      </c>
      <c r="BS44" s="612">
        <v>3.6880000000000002</v>
      </c>
      <c r="BT44" s="612">
        <v>1.5229999999999999</v>
      </c>
      <c r="BU44" s="612">
        <v>1.3</v>
      </c>
      <c r="BV44" s="612">
        <v>2.823</v>
      </c>
      <c r="BW44" s="612">
        <v>0.36499999999999999</v>
      </c>
      <c r="BX44" s="612">
        <v>3.6880000000000002</v>
      </c>
      <c r="BY44" s="612">
        <v>0.5</v>
      </c>
      <c r="BZ44" s="613">
        <f t="shared" si="1"/>
        <v>0.15683814303638646</v>
      </c>
      <c r="CB44" s="744" t="str">
        <f t="shared" si="16"/>
        <v>1998/1999</v>
      </c>
      <c r="CC44" s="745">
        <f t="shared" si="17"/>
        <v>94.05</v>
      </c>
      <c r="CD44" s="746">
        <f t="shared" si="18"/>
        <v>3.2932589048378529</v>
      </c>
      <c r="CE44" s="746">
        <f t="shared" si="19"/>
        <v>309.73100000000005</v>
      </c>
      <c r="CF44" s="746">
        <f t="shared" si="20"/>
        <v>129.06700000000001</v>
      </c>
      <c r="CG44" s="746">
        <f t="shared" si="21"/>
        <v>64.858999999999995</v>
      </c>
      <c r="CH44" s="746">
        <f t="shared" si="22"/>
        <v>503.65699999999998</v>
      </c>
      <c r="CI44" s="746">
        <f t="shared" si="23"/>
        <v>121.45100000000002</v>
      </c>
      <c r="CJ44" s="746">
        <f t="shared" si="24"/>
        <v>231.54099999999994</v>
      </c>
      <c r="CK44" s="746">
        <f t="shared" si="25"/>
        <v>352.99200000000008</v>
      </c>
      <c r="CL44" s="746">
        <f t="shared" si="26"/>
        <v>8.282</v>
      </c>
      <c r="CM44" s="746">
        <f t="shared" si="27"/>
        <v>503.65699999999998</v>
      </c>
      <c r="CN44" s="746">
        <f t="shared" si="28"/>
        <v>142.38300000000001</v>
      </c>
      <c r="CO44" s="747">
        <f t="shared" si="29"/>
        <v>0.39411360906126647</v>
      </c>
      <c r="CP44" s="761">
        <f t="shared" si="30"/>
        <v>2.3462288097180668E-2</v>
      </c>
      <c r="CQ44" s="762">
        <f t="shared" si="31"/>
        <v>5.8167056460392039E-2</v>
      </c>
      <c r="CS44" s="775" t="str">
        <f t="shared" si="32"/>
        <v>1998/1999</v>
      </c>
      <c r="CT44" s="788">
        <f t="shared" si="33"/>
        <v>0.32314269058876866</v>
      </c>
      <c r="CU44" s="791">
        <f t="shared" si="34"/>
        <v>0.24466538879865762</v>
      </c>
      <c r="CV44" s="791">
        <f t="shared" si="35"/>
        <v>0.48873328480334621</v>
      </c>
      <c r="CW44" s="791">
        <f t="shared" si="36"/>
        <v>0.22804509704237563</v>
      </c>
      <c r="CX44" s="791">
        <f t="shared" si="37"/>
        <v>2.5497325560430384E-2</v>
      </c>
      <c r="CY44" s="791">
        <f t="shared" si="38"/>
        <v>0.40009552600046216</v>
      </c>
      <c r="CZ44" s="791">
        <f t="shared" si="39"/>
        <v>0.31356468659921999</v>
      </c>
      <c r="DA44" s="791">
        <f t="shared" si="40"/>
        <v>0.42733656012643373</v>
      </c>
      <c r="DB44" s="791">
        <f t="shared" si="41"/>
        <v>0.39270506990931653</v>
      </c>
      <c r="DC44" s="791">
        <f t="shared" si="42"/>
        <v>0.87627356658400313</v>
      </c>
      <c r="DD44" s="791">
        <f t="shared" si="43"/>
        <v>0.40009552600046216</v>
      </c>
      <c r="DE44" s="791">
        <f t="shared" si="44"/>
        <v>0.25598444905445439</v>
      </c>
      <c r="DF44" s="776">
        <f t="shared" si="45"/>
        <v>-0.19704509882734755</v>
      </c>
    </row>
    <row r="45" spans="1:110" ht="14.4" x14ac:dyDescent="0.3">
      <c r="A45" s="682" t="s">
        <v>153</v>
      </c>
      <c r="B45" s="648">
        <v>138.83600000000001</v>
      </c>
      <c r="C45" s="649">
        <v>4.38</v>
      </c>
      <c r="D45" s="649">
        <v>608.08900000000006</v>
      </c>
      <c r="E45" s="649">
        <v>191.37100000000001</v>
      </c>
      <c r="F45" s="649">
        <v>70.858999999999995</v>
      </c>
      <c r="G45" s="649">
        <v>870.31899999999996</v>
      </c>
      <c r="H45" s="649">
        <v>177.941</v>
      </c>
      <c r="I45" s="649">
        <v>422.43299999999999</v>
      </c>
      <c r="J45" s="649">
        <v>600.37400000000002</v>
      </c>
      <c r="K45" s="649">
        <v>75.540999999999997</v>
      </c>
      <c r="L45" s="623">
        <v>870.31899999999996</v>
      </c>
      <c r="M45" s="624">
        <v>194.404</v>
      </c>
      <c r="N45" s="647">
        <f t="shared" si="5"/>
        <v>0.32380482832367824</v>
      </c>
      <c r="O45" s="683">
        <f t="shared" si="6"/>
        <v>0.12582323684903077</v>
      </c>
      <c r="P45" s="684">
        <f t="shared" si="7"/>
        <v>0.38857739552684101</v>
      </c>
      <c r="Q45" s="28"/>
      <c r="R45" s="690" t="str">
        <f t="shared" si="8"/>
        <v>1999/2000</v>
      </c>
      <c r="S45" s="672">
        <v>28.524999999999999</v>
      </c>
      <c r="T45" s="495">
        <v>8.4</v>
      </c>
      <c r="U45" s="495">
        <v>239.54900000000001</v>
      </c>
      <c r="V45" s="495">
        <v>45.390999999999998</v>
      </c>
      <c r="W45" s="495">
        <v>0.375</v>
      </c>
      <c r="X45" s="495">
        <v>285.315</v>
      </c>
      <c r="Y45" s="495">
        <v>49.237000000000002</v>
      </c>
      <c r="Z45" s="495">
        <v>143.25899999999999</v>
      </c>
      <c r="AA45" s="495">
        <v>192.49600000000001</v>
      </c>
      <c r="AB45" s="495">
        <v>49.191000000000003</v>
      </c>
      <c r="AC45" s="496">
        <v>285.315</v>
      </c>
      <c r="AD45" s="660">
        <v>43.628</v>
      </c>
      <c r="AE45" s="659">
        <f t="shared" si="9"/>
        <v>0.22664367051782894</v>
      </c>
      <c r="AF45" s="663">
        <f t="shared" si="10"/>
        <v>0.2555429723215028</v>
      </c>
      <c r="AG45" s="664">
        <f t="shared" si="11"/>
        <v>1.1275098560557442</v>
      </c>
      <c r="AI45" s="334" t="str">
        <f t="shared" si="12"/>
        <v>1999/2000</v>
      </c>
      <c r="AJ45" s="702">
        <v>3.1</v>
      </c>
      <c r="AK45" s="592">
        <v>5.55</v>
      </c>
      <c r="AL45" s="592">
        <v>17.2</v>
      </c>
      <c r="AM45" s="592">
        <v>0.98099999999999998</v>
      </c>
      <c r="AN45" s="592">
        <v>2.3E-2</v>
      </c>
      <c r="AO45" s="592">
        <v>18.204000000000001</v>
      </c>
      <c r="AP45" s="592">
        <v>1.52</v>
      </c>
      <c r="AQ45" s="592">
        <v>4</v>
      </c>
      <c r="AR45" s="592">
        <v>5.52</v>
      </c>
      <c r="AS45" s="592">
        <v>11.923</v>
      </c>
      <c r="AT45" s="592">
        <v>18.204000000000001</v>
      </c>
      <c r="AU45" s="592">
        <v>0.76100000000000001</v>
      </c>
      <c r="AV45" s="335">
        <f t="shared" si="13"/>
        <v>4.3627816316000691E-2</v>
      </c>
      <c r="AW45" s="344"/>
      <c r="AX45" s="331" t="str">
        <f t="shared" si="14"/>
        <v>1999/2000</v>
      </c>
      <c r="AY45" s="715">
        <v>12.577999999999999</v>
      </c>
      <c r="AZ45" s="587">
        <v>2.52</v>
      </c>
      <c r="BA45" s="587">
        <v>31.640999999999998</v>
      </c>
      <c r="BB45" s="587">
        <v>2.1160000000000001</v>
      </c>
      <c r="BC45" s="587">
        <v>1.6319999999999999</v>
      </c>
      <c r="BD45" s="587">
        <v>35.389000000000003</v>
      </c>
      <c r="BE45" s="587">
        <v>5</v>
      </c>
      <c r="BF45" s="587">
        <v>28.5</v>
      </c>
      <c r="BG45" s="587">
        <v>33.5</v>
      </c>
      <c r="BH45" s="587">
        <v>0.222</v>
      </c>
      <c r="BI45" s="587">
        <v>35.389000000000003</v>
      </c>
      <c r="BJ45" s="587">
        <v>1.667</v>
      </c>
      <c r="BK45" s="332">
        <f t="shared" si="0"/>
        <v>4.9433604175315816E-2</v>
      </c>
      <c r="BL45" s="344"/>
      <c r="BM45" s="611" t="str">
        <f t="shared" si="15"/>
        <v>1999/2000</v>
      </c>
      <c r="BN45" s="736">
        <v>0.68899999999999995</v>
      </c>
      <c r="BO45" s="612">
        <v>2.52</v>
      </c>
      <c r="BP45" s="612">
        <v>1.7370000000000001</v>
      </c>
      <c r="BQ45" s="612">
        <v>0.5</v>
      </c>
      <c r="BR45" s="612">
        <v>8.5000000000000006E-2</v>
      </c>
      <c r="BS45" s="612">
        <v>2.3220000000000001</v>
      </c>
      <c r="BT45" s="612">
        <v>0.6</v>
      </c>
      <c r="BU45" s="612">
        <v>1.4</v>
      </c>
      <c r="BV45" s="612">
        <v>2</v>
      </c>
      <c r="BW45" s="612">
        <v>5.5E-2</v>
      </c>
      <c r="BX45" s="612">
        <v>2.3220000000000001</v>
      </c>
      <c r="BY45" s="612">
        <v>0.26700000000000002</v>
      </c>
      <c r="BZ45" s="613">
        <f t="shared" si="1"/>
        <v>0.12992700729927006</v>
      </c>
      <c r="CB45" s="744" t="str">
        <f t="shared" si="16"/>
        <v>1999/2000</v>
      </c>
      <c r="CC45" s="745">
        <f t="shared" si="17"/>
        <v>93.944000000000017</v>
      </c>
      <c r="CD45" s="746">
        <f t="shared" si="18"/>
        <v>3.3845908200630159</v>
      </c>
      <c r="CE45" s="746">
        <f t="shared" si="19"/>
        <v>317.96200000000005</v>
      </c>
      <c r="CF45" s="746">
        <f t="shared" si="20"/>
        <v>142.38300000000001</v>
      </c>
      <c r="CG45" s="746">
        <f t="shared" si="21"/>
        <v>68.744</v>
      </c>
      <c r="CH45" s="746">
        <f t="shared" si="22"/>
        <v>529.08899999999994</v>
      </c>
      <c r="CI45" s="746">
        <f t="shared" si="23"/>
        <v>121.58400000000002</v>
      </c>
      <c r="CJ45" s="746">
        <f t="shared" si="24"/>
        <v>245.27399999999997</v>
      </c>
      <c r="CK45" s="746">
        <f t="shared" si="25"/>
        <v>366.85800000000006</v>
      </c>
      <c r="CL45" s="746">
        <f t="shared" si="26"/>
        <v>14.149999999999995</v>
      </c>
      <c r="CM45" s="746">
        <f t="shared" si="27"/>
        <v>529.08899999999994</v>
      </c>
      <c r="CN45" s="746">
        <f t="shared" si="28"/>
        <v>148.08100000000002</v>
      </c>
      <c r="CO45" s="747">
        <f t="shared" si="29"/>
        <v>0.38865588124133876</v>
      </c>
      <c r="CP45" s="761">
        <f t="shared" si="30"/>
        <v>3.8570782155493387E-2</v>
      </c>
      <c r="CQ45" s="762">
        <f t="shared" si="31"/>
        <v>9.5555810671186667E-2</v>
      </c>
      <c r="CS45" s="775" t="str">
        <f t="shared" si="32"/>
        <v>1999/2000</v>
      </c>
      <c r="CT45" s="788">
        <f t="shared" si="33"/>
        <v>0.32334552997781552</v>
      </c>
      <c r="CU45" s="791">
        <f t="shared" si="34"/>
        <v>0.22726236984862647</v>
      </c>
      <c r="CV45" s="791">
        <f t="shared" si="35"/>
        <v>0.47711272527541193</v>
      </c>
      <c r="CW45" s="791">
        <f t="shared" si="36"/>
        <v>0.25598444905445439</v>
      </c>
      <c r="CX45" s="791">
        <f t="shared" si="37"/>
        <v>2.9848008015918914E-2</v>
      </c>
      <c r="CY45" s="791">
        <f t="shared" si="38"/>
        <v>0.39207463010689192</v>
      </c>
      <c r="CZ45" s="791">
        <f t="shared" si="39"/>
        <v>0.31671733889322862</v>
      </c>
      <c r="DA45" s="791">
        <f t="shared" si="40"/>
        <v>0.41937774747711476</v>
      </c>
      <c r="DB45" s="791">
        <f t="shared" si="41"/>
        <v>0.38895088728026195</v>
      </c>
      <c r="DC45" s="791">
        <f t="shared" si="42"/>
        <v>0.81268450245562018</v>
      </c>
      <c r="DD45" s="791">
        <f t="shared" si="43"/>
        <v>0.39207463010689192</v>
      </c>
      <c r="DE45" s="791">
        <f t="shared" si="44"/>
        <v>0.23828213411246668</v>
      </c>
      <c r="DF45" s="776">
        <f t="shared" si="45"/>
        <v>-0.20027821466835816</v>
      </c>
    </row>
    <row r="46" spans="1:110" ht="14.4" x14ac:dyDescent="0.3">
      <c r="A46" s="682" t="s">
        <v>154</v>
      </c>
      <c r="B46" s="648">
        <v>137.11600000000001</v>
      </c>
      <c r="C46" s="649">
        <v>4.32</v>
      </c>
      <c r="D46" s="649">
        <v>591.65800000000002</v>
      </c>
      <c r="E46" s="649">
        <v>194.404</v>
      </c>
      <c r="F46" s="649">
        <v>74.861999999999995</v>
      </c>
      <c r="G46" s="649">
        <v>860.92399999999998</v>
      </c>
      <c r="H46" s="649">
        <v>181.673</v>
      </c>
      <c r="I46" s="649">
        <v>427.29</v>
      </c>
      <c r="J46" s="649">
        <v>608.96299999999997</v>
      </c>
      <c r="K46" s="649">
        <v>76.721999999999994</v>
      </c>
      <c r="L46" s="623">
        <v>860.92399999999998</v>
      </c>
      <c r="M46" s="624">
        <v>175.239</v>
      </c>
      <c r="N46" s="647">
        <f t="shared" si="5"/>
        <v>0.28776625180840215</v>
      </c>
      <c r="O46" s="683">
        <f t="shared" si="6"/>
        <v>0.12598795000681487</v>
      </c>
      <c r="P46" s="684">
        <f t="shared" si="7"/>
        <v>0.43781350041942713</v>
      </c>
      <c r="Q46" s="28"/>
      <c r="R46" s="690" t="str">
        <f t="shared" si="8"/>
        <v>2000/2001</v>
      </c>
      <c r="S46" s="672">
        <v>29.315999999999999</v>
      </c>
      <c r="T46" s="495">
        <v>8.59</v>
      </c>
      <c r="U46" s="495">
        <v>251.85400000000001</v>
      </c>
      <c r="V46" s="495">
        <v>43.628</v>
      </c>
      <c r="W46" s="495">
        <v>0.17299999999999999</v>
      </c>
      <c r="X46" s="495">
        <v>295.65499999999997</v>
      </c>
      <c r="Y46" s="495">
        <v>50.295000000000002</v>
      </c>
      <c r="Z46" s="495">
        <v>147.80699999999999</v>
      </c>
      <c r="AA46" s="495">
        <v>198.102</v>
      </c>
      <c r="AB46" s="495">
        <v>49.313000000000002</v>
      </c>
      <c r="AC46" s="496">
        <v>295.65499999999997</v>
      </c>
      <c r="AD46" s="660">
        <v>48.24</v>
      </c>
      <c r="AE46" s="659">
        <f t="shared" si="9"/>
        <v>0.24351091861768182</v>
      </c>
      <c r="AF46" s="663">
        <f t="shared" si="10"/>
        <v>0.24892732026935618</v>
      </c>
      <c r="AG46" s="664">
        <f t="shared" si="11"/>
        <v>1.022242951907131</v>
      </c>
      <c r="AI46" s="334" t="str">
        <f t="shared" si="12"/>
        <v>2000/2001</v>
      </c>
      <c r="AJ46" s="703">
        <v>2.8159999999999998</v>
      </c>
      <c r="AK46" s="667">
        <v>5.45</v>
      </c>
      <c r="AL46" s="667">
        <v>15.359</v>
      </c>
      <c r="AM46" s="667">
        <v>0.76100000000000001</v>
      </c>
      <c r="AN46" s="667">
        <v>2.3E-2</v>
      </c>
      <c r="AO46" s="667">
        <v>16.143000000000001</v>
      </c>
      <c r="AP46" s="667">
        <v>1.7</v>
      </c>
      <c r="AQ46" s="667">
        <v>3.9</v>
      </c>
      <c r="AR46" s="667">
        <v>5.6</v>
      </c>
      <c r="AS46" s="667">
        <v>9.6760000000000002</v>
      </c>
      <c r="AT46" s="667">
        <v>16.143000000000001</v>
      </c>
      <c r="AU46" s="667">
        <v>0.86699999999999999</v>
      </c>
      <c r="AV46" s="335">
        <f t="shared" si="13"/>
        <v>5.6755695208169678E-2</v>
      </c>
      <c r="AW46" s="344"/>
      <c r="AX46" s="331" t="str">
        <f t="shared" si="14"/>
        <v>2000/2001</v>
      </c>
      <c r="AY46" s="715">
        <v>12.972</v>
      </c>
      <c r="AZ46" s="587">
        <v>3.2</v>
      </c>
      <c r="BA46" s="587">
        <v>41.536000000000001</v>
      </c>
      <c r="BB46" s="587">
        <v>1.667</v>
      </c>
      <c r="BC46" s="587">
        <v>0.24399999999999999</v>
      </c>
      <c r="BD46" s="587">
        <v>43.447000000000003</v>
      </c>
      <c r="BE46" s="587">
        <v>5</v>
      </c>
      <c r="BF46" s="587">
        <v>29.5</v>
      </c>
      <c r="BG46" s="587">
        <v>34.5</v>
      </c>
      <c r="BH46" s="587">
        <v>6.2610000000000001</v>
      </c>
      <c r="BI46" s="587">
        <v>43.447000000000003</v>
      </c>
      <c r="BJ46" s="587">
        <v>2.6859999999999999</v>
      </c>
      <c r="BK46" s="332">
        <f t="shared" si="0"/>
        <v>6.5896322465101437E-2</v>
      </c>
      <c r="BL46" s="344"/>
      <c r="BM46" s="611" t="str">
        <f t="shared" si="15"/>
        <v>2000/2001</v>
      </c>
      <c r="BN46" s="736">
        <v>1.2789999999999999</v>
      </c>
      <c r="BO46" s="612">
        <v>3.01</v>
      </c>
      <c r="BP46" s="612">
        <v>3.8479999999999999</v>
      </c>
      <c r="BQ46" s="612">
        <v>0.26700000000000002</v>
      </c>
      <c r="BR46" s="612">
        <v>2.5999999999999999E-2</v>
      </c>
      <c r="BS46" s="612">
        <v>4.141</v>
      </c>
      <c r="BT46" s="612">
        <v>0.6</v>
      </c>
      <c r="BU46" s="612">
        <v>2.2000000000000002</v>
      </c>
      <c r="BV46" s="612">
        <v>2.8</v>
      </c>
      <c r="BW46" s="612">
        <v>0.39700000000000002</v>
      </c>
      <c r="BX46" s="612">
        <v>4.141</v>
      </c>
      <c r="BY46" s="612">
        <v>0.94399999999999995</v>
      </c>
      <c r="BZ46" s="613">
        <f t="shared" si="1"/>
        <v>0.29527682202064431</v>
      </c>
      <c r="CB46" s="744" t="str">
        <f t="shared" si="16"/>
        <v>2000/2001</v>
      </c>
      <c r="CC46" s="745">
        <f t="shared" si="17"/>
        <v>90.733000000000018</v>
      </c>
      <c r="CD46" s="746">
        <f t="shared" si="18"/>
        <v>3.0756284923897583</v>
      </c>
      <c r="CE46" s="746">
        <f t="shared" si="19"/>
        <v>279.06099999999998</v>
      </c>
      <c r="CF46" s="746">
        <f t="shared" si="20"/>
        <v>148.08100000000002</v>
      </c>
      <c r="CG46" s="746">
        <f t="shared" si="21"/>
        <v>74.396000000000001</v>
      </c>
      <c r="CH46" s="746">
        <f t="shared" si="22"/>
        <v>501.53799999999995</v>
      </c>
      <c r="CI46" s="746">
        <f t="shared" si="23"/>
        <v>124.078</v>
      </c>
      <c r="CJ46" s="746">
        <f t="shared" si="24"/>
        <v>243.8830000000001</v>
      </c>
      <c r="CK46" s="746">
        <f t="shared" si="25"/>
        <v>367.96099999999996</v>
      </c>
      <c r="CL46" s="746">
        <f t="shared" si="26"/>
        <v>11.07499999999999</v>
      </c>
      <c r="CM46" s="746">
        <f t="shared" si="27"/>
        <v>501.53799999999995</v>
      </c>
      <c r="CN46" s="746">
        <f t="shared" si="28"/>
        <v>122.502</v>
      </c>
      <c r="CO46" s="747">
        <f t="shared" si="29"/>
        <v>0.32319357528044834</v>
      </c>
      <c r="CP46" s="761">
        <f t="shared" si="30"/>
        <v>3.0098298460978178E-2</v>
      </c>
      <c r="CQ46" s="762">
        <f t="shared" si="31"/>
        <v>9.0406687237759312E-2</v>
      </c>
      <c r="CS46" s="775" t="str">
        <f t="shared" si="32"/>
        <v>2000/2001</v>
      </c>
      <c r="CT46" s="788">
        <f t="shared" si="33"/>
        <v>0.33827562064237571</v>
      </c>
      <c r="CU46" s="791">
        <f t="shared" si="34"/>
        <v>0.28804896009496339</v>
      </c>
      <c r="CV46" s="791">
        <f t="shared" si="35"/>
        <v>0.52834069682147455</v>
      </c>
      <c r="CW46" s="791">
        <f t="shared" si="36"/>
        <v>0.23828213411246668</v>
      </c>
      <c r="CX46" s="791">
        <f t="shared" si="37"/>
        <v>6.2247869413052381E-3</v>
      </c>
      <c r="CY46" s="791">
        <f t="shared" si="38"/>
        <v>0.41744219001909577</v>
      </c>
      <c r="CZ46" s="791">
        <f t="shared" si="39"/>
        <v>0.31702564497751451</v>
      </c>
      <c r="DA46" s="791">
        <f t="shared" si="40"/>
        <v>0.42923307355660067</v>
      </c>
      <c r="DB46" s="791">
        <f t="shared" si="41"/>
        <v>0.39575803456039205</v>
      </c>
      <c r="DC46" s="791">
        <f t="shared" si="42"/>
        <v>0.85564766299105877</v>
      </c>
      <c r="DD46" s="791">
        <f t="shared" si="43"/>
        <v>0.41744219001909577</v>
      </c>
      <c r="DE46" s="791">
        <f t="shared" si="44"/>
        <v>0.30094328317326624</v>
      </c>
      <c r="DF46" s="776">
        <f t="shared" si="45"/>
        <v>-0.12311146025432507</v>
      </c>
    </row>
    <row r="47" spans="1:110" ht="14.4" x14ac:dyDescent="0.3">
      <c r="A47" s="682" t="s">
        <v>155</v>
      </c>
      <c r="B47" s="648">
        <v>137.09399999999999</v>
      </c>
      <c r="C47" s="649">
        <v>4.3899999999999997</v>
      </c>
      <c r="D47" s="649">
        <v>601.83299999999997</v>
      </c>
      <c r="E47" s="649">
        <v>175.239</v>
      </c>
      <c r="F47" s="649">
        <v>71.441000000000003</v>
      </c>
      <c r="G47" s="649">
        <v>848.51300000000003</v>
      </c>
      <c r="H47" s="649">
        <v>186.04300000000001</v>
      </c>
      <c r="I47" s="649">
        <v>436.40899999999999</v>
      </c>
      <c r="J47" s="649">
        <v>622.452</v>
      </c>
      <c r="K47" s="649">
        <v>74.578999999999994</v>
      </c>
      <c r="L47" s="623">
        <v>848.51300000000003</v>
      </c>
      <c r="M47" s="624">
        <v>151.482</v>
      </c>
      <c r="N47" s="647">
        <f t="shared" si="5"/>
        <v>0.24336334367951265</v>
      </c>
      <c r="O47" s="683">
        <f t="shared" si="6"/>
        <v>0.11981486122624715</v>
      </c>
      <c r="P47" s="684">
        <f t="shared" si="7"/>
        <v>0.49232912161180864</v>
      </c>
      <c r="Q47" s="28"/>
      <c r="R47" s="690" t="str">
        <f t="shared" si="8"/>
        <v>2001/2002</v>
      </c>
      <c r="S47" s="672">
        <v>27.83</v>
      </c>
      <c r="T47" s="495">
        <v>8.67</v>
      </c>
      <c r="U47" s="495">
        <v>241.37700000000001</v>
      </c>
      <c r="V47" s="495">
        <v>48.24</v>
      </c>
      <c r="W47" s="495">
        <v>0.25800000000000001</v>
      </c>
      <c r="X47" s="495">
        <v>289.875</v>
      </c>
      <c r="Y47" s="495">
        <v>52.466000000000001</v>
      </c>
      <c r="Z47" s="495">
        <v>148.47499999999999</v>
      </c>
      <c r="AA47" s="495">
        <v>200.941</v>
      </c>
      <c r="AB47" s="495">
        <v>48.383000000000003</v>
      </c>
      <c r="AC47" s="496">
        <v>289.875</v>
      </c>
      <c r="AD47" s="660">
        <v>40.551000000000002</v>
      </c>
      <c r="AE47" s="659">
        <f t="shared" si="9"/>
        <v>0.2018055050985115</v>
      </c>
      <c r="AF47" s="663">
        <f t="shared" si="10"/>
        <v>0.24078212012481276</v>
      </c>
      <c r="AG47" s="664">
        <f t="shared" si="11"/>
        <v>1.1931395033414713</v>
      </c>
      <c r="AI47" s="334" t="str">
        <f t="shared" si="12"/>
        <v>2001/2002</v>
      </c>
      <c r="AJ47" s="703">
        <v>2.42</v>
      </c>
      <c r="AK47" s="667">
        <v>6.08</v>
      </c>
      <c r="AL47" s="667">
        <v>14.712</v>
      </c>
      <c r="AM47" s="667">
        <v>0.86699999999999999</v>
      </c>
      <c r="AN47" s="667">
        <v>2E-3</v>
      </c>
      <c r="AO47" s="667">
        <v>15.581</v>
      </c>
      <c r="AP47" s="667">
        <v>1.5</v>
      </c>
      <c r="AQ47" s="667">
        <v>2.65</v>
      </c>
      <c r="AR47" s="667">
        <v>4.1500000000000004</v>
      </c>
      <c r="AS47" s="667">
        <v>10.864000000000001</v>
      </c>
      <c r="AT47" s="667">
        <v>15.581</v>
      </c>
      <c r="AU47" s="667">
        <v>0.56699999999999995</v>
      </c>
      <c r="AV47" s="335">
        <f t="shared" si="13"/>
        <v>3.7764752897295854E-2</v>
      </c>
      <c r="AW47" s="344"/>
      <c r="AX47" s="331" t="str">
        <f t="shared" si="14"/>
        <v>2001/2002</v>
      </c>
      <c r="AY47" s="715">
        <v>11.827</v>
      </c>
      <c r="AZ47" s="587">
        <v>3</v>
      </c>
      <c r="BA47" s="587">
        <v>35.500999999999998</v>
      </c>
      <c r="BB47" s="587">
        <v>2.6859999999999999</v>
      </c>
      <c r="BC47" s="587">
        <v>0.36699999999999999</v>
      </c>
      <c r="BD47" s="587">
        <v>38.554000000000002</v>
      </c>
      <c r="BE47" s="587">
        <v>5.5</v>
      </c>
      <c r="BF47" s="587">
        <v>29.5</v>
      </c>
      <c r="BG47" s="587">
        <v>35</v>
      </c>
      <c r="BH47" s="587">
        <v>2.0539999999999998</v>
      </c>
      <c r="BI47" s="587">
        <v>38.554000000000002</v>
      </c>
      <c r="BJ47" s="587">
        <v>1.5</v>
      </c>
      <c r="BK47" s="332">
        <f t="shared" si="0"/>
        <v>4.0481459491552865E-2</v>
      </c>
      <c r="BL47" s="344"/>
      <c r="BM47" s="611" t="str">
        <f t="shared" si="15"/>
        <v>2001/2002</v>
      </c>
      <c r="BN47" s="736">
        <v>1.123</v>
      </c>
      <c r="BO47" s="612">
        <v>3.24</v>
      </c>
      <c r="BP47" s="612">
        <v>3.641</v>
      </c>
      <c r="BQ47" s="612">
        <v>0.94399999999999995</v>
      </c>
      <c r="BR47" s="612">
        <v>4.0000000000000001E-3</v>
      </c>
      <c r="BS47" s="612">
        <v>4.5890000000000004</v>
      </c>
      <c r="BT47" s="612">
        <v>0.6</v>
      </c>
      <c r="BU47" s="612">
        <v>2.7</v>
      </c>
      <c r="BV47" s="612">
        <v>3.3</v>
      </c>
      <c r="BW47" s="612">
        <v>0.34899999999999998</v>
      </c>
      <c r="BX47" s="612">
        <v>4.5890000000000004</v>
      </c>
      <c r="BY47" s="612">
        <v>0.94</v>
      </c>
      <c r="BZ47" s="613">
        <f t="shared" si="1"/>
        <v>0.25760482323924361</v>
      </c>
      <c r="CB47" s="744" t="str">
        <f t="shared" si="16"/>
        <v>2001/2002</v>
      </c>
      <c r="CC47" s="745">
        <f t="shared" si="17"/>
        <v>93.893999999999991</v>
      </c>
      <c r="CD47" s="746">
        <f t="shared" si="18"/>
        <v>3.2654056702238696</v>
      </c>
      <c r="CE47" s="746">
        <f t="shared" si="19"/>
        <v>306.60199999999998</v>
      </c>
      <c r="CF47" s="746">
        <f t="shared" si="20"/>
        <v>122.502</v>
      </c>
      <c r="CG47" s="746">
        <f t="shared" si="21"/>
        <v>70.81</v>
      </c>
      <c r="CH47" s="746">
        <f t="shared" si="22"/>
        <v>499.91400000000004</v>
      </c>
      <c r="CI47" s="746">
        <f t="shared" si="23"/>
        <v>125.977</v>
      </c>
      <c r="CJ47" s="746">
        <f t="shared" si="24"/>
        <v>253.084</v>
      </c>
      <c r="CK47" s="746">
        <f t="shared" si="25"/>
        <v>379.06099999999998</v>
      </c>
      <c r="CL47" s="746">
        <f t="shared" si="26"/>
        <v>12.92899999999999</v>
      </c>
      <c r="CM47" s="746">
        <f t="shared" si="27"/>
        <v>499.91400000000004</v>
      </c>
      <c r="CN47" s="746">
        <f t="shared" si="28"/>
        <v>107.92400000000001</v>
      </c>
      <c r="CO47" s="747">
        <f t="shared" si="29"/>
        <v>0.27532335008546144</v>
      </c>
      <c r="CP47" s="761">
        <f t="shared" si="30"/>
        <v>3.410796679162454E-2</v>
      </c>
      <c r="CQ47" s="762">
        <f t="shared" si="31"/>
        <v>0.11979726474185527</v>
      </c>
      <c r="CS47" s="775" t="str">
        <f t="shared" si="32"/>
        <v>2001/2002</v>
      </c>
      <c r="CT47" s="788">
        <f t="shared" si="33"/>
        <v>0.31511225874217696</v>
      </c>
      <c r="CU47" s="791">
        <f t="shared" si="34"/>
        <v>0.25617182910617997</v>
      </c>
      <c r="CV47" s="791">
        <f t="shared" si="35"/>
        <v>0.49055302716866644</v>
      </c>
      <c r="CW47" s="791">
        <f t="shared" si="36"/>
        <v>0.30094328317326624</v>
      </c>
      <c r="CX47" s="791">
        <f t="shared" si="37"/>
        <v>8.8324631514116181E-3</v>
      </c>
      <c r="CY47" s="791">
        <f t="shared" si="38"/>
        <v>0.41083519050385786</v>
      </c>
      <c r="CZ47" s="791">
        <f t="shared" si="39"/>
        <v>0.32286084399843051</v>
      </c>
      <c r="DA47" s="791">
        <f t="shared" si="40"/>
        <v>0.42007612125322802</v>
      </c>
      <c r="DB47" s="791">
        <f t="shared" si="41"/>
        <v>0.39101970915026385</v>
      </c>
      <c r="DC47" s="791">
        <f t="shared" si="42"/>
        <v>0.82664020702878838</v>
      </c>
      <c r="DD47" s="791">
        <f t="shared" si="43"/>
        <v>0.41083519050385786</v>
      </c>
      <c r="DE47" s="791">
        <f t="shared" si="44"/>
        <v>0.28754571500244253</v>
      </c>
      <c r="DF47" s="776">
        <f t="shared" si="45"/>
        <v>-0.13132629558228448</v>
      </c>
    </row>
    <row r="48" spans="1:110" ht="14.4" x14ac:dyDescent="0.3">
      <c r="A48" s="682" t="s">
        <v>156</v>
      </c>
      <c r="B48" s="648">
        <v>137.73500000000001</v>
      </c>
      <c r="C48" s="649">
        <v>4.3899999999999997</v>
      </c>
      <c r="D48" s="649">
        <v>604.08000000000004</v>
      </c>
      <c r="E48" s="649">
        <v>151.482</v>
      </c>
      <c r="F48" s="649">
        <v>75.650000000000006</v>
      </c>
      <c r="G48" s="649">
        <v>831.21199999999999</v>
      </c>
      <c r="H48" s="649">
        <v>194.131</v>
      </c>
      <c r="I48" s="649">
        <v>433.48200000000003</v>
      </c>
      <c r="J48" s="649">
        <v>627.61300000000006</v>
      </c>
      <c r="K48" s="649">
        <v>76.745999999999995</v>
      </c>
      <c r="L48" s="623">
        <v>831.21199999999999</v>
      </c>
      <c r="M48" s="624">
        <v>126.85299999999999</v>
      </c>
      <c r="N48" s="647">
        <f t="shared" si="5"/>
        <v>0.20211977763366912</v>
      </c>
      <c r="O48" s="683">
        <f t="shared" si="6"/>
        <v>0.12228236190136277</v>
      </c>
      <c r="P48" s="684">
        <f t="shared" si="7"/>
        <v>0.60499948759587874</v>
      </c>
      <c r="Q48" s="28"/>
      <c r="R48" s="690" t="str">
        <f t="shared" si="8"/>
        <v>2002/2003</v>
      </c>
      <c r="S48" s="672">
        <v>28.056999999999999</v>
      </c>
      <c r="T48" s="495">
        <v>8.1199999999999992</v>
      </c>
      <c r="U48" s="495">
        <v>227.767</v>
      </c>
      <c r="V48" s="495">
        <v>40.551000000000002</v>
      </c>
      <c r="W48" s="495">
        <v>0.36699999999999999</v>
      </c>
      <c r="X48" s="495">
        <v>268.685</v>
      </c>
      <c r="Y48" s="495">
        <v>59.91</v>
      </c>
      <c r="Z48" s="495">
        <v>140.83799999999999</v>
      </c>
      <c r="AA48" s="495">
        <v>200.74799999999999</v>
      </c>
      <c r="AB48" s="495">
        <v>40.334000000000003</v>
      </c>
      <c r="AC48" s="496">
        <v>268.685</v>
      </c>
      <c r="AD48" s="660">
        <v>27.603000000000002</v>
      </c>
      <c r="AE48" s="659">
        <f t="shared" si="9"/>
        <v>0.13750074720545163</v>
      </c>
      <c r="AF48" s="663">
        <f t="shared" si="10"/>
        <v>0.20091856456851379</v>
      </c>
      <c r="AG48" s="664">
        <f t="shared" si="11"/>
        <v>1.4612179835525125</v>
      </c>
      <c r="AI48" s="334" t="str">
        <f t="shared" si="12"/>
        <v>2002/2003</v>
      </c>
      <c r="AJ48" s="703">
        <v>2.4500000000000002</v>
      </c>
      <c r="AK48" s="667">
        <v>6.33</v>
      </c>
      <c r="AL48" s="667">
        <v>15.5</v>
      </c>
      <c r="AM48" s="667">
        <v>0.56699999999999995</v>
      </c>
      <c r="AN48" s="667">
        <v>3.0000000000000001E-3</v>
      </c>
      <c r="AO48" s="667">
        <v>16.07</v>
      </c>
      <c r="AP48" s="667">
        <v>1.6</v>
      </c>
      <c r="AQ48" s="667">
        <v>2.5</v>
      </c>
      <c r="AR48" s="667">
        <v>4.0999999999999996</v>
      </c>
      <c r="AS48" s="667">
        <v>11.199</v>
      </c>
      <c r="AT48" s="667">
        <v>16.07</v>
      </c>
      <c r="AU48" s="667">
        <v>0.77100000000000002</v>
      </c>
      <c r="AV48" s="335">
        <f t="shared" si="13"/>
        <v>5.0395450683051179E-2</v>
      </c>
      <c r="AW48" s="344"/>
      <c r="AX48" s="331" t="str">
        <f t="shared" si="14"/>
        <v>2002/2003</v>
      </c>
      <c r="AY48" s="715">
        <v>12.956</v>
      </c>
      <c r="AZ48" s="587">
        <v>3.44</v>
      </c>
      <c r="BA48" s="587">
        <v>44.5</v>
      </c>
      <c r="BB48" s="587">
        <v>1.5</v>
      </c>
      <c r="BC48" s="587">
        <v>0.68300000000000005</v>
      </c>
      <c r="BD48" s="587">
        <v>46.683</v>
      </c>
      <c r="BE48" s="587">
        <v>5.8</v>
      </c>
      <c r="BF48" s="587">
        <v>30</v>
      </c>
      <c r="BG48" s="587">
        <v>35.799999999999997</v>
      </c>
      <c r="BH48" s="587">
        <v>4.625</v>
      </c>
      <c r="BI48" s="587">
        <v>46.683</v>
      </c>
      <c r="BJ48" s="587">
        <v>6.258</v>
      </c>
      <c r="BK48" s="332">
        <f t="shared" si="0"/>
        <v>0.15480519480519481</v>
      </c>
      <c r="BL48" s="344"/>
      <c r="BM48" s="611" t="str">
        <f t="shared" si="15"/>
        <v>2002/2003</v>
      </c>
      <c r="BN48" s="736">
        <v>1.1890000000000001</v>
      </c>
      <c r="BO48" s="612">
        <v>3.52</v>
      </c>
      <c r="BP48" s="612">
        <v>4.18</v>
      </c>
      <c r="BQ48" s="612">
        <v>0.94</v>
      </c>
      <c r="BR48" s="612">
        <v>2.3E-2</v>
      </c>
      <c r="BS48" s="612">
        <v>5.1429999999999998</v>
      </c>
      <c r="BT48" s="612">
        <v>0.7</v>
      </c>
      <c r="BU48" s="612">
        <v>2.8</v>
      </c>
      <c r="BV48" s="612">
        <v>3.5</v>
      </c>
      <c r="BW48" s="612">
        <v>0.81100000000000005</v>
      </c>
      <c r="BX48" s="612">
        <v>5.1429999999999998</v>
      </c>
      <c r="BY48" s="612">
        <v>0.83199999999999996</v>
      </c>
      <c r="BZ48" s="613">
        <f t="shared" si="1"/>
        <v>0.19299466481094874</v>
      </c>
      <c r="CB48" s="744" t="str">
        <f t="shared" si="16"/>
        <v>2002/2003</v>
      </c>
      <c r="CC48" s="745">
        <f t="shared" si="17"/>
        <v>93.082999999999998</v>
      </c>
      <c r="CD48" s="746">
        <f t="shared" si="18"/>
        <v>3.3532761084193683</v>
      </c>
      <c r="CE48" s="746">
        <f t="shared" si="19"/>
        <v>312.13300000000004</v>
      </c>
      <c r="CF48" s="746">
        <f t="shared" si="20"/>
        <v>107.92400000000001</v>
      </c>
      <c r="CG48" s="746">
        <f t="shared" si="21"/>
        <v>74.573999999999998</v>
      </c>
      <c r="CH48" s="746">
        <f t="shared" si="22"/>
        <v>494.63100000000003</v>
      </c>
      <c r="CI48" s="746">
        <f t="shared" si="23"/>
        <v>126.12100000000001</v>
      </c>
      <c r="CJ48" s="746">
        <f t="shared" si="24"/>
        <v>257.34399999999999</v>
      </c>
      <c r="CK48" s="746">
        <f t="shared" si="25"/>
        <v>383.46500000000003</v>
      </c>
      <c r="CL48" s="746">
        <f t="shared" si="26"/>
        <v>19.776999999999994</v>
      </c>
      <c r="CM48" s="746">
        <f t="shared" si="27"/>
        <v>494.63100000000003</v>
      </c>
      <c r="CN48" s="746">
        <f t="shared" si="28"/>
        <v>91.38900000000001</v>
      </c>
      <c r="CO48" s="747">
        <f t="shared" si="29"/>
        <v>0.22663561831356854</v>
      </c>
      <c r="CP48" s="761">
        <f t="shared" si="30"/>
        <v>5.1574459207489584E-2</v>
      </c>
      <c r="CQ48" s="762">
        <f t="shared" si="31"/>
        <v>0.21640460011598761</v>
      </c>
      <c r="CS48" s="775" t="str">
        <f t="shared" si="32"/>
        <v>2002/2003</v>
      </c>
      <c r="CT48" s="788">
        <f t="shared" si="33"/>
        <v>0.32418775184230597</v>
      </c>
      <c r="CU48" s="791">
        <f t="shared" si="34"/>
        <v>0.23615578395914161</v>
      </c>
      <c r="CV48" s="791">
        <f t="shared" si="35"/>
        <v>0.48329194808634612</v>
      </c>
      <c r="CW48" s="791">
        <f t="shared" si="36"/>
        <v>0.28754571500244253</v>
      </c>
      <c r="CX48" s="791">
        <f t="shared" si="37"/>
        <v>1.4223397224058298E-2</v>
      </c>
      <c r="CY48" s="791">
        <f t="shared" si="38"/>
        <v>0.40492798467779578</v>
      </c>
      <c r="CZ48" s="791">
        <f t="shared" si="39"/>
        <v>0.35033044696622384</v>
      </c>
      <c r="DA48" s="791">
        <f t="shared" si="40"/>
        <v>0.40633290424977286</v>
      </c>
      <c r="DB48" s="791">
        <f t="shared" si="41"/>
        <v>0.38901042521426421</v>
      </c>
      <c r="DC48" s="791">
        <f t="shared" si="42"/>
        <v>0.74230578792380064</v>
      </c>
      <c r="DD48" s="791">
        <f t="shared" si="43"/>
        <v>0.40492798467779578</v>
      </c>
      <c r="DE48" s="791">
        <f t="shared" si="44"/>
        <v>0.27956768858442438</v>
      </c>
      <c r="DF48" s="776">
        <f t="shared" si="45"/>
        <v>-0.12129362582385683</v>
      </c>
    </row>
    <row r="49" spans="1:110" ht="14.4" x14ac:dyDescent="0.3">
      <c r="A49" s="682" t="s">
        <v>157</v>
      </c>
      <c r="B49" s="508">
        <v>141.64099999999999</v>
      </c>
      <c r="C49" s="623">
        <v>4.43</v>
      </c>
      <c r="D49" s="623">
        <v>627.98800000000006</v>
      </c>
      <c r="E49" s="623">
        <v>126.85299999999999</v>
      </c>
      <c r="F49" s="623">
        <v>76.808999999999997</v>
      </c>
      <c r="G49" s="623">
        <v>831.65</v>
      </c>
      <c r="H49" s="623">
        <v>203.90899999999999</v>
      </c>
      <c r="I49" s="623">
        <v>445.95299999999997</v>
      </c>
      <c r="J49" s="623">
        <v>649.86199999999997</v>
      </c>
      <c r="K49" s="623">
        <v>77.135000000000005</v>
      </c>
      <c r="L49" s="623">
        <v>831.65</v>
      </c>
      <c r="M49" s="633">
        <v>104.65300000000001</v>
      </c>
      <c r="N49" s="647">
        <f t="shared" si="5"/>
        <v>0.16103880516171126</v>
      </c>
      <c r="O49" s="683">
        <f t="shared" si="6"/>
        <v>0.11869443050986211</v>
      </c>
      <c r="P49" s="684">
        <f t="shared" si="7"/>
        <v>0.73705483837061525</v>
      </c>
      <c r="Q49" s="28"/>
      <c r="R49" s="690" t="str">
        <f t="shared" si="8"/>
        <v>2003/2004</v>
      </c>
      <c r="S49" s="483">
        <v>28.71</v>
      </c>
      <c r="T49" s="496">
        <v>8.93</v>
      </c>
      <c r="U49" s="496">
        <v>256.22899999999998</v>
      </c>
      <c r="V49" s="496">
        <v>27.603000000000002</v>
      </c>
      <c r="W49" s="496">
        <v>0.35799999999999998</v>
      </c>
      <c r="X49" s="496">
        <v>284.19</v>
      </c>
      <c r="Y49" s="496">
        <v>64.835999999999999</v>
      </c>
      <c r="Z49" s="496">
        <v>146.75899999999999</v>
      </c>
      <c r="AA49" s="496">
        <v>211.595</v>
      </c>
      <c r="AB49" s="496">
        <v>48.258000000000003</v>
      </c>
      <c r="AC49" s="496">
        <v>284.19</v>
      </c>
      <c r="AD49" s="496">
        <v>24.337</v>
      </c>
      <c r="AE49" s="659">
        <f t="shared" si="9"/>
        <v>0.11501689548429783</v>
      </c>
      <c r="AF49" s="663">
        <f t="shared" si="10"/>
        <v>0.22806777097757511</v>
      </c>
      <c r="AG49" s="664">
        <f t="shared" si="11"/>
        <v>1.9829066852939969</v>
      </c>
      <c r="AI49" s="334" t="str">
        <f t="shared" si="12"/>
        <v>2003/2004</v>
      </c>
      <c r="AJ49" s="703">
        <v>2.339</v>
      </c>
      <c r="AK49" s="667">
        <v>6.39</v>
      </c>
      <c r="AL49" s="667">
        <v>14.951000000000001</v>
      </c>
      <c r="AM49" s="667">
        <v>0.77100000000000002</v>
      </c>
      <c r="AN49" s="667">
        <v>3.5000000000000003E-2</v>
      </c>
      <c r="AO49" s="667">
        <v>15.757</v>
      </c>
      <c r="AP49" s="667">
        <v>1.6</v>
      </c>
      <c r="AQ49" s="667">
        <v>2.8</v>
      </c>
      <c r="AR49" s="667">
        <v>4.4000000000000004</v>
      </c>
      <c r="AS49" s="667">
        <v>10.944000000000001</v>
      </c>
      <c r="AT49" s="667">
        <v>15.757</v>
      </c>
      <c r="AU49" s="667">
        <v>0.41299999999999998</v>
      </c>
      <c r="AV49" s="335">
        <f t="shared" si="13"/>
        <v>2.6916058394160579E-2</v>
      </c>
      <c r="AW49" s="344"/>
      <c r="AX49" s="331" t="str">
        <f t="shared" si="14"/>
        <v>2003/2004</v>
      </c>
      <c r="AY49" s="715">
        <v>12.44</v>
      </c>
      <c r="AZ49" s="587">
        <v>3.38</v>
      </c>
      <c r="BA49" s="587">
        <v>42</v>
      </c>
      <c r="BB49" s="587">
        <v>6.258</v>
      </c>
      <c r="BC49" s="587">
        <v>0.36099999999999999</v>
      </c>
      <c r="BD49" s="587">
        <v>48.619</v>
      </c>
      <c r="BE49" s="587">
        <v>5.8</v>
      </c>
      <c r="BF49" s="587">
        <v>30.5</v>
      </c>
      <c r="BG49" s="587">
        <v>36.299999999999997</v>
      </c>
      <c r="BH49" s="587">
        <v>4.4409999999999998</v>
      </c>
      <c r="BI49" s="587">
        <v>48.619</v>
      </c>
      <c r="BJ49" s="587">
        <v>7.8780000000000001</v>
      </c>
      <c r="BK49" s="332">
        <f t="shared" si="0"/>
        <v>0.19336786038634299</v>
      </c>
      <c r="BL49" s="344"/>
      <c r="BM49" s="611" t="str">
        <f t="shared" si="15"/>
        <v>2003/2004</v>
      </c>
      <c r="BN49" s="736">
        <v>1.9890000000000001</v>
      </c>
      <c r="BO49" s="612">
        <v>3.46</v>
      </c>
      <c r="BP49" s="612">
        <v>6.875</v>
      </c>
      <c r="BQ49" s="612">
        <v>0.83199999999999996</v>
      </c>
      <c r="BR49" s="612">
        <v>0</v>
      </c>
      <c r="BS49" s="612">
        <v>7.7069999999999999</v>
      </c>
      <c r="BT49" s="612">
        <v>0.7</v>
      </c>
      <c r="BU49" s="612">
        <v>4.9000000000000004</v>
      </c>
      <c r="BV49" s="612">
        <v>5.6</v>
      </c>
      <c r="BW49" s="612">
        <v>1.238</v>
      </c>
      <c r="BX49" s="612">
        <v>7.7069999999999999</v>
      </c>
      <c r="BY49" s="612">
        <v>0.86899999999999999</v>
      </c>
      <c r="BZ49" s="613">
        <f t="shared" si="1"/>
        <v>0.12708394267329631</v>
      </c>
      <c r="CB49" s="744" t="str">
        <f t="shared" si="16"/>
        <v>2003/2004</v>
      </c>
      <c r="CC49" s="745">
        <f t="shared" si="17"/>
        <v>96.162999999999982</v>
      </c>
      <c r="CD49" s="746">
        <f t="shared" si="18"/>
        <v>3.2021983507170129</v>
      </c>
      <c r="CE49" s="746">
        <f t="shared" si="19"/>
        <v>307.93300000000005</v>
      </c>
      <c r="CF49" s="746">
        <f t="shared" si="20"/>
        <v>91.38900000000001</v>
      </c>
      <c r="CG49" s="746">
        <f t="shared" si="21"/>
        <v>76.054999999999993</v>
      </c>
      <c r="CH49" s="746">
        <f t="shared" si="22"/>
        <v>475.37700000000007</v>
      </c>
      <c r="CI49" s="746">
        <f t="shared" si="23"/>
        <v>130.97299999999998</v>
      </c>
      <c r="CJ49" s="746">
        <f t="shared" si="24"/>
        <v>260.99399999999997</v>
      </c>
      <c r="CK49" s="746">
        <f t="shared" si="25"/>
        <v>391.96699999999993</v>
      </c>
      <c r="CL49" s="746">
        <f t="shared" si="26"/>
        <v>12.254000000000001</v>
      </c>
      <c r="CM49" s="746">
        <f t="shared" si="27"/>
        <v>475.37700000000007</v>
      </c>
      <c r="CN49" s="746">
        <f t="shared" si="28"/>
        <v>71.156000000000006</v>
      </c>
      <c r="CO49" s="747">
        <f t="shared" si="29"/>
        <v>0.17603241791000471</v>
      </c>
      <c r="CP49" s="761">
        <f t="shared" si="30"/>
        <v>3.1262835902001962E-2</v>
      </c>
      <c r="CQ49" s="762">
        <f t="shared" si="31"/>
        <v>0.17221316543931645</v>
      </c>
      <c r="CS49" s="775" t="str">
        <f t="shared" si="32"/>
        <v>2003/2004</v>
      </c>
      <c r="CT49" s="788">
        <f t="shared" si="33"/>
        <v>0.32107934849372721</v>
      </c>
      <c r="CU49" s="791">
        <f t="shared" si="34"/>
        <v>0.27715612850631755</v>
      </c>
      <c r="CV49" s="791">
        <f t="shared" si="35"/>
        <v>0.50965145830812042</v>
      </c>
      <c r="CW49" s="791">
        <f t="shared" si="36"/>
        <v>0.27956768858442438</v>
      </c>
      <c r="CX49" s="791">
        <f t="shared" si="37"/>
        <v>9.816557955448002E-3</v>
      </c>
      <c r="CY49" s="791">
        <f t="shared" si="38"/>
        <v>0.42839295376660846</v>
      </c>
      <c r="CZ49" s="791">
        <f t="shared" si="39"/>
        <v>0.35768896909896086</v>
      </c>
      <c r="DA49" s="791">
        <f t="shared" si="40"/>
        <v>0.41474998486387582</v>
      </c>
      <c r="DB49" s="791">
        <f t="shared" si="41"/>
        <v>0.3968457918758137</v>
      </c>
      <c r="DC49" s="791">
        <f t="shared" si="42"/>
        <v>0.84113567122577293</v>
      </c>
      <c r="DD49" s="791">
        <f t="shared" si="43"/>
        <v>0.42839295376660846</v>
      </c>
      <c r="DE49" s="791">
        <f t="shared" si="44"/>
        <v>0.32007682531795556</v>
      </c>
      <c r="DF49" s="776">
        <f t="shared" si="45"/>
        <v>-9.3105588638944692E-2</v>
      </c>
    </row>
    <row r="50" spans="1:110" ht="14.4" x14ac:dyDescent="0.3">
      <c r="A50" s="682" t="s">
        <v>158</v>
      </c>
      <c r="B50" s="508">
        <v>145.33600000000001</v>
      </c>
      <c r="C50" s="623">
        <v>4.93</v>
      </c>
      <c r="D50" s="623">
        <v>716.81500000000005</v>
      </c>
      <c r="E50" s="623">
        <v>104.65300000000001</v>
      </c>
      <c r="F50" s="623">
        <v>75.927000000000007</v>
      </c>
      <c r="G50" s="623">
        <v>897.39499999999998</v>
      </c>
      <c r="H50" s="623">
        <v>212.761</v>
      </c>
      <c r="I50" s="623">
        <v>475.95699999999999</v>
      </c>
      <c r="J50" s="623">
        <v>688.71799999999996</v>
      </c>
      <c r="K50" s="623">
        <v>77.659000000000006</v>
      </c>
      <c r="L50" s="623">
        <v>897.39499999999998</v>
      </c>
      <c r="M50" s="633">
        <v>131.018</v>
      </c>
      <c r="N50" s="647">
        <f t="shared" si="5"/>
        <v>0.19023460981127255</v>
      </c>
      <c r="O50" s="683">
        <f t="shared" si="6"/>
        <v>0.11275877790329281</v>
      </c>
      <c r="P50" s="684">
        <f t="shared" si="7"/>
        <v>0.59273534934131189</v>
      </c>
      <c r="Q50" s="28"/>
      <c r="R50" s="690" t="str">
        <f t="shared" si="8"/>
        <v>2004/2005</v>
      </c>
      <c r="S50" s="483">
        <v>29.797999999999998</v>
      </c>
      <c r="T50" s="496">
        <v>10.06</v>
      </c>
      <c r="U50" s="496">
        <v>299.87599999999998</v>
      </c>
      <c r="V50" s="496">
        <v>24.337</v>
      </c>
      <c r="W50" s="496">
        <v>0.27500000000000002</v>
      </c>
      <c r="X50" s="496">
        <v>324.488</v>
      </c>
      <c r="Y50" s="496">
        <v>68.858999999999995</v>
      </c>
      <c r="Z50" s="496">
        <v>155.751</v>
      </c>
      <c r="AA50" s="496">
        <v>224.61</v>
      </c>
      <c r="AB50" s="496">
        <v>46.180999999999997</v>
      </c>
      <c r="AC50" s="496">
        <v>324.488</v>
      </c>
      <c r="AD50" s="496">
        <v>53.697000000000003</v>
      </c>
      <c r="AE50" s="659">
        <f t="shared" si="9"/>
        <v>0.23906771737678642</v>
      </c>
      <c r="AF50" s="663">
        <f t="shared" si="10"/>
        <v>0.20560527135924489</v>
      </c>
      <c r="AG50" s="664">
        <f t="shared" si="11"/>
        <v>0.86002942436262719</v>
      </c>
      <c r="AI50" s="334" t="str">
        <f t="shared" si="12"/>
        <v>2004/2005</v>
      </c>
      <c r="AJ50" s="703">
        <v>2.7829999999999999</v>
      </c>
      <c r="AK50" s="667">
        <v>7.36</v>
      </c>
      <c r="AL50" s="667">
        <v>20.483000000000001</v>
      </c>
      <c r="AM50" s="667">
        <v>0.41299999999999998</v>
      </c>
      <c r="AN50" s="667">
        <v>0.01</v>
      </c>
      <c r="AO50" s="667">
        <v>20.905999999999999</v>
      </c>
      <c r="AP50" s="667">
        <v>1.7</v>
      </c>
      <c r="AQ50" s="667">
        <v>3.5</v>
      </c>
      <c r="AR50" s="667">
        <v>5.2</v>
      </c>
      <c r="AS50" s="667">
        <v>14.574</v>
      </c>
      <c r="AT50" s="667">
        <v>20.905999999999999</v>
      </c>
      <c r="AU50" s="667">
        <v>1.1319999999999999</v>
      </c>
      <c r="AV50" s="335">
        <f t="shared" si="13"/>
        <v>5.7246889855365621E-2</v>
      </c>
      <c r="AW50" s="344"/>
      <c r="AX50" s="331" t="str">
        <f t="shared" si="14"/>
        <v>2004/2005</v>
      </c>
      <c r="AY50" s="715">
        <v>11.561</v>
      </c>
      <c r="AZ50" s="587">
        <v>3.03</v>
      </c>
      <c r="BA50" s="587">
        <v>35</v>
      </c>
      <c r="BB50" s="587">
        <v>7.8780000000000001</v>
      </c>
      <c r="BC50" s="587">
        <v>0.496</v>
      </c>
      <c r="BD50" s="587">
        <v>43.374000000000002</v>
      </c>
      <c r="BE50" s="587">
        <v>6.4</v>
      </c>
      <c r="BF50" s="587">
        <v>32.1</v>
      </c>
      <c r="BG50" s="587">
        <v>38.5</v>
      </c>
      <c r="BH50" s="587">
        <v>0.68100000000000005</v>
      </c>
      <c r="BI50" s="587">
        <v>43.374000000000002</v>
      </c>
      <c r="BJ50" s="587">
        <v>4.1929999999999996</v>
      </c>
      <c r="BK50" s="332">
        <f t="shared" si="0"/>
        <v>0.10701615578979608</v>
      </c>
      <c r="BL50" s="344"/>
      <c r="BM50" s="611" t="str">
        <f t="shared" si="15"/>
        <v>2004/2005</v>
      </c>
      <c r="BN50" s="736">
        <v>2.2999999999999998</v>
      </c>
      <c r="BO50" s="612">
        <v>3.86</v>
      </c>
      <c r="BP50" s="612">
        <v>8.8670000000000009</v>
      </c>
      <c r="BQ50" s="612">
        <v>0.86899999999999999</v>
      </c>
      <c r="BR50" s="612">
        <v>1.4E-2</v>
      </c>
      <c r="BS50" s="612">
        <v>9.75</v>
      </c>
      <c r="BT50" s="612">
        <v>0.7</v>
      </c>
      <c r="BU50" s="612">
        <v>5.3</v>
      </c>
      <c r="BV50" s="612">
        <v>6</v>
      </c>
      <c r="BW50" s="612">
        <v>2.3340000000000001</v>
      </c>
      <c r="BX50" s="612">
        <v>9.75</v>
      </c>
      <c r="BY50" s="612">
        <v>1.4159999999999999</v>
      </c>
      <c r="BZ50" s="613">
        <f t="shared" si="1"/>
        <v>0.16990640748740102</v>
      </c>
      <c r="CB50" s="744" t="str">
        <f t="shared" si="16"/>
        <v>2004/2005</v>
      </c>
      <c r="CC50" s="745">
        <f t="shared" si="17"/>
        <v>98.89400000000002</v>
      </c>
      <c r="CD50" s="746">
        <f t="shared" si="18"/>
        <v>3.5653224664792607</v>
      </c>
      <c r="CE50" s="746">
        <f t="shared" si="19"/>
        <v>352.58900000000006</v>
      </c>
      <c r="CF50" s="746">
        <f t="shared" si="20"/>
        <v>71.156000000000006</v>
      </c>
      <c r="CG50" s="746">
        <f t="shared" si="21"/>
        <v>75.132000000000005</v>
      </c>
      <c r="CH50" s="746">
        <f t="shared" si="22"/>
        <v>498.87699999999995</v>
      </c>
      <c r="CI50" s="746">
        <f t="shared" si="23"/>
        <v>135.102</v>
      </c>
      <c r="CJ50" s="746">
        <f t="shared" si="24"/>
        <v>279.30599999999998</v>
      </c>
      <c r="CK50" s="746">
        <f t="shared" si="25"/>
        <v>414.40799999999996</v>
      </c>
      <c r="CL50" s="746">
        <f t="shared" si="26"/>
        <v>13.88900000000001</v>
      </c>
      <c r="CM50" s="746">
        <f t="shared" si="27"/>
        <v>498.87699999999995</v>
      </c>
      <c r="CN50" s="746">
        <f t="shared" si="28"/>
        <v>70.58</v>
      </c>
      <c r="CO50" s="747">
        <f t="shared" si="29"/>
        <v>0.16479218859809899</v>
      </c>
      <c r="CP50" s="761">
        <f t="shared" si="30"/>
        <v>3.3515279627806441E-2</v>
      </c>
      <c r="CQ50" s="762">
        <f t="shared" si="31"/>
        <v>0.1967837914423351</v>
      </c>
      <c r="CS50" s="775" t="str">
        <f t="shared" si="32"/>
        <v>2004/2005</v>
      </c>
      <c r="CT50" s="788">
        <f t="shared" si="33"/>
        <v>0.31954918258380571</v>
      </c>
      <c r="CU50" s="791">
        <f t="shared" si="34"/>
        <v>0.27681085872631628</v>
      </c>
      <c r="CV50" s="791">
        <f t="shared" si="35"/>
        <v>0.50811715714654404</v>
      </c>
      <c r="CW50" s="791">
        <f t="shared" si="36"/>
        <v>0.32007682531795556</v>
      </c>
      <c r="CX50" s="791">
        <f t="shared" si="37"/>
        <v>1.0470583586866367E-2</v>
      </c>
      <c r="CY50" s="791">
        <f t="shared" si="38"/>
        <v>0.44408315178934588</v>
      </c>
      <c r="CZ50" s="791">
        <f t="shared" si="39"/>
        <v>0.36500580463524801</v>
      </c>
      <c r="DA50" s="791">
        <f t="shared" si="40"/>
        <v>0.4131696770926786</v>
      </c>
      <c r="DB50" s="791">
        <f t="shared" si="41"/>
        <v>0.39829073728289377</v>
      </c>
      <c r="DC50" s="791">
        <f t="shared" si="42"/>
        <v>0.8211540194954865</v>
      </c>
      <c r="DD50" s="791">
        <f t="shared" si="43"/>
        <v>0.44408315178934588</v>
      </c>
      <c r="DE50" s="791">
        <f t="shared" si="44"/>
        <v>0.46129539452594304</v>
      </c>
      <c r="DF50" s="776">
        <f t="shared" si="45"/>
        <v>0.13374233657279511</v>
      </c>
    </row>
    <row r="51" spans="1:110" ht="14.4" x14ac:dyDescent="0.3">
      <c r="A51" s="682" t="s">
        <v>159</v>
      </c>
      <c r="B51" s="508">
        <v>145.46700000000001</v>
      </c>
      <c r="C51" s="623">
        <v>4.82</v>
      </c>
      <c r="D51" s="623">
        <v>700.98400000000004</v>
      </c>
      <c r="E51" s="623">
        <v>131.018</v>
      </c>
      <c r="F51" s="623">
        <v>80.114999999999995</v>
      </c>
      <c r="G51" s="623">
        <v>912.11699999999996</v>
      </c>
      <c r="H51" s="623">
        <v>228.18299999999999</v>
      </c>
      <c r="I51" s="623">
        <v>479.50799999999998</v>
      </c>
      <c r="J51" s="623">
        <v>707.69100000000003</v>
      </c>
      <c r="K51" s="623">
        <v>80.971000000000004</v>
      </c>
      <c r="L51" s="623">
        <v>912.11699999999996</v>
      </c>
      <c r="M51" s="633">
        <v>123.455</v>
      </c>
      <c r="N51" s="647">
        <f t="shared" si="5"/>
        <v>0.17444760495753089</v>
      </c>
      <c r="O51" s="683">
        <f t="shared" si="6"/>
        <v>0.11441575489867753</v>
      </c>
      <c r="P51" s="684">
        <f t="shared" si="7"/>
        <v>0.65587461018184767</v>
      </c>
      <c r="Q51" s="28"/>
      <c r="R51" s="690" t="str">
        <f t="shared" si="8"/>
        <v>2005/2006</v>
      </c>
      <c r="S51" s="483">
        <v>30.399000000000001</v>
      </c>
      <c r="T51" s="496">
        <v>9.2899999999999991</v>
      </c>
      <c r="U51" s="496">
        <v>282.26299999999998</v>
      </c>
      <c r="V51" s="496">
        <v>53.697000000000003</v>
      </c>
      <c r="W51" s="496">
        <v>0.224</v>
      </c>
      <c r="X51" s="496">
        <v>336.18400000000003</v>
      </c>
      <c r="Y51" s="496">
        <v>76.781000000000006</v>
      </c>
      <c r="Z51" s="496">
        <v>155.23400000000001</v>
      </c>
      <c r="AA51" s="496">
        <v>232.01499999999999</v>
      </c>
      <c r="AB51" s="496">
        <v>54.201000000000001</v>
      </c>
      <c r="AC51" s="496">
        <v>336.18400000000003</v>
      </c>
      <c r="AD51" s="496">
        <v>49.968000000000004</v>
      </c>
      <c r="AE51" s="659">
        <f t="shared" si="9"/>
        <v>0.21536538585867296</v>
      </c>
      <c r="AF51" s="663">
        <f t="shared" si="10"/>
        <v>0.23360989591190226</v>
      </c>
      <c r="AG51" s="664">
        <f t="shared" si="11"/>
        <v>1.0847142170989432</v>
      </c>
      <c r="AI51" s="334" t="str">
        <f t="shared" si="12"/>
        <v>2005/2006</v>
      </c>
      <c r="AJ51" s="703">
        <v>2.44</v>
      </c>
      <c r="AK51" s="667">
        <v>6.48</v>
      </c>
      <c r="AL51" s="667">
        <v>15.8</v>
      </c>
      <c r="AM51" s="667">
        <v>1.1319999999999999</v>
      </c>
      <c r="AN51" s="667">
        <v>2E-3</v>
      </c>
      <c r="AO51" s="667">
        <v>16.934000000000001</v>
      </c>
      <c r="AP51" s="667">
        <v>1.8</v>
      </c>
      <c r="AQ51" s="667">
        <v>4.4000000000000004</v>
      </c>
      <c r="AR51" s="667">
        <v>6.2</v>
      </c>
      <c r="AS51" s="667">
        <v>9.4860000000000007</v>
      </c>
      <c r="AT51" s="667">
        <v>16.934000000000001</v>
      </c>
      <c r="AU51" s="667">
        <v>1.248</v>
      </c>
      <c r="AV51" s="335">
        <f t="shared" si="13"/>
        <v>7.9561392324365682E-2</v>
      </c>
      <c r="AW51" s="344"/>
      <c r="AX51" s="331" t="str">
        <f t="shared" si="14"/>
        <v>2005/2006</v>
      </c>
      <c r="AY51" s="715">
        <v>12.9</v>
      </c>
      <c r="AZ51" s="587">
        <v>3.23</v>
      </c>
      <c r="BA51" s="587">
        <v>41.7</v>
      </c>
      <c r="BB51" s="587">
        <v>4.1929999999999996</v>
      </c>
      <c r="BC51" s="587">
        <v>1.147</v>
      </c>
      <c r="BD51" s="587">
        <v>47.04</v>
      </c>
      <c r="BE51" s="587">
        <v>6.5</v>
      </c>
      <c r="BF51" s="587">
        <v>33</v>
      </c>
      <c r="BG51" s="587">
        <v>39.5</v>
      </c>
      <c r="BH51" s="587">
        <v>4.5229999999999997</v>
      </c>
      <c r="BI51" s="587">
        <v>47.04</v>
      </c>
      <c r="BJ51" s="587">
        <v>3.0169999999999999</v>
      </c>
      <c r="BK51" s="332">
        <f t="shared" si="0"/>
        <v>6.8532358085546197E-2</v>
      </c>
      <c r="BL51" s="344"/>
      <c r="BM51" s="611" t="str">
        <f t="shared" si="15"/>
        <v>2005/2006</v>
      </c>
      <c r="BN51" s="736">
        <v>1.66</v>
      </c>
      <c r="BO51" s="612">
        <v>4.32</v>
      </c>
      <c r="BP51" s="612">
        <v>7.1669999999999998</v>
      </c>
      <c r="BQ51" s="612">
        <v>1.4159999999999999</v>
      </c>
      <c r="BR51" s="612">
        <v>1.2E-2</v>
      </c>
      <c r="BS51" s="612">
        <v>8.5950000000000006</v>
      </c>
      <c r="BT51" s="612">
        <v>0.7</v>
      </c>
      <c r="BU51" s="612">
        <v>4.4000000000000004</v>
      </c>
      <c r="BV51" s="612">
        <v>5.0999999999999996</v>
      </c>
      <c r="BW51" s="612">
        <v>2.464</v>
      </c>
      <c r="BX51" s="612">
        <v>8.5950000000000006</v>
      </c>
      <c r="BY51" s="612">
        <v>1.0309999999999999</v>
      </c>
      <c r="BZ51" s="613">
        <f t="shared" si="1"/>
        <v>0.13630354309888945</v>
      </c>
      <c r="CB51" s="744" t="str">
        <f t="shared" si="16"/>
        <v>2005/2006</v>
      </c>
      <c r="CC51" s="745">
        <f t="shared" si="17"/>
        <v>98.068000000000012</v>
      </c>
      <c r="CD51" s="746">
        <f t="shared" si="18"/>
        <v>3.6102908186156548</v>
      </c>
      <c r="CE51" s="746">
        <f t="shared" si="19"/>
        <v>354.05400000000009</v>
      </c>
      <c r="CF51" s="746">
        <f t="shared" si="20"/>
        <v>70.58</v>
      </c>
      <c r="CG51" s="746">
        <f t="shared" si="21"/>
        <v>78.72999999999999</v>
      </c>
      <c r="CH51" s="746">
        <f t="shared" si="22"/>
        <v>503.36399999999998</v>
      </c>
      <c r="CI51" s="746">
        <f t="shared" si="23"/>
        <v>142.40199999999999</v>
      </c>
      <c r="CJ51" s="746">
        <f t="shared" si="24"/>
        <v>282.47400000000005</v>
      </c>
      <c r="CK51" s="746">
        <f t="shared" si="25"/>
        <v>424.87600000000003</v>
      </c>
      <c r="CL51" s="746">
        <f t="shared" si="26"/>
        <v>10.297000000000002</v>
      </c>
      <c r="CM51" s="746">
        <f t="shared" si="27"/>
        <v>503.36399999999998</v>
      </c>
      <c r="CN51" s="746">
        <f t="shared" si="28"/>
        <v>68.190999999999988</v>
      </c>
      <c r="CO51" s="747">
        <f t="shared" si="29"/>
        <v>0.15669860032676655</v>
      </c>
      <c r="CP51" s="761">
        <f t="shared" si="30"/>
        <v>2.4235306301132568E-2</v>
      </c>
      <c r="CQ51" s="762">
        <f t="shared" si="31"/>
        <v>0.15100233168599969</v>
      </c>
      <c r="CS51" s="775" t="str">
        <f t="shared" si="32"/>
        <v>2005/2006</v>
      </c>
      <c r="CT51" s="788">
        <f t="shared" si="33"/>
        <v>0.32584022493074027</v>
      </c>
      <c r="CU51" s="791">
        <f t="shared" si="34"/>
        <v>0.25097700858596372</v>
      </c>
      <c r="CV51" s="791">
        <f t="shared" si="35"/>
        <v>0.49491857160791108</v>
      </c>
      <c r="CW51" s="791">
        <f t="shared" si="36"/>
        <v>0.46129539452594304</v>
      </c>
      <c r="CX51" s="791">
        <f t="shared" si="37"/>
        <v>1.7287649004556038E-2</v>
      </c>
      <c r="CY51" s="791">
        <f t="shared" si="38"/>
        <v>0.44813658774038856</v>
      </c>
      <c r="CZ51" s="791">
        <f t="shared" si="39"/>
        <v>0.37593072227115953</v>
      </c>
      <c r="DA51" s="791">
        <f t="shared" si="40"/>
        <v>0.41090868139843328</v>
      </c>
      <c r="DB51" s="791">
        <f t="shared" si="41"/>
        <v>0.39963062975225061</v>
      </c>
      <c r="DC51" s="791">
        <f t="shared" si="42"/>
        <v>0.87283101357276061</v>
      </c>
      <c r="DD51" s="791">
        <f t="shared" si="43"/>
        <v>0.44813658774038856</v>
      </c>
      <c r="DE51" s="791">
        <f t="shared" si="44"/>
        <v>0.44764489085091741</v>
      </c>
      <c r="DF51" s="776">
        <f t="shared" si="45"/>
        <v>0.10174404306144136</v>
      </c>
    </row>
    <row r="52" spans="1:110" ht="14.4" x14ac:dyDescent="0.3">
      <c r="A52" s="682" t="s">
        <v>160</v>
      </c>
      <c r="B52" s="508">
        <v>150.464</v>
      </c>
      <c r="C52" s="623">
        <v>4.76</v>
      </c>
      <c r="D52" s="623">
        <v>716.06600000000003</v>
      </c>
      <c r="E52" s="623">
        <v>123.455</v>
      </c>
      <c r="F52" s="623">
        <v>90.173000000000002</v>
      </c>
      <c r="G52" s="623">
        <v>929.69399999999996</v>
      </c>
      <c r="H52" s="623">
        <v>247.06</v>
      </c>
      <c r="I52" s="623">
        <v>479.99799999999999</v>
      </c>
      <c r="J52" s="623">
        <v>727.05799999999999</v>
      </c>
      <c r="K52" s="623">
        <v>93.933000000000007</v>
      </c>
      <c r="L52" s="623">
        <v>929.69399999999996</v>
      </c>
      <c r="M52" s="633">
        <v>108.703</v>
      </c>
      <c r="N52" s="647">
        <f t="shared" si="5"/>
        <v>0.14951076805426802</v>
      </c>
      <c r="O52" s="683">
        <f t="shared" si="6"/>
        <v>0.12919602012494191</v>
      </c>
      <c r="P52" s="684">
        <f t="shared" si="7"/>
        <v>0.86412518513748471</v>
      </c>
      <c r="Q52" s="28"/>
      <c r="R52" s="690" t="str">
        <f t="shared" si="8"/>
        <v>2006/2007</v>
      </c>
      <c r="S52" s="483">
        <v>28.585999999999999</v>
      </c>
      <c r="T52" s="496">
        <v>9.36</v>
      </c>
      <c r="U52" s="496">
        <v>267.50299999999999</v>
      </c>
      <c r="V52" s="496">
        <v>49.968000000000004</v>
      </c>
      <c r="W52" s="496">
        <v>0.30399999999999999</v>
      </c>
      <c r="X52" s="496">
        <v>317.77499999999998</v>
      </c>
      <c r="Y52" s="496">
        <v>90.07</v>
      </c>
      <c r="Z52" s="496">
        <v>140.60400000000001</v>
      </c>
      <c r="AA52" s="496">
        <v>230.67400000000001</v>
      </c>
      <c r="AB52" s="496">
        <v>53.987000000000002</v>
      </c>
      <c r="AC52" s="496">
        <v>317.77499999999998</v>
      </c>
      <c r="AD52" s="496">
        <v>33.113999999999997</v>
      </c>
      <c r="AE52" s="659">
        <f t="shared" si="9"/>
        <v>0.14355323963689015</v>
      </c>
      <c r="AF52" s="663">
        <f t="shared" si="10"/>
        <v>0.23404024727537565</v>
      </c>
      <c r="AG52" s="664">
        <f t="shared" si="11"/>
        <v>1.6303376215497978</v>
      </c>
      <c r="AI52" s="334" t="str">
        <f t="shared" si="12"/>
        <v>2006/2007</v>
      </c>
      <c r="AJ52" s="703">
        <v>2.8</v>
      </c>
      <c r="AK52" s="667">
        <v>8.0399999999999991</v>
      </c>
      <c r="AL52" s="667">
        <v>22.5</v>
      </c>
      <c r="AM52" s="667">
        <v>1.248</v>
      </c>
      <c r="AN52" s="667">
        <v>2E-3</v>
      </c>
      <c r="AO52" s="667">
        <v>23.75</v>
      </c>
      <c r="AP52" s="667">
        <v>1.9</v>
      </c>
      <c r="AQ52" s="667">
        <v>4.8</v>
      </c>
      <c r="AR52" s="667">
        <v>6.7</v>
      </c>
      <c r="AS52" s="667">
        <v>15.374000000000001</v>
      </c>
      <c r="AT52" s="667">
        <v>23.75</v>
      </c>
      <c r="AU52" s="667">
        <v>1.6759999999999999</v>
      </c>
      <c r="AV52" s="335">
        <f t="shared" si="13"/>
        <v>7.5926429283319732E-2</v>
      </c>
      <c r="AW52" s="344"/>
      <c r="AX52" s="331" t="str">
        <f t="shared" si="14"/>
        <v>2006/2007</v>
      </c>
      <c r="AY52" s="715">
        <v>14</v>
      </c>
      <c r="AZ52" s="587">
        <v>3.64</v>
      </c>
      <c r="BA52" s="587">
        <v>51</v>
      </c>
      <c r="BB52" s="587">
        <v>3.0169999999999999</v>
      </c>
      <c r="BC52" s="587">
        <v>1.413</v>
      </c>
      <c r="BD52" s="587">
        <v>55.43</v>
      </c>
      <c r="BE52" s="587">
        <v>6.5</v>
      </c>
      <c r="BF52" s="587">
        <v>35</v>
      </c>
      <c r="BG52" s="587">
        <v>41.5</v>
      </c>
      <c r="BH52" s="587">
        <v>10.836</v>
      </c>
      <c r="BI52" s="587">
        <v>55.43</v>
      </c>
      <c r="BJ52" s="587">
        <v>3.0939999999999999</v>
      </c>
      <c r="BK52" s="332">
        <f t="shared" si="0"/>
        <v>5.9118006725771936E-2</v>
      </c>
      <c r="BL52" s="344"/>
      <c r="BM52" s="611" t="str">
        <f t="shared" si="15"/>
        <v>2006/2007</v>
      </c>
      <c r="BN52" s="736">
        <v>1.72</v>
      </c>
      <c r="BO52" s="612">
        <v>3.74</v>
      </c>
      <c r="BP52" s="612">
        <v>6.4260000000000002</v>
      </c>
      <c r="BQ52" s="612">
        <v>1.0309999999999999</v>
      </c>
      <c r="BR52" s="612">
        <v>2.4E-2</v>
      </c>
      <c r="BS52" s="612">
        <v>7.4809999999999999</v>
      </c>
      <c r="BT52" s="612">
        <v>0.75</v>
      </c>
      <c r="BU52" s="612">
        <v>4.5</v>
      </c>
      <c r="BV52" s="612">
        <v>5.25</v>
      </c>
      <c r="BW52" s="612">
        <v>1.0269999999999999</v>
      </c>
      <c r="BX52" s="612">
        <v>7.4809999999999999</v>
      </c>
      <c r="BY52" s="612">
        <v>1.204</v>
      </c>
      <c r="BZ52" s="613">
        <f t="shared" si="1"/>
        <v>0.19181137486060218</v>
      </c>
      <c r="CB52" s="744" t="str">
        <f t="shared" si="16"/>
        <v>2006/2007</v>
      </c>
      <c r="CC52" s="745">
        <f t="shared" si="17"/>
        <v>103.358</v>
      </c>
      <c r="CD52" s="746">
        <f t="shared" si="18"/>
        <v>3.5666034559492252</v>
      </c>
      <c r="CE52" s="746">
        <f t="shared" si="19"/>
        <v>368.63700000000006</v>
      </c>
      <c r="CF52" s="746">
        <f t="shared" si="20"/>
        <v>68.190999999999988</v>
      </c>
      <c r="CG52" s="746">
        <f t="shared" si="21"/>
        <v>88.43</v>
      </c>
      <c r="CH52" s="746">
        <f t="shared" si="22"/>
        <v>525.25800000000004</v>
      </c>
      <c r="CI52" s="746">
        <f t="shared" si="23"/>
        <v>147.84</v>
      </c>
      <c r="CJ52" s="746">
        <f t="shared" si="24"/>
        <v>295.09399999999999</v>
      </c>
      <c r="CK52" s="746">
        <f t="shared" si="25"/>
        <v>442.93400000000003</v>
      </c>
      <c r="CL52" s="746">
        <f t="shared" si="26"/>
        <v>12.709000000000003</v>
      </c>
      <c r="CM52" s="746">
        <f t="shared" si="27"/>
        <v>525.25800000000004</v>
      </c>
      <c r="CN52" s="746">
        <f t="shared" si="28"/>
        <v>69.615000000000009</v>
      </c>
      <c r="CO52" s="747">
        <f t="shared" si="29"/>
        <v>0.15278408754222056</v>
      </c>
      <c r="CP52" s="761">
        <f t="shared" si="30"/>
        <v>2.8692762352856189E-2</v>
      </c>
      <c r="CQ52" s="762">
        <f t="shared" si="31"/>
        <v>0.18256122962005317</v>
      </c>
      <c r="CS52" s="775" t="str">
        <f t="shared" si="32"/>
        <v>2006/2007</v>
      </c>
      <c r="CT52" s="788">
        <f t="shared" si="33"/>
        <v>0.31307156529136537</v>
      </c>
      <c r="CU52" s="791">
        <f t="shared" si="34"/>
        <v>0.25071355967453246</v>
      </c>
      <c r="CV52" s="791">
        <f t="shared" si="35"/>
        <v>0.48519130918099718</v>
      </c>
      <c r="CW52" s="791">
        <f t="shared" si="36"/>
        <v>0.44764489085091741</v>
      </c>
      <c r="CX52" s="791">
        <f t="shared" si="37"/>
        <v>1.9329511050979686E-2</v>
      </c>
      <c r="CY52" s="791">
        <f t="shared" si="38"/>
        <v>0.43502055515040428</v>
      </c>
      <c r="CZ52" s="791">
        <f t="shared" si="39"/>
        <v>0.40160284951024039</v>
      </c>
      <c r="DA52" s="791">
        <f t="shared" si="40"/>
        <v>0.38521827174279888</v>
      </c>
      <c r="DB52" s="791">
        <f t="shared" si="41"/>
        <v>0.39078587953093147</v>
      </c>
      <c r="DC52" s="791">
        <f t="shared" si="42"/>
        <v>0.86470143613000749</v>
      </c>
      <c r="DD52" s="791">
        <f t="shared" si="43"/>
        <v>0.43502055515040428</v>
      </c>
      <c r="DE52" s="791">
        <f t="shared" si="44"/>
        <v>0.35958529203425837</v>
      </c>
      <c r="DF52" s="776">
        <f t="shared" si="45"/>
        <v>-2.1893536703419425E-2</v>
      </c>
    </row>
    <row r="53" spans="1:110" ht="14.4" x14ac:dyDescent="0.3">
      <c r="A53" s="682" t="s">
        <v>161</v>
      </c>
      <c r="B53" s="508">
        <v>160.221</v>
      </c>
      <c r="C53" s="623">
        <v>4.96</v>
      </c>
      <c r="D53" s="623">
        <v>795.23099999999999</v>
      </c>
      <c r="E53" s="623">
        <v>108.703</v>
      </c>
      <c r="F53" s="623">
        <v>98.236000000000004</v>
      </c>
      <c r="G53" s="623">
        <v>1002.17</v>
      </c>
      <c r="H53" s="623">
        <v>274.98200000000003</v>
      </c>
      <c r="I53" s="623">
        <v>500.75599999999997</v>
      </c>
      <c r="J53" s="623">
        <v>775.73800000000006</v>
      </c>
      <c r="K53" s="623">
        <v>98.917000000000002</v>
      </c>
      <c r="L53" s="623">
        <v>1002.17</v>
      </c>
      <c r="M53" s="633">
        <v>127.515</v>
      </c>
      <c r="N53" s="647">
        <f t="shared" si="5"/>
        <v>0.16437895268763422</v>
      </c>
      <c r="O53" s="683">
        <f t="shared" si="6"/>
        <v>0.12751341303378202</v>
      </c>
      <c r="P53" s="684">
        <f t="shared" si="7"/>
        <v>0.77572834568482141</v>
      </c>
      <c r="Q53" s="28"/>
      <c r="R53" s="690" t="str">
        <f t="shared" si="8"/>
        <v>2007/2008</v>
      </c>
      <c r="S53" s="483">
        <v>35.014000000000003</v>
      </c>
      <c r="T53" s="496">
        <v>9.4600000000000009</v>
      </c>
      <c r="U53" s="496">
        <v>331.17700000000002</v>
      </c>
      <c r="V53" s="496">
        <v>33.113999999999997</v>
      </c>
      <c r="W53" s="496">
        <v>0.50900000000000001</v>
      </c>
      <c r="X53" s="496">
        <v>364.8</v>
      </c>
      <c r="Y53" s="496">
        <v>112.958</v>
      </c>
      <c r="Z53" s="496">
        <v>148.67400000000001</v>
      </c>
      <c r="AA53" s="496">
        <v>261.63200000000001</v>
      </c>
      <c r="AB53" s="496">
        <v>61.912999999999997</v>
      </c>
      <c r="AC53" s="496">
        <v>364.8</v>
      </c>
      <c r="AD53" s="496">
        <v>41.255000000000003</v>
      </c>
      <c r="AE53" s="659">
        <f t="shared" si="9"/>
        <v>0.15768331090998045</v>
      </c>
      <c r="AF53" s="663">
        <f t="shared" si="10"/>
        <v>0.23664154231898238</v>
      </c>
      <c r="AG53" s="664">
        <f t="shared" si="11"/>
        <v>1.5007393043267481</v>
      </c>
      <c r="AI53" s="334" t="str">
        <f t="shared" si="12"/>
        <v>2007/2008</v>
      </c>
      <c r="AJ53" s="703">
        <v>3.4119999999999999</v>
      </c>
      <c r="AK53" s="667">
        <v>6.45</v>
      </c>
      <c r="AL53" s="667">
        <v>22.016999999999999</v>
      </c>
      <c r="AM53" s="667">
        <v>1.6759999999999999</v>
      </c>
      <c r="AN53" s="667">
        <v>4.0000000000000001E-3</v>
      </c>
      <c r="AO53" s="667">
        <v>23.696999999999999</v>
      </c>
      <c r="AP53" s="667">
        <v>1.9</v>
      </c>
      <c r="AQ53" s="667">
        <v>4.9000000000000004</v>
      </c>
      <c r="AR53" s="667">
        <v>6.8</v>
      </c>
      <c r="AS53" s="667">
        <v>14.798999999999999</v>
      </c>
      <c r="AT53" s="667">
        <v>23.696999999999999</v>
      </c>
      <c r="AU53" s="667">
        <v>2.0979999999999999</v>
      </c>
      <c r="AV53" s="335">
        <f t="shared" si="13"/>
        <v>9.7134126579934255E-2</v>
      </c>
      <c r="AW53" s="344"/>
      <c r="AX53" s="331" t="str">
        <f t="shared" si="14"/>
        <v>2007/2008</v>
      </c>
      <c r="AY53" s="715">
        <v>14.7</v>
      </c>
      <c r="AZ53" s="587">
        <v>3.99</v>
      </c>
      <c r="BA53" s="587">
        <v>58.6</v>
      </c>
      <c r="BB53" s="587">
        <v>3.0939999999999999</v>
      </c>
      <c r="BC53" s="587">
        <v>0.67800000000000005</v>
      </c>
      <c r="BD53" s="587">
        <v>62.372</v>
      </c>
      <c r="BE53" s="587">
        <v>6.5</v>
      </c>
      <c r="BF53" s="587">
        <v>37.5</v>
      </c>
      <c r="BG53" s="587">
        <v>44</v>
      </c>
      <c r="BH53" s="587">
        <v>7.7910000000000004</v>
      </c>
      <c r="BI53" s="587">
        <v>62.372</v>
      </c>
      <c r="BJ53" s="587">
        <v>10.581</v>
      </c>
      <c r="BK53" s="332">
        <f t="shared" si="0"/>
        <v>0.20430190573651794</v>
      </c>
      <c r="BL53" s="344"/>
      <c r="BM53" s="611" t="str">
        <f t="shared" si="15"/>
        <v>2007/2008</v>
      </c>
      <c r="BN53" s="736">
        <v>1.903</v>
      </c>
      <c r="BO53" s="612">
        <v>3.9</v>
      </c>
      <c r="BP53" s="612">
        <v>7.4210000000000003</v>
      </c>
      <c r="BQ53" s="612">
        <v>1.204</v>
      </c>
      <c r="BR53" s="612">
        <v>2.4E-2</v>
      </c>
      <c r="BS53" s="612">
        <v>8.6489999999999991</v>
      </c>
      <c r="BT53" s="612">
        <v>0.75</v>
      </c>
      <c r="BU53" s="612">
        <v>5</v>
      </c>
      <c r="BV53" s="612">
        <v>5.75</v>
      </c>
      <c r="BW53" s="612">
        <v>2.0739999999999998</v>
      </c>
      <c r="BX53" s="612">
        <v>8.6489999999999991</v>
      </c>
      <c r="BY53" s="612">
        <v>0.82499999999999996</v>
      </c>
      <c r="BZ53" s="613">
        <f t="shared" si="1"/>
        <v>0.10544478527607362</v>
      </c>
      <c r="CB53" s="744" t="str">
        <f t="shared" si="16"/>
        <v>2007/2008</v>
      </c>
      <c r="CC53" s="745">
        <f t="shared" si="17"/>
        <v>105.19199999999998</v>
      </c>
      <c r="CD53" s="746">
        <f t="shared" si="18"/>
        <v>3.5745684082439735</v>
      </c>
      <c r="CE53" s="746">
        <f t="shared" si="19"/>
        <v>376.01599999999996</v>
      </c>
      <c r="CF53" s="746">
        <f t="shared" si="20"/>
        <v>69.615000000000009</v>
      </c>
      <c r="CG53" s="746">
        <f t="shared" si="21"/>
        <v>97.021000000000001</v>
      </c>
      <c r="CH53" s="746">
        <f t="shared" si="22"/>
        <v>542.65199999999993</v>
      </c>
      <c r="CI53" s="746">
        <f t="shared" si="23"/>
        <v>152.87400000000002</v>
      </c>
      <c r="CJ53" s="746">
        <f t="shared" si="24"/>
        <v>304.68200000000002</v>
      </c>
      <c r="CK53" s="746">
        <f t="shared" si="25"/>
        <v>457.55599999999998</v>
      </c>
      <c r="CL53" s="746">
        <f t="shared" si="26"/>
        <v>12.340000000000005</v>
      </c>
      <c r="CM53" s="746">
        <f t="shared" si="27"/>
        <v>542.65199999999993</v>
      </c>
      <c r="CN53" s="746">
        <f t="shared" si="28"/>
        <v>72.755999999999986</v>
      </c>
      <c r="CO53" s="747">
        <f t="shared" si="29"/>
        <v>0.15483426119822255</v>
      </c>
      <c r="CP53" s="761">
        <f t="shared" si="30"/>
        <v>2.6969376426054965E-2</v>
      </c>
      <c r="CQ53" s="762">
        <f t="shared" si="31"/>
        <v>0.16960800483808905</v>
      </c>
      <c r="CS53" s="775" t="str">
        <f t="shared" si="32"/>
        <v>2007/2008</v>
      </c>
      <c r="CT53" s="788">
        <f t="shared" si="33"/>
        <v>0.343456850225626</v>
      </c>
      <c r="CU53" s="791">
        <f t="shared" si="34"/>
        <v>0.27932088543468281</v>
      </c>
      <c r="CV53" s="791">
        <f t="shared" si="35"/>
        <v>0.52716129024145197</v>
      </c>
      <c r="CW53" s="791">
        <f t="shared" si="36"/>
        <v>0.35958529203425837</v>
      </c>
      <c r="CX53" s="791">
        <f t="shared" si="37"/>
        <v>1.2368174599942994E-2</v>
      </c>
      <c r="CY53" s="791">
        <f t="shared" si="38"/>
        <v>0.4585230050789787</v>
      </c>
      <c r="CZ53" s="791">
        <f t="shared" si="39"/>
        <v>0.44405815653388214</v>
      </c>
      <c r="DA53" s="791">
        <f t="shared" si="40"/>
        <v>0.39155596737732545</v>
      </c>
      <c r="DB53" s="791">
        <f t="shared" si="41"/>
        <v>0.41016683467871895</v>
      </c>
      <c r="DC53" s="791">
        <f t="shared" si="42"/>
        <v>0.87524894608611259</v>
      </c>
      <c r="DD53" s="791">
        <f t="shared" si="43"/>
        <v>0.4585230050789787</v>
      </c>
      <c r="DE53" s="791">
        <f t="shared" si="44"/>
        <v>0.42943183154922959</v>
      </c>
      <c r="DF53" s="776">
        <f t="shared" si="45"/>
        <v>5.8065167914466809E-2</v>
      </c>
    </row>
    <row r="54" spans="1:110" ht="14.4" x14ac:dyDescent="0.3">
      <c r="A54" s="682" t="s">
        <v>162</v>
      </c>
      <c r="B54" s="508">
        <v>158.80000000000001</v>
      </c>
      <c r="C54" s="623">
        <v>5.04</v>
      </c>
      <c r="D54" s="623">
        <v>800.197</v>
      </c>
      <c r="E54" s="623">
        <v>127.515</v>
      </c>
      <c r="F54" s="623">
        <v>82.491</v>
      </c>
      <c r="G54" s="623">
        <v>1010.203</v>
      </c>
      <c r="H54" s="623">
        <v>300.86399999999998</v>
      </c>
      <c r="I54" s="623">
        <v>481.988</v>
      </c>
      <c r="J54" s="623">
        <v>782.85199999999998</v>
      </c>
      <c r="K54" s="623">
        <v>83.721000000000004</v>
      </c>
      <c r="L54" s="623">
        <v>1010.203</v>
      </c>
      <c r="M54" s="633">
        <v>143.63</v>
      </c>
      <c r="N54" s="647">
        <f t="shared" si="5"/>
        <v>0.18347018338076673</v>
      </c>
      <c r="O54" s="683">
        <f t="shared" si="6"/>
        <v>0.10694358576078238</v>
      </c>
      <c r="P54" s="684">
        <f t="shared" si="7"/>
        <v>0.58289354591659126</v>
      </c>
      <c r="Q54" s="28"/>
      <c r="R54" s="690" t="str">
        <f t="shared" si="8"/>
        <v>2008/2009</v>
      </c>
      <c r="S54" s="483">
        <v>31.795999999999999</v>
      </c>
      <c r="T54" s="496">
        <v>9.6199999999999992</v>
      </c>
      <c r="U54" s="496">
        <v>305.911</v>
      </c>
      <c r="V54" s="496">
        <v>41.255000000000003</v>
      </c>
      <c r="W54" s="496">
        <v>0.34399999999999997</v>
      </c>
      <c r="X54" s="496">
        <v>347.51</v>
      </c>
      <c r="Y54" s="496">
        <v>127.78100000000001</v>
      </c>
      <c r="Z54" s="496">
        <v>130.26</v>
      </c>
      <c r="AA54" s="496">
        <v>258.041</v>
      </c>
      <c r="AB54" s="496">
        <v>46.965000000000003</v>
      </c>
      <c r="AC54" s="496">
        <v>347.51</v>
      </c>
      <c r="AD54" s="496">
        <v>42.503999999999998</v>
      </c>
      <c r="AE54" s="659">
        <f t="shared" si="9"/>
        <v>0.16471800992865474</v>
      </c>
      <c r="AF54" s="663">
        <f t="shared" si="10"/>
        <v>0.18200596029313174</v>
      </c>
      <c r="AG54" s="664">
        <f t="shared" si="11"/>
        <v>1.1049548277809149</v>
      </c>
      <c r="AI54" s="334" t="str">
        <f t="shared" si="12"/>
        <v>2008/2009</v>
      </c>
      <c r="AJ54" s="703">
        <v>2.5</v>
      </c>
      <c r="AK54" s="667">
        <v>6.2</v>
      </c>
      <c r="AL54" s="667">
        <v>15.5</v>
      </c>
      <c r="AM54" s="667">
        <v>2.0979999999999999</v>
      </c>
      <c r="AN54" s="667">
        <v>6.0000000000000001E-3</v>
      </c>
      <c r="AO54" s="667">
        <v>17.603999999999999</v>
      </c>
      <c r="AP54" s="667">
        <v>1.9</v>
      </c>
      <c r="AQ54" s="667">
        <v>4.5</v>
      </c>
      <c r="AR54" s="667">
        <v>6.4</v>
      </c>
      <c r="AS54" s="667">
        <v>10.324</v>
      </c>
      <c r="AT54" s="667">
        <v>17.603999999999999</v>
      </c>
      <c r="AU54" s="667">
        <v>0.88</v>
      </c>
      <c r="AV54" s="335">
        <f t="shared" si="13"/>
        <v>5.2618990672088015E-2</v>
      </c>
      <c r="AW54" s="344"/>
      <c r="AX54" s="331" t="str">
        <f t="shared" si="14"/>
        <v>2008/2009</v>
      </c>
      <c r="AY54" s="715">
        <v>14.1</v>
      </c>
      <c r="AZ54" s="587">
        <v>3.62</v>
      </c>
      <c r="BA54" s="587">
        <v>51</v>
      </c>
      <c r="BB54" s="587">
        <v>10.581</v>
      </c>
      <c r="BC54" s="587">
        <v>1.141</v>
      </c>
      <c r="BD54" s="587">
        <v>62.722000000000001</v>
      </c>
      <c r="BE54" s="587">
        <v>7</v>
      </c>
      <c r="BF54" s="587">
        <v>38.5</v>
      </c>
      <c r="BG54" s="587">
        <v>45.5</v>
      </c>
      <c r="BH54" s="587">
        <v>7.1360000000000001</v>
      </c>
      <c r="BI54" s="587">
        <v>62.722000000000001</v>
      </c>
      <c r="BJ54" s="587">
        <v>10.086</v>
      </c>
      <c r="BK54" s="332">
        <f t="shared" si="0"/>
        <v>0.19161790409605592</v>
      </c>
      <c r="BL54" s="344"/>
      <c r="BM54" s="611" t="str">
        <f t="shared" si="15"/>
        <v>2008/2009</v>
      </c>
      <c r="BN54" s="736">
        <v>2.44</v>
      </c>
      <c r="BO54" s="612">
        <v>4.6900000000000004</v>
      </c>
      <c r="BP54" s="612">
        <v>11.446999999999999</v>
      </c>
      <c r="BQ54" s="612">
        <v>0.82499999999999996</v>
      </c>
      <c r="BR54" s="612">
        <v>1.2E-2</v>
      </c>
      <c r="BS54" s="612">
        <v>12.284000000000001</v>
      </c>
      <c r="BT54" s="612">
        <v>0.75</v>
      </c>
      <c r="BU54" s="612">
        <v>5.0999999999999996</v>
      </c>
      <c r="BV54" s="612">
        <v>5.85</v>
      </c>
      <c r="BW54" s="612">
        <v>5.4969999999999999</v>
      </c>
      <c r="BX54" s="612">
        <v>12.284000000000001</v>
      </c>
      <c r="BY54" s="612">
        <v>0.93700000000000006</v>
      </c>
      <c r="BZ54" s="613">
        <f t="shared" si="1"/>
        <v>8.2576892570723551E-2</v>
      </c>
      <c r="CB54" s="744" t="str">
        <f t="shared" si="16"/>
        <v>2008/2009</v>
      </c>
      <c r="CC54" s="745">
        <f t="shared" si="17"/>
        <v>107.96400000000003</v>
      </c>
      <c r="CD54" s="746">
        <f t="shared" si="18"/>
        <v>3.8562761661294496</v>
      </c>
      <c r="CE54" s="746">
        <f t="shared" si="19"/>
        <v>416.339</v>
      </c>
      <c r="CF54" s="746">
        <f t="shared" si="20"/>
        <v>72.755999999999986</v>
      </c>
      <c r="CG54" s="746">
        <f t="shared" si="21"/>
        <v>80.988</v>
      </c>
      <c r="CH54" s="746">
        <f t="shared" si="22"/>
        <v>570.08299999999997</v>
      </c>
      <c r="CI54" s="746">
        <f t="shared" si="23"/>
        <v>163.43299999999996</v>
      </c>
      <c r="CJ54" s="746">
        <f t="shared" si="24"/>
        <v>303.62799999999999</v>
      </c>
      <c r="CK54" s="746">
        <f t="shared" si="25"/>
        <v>467.06099999999992</v>
      </c>
      <c r="CL54" s="746">
        <f t="shared" si="26"/>
        <v>13.799000000000003</v>
      </c>
      <c r="CM54" s="746">
        <f t="shared" si="27"/>
        <v>570.08299999999997</v>
      </c>
      <c r="CN54" s="746">
        <f t="shared" si="28"/>
        <v>89.223000000000013</v>
      </c>
      <c r="CO54" s="747">
        <f t="shared" si="29"/>
        <v>0.18554880838497698</v>
      </c>
      <c r="CP54" s="761">
        <f t="shared" si="30"/>
        <v>2.9544320763240789E-2</v>
      </c>
      <c r="CQ54" s="762">
        <f t="shared" si="31"/>
        <v>0.15465743137980117</v>
      </c>
      <c r="CS54" s="775" t="str">
        <f t="shared" si="32"/>
        <v>2008/2009</v>
      </c>
      <c r="CT54" s="788">
        <f t="shared" si="33"/>
        <v>0.3201259445843827</v>
      </c>
      <c r="CU54" s="791">
        <f t="shared" si="34"/>
        <v>0.23486584005368061</v>
      </c>
      <c r="CV54" s="791">
        <f t="shared" si="35"/>
        <v>0.47970437279819844</v>
      </c>
      <c r="CW54" s="791">
        <f t="shared" si="36"/>
        <v>0.42943183154922959</v>
      </c>
      <c r="CX54" s="791">
        <f t="shared" si="37"/>
        <v>1.8220169473033399E-2</v>
      </c>
      <c r="CY54" s="791">
        <f t="shared" si="38"/>
        <v>0.43567480991444296</v>
      </c>
      <c r="CZ54" s="791">
        <f t="shared" si="39"/>
        <v>0.45678778451393331</v>
      </c>
      <c r="DA54" s="791">
        <f t="shared" si="40"/>
        <v>0.37005070665659734</v>
      </c>
      <c r="DB54" s="791">
        <f t="shared" si="41"/>
        <v>0.40338531421009338</v>
      </c>
      <c r="DC54" s="791">
        <f t="shared" si="42"/>
        <v>0.83517874846215401</v>
      </c>
      <c r="DD54" s="791">
        <f t="shared" si="43"/>
        <v>0.43567480991444296</v>
      </c>
      <c r="DE54" s="791">
        <f t="shared" si="44"/>
        <v>0.37879969365731381</v>
      </c>
      <c r="DF54" s="776">
        <f t="shared" si="45"/>
        <v>-1.1329497610499173E-2</v>
      </c>
    </row>
    <row r="55" spans="1:110" ht="14.4" x14ac:dyDescent="0.3">
      <c r="A55" s="682" t="s">
        <v>163</v>
      </c>
      <c r="B55" s="508">
        <v>158.56299999999999</v>
      </c>
      <c r="C55" s="623">
        <v>5.21</v>
      </c>
      <c r="D55" s="623">
        <v>826.40599999999995</v>
      </c>
      <c r="E55" s="623">
        <v>143.63</v>
      </c>
      <c r="F55" s="623">
        <v>90.478999999999999</v>
      </c>
      <c r="G55" s="623">
        <v>1060.5150000000001</v>
      </c>
      <c r="H55" s="623">
        <v>328.64</v>
      </c>
      <c r="I55" s="623">
        <v>494.23899999999998</v>
      </c>
      <c r="J55" s="623">
        <v>822.87900000000002</v>
      </c>
      <c r="K55" s="623">
        <v>96.617999999999995</v>
      </c>
      <c r="L55" s="623">
        <v>1060.5150000000001</v>
      </c>
      <c r="M55" s="633">
        <v>141.018</v>
      </c>
      <c r="N55" s="647">
        <f t="shared" si="5"/>
        <v>0.17137148961147386</v>
      </c>
      <c r="O55" s="683">
        <f t="shared" si="6"/>
        <v>0.11741458950829951</v>
      </c>
      <c r="P55" s="684">
        <f t="shared" si="7"/>
        <v>0.6851465770327192</v>
      </c>
      <c r="Q55" s="28"/>
      <c r="R55" s="690" t="str">
        <f t="shared" si="8"/>
        <v>2009/2010</v>
      </c>
      <c r="S55" s="483">
        <v>32.168999999999997</v>
      </c>
      <c r="T55" s="496">
        <v>10.32</v>
      </c>
      <c r="U55" s="496">
        <v>331.92099999999999</v>
      </c>
      <c r="V55" s="496">
        <v>42.503999999999998</v>
      </c>
      <c r="W55" s="496">
        <v>0.21199999999999999</v>
      </c>
      <c r="X55" s="496">
        <v>374.637</v>
      </c>
      <c r="Y55" s="496">
        <v>151.553</v>
      </c>
      <c r="Z55" s="496">
        <v>129.434</v>
      </c>
      <c r="AA55" s="496">
        <v>280.98700000000002</v>
      </c>
      <c r="AB55" s="496">
        <v>50.27</v>
      </c>
      <c r="AC55" s="496">
        <v>374.637</v>
      </c>
      <c r="AD55" s="496">
        <v>43.38</v>
      </c>
      <c r="AE55" s="659">
        <f t="shared" si="9"/>
        <v>0.15438436653653015</v>
      </c>
      <c r="AF55" s="663">
        <f t="shared" si="10"/>
        <v>0.17890507390021601</v>
      </c>
      <c r="AG55" s="664">
        <f t="shared" si="11"/>
        <v>1.1588289534347627</v>
      </c>
      <c r="AI55" s="334" t="str">
        <f t="shared" si="12"/>
        <v>2009/2010</v>
      </c>
      <c r="AJ55" s="703">
        <v>3</v>
      </c>
      <c r="AK55" s="667">
        <v>8.33</v>
      </c>
      <c r="AL55" s="667">
        <v>25</v>
      </c>
      <c r="AM55" s="667">
        <v>0.88</v>
      </c>
      <c r="AN55" s="667">
        <v>4.0000000000000001E-3</v>
      </c>
      <c r="AO55" s="667">
        <v>25.884</v>
      </c>
      <c r="AP55" s="667">
        <v>1.9</v>
      </c>
      <c r="AQ55" s="667">
        <v>5</v>
      </c>
      <c r="AR55" s="667">
        <v>6.9</v>
      </c>
      <c r="AS55" s="667">
        <v>16.504000000000001</v>
      </c>
      <c r="AT55" s="667">
        <v>25.884</v>
      </c>
      <c r="AU55" s="667">
        <v>2.48</v>
      </c>
      <c r="AV55" s="335">
        <f t="shared" si="13"/>
        <v>0.10596479234318919</v>
      </c>
      <c r="AW55" s="344"/>
      <c r="AX55" s="331" t="str">
        <f t="shared" si="14"/>
        <v>2009/2010</v>
      </c>
      <c r="AY55" s="715">
        <v>12.925000000000001</v>
      </c>
      <c r="AZ55" s="587">
        <v>4.34</v>
      </c>
      <c r="BA55" s="587">
        <v>56.1</v>
      </c>
      <c r="BB55" s="587">
        <v>10.086</v>
      </c>
      <c r="BC55" s="587">
        <v>0.40400000000000003</v>
      </c>
      <c r="BD55" s="587">
        <v>66.59</v>
      </c>
      <c r="BE55" s="587">
        <v>7</v>
      </c>
      <c r="BF55" s="587">
        <v>41.5</v>
      </c>
      <c r="BG55" s="587">
        <v>48.5</v>
      </c>
      <c r="BH55" s="587">
        <v>11.599</v>
      </c>
      <c r="BI55" s="587">
        <v>66.59</v>
      </c>
      <c r="BJ55" s="587">
        <v>6.4909999999999997</v>
      </c>
      <c r="BK55" s="332">
        <f t="shared" si="0"/>
        <v>0.10800512487728579</v>
      </c>
      <c r="BL55" s="344"/>
      <c r="BM55" s="611" t="str">
        <f t="shared" si="15"/>
        <v>2009/2010</v>
      </c>
      <c r="BN55" s="736">
        <v>2.089</v>
      </c>
      <c r="BO55" s="612">
        <v>5.0199999999999996</v>
      </c>
      <c r="BP55" s="612">
        <v>10.486000000000001</v>
      </c>
      <c r="BQ55" s="612">
        <v>0.93700000000000006</v>
      </c>
      <c r="BR55" s="612">
        <v>2.1000000000000001E-2</v>
      </c>
      <c r="BS55" s="612">
        <v>11.444000000000001</v>
      </c>
      <c r="BT55" s="612">
        <v>0.7</v>
      </c>
      <c r="BU55" s="612">
        <v>5</v>
      </c>
      <c r="BV55" s="612">
        <v>5.7</v>
      </c>
      <c r="BW55" s="612">
        <v>5.0720000000000001</v>
      </c>
      <c r="BX55" s="612">
        <v>11.444000000000001</v>
      </c>
      <c r="BY55" s="612">
        <v>0.67200000000000004</v>
      </c>
      <c r="BZ55" s="613">
        <f t="shared" si="1"/>
        <v>6.2383958410694398E-2</v>
      </c>
      <c r="CB55" s="744" t="str">
        <f t="shared" si="16"/>
        <v>2009/2010</v>
      </c>
      <c r="CC55" s="745">
        <f t="shared" si="17"/>
        <v>108.38</v>
      </c>
      <c r="CD55" s="746">
        <f t="shared" si="18"/>
        <v>3.7174663221996673</v>
      </c>
      <c r="CE55" s="746">
        <f t="shared" si="19"/>
        <v>402.89899999999994</v>
      </c>
      <c r="CF55" s="746">
        <f t="shared" si="20"/>
        <v>89.223000000000013</v>
      </c>
      <c r="CG55" s="746">
        <f t="shared" si="21"/>
        <v>89.837999999999994</v>
      </c>
      <c r="CH55" s="746">
        <f t="shared" si="22"/>
        <v>581.96000000000015</v>
      </c>
      <c r="CI55" s="746">
        <f t="shared" si="23"/>
        <v>167.48699999999999</v>
      </c>
      <c r="CJ55" s="746">
        <f t="shared" si="24"/>
        <v>313.30499999999995</v>
      </c>
      <c r="CK55" s="746">
        <f t="shared" si="25"/>
        <v>480.79200000000009</v>
      </c>
      <c r="CL55" s="746">
        <f t="shared" si="26"/>
        <v>13.172999999999991</v>
      </c>
      <c r="CM55" s="746">
        <f t="shared" si="27"/>
        <v>581.96000000000015</v>
      </c>
      <c r="CN55" s="746">
        <f t="shared" si="28"/>
        <v>87.995000000000005</v>
      </c>
      <c r="CO55" s="747">
        <f t="shared" si="29"/>
        <v>0.17814015163017621</v>
      </c>
      <c r="CP55" s="761">
        <f t="shared" si="30"/>
        <v>2.7398542405031673E-2</v>
      </c>
      <c r="CQ55" s="762">
        <f t="shared" si="31"/>
        <v>0.14970168759588603</v>
      </c>
      <c r="CS55" s="775" t="str">
        <f t="shared" si="32"/>
        <v>2009/2010</v>
      </c>
      <c r="CT55" s="788">
        <f t="shared" si="33"/>
        <v>0.31648619160838276</v>
      </c>
      <c r="CU55" s="791">
        <f t="shared" si="34"/>
        <v>0.28647479420351873</v>
      </c>
      <c r="CV55" s="791">
        <f t="shared" si="35"/>
        <v>0.51246844771214151</v>
      </c>
      <c r="CW55" s="791">
        <f t="shared" si="36"/>
        <v>0.37879969365731381</v>
      </c>
      <c r="CX55" s="791">
        <f t="shared" si="37"/>
        <v>7.08451684921374E-3</v>
      </c>
      <c r="CY55" s="791">
        <f t="shared" si="38"/>
        <v>0.45124774284192104</v>
      </c>
      <c r="CZ55" s="791">
        <f t="shared" si="39"/>
        <v>0.49036331548198642</v>
      </c>
      <c r="DA55" s="791">
        <f t="shared" si="40"/>
        <v>0.36608604339196227</v>
      </c>
      <c r="DB55" s="791">
        <f t="shared" si="41"/>
        <v>0.41571968661249092</v>
      </c>
      <c r="DC55" s="791">
        <f t="shared" si="42"/>
        <v>0.86365894553809852</v>
      </c>
      <c r="DD55" s="791">
        <f t="shared" si="43"/>
        <v>0.45124774284192104</v>
      </c>
      <c r="DE55" s="791">
        <f t="shared" si="44"/>
        <v>0.37600164518004786</v>
      </c>
      <c r="DF55" s="776">
        <f t="shared" si="45"/>
        <v>-3.9497013383311241E-2</v>
      </c>
    </row>
    <row r="56" spans="1:110" ht="14.4" x14ac:dyDescent="0.3">
      <c r="A56" s="682" t="s">
        <v>164</v>
      </c>
      <c r="B56" s="508">
        <v>164.869</v>
      </c>
      <c r="C56" s="623">
        <v>5.08</v>
      </c>
      <c r="D56" s="623">
        <v>837.28200000000004</v>
      </c>
      <c r="E56" s="623">
        <v>141.018</v>
      </c>
      <c r="F56" s="623">
        <v>93.432000000000002</v>
      </c>
      <c r="G56" s="623">
        <v>1071.732</v>
      </c>
      <c r="H56" s="623">
        <v>351.36200000000002</v>
      </c>
      <c r="I56" s="623">
        <v>505.54599999999999</v>
      </c>
      <c r="J56" s="623">
        <v>856.90800000000002</v>
      </c>
      <c r="K56" s="623">
        <v>91.557000000000002</v>
      </c>
      <c r="L56" s="623">
        <v>1071.732</v>
      </c>
      <c r="M56" s="633">
        <v>123.267</v>
      </c>
      <c r="N56" s="647">
        <f t="shared" si="5"/>
        <v>0.1438509151507513</v>
      </c>
      <c r="O56" s="683">
        <f t="shared" si="6"/>
        <v>0.10684577574255347</v>
      </c>
      <c r="P56" s="684">
        <f t="shared" si="7"/>
        <v>0.74275353500936991</v>
      </c>
      <c r="Q56" s="28"/>
      <c r="R56" s="690" t="str">
        <f t="shared" si="8"/>
        <v>2010/2011</v>
      </c>
      <c r="S56" s="483">
        <v>32.96</v>
      </c>
      <c r="T56" s="496">
        <v>9.58</v>
      </c>
      <c r="U56" s="496">
        <v>315.61799999999999</v>
      </c>
      <c r="V56" s="496">
        <v>43.38</v>
      </c>
      <c r="W56" s="496">
        <v>0.70299999999999996</v>
      </c>
      <c r="X56" s="496">
        <v>359.70100000000002</v>
      </c>
      <c r="Y56" s="496">
        <v>163.38200000000001</v>
      </c>
      <c r="Z56" s="496">
        <v>121.167</v>
      </c>
      <c r="AA56" s="496">
        <v>284.54899999999998</v>
      </c>
      <c r="AB56" s="496">
        <v>46.508000000000003</v>
      </c>
      <c r="AC56" s="496">
        <v>359.70100000000002</v>
      </c>
      <c r="AD56" s="496">
        <v>28.643999999999998</v>
      </c>
      <c r="AE56" s="659">
        <f t="shared" si="9"/>
        <v>0.10066456040963068</v>
      </c>
      <c r="AF56" s="663">
        <f t="shared" si="10"/>
        <v>0.16344460883714232</v>
      </c>
      <c r="AG56" s="664">
        <f t="shared" si="11"/>
        <v>1.6236559139784947</v>
      </c>
      <c r="AI56" s="334" t="str">
        <f t="shared" si="12"/>
        <v>2010/2011</v>
      </c>
      <c r="AJ56" s="703">
        <v>3.75</v>
      </c>
      <c r="AK56" s="667">
        <v>6.72</v>
      </c>
      <c r="AL56" s="667">
        <v>25.2</v>
      </c>
      <c r="AM56" s="667">
        <v>2.48</v>
      </c>
      <c r="AN56" s="667">
        <v>7.0000000000000001E-3</v>
      </c>
      <c r="AO56" s="667">
        <v>27.687000000000001</v>
      </c>
      <c r="AP56" s="667">
        <v>2</v>
      </c>
      <c r="AQ56" s="667">
        <v>5.3</v>
      </c>
      <c r="AR56" s="667">
        <v>7.3</v>
      </c>
      <c r="AS56" s="667">
        <v>16.349</v>
      </c>
      <c r="AT56" s="667">
        <v>27.687000000000001</v>
      </c>
      <c r="AU56" s="667">
        <v>4.0380000000000003</v>
      </c>
      <c r="AV56" s="335">
        <f t="shared" si="13"/>
        <v>0.17074717747050616</v>
      </c>
      <c r="AW56" s="344"/>
      <c r="AX56" s="331" t="str">
        <f t="shared" si="14"/>
        <v>2010/2011</v>
      </c>
      <c r="AY56" s="715">
        <v>13.8</v>
      </c>
      <c r="AZ56" s="587">
        <v>4.16</v>
      </c>
      <c r="BA56" s="587">
        <v>57.4</v>
      </c>
      <c r="BB56" s="587">
        <v>6.4909999999999997</v>
      </c>
      <c r="BC56" s="587">
        <v>0.79100000000000004</v>
      </c>
      <c r="BD56" s="587">
        <v>64.682000000000002</v>
      </c>
      <c r="BE56" s="587">
        <v>7</v>
      </c>
      <c r="BF56" s="587">
        <v>43</v>
      </c>
      <c r="BG56" s="587">
        <v>50</v>
      </c>
      <c r="BH56" s="587">
        <v>8.4039999999999999</v>
      </c>
      <c r="BI56" s="587">
        <v>64.682000000000002</v>
      </c>
      <c r="BJ56" s="587">
        <v>6.2779999999999996</v>
      </c>
      <c r="BK56" s="332">
        <f t="shared" si="0"/>
        <v>0.10749263749058284</v>
      </c>
      <c r="BL56" s="344"/>
      <c r="BM56" s="611" t="str">
        <f t="shared" si="15"/>
        <v>2010/2011</v>
      </c>
      <c r="BN56" s="736">
        <v>2.6480000000000001</v>
      </c>
      <c r="BO56" s="612">
        <v>4.5</v>
      </c>
      <c r="BP56" s="612">
        <v>11.919</v>
      </c>
      <c r="BQ56" s="612">
        <v>0.67200000000000004</v>
      </c>
      <c r="BR56" s="612">
        <v>3.7999999999999999E-2</v>
      </c>
      <c r="BS56" s="612">
        <v>12.629</v>
      </c>
      <c r="BT56" s="612">
        <v>1.1000000000000001</v>
      </c>
      <c r="BU56" s="612">
        <v>5.4</v>
      </c>
      <c r="BV56" s="612">
        <v>6.5</v>
      </c>
      <c r="BW56" s="612">
        <v>5.008</v>
      </c>
      <c r="BX56" s="612">
        <v>12.629</v>
      </c>
      <c r="BY56" s="612">
        <v>1.121</v>
      </c>
      <c r="BZ56" s="613">
        <f t="shared" si="1"/>
        <v>9.7410497045533548E-2</v>
      </c>
      <c r="CB56" s="744" t="str">
        <f t="shared" si="16"/>
        <v>2010/2011</v>
      </c>
      <c r="CC56" s="745">
        <f t="shared" si="17"/>
        <v>111.711</v>
      </c>
      <c r="CD56" s="746">
        <f t="shared" si="18"/>
        <v>3.8236610539696185</v>
      </c>
      <c r="CE56" s="746">
        <f t="shared" si="19"/>
        <v>427.14500000000004</v>
      </c>
      <c r="CF56" s="746">
        <f t="shared" si="20"/>
        <v>87.995000000000005</v>
      </c>
      <c r="CG56" s="746">
        <f t="shared" si="21"/>
        <v>91.893000000000001</v>
      </c>
      <c r="CH56" s="746">
        <f t="shared" si="22"/>
        <v>607.0329999999999</v>
      </c>
      <c r="CI56" s="746">
        <f t="shared" si="23"/>
        <v>177.88000000000002</v>
      </c>
      <c r="CJ56" s="746">
        <f t="shared" si="24"/>
        <v>330.67900000000003</v>
      </c>
      <c r="CK56" s="746">
        <f t="shared" si="25"/>
        <v>508.55900000000008</v>
      </c>
      <c r="CL56" s="746">
        <f t="shared" si="26"/>
        <v>15.288</v>
      </c>
      <c r="CM56" s="746">
        <f t="shared" si="27"/>
        <v>607.0329999999999</v>
      </c>
      <c r="CN56" s="746">
        <f t="shared" si="28"/>
        <v>83.185999999999993</v>
      </c>
      <c r="CO56" s="747">
        <f t="shared" si="29"/>
        <v>0.15879827506886549</v>
      </c>
      <c r="CP56" s="761">
        <f t="shared" si="30"/>
        <v>3.0061408804091555E-2</v>
      </c>
      <c r="CQ56" s="762">
        <f t="shared" si="31"/>
        <v>0.1837809246748251</v>
      </c>
      <c r="CS56" s="775" t="str">
        <f t="shared" si="32"/>
        <v>2010/2011</v>
      </c>
      <c r="CT56" s="788">
        <f t="shared" si="33"/>
        <v>0.322425683421383</v>
      </c>
      <c r="CU56" s="791">
        <f t="shared" si="34"/>
        <v>0.24731081614771289</v>
      </c>
      <c r="CV56" s="791">
        <f t="shared" si="35"/>
        <v>0.48984332638227024</v>
      </c>
      <c r="CW56" s="791">
        <f t="shared" si="36"/>
        <v>0.37600164518004786</v>
      </c>
      <c r="CX56" s="791">
        <f t="shared" si="37"/>
        <v>1.6471872591831471E-2</v>
      </c>
      <c r="CY56" s="791">
        <f t="shared" si="38"/>
        <v>0.43359627220237906</v>
      </c>
      <c r="CZ56" s="791">
        <f t="shared" si="39"/>
        <v>0.4937414973730796</v>
      </c>
      <c r="DA56" s="791">
        <f t="shared" si="40"/>
        <v>0.34589730706997968</v>
      </c>
      <c r="DB56" s="791">
        <f t="shared" si="41"/>
        <v>0.40651855275012017</v>
      </c>
      <c r="DC56" s="791">
        <f t="shared" si="42"/>
        <v>0.83302205183656086</v>
      </c>
      <c r="DD56" s="791">
        <f t="shared" si="43"/>
        <v>0.43359627220237906</v>
      </c>
      <c r="DE56" s="791">
        <f t="shared" si="44"/>
        <v>0.32515596226078358</v>
      </c>
      <c r="DF56" s="776">
        <f t="shared" si="45"/>
        <v>-0.1039086883976359</v>
      </c>
    </row>
    <row r="57" spans="1:110" ht="14.4" x14ac:dyDescent="0.3">
      <c r="A57" s="682" t="s">
        <v>165</v>
      </c>
      <c r="B57" s="508">
        <v>172.34800000000001</v>
      </c>
      <c r="C57" s="623">
        <v>5.17</v>
      </c>
      <c r="D57" s="623">
        <v>891.58799999999997</v>
      </c>
      <c r="E57" s="623">
        <v>123.267</v>
      </c>
      <c r="F57" s="623">
        <v>100.60299999999999</v>
      </c>
      <c r="G57" s="623">
        <v>1115.4580000000001</v>
      </c>
      <c r="H57" s="623">
        <v>359.92</v>
      </c>
      <c r="I57" s="623">
        <v>510.61200000000002</v>
      </c>
      <c r="J57" s="623">
        <v>870.53200000000004</v>
      </c>
      <c r="K57" s="623">
        <v>116.94799999999999</v>
      </c>
      <c r="L57" s="623">
        <v>1115.4580000000001</v>
      </c>
      <c r="M57" s="633">
        <v>127.97799999999999</v>
      </c>
      <c r="N57" s="647">
        <f t="shared" si="5"/>
        <v>0.14701125288903796</v>
      </c>
      <c r="O57" s="683">
        <f t="shared" si="6"/>
        <v>0.13434083985425002</v>
      </c>
      <c r="P57" s="684">
        <f t="shared" si="7"/>
        <v>0.91381331166294211</v>
      </c>
      <c r="Q57" s="28"/>
      <c r="R57" s="690" t="str">
        <f t="shared" si="8"/>
        <v>2011/2012</v>
      </c>
      <c r="S57" s="483">
        <v>33.945</v>
      </c>
      <c r="T57" s="496">
        <v>9.2200000000000006</v>
      </c>
      <c r="U57" s="496">
        <v>312.78899999999999</v>
      </c>
      <c r="V57" s="496">
        <v>28.643999999999998</v>
      </c>
      <c r="W57" s="496">
        <v>0.746</v>
      </c>
      <c r="X57" s="496">
        <v>342.17899999999997</v>
      </c>
      <c r="Y57" s="496">
        <v>163.34899999999999</v>
      </c>
      <c r="Z57" s="496">
        <v>114.61199999999999</v>
      </c>
      <c r="AA57" s="496">
        <v>277.96100000000001</v>
      </c>
      <c r="AB57" s="496">
        <v>39.095999999999997</v>
      </c>
      <c r="AC57" s="496">
        <v>342.17899999999997</v>
      </c>
      <c r="AD57" s="496">
        <v>25.122</v>
      </c>
      <c r="AE57" s="659">
        <f t="shared" si="9"/>
        <v>9.0379585625321529E-2</v>
      </c>
      <c r="AF57" s="663">
        <f t="shared" si="10"/>
        <v>0.14065282539636853</v>
      </c>
      <c r="AG57" s="664">
        <f t="shared" si="11"/>
        <v>1.5562455218533555</v>
      </c>
      <c r="AI57" s="334" t="str">
        <f t="shared" si="12"/>
        <v>2011/2012</v>
      </c>
      <c r="AJ57" s="703">
        <v>3.6</v>
      </c>
      <c r="AK57" s="667">
        <v>5.83</v>
      </c>
      <c r="AL57" s="667">
        <v>21</v>
      </c>
      <c r="AM57" s="667">
        <v>4.0380000000000003</v>
      </c>
      <c r="AN57" s="667">
        <v>7.0000000000000001E-3</v>
      </c>
      <c r="AO57" s="667">
        <v>25.045000000000002</v>
      </c>
      <c r="AP57" s="667">
        <v>2.2000000000000002</v>
      </c>
      <c r="AQ57" s="667">
        <v>4.8</v>
      </c>
      <c r="AR57" s="667">
        <v>7</v>
      </c>
      <c r="AS57" s="667">
        <v>17.149000000000001</v>
      </c>
      <c r="AT57" s="667">
        <v>25.045000000000002</v>
      </c>
      <c r="AU57" s="667">
        <v>0.89600000000000002</v>
      </c>
      <c r="AV57" s="335">
        <f t="shared" si="13"/>
        <v>3.7102985630874982E-2</v>
      </c>
      <c r="AW57" s="344"/>
      <c r="AX57" s="331" t="str">
        <f t="shared" si="14"/>
        <v>2011/2012</v>
      </c>
      <c r="AY57" s="715">
        <v>15.2</v>
      </c>
      <c r="AZ57" s="587">
        <v>4.8</v>
      </c>
      <c r="BA57" s="587">
        <v>73</v>
      </c>
      <c r="BB57" s="587">
        <v>6.2779999999999996</v>
      </c>
      <c r="BC57" s="587">
        <v>0.77100000000000002</v>
      </c>
      <c r="BD57" s="587">
        <v>80.049000000000007</v>
      </c>
      <c r="BE57" s="587">
        <v>7.5</v>
      </c>
      <c r="BF57" s="587">
        <v>44</v>
      </c>
      <c r="BG57" s="587">
        <v>51.5</v>
      </c>
      <c r="BH57" s="587">
        <v>24.337</v>
      </c>
      <c r="BI57" s="587">
        <v>80.049000000000007</v>
      </c>
      <c r="BJ57" s="587">
        <v>4.2119999999999997</v>
      </c>
      <c r="BK57" s="332">
        <f>BJ57/(BG57+BH57)</f>
        <v>5.5540171684006483E-2</v>
      </c>
      <c r="BL57" s="344"/>
      <c r="BM57" s="611" t="str">
        <f t="shared" si="15"/>
        <v>2011/2012</v>
      </c>
      <c r="BN57" s="736">
        <v>3.544</v>
      </c>
      <c r="BO57" s="612">
        <v>6.44</v>
      </c>
      <c r="BP57" s="612">
        <v>22.838000000000001</v>
      </c>
      <c r="BQ57" s="612">
        <v>1.121</v>
      </c>
      <c r="BR57" s="612">
        <v>4.9000000000000002E-2</v>
      </c>
      <c r="BS57" s="612">
        <v>24.007999999999999</v>
      </c>
      <c r="BT57" s="612">
        <v>1.3</v>
      </c>
      <c r="BU57" s="612">
        <v>6.5</v>
      </c>
      <c r="BV57" s="612">
        <v>7.8</v>
      </c>
      <c r="BW57" s="612">
        <v>15.208</v>
      </c>
      <c r="BX57" s="612">
        <v>24.007999999999999</v>
      </c>
      <c r="BY57" s="612">
        <v>1</v>
      </c>
      <c r="BZ57" s="613">
        <f>BY57/(BV57+BW57)</f>
        <v>4.3463143254520172E-2</v>
      </c>
      <c r="CB57" s="744" t="str">
        <f t="shared" si="16"/>
        <v>2011/2012</v>
      </c>
      <c r="CC57" s="745">
        <f t="shared" si="17"/>
        <v>116.05900000000003</v>
      </c>
      <c r="CD57" s="746">
        <f t="shared" si="18"/>
        <v>3.9803979010675592</v>
      </c>
      <c r="CE57" s="746">
        <f t="shared" si="19"/>
        <v>461.96099999999996</v>
      </c>
      <c r="CF57" s="746">
        <f t="shared" si="20"/>
        <v>83.185999999999993</v>
      </c>
      <c r="CG57" s="746">
        <f t="shared" si="21"/>
        <v>99.029999999999987</v>
      </c>
      <c r="CH57" s="746">
        <f t="shared" si="22"/>
        <v>644.17700000000013</v>
      </c>
      <c r="CI57" s="746">
        <f t="shared" si="23"/>
        <v>185.57100000000003</v>
      </c>
      <c r="CJ57" s="746">
        <f t="shared" si="24"/>
        <v>340.7</v>
      </c>
      <c r="CK57" s="746">
        <f t="shared" si="25"/>
        <v>526.27100000000007</v>
      </c>
      <c r="CL57" s="746">
        <f t="shared" si="26"/>
        <v>21.158000000000001</v>
      </c>
      <c r="CM57" s="746">
        <f t="shared" si="27"/>
        <v>644.17700000000013</v>
      </c>
      <c r="CN57" s="746">
        <f t="shared" si="28"/>
        <v>96.74799999999999</v>
      </c>
      <c r="CO57" s="747">
        <f t="shared" si="29"/>
        <v>0.17673159441681016</v>
      </c>
      <c r="CP57" s="761">
        <f t="shared" si="30"/>
        <v>4.0203621328175024E-2</v>
      </c>
      <c r="CQ57" s="762">
        <f t="shared" si="31"/>
        <v>0.21869185926324061</v>
      </c>
      <c r="CS57" s="775" t="str">
        <f t="shared" si="32"/>
        <v>2011/2012</v>
      </c>
      <c r="CT57" s="788">
        <f t="shared" si="33"/>
        <v>0.3266008308770626</v>
      </c>
      <c r="CU57" s="791">
        <f t="shared" si="34"/>
        <v>0.23009711778190345</v>
      </c>
      <c r="CV57" s="791">
        <f t="shared" si="35"/>
        <v>0.48186718529186134</v>
      </c>
      <c r="CW57" s="791">
        <f t="shared" si="36"/>
        <v>0.32515596226078358</v>
      </c>
      <c r="CX57" s="791">
        <f t="shared" si="37"/>
        <v>1.5635716628728868E-2</v>
      </c>
      <c r="CY57" s="791">
        <f t="shared" si="38"/>
        <v>0.42249999551753625</v>
      </c>
      <c r="CZ57" s="791">
        <f t="shared" si="39"/>
        <v>0.48441042453878635</v>
      </c>
      <c r="DA57" s="791">
        <f t="shared" si="40"/>
        <v>0.33276147054906668</v>
      </c>
      <c r="DB57" s="791">
        <f t="shared" si="41"/>
        <v>0.39546047704162501</v>
      </c>
      <c r="DC57" s="791">
        <f t="shared" si="42"/>
        <v>0.81908198515579578</v>
      </c>
      <c r="DD57" s="791">
        <f t="shared" si="43"/>
        <v>0.42249999551753625</v>
      </c>
      <c r="DE57" s="791">
        <f t="shared" si="44"/>
        <v>0.2440263170232384</v>
      </c>
      <c r="DF57" s="776">
        <f t="shared" si="45"/>
        <v>-0.20216371838014813</v>
      </c>
    </row>
    <row r="58" spans="1:110" ht="14.4" x14ac:dyDescent="0.3">
      <c r="A58" s="682" t="s">
        <v>285</v>
      </c>
      <c r="B58" s="508">
        <v>178.1</v>
      </c>
      <c r="C58" s="623">
        <v>4.9000000000000004</v>
      </c>
      <c r="D58" s="623">
        <v>872.63400000000001</v>
      </c>
      <c r="E58" s="623">
        <v>127.97799999999999</v>
      </c>
      <c r="F58" s="623">
        <v>99.581000000000003</v>
      </c>
      <c r="G58" s="623">
        <v>1100.193</v>
      </c>
      <c r="H58" s="623">
        <v>350.93299999999999</v>
      </c>
      <c r="I58" s="623">
        <v>520.67399999999998</v>
      </c>
      <c r="J58" s="623">
        <v>871.60699999999997</v>
      </c>
      <c r="K58" s="623">
        <v>95.421999999999997</v>
      </c>
      <c r="L58" s="623">
        <v>1100.193</v>
      </c>
      <c r="M58" s="633">
        <v>133.16399999999999</v>
      </c>
      <c r="N58" s="647">
        <f t="shared" si="5"/>
        <v>0.15277986523742926</v>
      </c>
      <c r="O58" s="683">
        <f t="shared" si="6"/>
        <v>0.10947823961946153</v>
      </c>
      <c r="P58" s="684">
        <f t="shared" si="7"/>
        <v>0.71657505031389868</v>
      </c>
      <c r="Q58" s="28"/>
      <c r="R58" s="690" t="str">
        <f t="shared" si="8"/>
        <v>2012/2013</v>
      </c>
      <c r="S58" s="483">
        <v>35.356000000000002</v>
      </c>
      <c r="T58" s="496">
        <v>7.73</v>
      </c>
      <c r="U58" s="496">
        <v>273.19200000000001</v>
      </c>
      <c r="V58" s="496">
        <v>25.122</v>
      </c>
      <c r="W58" s="496">
        <v>4.0629999999999997</v>
      </c>
      <c r="X58" s="496">
        <v>302.37700000000001</v>
      </c>
      <c r="Y58" s="496">
        <v>153.529</v>
      </c>
      <c r="Z58" s="496">
        <v>109.444</v>
      </c>
      <c r="AA58" s="496">
        <v>262.97300000000001</v>
      </c>
      <c r="AB58" s="496">
        <v>18.545000000000002</v>
      </c>
      <c r="AC58" s="496">
        <v>302.37700000000001</v>
      </c>
      <c r="AD58" s="496">
        <v>20.859000000000002</v>
      </c>
      <c r="AE58" s="659">
        <f t="shared" si="9"/>
        <v>7.9319930182946544E-2</v>
      </c>
      <c r="AF58" s="663">
        <f t="shared" si="10"/>
        <v>7.0520547736839911E-2</v>
      </c>
      <c r="AG58" s="664">
        <f t="shared" si="11"/>
        <v>0.88906467232369724</v>
      </c>
      <c r="AI58" s="334" t="str">
        <f t="shared" si="12"/>
        <v>2012/2013</v>
      </c>
      <c r="AJ58" s="703">
        <v>4</v>
      </c>
      <c r="AK58" s="667">
        <v>6.75</v>
      </c>
      <c r="AL58" s="667">
        <v>27</v>
      </c>
      <c r="AM58" s="667">
        <v>0.89600000000000002</v>
      </c>
      <c r="AN58" s="667">
        <v>3.0000000000000001E-3</v>
      </c>
      <c r="AO58" s="667">
        <v>27.899000000000001</v>
      </c>
      <c r="AP58" s="667">
        <v>2.6</v>
      </c>
      <c r="AQ58" s="667">
        <v>5.3</v>
      </c>
      <c r="AR58" s="667">
        <v>7.9</v>
      </c>
      <c r="AS58" s="667">
        <v>18.690999999999999</v>
      </c>
      <c r="AT58" s="667">
        <v>27.899000000000001</v>
      </c>
      <c r="AU58" s="667">
        <v>1.3080000000000001</v>
      </c>
      <c r="AV58" s="335">
        <f t="shared" si="13"/>
        <v>4.9189575420254976E-2</v>
      </c>
      <c r="AW58" s="344"/>
      <c r="AX58" s="331" t="str">
        <f t="shared" si="14"/>
        <v>2012/2013</v>
      </c>
      <c r="AY58" s="715">
        <v>15.8</v>
      </c>
      <c r="AZ58" s="587">
        <v>5.16</v>
      </c>
      <c r="BA58" s="587">
        <v>81.5</v>
      </c>
      <c r="BB58" s="587">
        <v>4.2119999999999997</v>
      </c>
      <c r="BC58" s="587">
        <v>0.88600000000000001</v>
      </c>
      <c r="BD58" s="587">
        <v>86.597999999999999</v>
      </c>
      <c r="BE58" s="587">
        <v>8</v>
      </c>
      <c r="BF58" s="587">
        <v>44.5</v>
      </c>
      <c r="BG58" s="587">
        <v>52.5</v>
      </c>
      <c r="BH58" s="587">
        <v>24.948</v>
      </c>
      <c r="BI58" s="587">
        <v>86.597999999999999</v>
      </c>
      <c r="BJ58" s="587">
        <v>9.15</v>
      </c>
      <c r="BK58" s="332">
        <f>BJ58/(BG58+BH58)</f>
        <v>0.1181437867988844</v>
      </c>
      <c r="BL58" s="344"/>
      <c r="BM58" s="611" t="str">
        <f t="shared" si="15"/>
        <v>2012/2013</v>
      </c>
      <c r="BN58" s="736">
        <v>4.37</v>
      </c>
      <c r="BO58" s="612">
        <v>4.79</v>
      </c>
      <c r="BP58" s="612">
        <v>20.922000000000001</v>
      </c>
      <c r="BQ58" s="612">
        <v>1</v>
      </c>
      <c r="BR58" s="612">
        <v>4.3999999999999997E-2</v>
      </c>
      <c r="BS58" s="612">
        <v>21.966000000000001</v>
      </c>
      <c r="BT58" s="612">
        <v>1.3</v>
      </c>
      <c r="BU58" s="612">
        <v>6.8</v>
      </c>
      <c r="BV58" s="612">
        <v>8.1</v>
      </c>
      <c r="BW58" s="612">
        <v>12.726000000000001</v>
      </c>
      <c r="BX58" s="612">
        <v>21.966000000000001</v>
      </c>
      <c r="BY58" s="612">
        <v>1.1399999999999999</v>
      </c>
      <c r="BZ58" s="613">
        <f>BY58/(BV58+BW58)</f>
        <v>5.4739268222414282E-2</v>
      </c>
      <c r="CB58" s="744" t="str">
        <f t="shared" si="16"/>
        <v>2012/2013</v>
      </c>
      <c r="CC58" s="745">
        <f t="shared" si="17"/>
        <v>118.574</v>
      </c>
      <c r="CD58" s="746">
        <f t="shared" si="18"/>
        <v>3.9639381314622093</v>
      </c>
      <c r="CE58" s="746">
        <f t="shared" si="19"/>
        <v>470.02</v>
      </c>
      <c r="CF58" s="746">
        <f t="shared" si="20"/>
        <v>96.74799999999999</v>
      </c>
      <c r="CG58" s="746">
        <f t="shared" si="21"/>
        <v>94.585000000000008</v>
      </c>
      <c r="CH58" s="746">
        <f t="shared" si="22"/>
        <v>661.35300000000007</v>
      </c>
      <c r="CI58" s="746">
        <f t="shared" si="23"/>
        <v>185.50399999999999</v>
      </c>
      <c r="CJ58" s="746">
        <f t="shared" si="24"/>
        <v>354.62999999999994</v>
      </c>
      <c r="CK58" s="746">
        <f t="shared" si="25"/>
        <v>540.13400000000001</v>
      </c>
      <c r="CL58" s="746">
        <f t="shared" si="26"/>
        <v>20.511999999999993</v>
      </c>
      <c r="CM58" s="746">
        <f t="shared" si="27"/>
        <v>661.35300000000007</v>
      </c>
      <c r="CN58" s="746">
        <f t="shared" si="28"/>
        <v>100.70699999999997</v>
      </c>
      <c r="CO58" s="747">
        <f t="shared" si="29"/>
        <v>0.17962671632366944</v>
      </c>
      <c r="CP58" s="761">
        <f t="shared" si="30"/>
        <v>3.7975761570276989E-2</v>
      </c>
      <c r="CQ58" s="762">
        <f t="shared" si="31"/>
        <v>0.20367998252355846</v>
      </c>
      <c r="CS58" s="775" t="str">
        <f t="shared" si="32"/>
        <v>2012/2013</v>
      </c>
      <c r="CT58" s="788">
        <f t="shared" si="33"/>
        <v>0.33422796181920267</v>
      </c>
      <c r="CU58" s="791">
        <f t="shared" si="34"/>
        <v>0.19103303439546759</v>
      </c>
      <c r="CV58" s="791">
        <f t="shared" si="35"/>
        <v>0.46137785142453769</v>
      </c>
      <c r="CW58" s="791">
        <f t="shared" si="36"/>
        <v>0.2440263170232384</v>
      </c>
      <c r="CX58" s="791">
        <f t="shared" si="37"/>
        <v>5.0170213193279745E-2</v>
      </c>
      <c r="CY58" s="791">
        <f t="shared" si="38"/>
        <v>0.39887547003116719</v>
      </c>
      <c r="CZ58" s="791">
        <f t="shared" si="39"/>
        <v>0.47139767419991851</v>
      </c>
      <c r="DA58" s="791">
        <f t="shared" si="40"/>
        <v>0.31890203851162158</v>
      </c>
      <c r="DB58" s="791">
        <f t="shared" si="41"/>
        <v>0.38030098427387571</v>
      </c>
      <c r="DC58" s="791">
        <f t="shared" si="42"/>
        <v>0.7850390895181405</v>
      </c>
      <c r="DD58" s="791">
        <f t="shared" si="43"/>
        <v>0.39887547003116719</v>
      </c>
      <c r="DE58" s="791">
        <f t="shared" si="44"/>
        <v>0.24373704604848179</v>
      </c>
      <c r="DF58" s="776">
        <f t="shared" si="45"/>
        <v>-0.17572244251242486</v>
      </c>
    </row>
    <row r="59" spans="1:110" ht="14.4" x14ac:dyDescent="0.3">
      <c r="A59" s="682" t="s">
        <v>324</v>
      </c>
      <c r="B59" s="508">
        <v>180.72</v>
      </c>
      <c r="C59" s="623">
        <v>5.5</v>
      </c>
      <c r="D59" s="623">
        <v>993.74800000000005</v>
      </c>
      <c r="E59" s="623">
        <v>133.16399999999999</v>
      </c>
      <c r="F59" s="623">
        <v>125.461</v>
      </c>
      <c r="G59" s="623">
        <v>1252.373</v>
      </c>
      <c r="H59" s="623">
        <v>372.017</v>
      </c>
      <c r="I59" s="623">
        <v>574.11099999999999</v>
      </c>
      <c r="J59" s="623">
        <v>946.12800000000004</v>
      </c>
      <c r="K59" s="623">
        <v>131.416</v>
      </c>
      <c r="L59" s="623">
        <v>1252.373</v>
      </c>
      <c r="M59" s="633">
        <v>174.82900000000001</v>
      </c>
      <c r="N59" s="647">
        <f t="shared" si="5"/>
        <v>0.18478366563509377</v>
      </c>
      <c r="O59" s="683">
        <f t="shared" si="6"/>
        <v>0.13889875365701046</v>
      </c>
      <c r="P59" s="684">
        <f t="shared" si="7"/>
        <v>0.7516830731743589</v>
      </c>
      <c r="Q59" s="28"/>
      <c r="R59" s="690" t="str">
        <f t="shared" si="8"/>
        <v>2013/2014</v>
      </c>
      <c r="S59" s="483">
        <v>35.39</v>
      </c>
      <c r="T59" s="496">
        <v>9.93</v>
      </c>
      <c r="U59" s="496">
        <v>351.27199999999999</v>
      </c>
      <c r="V59" s="496">
        <v>20.859000000000002</v>
      </c>
      <c r="W59" s="496">
        <v>0.90900000000000003</v>
      </c>
      <c r="X59" s="496">
        <v>373.04</v>
      </c>
      <c r="Y59" s="496">
        <v>165.928</v>
      </c>
      <c r="Z59" s="496">
        <v>127.03</v>
      </c>
      <c r="AA59" s="496">
        <v>292.95800000000003</v>
      </c>
      <c r="AB59" s="496">
        <v>48.79</v>
      </c>
      <c r="AC59" s="496">
        <v>373.04</v>
      </c>
      <c r="AD59" s="496">
        <v>31.292000000000002</v>
      </c>
      <c r="AE59" s="659">
        <f t="shared" si="9"/>
        <v>0.10681394602639285</v>
      </c>
      <c r="AF59" s="663">
        <f t="shared" si="10"/>
        <v>0.16654264433809624</v>
      </c>
      <c r="AG59" s="664">
        <f t="shared" si="11"/>
        <v>1.5591844560910135</v>
      </c>
      <c r="AI59" s="334" t="str">
        <f t="shared" si="12"/>
        <v>2013/2014</v>
      </c>
      <c r="AJ59" s="481">
        <v>3.4</v>
      </c>
      <c r="AK59" s="622">
        <v>7.65</v>
      </c>
      <c r="AL59" s="622">
        <v>26</v>
      </c>
      <c r="AM59" s="622">
        <v>1.3080000000000001</v>
      </c>
      <c r="AN59" s="622">
        <v>2E-3</v>
      </c>
      <c r="AO59" s="622">
        <v>27.31</v>
      </c>
      <c r="AP59" s="622">
        <v>3</v>
      </c>
      <c r="AQ59" s="622">
        <v>5.8</v>
      </c>
      <c r="AR59" s="622">
        <v>8.8000000000000007</v>
      </c>
      <c r="AS59" s="622">
        <v>17.102</v>
      </c>
      <c r="AT59" s="622">
        <v>27.31</v>
      </c>
      <c r="AU59" s="622">
        <v>1.4079999999999999</v>
      </c>
      <c r="AV59" s="335">
        <f t="shared" si="13"/>
        <v>5.4358736777082847E-2</v>
      </c>
      <c r="AW59" s="344"/>
      <c r="AX59" s="331" t="str">
        <f t="shared" si="14"/>
        <v>2013/2014</v>
      </c>
      <c r="AY59" s="716">
        <v>15.8</v>
      </c>
      <c r="AZ59" s="618">
        <v>5.0599999999999996</v>
      </c>
      <c r="BA59" s="618">
        <v>80</v>
      </c>
      <c r="BB59" s="618">
        <v>9.15</v>
      </c>
      <c r="BC59" s="618">
        <v>0.78900000000000003</v>
      </c>
      <c r="BD59" s="618">
        <v>89.938999999999993</v>
      </c>
      <c r="BE59" s="618">
        <v>9</v>
      </c>
      <c r="BF59" s="618">
        <v>46</v>
      </c>
      <c r="BG59" s="618">
        <v>55</v>
      </c>
      <c r="BH59" s="618">
        <v>20.966999999999999</v>
      </c>
      <c r="BI59" s="618">
        <v>89.938999999999993</v>
      </c>
      <c r="BJ59" s="618">
        <v>13.972</v>
      </c>
      <c r="BK59" s="332">
        <f>BJ59/(BG59+BH59)</f>
        <v>0.18392196611686654</v>
      </c>
      <c r="BL59" s="344"/>
      <c r="BM59" s="611" t="str">
        <f t="shared" si="15"/>
        <v>2013/2014</v>
      </c>
      <c r="BN59" s="737">
        <v>4.8250000000000002</v>
      </c>
      <c r="BO59" s="614">
        <v>6.4</v>
      </c>
      <c r="BP59" s="614">
        <v>30.9</v>
      </c>
      <c r="BQ59" s="614">
        <v>1.1399999999999999</v>
      </c>
      <c r="BR59" s="614">
        <v>6.6000000000000003E-2</v>
      </c>
      <c r="BS59" s="614">
        <v>32.106000000000002</v>
      </c>
      <c r="BT59" s="614">
        <v>1.4</v>
      </c>
      <c r="BU59" s="614">
        <v>8.3000000000000007</v>
      </c>
      <c r="BV59" s="614">
        <v>9.6999999999999993</v>
      </c>
      <c r="BW59" s="614">
        <v>20.004000000000001</v>
      </c>
      <c r="BX59" s="614">
        <v>32.106000000000002</v>
      </c>
      <c r="BY59" s="614">
        <v>2.4020000000000001</v>
      </c>
      <c r="BZ59" s="613">
        <f>BY59/(BV59+BW59)</f>
        <v>8.0864530029625639E-2</v>
      </c>
      <c r="CB59" s="744" t="str">
        <f t="shared" si="16"/>
        <v>2013/2014</v>
      </c>
      <c r="CC59" s="745">
        <f t="shared" si="17"/>
        <v>121.30499999999998</v>
      </c>
      <c r="CD59" s="746">
        <f t="shared" si="18"/>
        <v>4.1678084168006286</v>
      </c>
      <c r="CE59" s="746">
        <f t="shared" si="19"/>
        <v>505.57600000000014</v>
      </c>
      <c r="CF59" s="746">
        <f t="shared" si="20"/>
        <v>100.70699999999997</v>
      </c>
      <c r="CG59" s="746">
        <f t="shared" si="21"/>
        <v>123.69499999999999</v>
      </c>
      <c r="CH59" s="746">
        <f t="shared" si="22"/>
        <v>729.97800000000018</v>
      </c>
      <c r="CI59" s="746">
        <f t="shared" si="23"/>
        <v>192.68899999999999</v>
      </c>
      <c r="CJ59" s="746">
        <f t="shared" si="24"/>
        <v>386.98099999999999</v>
      </c>
      <c r="CK59" s="746">
        <f t="shared" si="25"/>
        <v>579.67000000000007</v>
      </c>
      <c r="CL59" s="746">
        <f t="shared" si="26"/>
        <v>24.553000000000001</v>
      </c>
      <c r="CM59" s="746">
        <f t="shared" si="27"/>
        <v>729.97800000000018</v>
      </c>
      <c r="CN59" s="746">
        <f t="shared" si="28"/>
        <v>125.75500000000001</v>
      </c>
      <c r="CO59" s="747">
        <f t="shared" si="29"/>
        <v>0.20812680086656746</v>
      </c>
      <c r="CP59" s="761">
        <f t="shared" si="30"/>
        <v>4.2356858212431209E-2</v>
      </c>
      <c r="CQ59" s="762">
        <f t="shared" si="31"/>
        <v>0.19524472187984573</v>
      </c>
      <c r="CS59" s="775" t="str">
        <f t="shared" si="32"/>
        <v>2013/2014</v>
      </c>
      <c r="CT59" s="788">
        <f t="shared" si="33"/>
        <v>0.32876826029216477</v>
      </c>
      <c r="CU59" s="791">
        <f t="shared" si="34"/>
        <v>0.24221665149079474</v>
      </c>
      <c r="CV59" s="791">
        <f t="shared" si="35"/>
        <v>0.4912432528166093</v>
      </c>
      <c r="CW59" s="791">
        <f t="shared" si="36"/>
        <v>0.24373704604848179</v>
      </c>
      <c r="CX59" s="791">
        <f t="shared" si="37"/>
        <v>1.4076087389706782E-2</v>
      </c>
      <c r="CY59" s="791">
        <f t="shared" si="38"/>
        <v>0.4171241315486679</v>
      </c>
      <c r="CZ59" s="791">
        <f t="shared" si="39"/>
        <v>0.48204248730568766</v>
      </c>
      <c r="DA59" s="791">
        <f t="shared" si="40"/>
        <v>0.32594742131748045</v>
      </c>
      <c r="DB59" s="791">
        <f t="shared" si="41"/>
        <v>0.38732391388902976</v>
      </c>
      <c r="DC59" s="791">
        <f t="shared" si="42"/>
        <v>0.8131658245571316</v>
      </c>
      <c r="DD59" s="791">
        <f t="shared" si="43"/>
        <v>0.4171241315486679</v>
      </c>
      <c r="DE59" s="791">
        <f t="shared" si="44"/>
        <v>0.28069713834661292</v>
      </c>
      <c r="DF59" s="776">
        <f t="shared" si="45"/>
        <v>-0.12632683279252155</v>
      </c>
    </row>
    <row r="60" spans="1:110" ht="14.4" x14ac:dyDescent="0.3">
      <c r="A60" s="682" t="s">
        <v>332</v>
      </c>
      <c r="B60" s="650">
        <v>179.79300000000001</v>
      </c>
      <c r="C60" s="651">
        <v>5.67</v>
      </c>
      <c r="D60" s="651">
        <v>1018.534</v>
      </c>
      <c r="E60" s="651">
        <v>174.82900000000001</v>
      </c>
      <c r="F60" s="651">
        <v>125.467</v>
      </c>
      <c r="G60" s="651">
        <v>1318.83</v>
      </c>
      <c r="H60" s="651">
        <v>379.53500000000003</v>
      </c>
      <c r="I60" s="651">
        <v>587.48299999999995</v>
      </c>
      <c r="J60" s="651">
        <v>967.01800000000003</v>
      </c>
      <c r="K60" s="651">
        <v>142.40199999999999</v>
      </c>
      <c r="L60" s="623">
        <v>1318.83</v>
      </c>
      <c r="M60" s="638">
        <v>209.41</v>
      </c>
      <c r="N60" s="647">
        <f t="shared" si="5"/>
        <v>0.21655232891218157</v>
      </c>
      <c r="O60" s="683">
        <f t="shared" si="6"/>
        <v>0.14725889280240903</v>
      </c>
      <c r="P60" s="684">
        <f t="shared" si="7"/>
        <v>0.68001528102764908</v>
      </c>
      <c r="Q60" s="28"/>
      <c r="R60" s="690" t="str">
        <f t="shared" si="8"/>
        <v>2014/2015</v>
      </c>
      <c r="S60" s="483">
        <v>33.643999999999998</v>
      </c>
      <c r="T60" s="496">
        <v>10.73</v>
      </c>
      <c r="U60" s="496">
        <v>361.09100000000001</v>
      </c>
      <c r="V60" s="496">
        <v>31.292000000000002</v>
      </c>
      <c r="W60" s="496">
        <v>0.80400000000000005</v>
      </c>
      <c r="X60" s="496">
        <v>393.18700000000001</v>
      </c>
      <c r="Y60" s="496">
        <v>167.684</v>
      </c>
      <c r="Z60" s="496">
        <v>134.108</v>
      </c>
      <c r="AA60" s="496">
        <v>301.79199999999997</v>
      </c>
      <c r="AB60" s="496">
        <v>47.420999999999999</v>
      </c>
      <c r="AC60" s="496">
        <v>393.18700000000001</v>
      </c>
      <c r="AD60" s="496">
        <v>43.973999999999997</v>
      </c>
      <c r="AE60" s="659">
        <f t="shared" si="9"/>
        <v>0.14570962782313646</v>
      </c>
      <c r="AF60" s="663">
        <f t="shared" si="10"/>
        <v>0.15713140176015269</v>
      </c>
      <c r="AG60" s="664">
        <f t="shared" si="11"/>
        <v>1.0783872288170284</v>
      </c>
      <c r="AI60" s="334" t="str">
        <f t="shared" si="12"/>
        <v>2014/2015</v>
      </c>
      <c r="AJ60" s="704">
        <v>3.5</v>
      </c>
      <c r="AK60" s="594">
        <v>8.5</v>
      </c>
      <c r="AL60" s="594">
        <v>29.75</v>
      </c>
      <c r="AM60" s="594">
        <v>1.4079999999999999</v>
      </c>
      <c r="AN60" s="594">
        <v>3.0000000000000001E-3</v>
      </c>
      <c r="AO60" s="594">
        <v>31.161000000000001</v>
      </c>
      <c r="AP60" s="594">
        <v>3.3</v>
      </c>
      <c r="AQ60" s="594">
        <v>6</v>
      </c>
      <c r="AR60" s="594">
        <v>9.3000000000000007</v>
      </c>
      <c r="AS60" s="594">
        <v>18.963000000000001</v>
      </c>
      <c r="AT60" s="594">
        <v>31.161000000000001</v>
      </c>
      <c r="AU60" s="594">
        <v>2.8980000000000001</v>
      </c>
      <c r="AV60" s="335">
        <f t="shared" si="13"/>
        <v>0.10253688568092559</v>
      </c>
      <c r="AW60" s="344"/>
      <c r="AX60" s="331" t="str">
        <f t="shared" si="14"/>
        <v>2014/2015</v>
      </c>
      <c r="AY60" s="717">
        <v>15.75</v>
      </c>
      <c r="AZ60" s="589">
        <v>5.4</v>
      </c>
      <c r="BA60" s="589">
        <v>85</v>
      </c>
      <c r="BB60" s="589">
        <v>13.972</v>
      </c>
      <c r="BC60" s="589">
        <v>0.33100000000000002</v>
      </c>
      <c r="BD60" s="589">
        <v>99.302999999999997</v>
      </c>
      <c r="BE60" s="589">
        <v>9</v>
      </c>
      <c r="BF60" s="589">
        <v>48</v>
      </c>
      <c r="BG60" s="589">
        <v>57</v>
      </c>
      <c r="BH60" s="589">
        <v>34.460999999999999</v>
      </c>
      <c r="BI60" s="589">
        <v>99.302999999999997</v>
      </c>
      <c r="BJ60" s="589">
        <v>7.8419999999999996</v>
      </c>
      <c r="BK60" s="332">
        <f>BJ60/(BG60+BH60)</f>
        <v>8.5741463574638369E-2</v>
      </c>
      <c r="BL60" s="344"/>
      <c r="BM60" s="611" t="str">
        <f t="shared" si="15"/>
        <v>2014/2015</v>
      </c>
      <c r="BN60" s="738">
        <v>4.625</v>
      </c>
      <c r="BO60" s="615">
        <v>6.15</v>
      </c>
      <c r="BP60" s="615">
        <v>28.45</v>
      </c>
      <c r="BQ60" s="615">
        <v>2.4020000000000001</v>
      </c>
      <c r="BR60" s="615">
        <v>2.8000000000000001E-2</v>
      </c>
      <c r="BS60" s="615">
        <v>30.88</v>
      </c>
      <c r="BT60" s="615">
        <v>1.4</v>
      </c>
      <c r="BU60" s="615">
        <v>8</v>
      </c>
      <c r="BV60" s="615">
        <v>9.4</v>
      </c>
      <c r="BW60" s="615">
        <v>19.661000000000001</v>
      </c>
      <c r="BX60" s="615">
        <v>30.88</v>
      </c>
      <c r="BY60" s="615">
        <v>1.819</v>
      </c>
      <c r="BZ60" s="613">
        <f>BY60/(BV60+BW60)</f>
        <v>6.259247789133203E-2</v>
      </c>
      <c r="CB60" s="744" t="str">
        <f t="shared" si="16"/>
        <v>2014/2015</v>
      </c>
      <c r="CC60" s="745">
        <f t="shared" si="17"/>
        <v>122.274</v>
      </c>
      <c r="CD60" s="746">
        <f t="shared" si="18"/>
        <v>4.2056610563161421</v>
      </c>
      <c r="CE60" s="746">
        <f t="shared" si="19"/>
        <v>514.24299999999994</v>
      </c>
      <c r="CF60" s="746">
        <f t="shared" si="20"/>
        <v>125.75500000000001</v>
      </c>
      <c r="CG60" s="746">
        <f t="shared" si="21"/>
        <v>124.30099999999999</v>
      </c>
      <c r="CH60" s="746">
        <f t="shared" si="22"/>
        <v>764.29899999999998</v>
      </c>
      <c r="CI60" s="746">
        <f t="shared" si="23"/>
        <v>198.15100000000001</v>
      </c>
      <c r="CJ60" s="746">
        <f t="shared" si="24"/>
        <v>391.37499999999994</v>
      </c>
      <c r="CK60" s="746">
        <f t="shared" si="25"/>
        <v>589.52600000000018</v>
      </c>
      <c r="CL60" s="746">
        <f t="shared" si="26"/>
        <v>21.896000000000001</v>
      </c>
      <c r="CM60" s="746">
        <f t="shared" si="27"/>
        <v>764.29899999999998</v>
      </c>
      <c r="CN60" s="746">
        <f t="shared" si="28"/>
        <v>152.87700000000001</v>
      </c>
      <c r="CO60" s="747">
        <f t="shared" si="29"/>
        <v>0.25003516392933189</v>
      </c>
      <c r="CP60" s="761">
        <f t="shared" si="30"/>
        <v>3.7141703673798938E-2</v>
      </c>
      <c r="CQ60" s="762">
        <f t="shared" si="31"/>
        <v>0.14322625378572315</v>
      </c>
      <c r="CS60" s="775" t="str">
        <f t="shared" si="32"/>
        <v>2014/2015</v>
      </c>
      <c r="CT60" s="788">
        <f t="shared" si="33"/>
        <v>0.31991790559143019</v>
      </c>
      <c r="CU60" s="791">
        <f t="shared" si="34"/>
        <v>0.25826083662854638</v>
      </c>
      <c r="CV60" s="791">
        <f t="shared" si="35"/>
        <v>0.49511454698615864</v>
      </c>
      <c r="CW60" s="791">
        <f t="shared" si="36"/>
        <v>0.28069713834661292</v>
      </c>
      <c r="CX60" s="791">
        <f t="shared" si="37"/>
        <v>9.2932803047813817E-3</v>
      </c>
      <c r="CY60" s="791">
        <f t="shared" si="38"/>
        <v>0.42047193345616951</v>
      </c>
      <c r="CZ60" s="791">
        <f t="shared" si="39"/>
        <v>0.47791112809095337</v>
      </c>
      <c r="DA60" s="791">
        <f t="shared" si="40"/>
        <v>0.3338105102615736</v>
      </c>
      <c r="DB60" s="791">
        <f t="shared" si="41"/>
        <v>0.39036708727241876</v>
      </c>
      <c r="DC60" s="791">
        <f t="shared" si="42"/>
        <v>0.84623811463322141</v>
      </c>
      <c r="DD60" s="791">
        <f t="shared" si="43"/>
        <v>0.42047193345616951</v>
      </c>
      <c r="DE60" s="791">
        <f t="shared" si="44"/>
        <v>0.26996323002721923</v>
      </c>
      <c r="DF60" s="776">
        <f t="shared" si="45"/>
        <v>-0.15461775537278388</v>
      </c>
    </row>
    <row r="61" spans="1:110" ht="14.4" x14ac:dyDescent="0.3">
      <c r="A61" s="682" t="s">
        <v>386</v>
      </c>
      <c r="B61" s="650">
        <v>178.02199999999999</v>
      </c>
      <c r="C61" s="651">
        <v>5.44</v>
      </c>
      <c r="D61" s="651">
        <v>968.06399999999996</v>
      </c>
      <c r="E61" s="651">
        <v>209.41</v>
      </c>
      <c r="F61" s="651">
        <v>140.56299999999999</v>
      </c>
      <c r="G61" s="651">
        <v>1318.037</v>
      </c>
      <c r="H61" s="651">
        <v>382.721</v>
      </c>
      <c r="I61" s="651">
        <v>602.99699999999996</v>
      </c>
      <c r="J61" s="651">
        <v>985.71799999999996</v>
      </c>
      <c r="K61" s="651">
        <v>119.94799999999999</v>
      </c>
      <c r="L61" s="623">
        <v>1318.037</v>
      </c>
      <c r="M61" s="638">
        <v>212.37100000000001</v>
      </c>
      <c r="N61" s="647">
        <f t="shared" ref="N61" si="46">M61/J61</f>
        <v>0.21544802874655836</v>
      </c>
      <c r="O61" s="683">
        <f t="shared" ref="O61" si="47">K61/J61</f>
        <v>0.12168591828494559</v>
      </c>
      <c r="P61" s="684">
        <f t="shared" ref="P61" si="48">K61/M61</f>
        <v>0.56480404575012588</v>
      </c>
      <c r="Q61" s="28"/>
      <c r="R61" s="690" t="str">
        <f t="shared" si="8"/>
        <v>2015/2016</v>
      </c>
      <c r="S61" s="483">
        <v>32.68</v>
      </c>
      <c r="T61" s="496">
        <v>10.57</v>
      </c>
      <c r="U61" s="496">
        <v>345.50599999999997</v>
      </c>
      <c r="V61" s="496">
        <v>43.973999999999997</v>
      </c>
      <c r="W61" s="496">
        <v>1.714</v>
      </c>
      <c r="X61" s="496">
        <v>391.19400000000002</v>
      </c>
      <c r="Y61" s="496">
        <v>168.74199999999999</v>
      </c>
      <c r="Z61" s="496">
        <v>130.12700000000001</v>
      </c>
      <c r="AA61" s="496">
        <v>298.86900000000003</v>
      </c>
      <c r="AB61" s="496">
        <v>48.201999999999998</v>
      </c>
      <c r="AC61" s="496">
        <v>391.19400000000002</v>
      </c>
      <c r="AD61" s="496">
        <v>44.122999999999998</v>
      </c>
      <c r="AE61" s="659">
        <f t="shared" ref="AE61" si="49">AD61/AA61</f>
        <v>0.14763324399653358</v>
      </c>
      <c r="AF61" s="663">
        <f t="shared" ref="AF61" si="50">AB61/AA61</f>
        <v>0.16128136407589946</v>
      </c>
      <c r="AG61" s="664">
        <f t="shared" ref="AG61" si="51">AB61/AD61</f>
        <v>1.0924461165378601</v>
      </c>
      <c r="AI61" s="334" t="str">
        <f t="shared" si="12"/>
        <v>2015/2016</v>
      </c>
      <c r="AJ61" s="704">
        <v>3.5</v>
      </c>
      <c r="AK61" s="594">
        <v>8.2899999999999991</v>
      </c>
      <c r="AL61" s="594">
        <v>29</v>
      </c>
      <c r="AM61" s="594">
        <v>2.8980000000000001</v>
      </c>
      <c r="AN61" s="594">
        <v>5.0000000000000001E-3</v>
      </c>
      <c r="AO61" s="594">
        <v>31.902999999999999</v>
      </c>
      <c r="AP61" s="594">
        <v>3.3</v>
      </c>
      <c r="AQ61" s="594">
        <v>5.85</v>
      </c>
      <c r="AR61" s="594">
        <v>9.15</v>
      </c>
      <c r="AS61" s="594">
        <v>21.7</v>
      </c>
      <c r="AT61" s="594">
        <v>31.902999999999999</v>
      </c>
      <c r="AU61" s="594">
        <v>1.0529999999999999</v>
      </c>
      <c r="AV61" s="335">
        <f t="shared" ref="AV61" si="52">AU61/(AR61+AS61)</f>
        <v>3.4132901134521873E-2</v>
      </c>
      <c r="AW61" s="344"/>
      <c r="AX61" s="331" t="str">
        <f t="shared" si="14"/>
        <v>2015/2016</v>
      </c>
      <c r="AY61" s="717">
        <v>16</v>
      </c>
      <c r="AZ61" s="589">
        <v>4.1900000000000004</v>
      </c>
      <c r="BA61" s="589">
        <v>67</v>
      </c>
      <c r="BB61" s="589">
        <v>7.8419999999999996</v>
      </c>
      <c r="BC61" s="589">
        <v>3.423</v>
      </c>
      <c r="BD61" s="589">
        <v>78.265000000000001</v>
      </c>
      <c r="BE61" s="589">
        <v>8.5</v>
      </c>
      <c r="BF61" s="589">
        <v>49</v>
      </c>
      <c r="BG61" s="589">
        <v>57.5</v>
      </c>
      <c r="BH61" s="589">
        <v>13.996</v>
      </c>
      <c r="BI61" s="589">
        <v>78.265000000000001</v>
      </c>
      <c r="BJ61" s="589">
        <v>6.7690000000000001</v>
      </c>
      <c r="BK61" s="332">
        <f>BJ61/(BG61+BH61)</f>
        <v>9.4676625265749145E-2</v>
      </c>
      <c r="BL61" s="344"/>
      <c r="BM61" s="611" t="str">
        <f t="shared" si="15"/>
        <v>2015/2016</v>
      </c>
      <c r="BN61" s="738">
        <v>4.085</v>
      </c>
      <c r="BO61" s="615">
        <v>5.71</v>
      </c>
      <c r="BP61" s="615">
        <v>23.332999999999998</v>
      </c>
      <c r="BQ61" s="615">
        <v>1.819</v>
      </c>
      <c r="BR61" s="615">
        <v>2.8000000000000001E-2</v>
      </c>
      <c r="BS61" s="615">
        <v>25.18</v>
      </c>
      <c r="BT61" s="615">
        <v>1.4</v>
      </c>
      <c r="BU61" s="615">
        <v>6.6</v>
      </c>
      <c r="BV61" s="615">
        <v>8</v>
      </c>
      <c r="BW61" s="615">
        <v>16.594999999999999</v>
      </c>
      <c r="BX61" s="615">
        <v>25.18</v>
      </c>
      <c r="BY61" s="615">
        <v>0.58499999999999996</v>
      </c>
      <c r="BZ61" s="613">
        <f>BY61/(BV61+BW61)</f>
        <v>2.3785322219963406E-2</v>
      </c>
      <c r="CB61" s="744" t="str">
        <f t="shared" si="16"/>
        <v>2015/2016</v>
      </c>
      <c r="CC61" s="745">
        <f t="shared" ref="CC61" si="53">B61-S61-AJ61-AY61-BN61</f>
        <v>121.75699999999999</v>
      </c>
      <c r="CD61" s="746">
        <f t="shared" ref="CD61" si="54">CE61/CC61</f>
        <v>4.1330272592130228</v>
      </c>
      <c r="CE61" s="746">
        <f t="shared" ref="CE61" si="55">D61-U61-AL61-BA61-BP61</f>
        <v>503.22500000000002</v>
      </c>
      <c r="CF61" s="746">
        <f t="shared" ref="CF61" si="56">E61-V61-AM61-BB61-BQ61</f>
        <v>152.87700000000001</v>
      </c>
      <c r="CG61" s="746">
        <f t="shared" ref="CG61" si="57">F61-W61-AN61-BC61-BR61</f>
        <v>135.393</v>
      </c>
      <c r="CH61" s="746">
        <f t="shared" ref="CH61" si="58">G61-X61-AO61-BD61-BS61</f>
        <v>791.49500000000012</v>
      </c>
      <c r="CI61" s="746">
        <f t="shared" ref="CI61" si="59">H61-Y61-AP61-BE61-BT61</f>
        <v>200.779</v>
      </c>
      <c r="CJ61" s="746">
        <f t="shared" ref="CJ61" si="60">I61-Z61-AQ61-BF61-BU61</f>
        <v>411.4199999999999</v>
      </c>
      <c r="CK61" s="746">
        <f t="shared" ref="CK61" si="61">J61-AA61-AR61-BG61-BV61</f>
        <v>612.19899999999996</v>
      </c>
      <c r="CL61" s="746">
        <f t="shared" ref="CL61" si="62">K61-AB61-AS61-BH61-BW61</f>
        <v>19.454999999999991</v>
      </c>
      <c r="CM61" s="746">
        <f t="shared" ref="CM61" si="63">L61-AC61-AT61-BI61-BX61</f>
        <v>791.49500000000012</v>
      </c>
      <c r="CN61" s="746">
        <f t="shared" ref="CN61" si="64">M61-AD61-AU61-BJ61-BY61</f>
        <v>159.84100000000001</v>
      </c>
      <c r="CO61" s="747">
        <f t="shared" ref="CO61" si="65">CN61/(CK61+CL61)</f>
        <v>0.25305151237861234</v>
      </c>
      <c r="CP61" s="761">
        <f t="shared" ref="CP61" si="66">CL61/CK61</f>
        <v>3.1778882356880672E-2</v>
      </c>
      <c r="CQ61" s="762">
        <f t="shared" ref="CQ61" si="67">CL61/CN61</f>
        <v>0.1217147039870871</v>
      </c>
      <c r="CS61" s="775" t="str">
        <f t="shared" si="32"/>
        <v>2015/2016</v>
      </c>
      <c r="CT61" s="788">
        <f t="shared" ref="CT61" si="68">1-(CC61/B61)</f>
        <v>0.31605644246216757</v>
      </c>
      <c r="CU61" s="791">
        <f t="shared" ref="CU61" si="69">1-(CD61/C61)</f>
        <v>0.24025234205642965</v>
      </c>
      <c r="CV61" s="791">
        <f t="shared" ref="CV61" si="70">1-(CE61/D61)</f>
        <v>0.48017383148221604</v>
      </c>
      <c r="CW61" s="791">
        <f t="shared" ref="CW61" si="71">1-(CF61/E61)</f>
        <v>0.26996323002721923</v>
      </c>
      <c r="CX61" s="791">
        <f t="shared" ref="CX61" si="72">1-(CG61/F61)</f>
        <v>3.6780660629041728E-2</v>
      </c>
      <c r="CY61" s="791">
        <f t="shared" ref="CY61" si="73">1-(CH61/G61)</f>
        <v>0.39948954392023883</v>
      </c>
      <c r="CZ61" s="791">
        <f t="shared" ref="CZ61" si="74">1-(CI61/H61)</f>
        <v>0.47539068930108352</v>
      </c>
      <c r="DA61" s="791">
        <f t="shared" ref="DA61" si="75">1-(CJ61/I61)</f>
        <v>0.31770804829874788</v>
      </c>
      <c r="DB61" s="791">
        <f t="shared" ref="DB61" si="76">1-(CK61/J61)</f>
        <v>0.37893089098504851</v>
      </c>
      <c r="DC61" s="791">
        <f t="shared" ref="DC61" si="77">1-(CL61/K61)</f>
        <v>0.83780471537666323</v>
      </c>
      <c r="DD61" s="791">
        <f t="shared" ref="DD61" si="78">1-(CM61/L61)</f>
        <v>0.39948954392023883</v>
      </c>
      <c r="DE61" s="791">
        <f t="shared" ref="DE61" si="79">1-(CN61/M61)</f>
        <v>0.24735015609475874</v>
      </c>
      <c r="DF61" s="776">
        <f t="shared" ref="DF61" si="80">1-(CO61/N61)</f>
        <v>-0.17453621576778833</v>
      </c>
    </row>
    <row r="62" spans="1:110" ht="14.4" x14ac:dyDescent="0.3">
      <c r="A62" s="682" t="s">
        <v>434</v>
      </c>
      <c r="B62" s="650">
        <v>183.05500000000001</v>
      </c>
      <c r="C62" s="651">
        <v>5.82</v>
      </c>
      <c r="D62" s="651">
        <v>1065.114</v>
      </c>
      <c r="E62" s="651">
        <v>212.37100000000001</v>
      </c>
      <c r="F62" s="651">
        <v>137.93199999999999</v>
      </c>
      <c r="G62" s="651">
        <v>1415.4169999999999</v>
      </c>
      <c r="H62" s="651">
        <v>399.00299999999999</v>
      </c>
      <c r="I62" s="651">
        <v>633.93600000000004</v>
      </c>
      <c r="J62" s="651">
        <v>1032.9390000000001</v>
      </c>
      <c r="K62" s="651">
        <v>158.578</v>
      </c>
      <c r="L62" s="623">
        <v>1415.4169999999999</v>
      </c>
      <c r="M62" s="638">
        <v>223.9</v>
      </c>
      <c r="N62" s="647">
        <f t="shared" ref="N62:N63" si="81">M62/J62</f>
        <v>0.21676013782033593</v>
      </c>
      <c r="O62" s="683">
        <f t="shared" ref="O62:O63" si="82">K62/J62</f>
        <v>0.15352116630314083</v>
      </c>
      <c r="P62" s="684">
        <f t="shared" ref="P62:P63" si="83">K62/M62</f>
        <v>0.70825368468066097</v>
      </c>
      <c r="Q62" s="28"/>
      <c r="R62" s="690" t="str">
        <f t="shared" si="8"/>
        <v>2016/2017</v>
      </c>
      <c r="S62" s="483">
        <v>35.106000000000002</v>
      </c>
      <c r="T62" s="496">
        <v>10.96</v>
      </c>
      <c r="U62" s="496">
        <v>384.77800000000002</v>
      </c>
      <c r="V62" s="496">
        <v>44.122999999999998</v>
      </c>
      <c r="W62" s="496">
        <v>1.397</v>
      </c>
      <c r="X62" s="496">
        <v>430.298</v>
      </c>
      <c r="Y62" s="496">
        <v>175.77600000000001</v>
      </c>
      <c r="Z62" s="496">
        <v>139.70599999999999</v>
      </c>
      <c r="AA62" s="496">
        <v>315.48200000000003</v>
      </c>
      <c r="AB62" s="496">
        <v>56.518000000000001</v>
      </c>
      <c r="AC62" s="496">
        <v>430.298</v>
      </c>
      <c r="AD62" s="496">
        <v>58.298000000000002</v>
      </c>
      <c r="AE62" s="659">
        <f t="shared" ref="AE62:AE63" si="84">AD62/AA62</f>
        <v>0.18479025744733454</v>
      </c>
      <c r="AF62" s="663">
        <f t="shared" ref="AF62:AF63" si="85">AB62/AA62</f>
        <v>0.17914809719730443</v>
      </c>
      <c r="AG62" s="664">
        <f t="shared" ref="AG62:AG63" si="86">AB62/AD62</f>
        <v>0.96946722014477338</v>
      </c>
      <c r="AI62" s="334" t="str">
        <f t="shared" si="12"/>
        <v>2016/2017</v>
      </c>
      <c r="AJ62" s="704">
        <v>4.8</v>
      </c>
      <c r="AK62" s="594">
        <v>8.33</v>
      </c>
      <c r="AL62" s="594">
        <v>40</v>
      </c>
      <c r="AM62" s="594">
        <v>1.0529999999999999</v>
      </c>
      <c r="AN62" s="594">
        <v>5.0000000000000001E-3</v>
      </c>
      <c r="AO62" s="594">
        <v>41.058</v>
      </c>
      <c r="AP62" s="594">
        <v>3.7</v>
      </c>
      <c r="AQ62" s="594">
        <v>7</v>
      </c>
      <c r="AR62" s="594">
        <v>10.7</v>
      </c>
      <c r="AS62" s="594">
        <v>27.5</v>
      </c>
      <c r="AT62" s="594">
        <v>41.058</v>
      </c>
      <c r="AU62" s="594">
        <v>2.8580000000000001</v>
      </c>
      <c r="AV62" s="335">
        <f t="shared" ref="AV62:AV63" si="87">AU62/(AR62+AS62)</f>
        <v>7.4816753926701562E-2</v>
      </c>
      <c r="AW62" s="344"/>
      <c r="AX62" s="331" t="str">
        <f t="shared" si="14"/>
        <v>2016/2017</v>
      </c>
      <c r="AY62" s="717">
        <v>17.5</v>
      </c>
      <c r="AZ62" s="589">
        <v>5.49</v>
      </c>
      <c r="BA62" s="589">
        <v>96</v>
      </c>
      <c r="BB62" s="589">
        <v>6.7690000000000001</v>
      </c>
      <c r="BC62" s="589">
        <v>0.5</v>
      </c>
      <c r="BD62" s="589">
        <v>103.26900000000001</v>
      </c>
      <c r="BE62" s="589">
        <v>9</v>
      </c>
      <c r="BF62" s="589">
        <v>51</v>
      </c>
      <c r="BG62" s="589">
        <v>60</v>
      </c>
      <c r="BH62" s="589">
        <v>34</v>
      </c>
      <c r="BI62" s="589">
        <v>103.26900000000001</v>
      </c>
      <c r="BJ62" s="589">
        <v>9.2690000000000001</v>
      </c>
      <c r="BK62" s="332">
        <f t="shared" ref="BK62:BK63" si="88">BJ62/(BG62+BH62)</f>
        <v>9.86063829787234E-2</v>
      </c>
      <c r="BL62" s="344"/>
      <c r="BM62" s="611" t="str">
        <f t="shared" si="15"/>
        <v>2016/2017</v>
      </c>
      <c r="BN62" s="738">
        <v>4.25</v>
      </c>
      <c r="BO62" s="615">
        <v>6.59</v>
      </c>
      <c r="BP62" s="615">
        <v>28</v>
      </c>
      <c r="BQ62" s="615">
        <v>0.58499999999999996</v>
      </c>
      <c r="BR62" s="615">
        <v>0.05</v>
      </c>
      <c r="BS62" s="615">
        <v>28.635000000000002</v>
      </c>
      <c r="BT62" s="615">
        <v>1.4</v>
      </c>
      <c r="BU62" s="615">
        <v>7</v>
      </c>
      <c r="BV62" s="615">
        <v>8.4</v>
      </c>
      <c r="BW62" s="615">
        <v>19</v>
      </c>
      <c r="BX62" s="615">
        <v>28.635000000000002</v>
      </c>
      <c r="BY62" s="615">
        <v>1.2350000000000001</v>
      </c>
      <c r="BZ62" s="613">
        <f t="shared" ref="BZ62:BZ63" si="89">BY62/(BV62+BW62)</f>
        <v>4.5072992700729932E-2</v>
      </c>
      <c r="CB62" s="744" t="str">
        <f t="shared" si="16"/>
        <v>2016/2017</v>
      </c>
      <c r="CC62" s="745">
        <f t="shared" ref="CC62:CC63" si="90">B62-S62-AJ62-AY62-BN62</f>
        <v>121.399</v>
      </c>
      <c r="CD62" s="746">
        <f t="shared" ref="CD62:CD63" si="91">CE62/CC62</f>
        <v>4.2532146063806131</v>
      </c>
      <c r="CE62" s="746">
        <f t="shared" ref="CE62:CE63" si="92">D62-U62-AL62-BA62-BP62</f>
        <v>516.33600000000001</v>
      </c>
      <c r="CF62" s="746">
        <f t="shared" ref="CF62:CF63" si="93">E62-V62-AM62-BB62-BQ62</f>
        <v>159.84100000000001</v>
      </c>
      <c r="CG62" s="746">
        <f t="shared" ref="CG62:CG63" si="94">F62-W62-AN62-BC62-BR62</f>
        <v>135.97999999999999</v>
      </c>
      <c r="CH62" s="746">
        <f t="shared" ref="CH62:CH63" si="95">G62-X62-AO62-BD62-BS62</f>
        <v>812.15699999999993</v>
      </c>
      <c r="CI62" s="746">
        <f t="shared" ref="CI62:CI63" si="96">H62-Y62-AP62-BE62-BT62</f>
        <v>209.12699999999998</v>
      </c>
      <c r="CJ62" s="746">
        <f t="shared" ref="CJ62:CJ63" si="97">I62-Z62-AQ62-BF62-BU62</f>
        <v>429.23</v>
      </c>
      <c r="CK62" s="746">
        <f t="shared" ref="CK62:CK63" si="98">J62-AA62-AR62-BG62-BV62</f>
        <v>638.35700000000008</v>
      </c>
      <c r="CL62" s="746">
        <f t="shared" ref="CL62:CL63" si="99">K62-AB62-AS62-BH62-BW62</f>
        <v>21.560000000000002</v>
      </c>
      <c r="CM62" s="746">
        <f t="shared" ref="CM62:CM63" si="100">L62-AC62-AT62-BI62-BX62</f>
        <v>812.15699999999993</v>
      </c>
      <c r="CN62" s="746">
        <f t="shared" ref="CN62:CN63" si="101">M62-AD62-AU62-BJ62-BY62</f>
        <v>152.23999999999998</v>
      </c>
      <c r="CO62" s="747">
        <f t="shared" ref="CO62:CO63" si="102">CN62/(CK62+CL62)</f>
        <v>0.2306956783959194</v>
      </c>
      <c r="CP62" s="761">
        <f t="shared" ref="CP62:CP63" si="103">CL62/CK62</f>
        <v>3.3774204716169792E-2</v>
      </c>
      <c r="CQ62" s="762">
        <f t="shared" ref="CQ62:CQ63" si="104">CL62/CN62</f>
        <v>0.14161849710982663</v>
      </c>
      <c r="CS62" s="775" t="str">
        <f t="shared" si="32"/>
        <v>2016/2017</v>
      </c>
      <c r="CT62" s="788">
        <f t="shared" ref="CT62:CT63" si="105">1-(CC62/B62)</f>
        <v>0.33681680369287925</v>
      </c>
      <c r="CU62" s="791">
        <f t="shared" ref="CU62:CU63" si="106">1-(CD62/C62)</f>
        <v>0.26920711230573657</v>
      </c>
      <c r="CV62" s="791">
        <f t="shared" ref="CV62:CV63" si="107">1-(CE62/D62)</f>
        <v>0.51522935573093587</v>
      </c>
      <c r="CW62" s="791">
        <f t="shared" ref="CW62:CW63" si="108">1-(CF62/E62)</f>
        <v>0.24735015609475874</v>
      </c>
      <c r="CX62" s="791">
        <f t="shared" ref="CX62:CX63" si="109">1-(CG62/F62)</f>
        <v>1.4151900936693385E-2</v>
      </c>
      <c r="CY62" s="791">
        <f t="shared" ref="CY62:CY63" si="110">1-(CH62/G62)</f>
        <v>0.42620655255659645</v>
      </c>
      <c r="CZ62" s="791">
        <f t="shared" ref="CZ62:CZ63" si="111">1-(CI62/H62)</f>
        <v>0.47587612123217127</v>
      </c>
      <c r="DA62" s="791">
        <f t="shared" ref="DA62:DA63" si="112">1-(CJ62/I62)</f>
        <v>0.32291272305090735</v>
      </c>
      <c r="DB62" s="791">
        <f t="shared" ref="DB62:DB63" si="113">1-(CK62/J62)</f>
        <v>0.38199932425825722</v>
      </c>
      <c r="DC62" s="791">
        <f t="shared" ref="DC62:DC63" si="114">1-(CL62/K62)</f>
        <v>0.86404167034519286</v>
      </c>
      <c r="DD62" s="791">
        <f t="shared" ref="DD62:DD63" si="115">1-(CM62/L62)</f>
        <v>0.42620655255659645</v>
      </c>
      <c r="DE62" s="791">
        <f t="shared" ref="DE62:DE63" si="116">1-(CN62/M62)</f>
        <v>0.32005359535506928</v>
      </c>
      <c r="DF62" s="776">
        <f t="shared" ref="DF62:DF63" si="117">1-(CO62/N62)</f>
        <v>-6.4290144468970967E-2</v>
      </c>
    </row>
    <row r="63" spans="1:110" ht="14.4" x14ac:dyDescent="0.3">
      <c r="A63" s="682" t="s">
        <v>435</v>
      </c>
      <c r="B63" s="650">
        <v>180.63900000000001</v>
      </c>
      <c r="C63" s="651">
        <v>5.72</v>
      </c>
      <c r="D63" s="651">
        <v>1033.664</v>
      </c>
      <c r="E63" s="651">
        <v>223.9</v>
      </c>
      <c r="F63" s="651">
        <v>144.785</v>
      </c>
      <c r="G63" s="651">
        <v>1402.3489999999999</v>
      </c>
      <c r="H63" s="651">
        <v>404.31099999999998</v>
      </c>
      <c r="I63" s="651">
        <v>650.86099999999999</v>
      </c>
      <c r="J63" s="651">
        <v>1055.172</v>
      </c>
      <c r="K63" s="651">
        <v>151.91200000000001</v>
      </c>
      <c r="L63" s="623">
        <v>1402.3489999999999</v>
      </c>
      <c r="M63" s="638">
        <v>195.26499999999999</v>
      </c>
      <c r="N63" s="647">
        <f t="shared" si="81"/>
        <v>0.18505513793011943</v>
      </c>
      <c r="O63" s="683">
        <f t="shared" si="82"/>
        <v>0.14396894534729884</v>
      </c>
      <c r="P63" s="684">
        <f t="shared" si="83"/>
        <v>0.7779786444063197</v>
      </c>
      <c r="Q63" s="28"/>
      <c r="R63" s="690" t="str">
        <f t="shared" si="8"/>
        <v>2017/2018</v>
      </c>
      <c r="S63" s="483">
        <v>33.345999999999997</v>
      </c>
      <c r="T63" s="496">
        <v>10.71</v>
      </c>
      <c r="U63" s="496">
        <v>357.267</v>
      </c>
      <c r="V63" s="496">
        <v>58.298000000000002</v>
      </c>
      <c r="W63" s="496">
        <v>1.27</v>
      </c>
      <c r="X63" s="496">
        <v>416.83499999999998</v>
      </c>
      <c r="Y63" s="496">
        <v>177.80799999999999</v>
      </c>
      <c r="Z63" s="496">
        <v>137.80099999999999</v>
      </c>
      <c r="AA63" s="496">
        <v>315.60899999999998</v>
      </c>
      <c r="AB63" s="496">
        <v>47.627000000000002</v>
      </c>
      <c r="AC63" s="496">
        <v>416.83499999999998</v>
      </c>
      <c r="AD63" s="496">
        <v>53.598999999999997</v>
      </c>
      <c r="AE63" s="659">
        <f t="shared" si="84"/>
        <v>0.16982722292456806</v>
      </c>
      <c r="AF63" s="663">
        <f t="shared" si="85"/>
        <v>0.15090507558402963</v>
      </c>
      <c r="AG63" s="664">
        <f t="shared" si="86"/>
        <v>0.8885800108210975</v>
      </c>
      <c r="AI63" s="334" t="str">
        <f t="shared" si="12"/>
        <v>2017/2018</v>
      </c>
      <c r="AJ63" s="704">
        <v>4.9000000000000004</v>
      </c>
      <c r="AK63" s="594">
        <v>8.16</v>
      </c>
      <c r="AL63" s="594">
        <v>40</v>
      </c>
      <c r="AM63" s="594">
        <v>2.8580000000000001</v>
      </c>
      <c r="AN63" s="594">
        <v>5.0000000000000001E-3</v>
      </c>
      <c r="AO63" s="594">
        <v>42.863</v>
      </c>
      <c r="AP63" s="594">
        <v>3.8</v>
      </c>
      <c r="AQ63" s="594">
        <v>7.5</v>
      </c>
      <c r="AR63" s="594">
        <v>11.3</v>
      </c>
      <c r="AS63" s="594">
        <v>28.5</v>
      </c>
      <c r="AT63" s="594">
        <v>42.863</v>
      </c>
      <c r="AU63" s="594">
        <v>3.0630000000000002</v>
      </c>
      <c r="AV63" s="335">
        <f t="shared" si="87"/>
        <v>7.695979899497489E-2</v>
      </c>
      <c r="AW63" s="344"/>
      <c r="AX63" s="331" t="str">
        <f t="shared" si="14"/>
        <v>2017/2018</v>
      </c>
      <c r="AY63" s="717">
        <v>17.7</v>
      </c>
      <c r="AZ63" s="589">
        <v>5.37</v>
      </c>
      <c r="BA63" s="589">
        <v>95</v>
      </c>
      <c r="BB63" s="589">
        <v>9.2690000000000001</v>
      </c>
      <c r="BC63" s="589">
        <v>0.3</v>
      </c>
      <c r="BD63" s="589">
        <v>104.569</v>
      </c>
      <c r="BE63" s="589">
        <v>9</v>
      </c>
      <c r="BF63" s="589">
        <v>52</v>
      </c>
      <c r="BG63" s="589">
        <v>61</v>
      </c>
      <c r="BH63" s="589">
        <v>34</v>
      </c>
      <c r="BI63" s="589">
        <v>104.569</v>
      </c>
      <c r="BJ63" s="589">
        <v>9.5690000000000008</v>
      </c>
      <c r="BK63" s="332">
        <f t="shared" si="88"/>
        <v>0.10072631578947369</v>
      </c>
      <c r="BL63" s="344"/>
      <c r="BM63" s="611" t="str">
        <f t="shared" si="15"/>
        <v>2017/2018</v>
      </c>
      <c r="BN63" s="738">
        <v>4.3</v>
      </c>
      <c r="BO63" s="615">
        <v>6.51</v>
      </c>
      <c r="BP63" s="615">
        <v>28</v>
      </c>
      <c r="BQ63" s="615">
        <v>1.2350000000000001</v>
      </c>
      <c r="BR63" s="615">
        <v>2.5000000000000001E-2</v>
      </c>
      <c r="BS63" s="615">
        <v>29.26</v>
      </c>
      <c r="BT63" s="615">
        <v>1.4</v>
      </c>
      <c r="BU63" s="615">
        <v>7</v>
      </c>
      <c r="BV63" s="615">
        <v>8.4</v>
      </c>
      <c r="BW63" s="615">
        <v>20</v>
      </c>
      <c r="BX63" s="615">
        <v>29.26</v>
      </c>
      <c r="BY63" s="615">
        <v>0.86</v>
      </c>
      <c r="BZ63" s="613">
        <f t="shared" si="89"/>
        <v>3.0281690140845072E-2</v>
      </c>
      <c r="CB63" s="744" t="str">
        <f t="shared" si="16"/>
        <v>2017/2018</v>
      </c>
      <c r="CC63" s="745">
        <f t="shared" si="90"/>
        <v>120.393</v>
      </c>
      <c r="CD63" s="746">
        <f t="shared" si="91"/>
        <v>4.2643426112813865</v>
      </c>
      <c r="CE63" s="746">
        <f t="shared" si="92"/>
        <v>513.39699999999993</v>
      </c>
      <c r="CF63" s="746">
        <f t="shared" si="93"/>
        <v>152.23999999999998</v>
      </c>
      <c r="CG63" s="746">
        <f t="shared" si="94"/>
        <v>143.18499999999997</v>
      </c>
      <c r="CH63" s="746">
        <f t="shared" si="95"/>
        <v>808.82199999999989</v>
      </c>
      <c r="CI63" s="746">
        <f t="shared" si="96"/>
        <v>212.30299999999997</v>
      </c>
      <c r="CJ63" s="746">
        <f t="shared" si="97"/>
        <v>446.55999999999995</v>
      </c>
      <c r="CK63" s="746">
        <f t="shared" si="98"/>
        <v>658.86300000000017</v>
      </c>
      <c r="CL63" s="746">
        <f t="shared" si="99"/>
        <v>21.784999999999997</v>
      </c>
      <c r="CM63" s="746">
        <f t="shared" si="100"/>
        <v>808.82199999999989</v>
      </c>
      <c r="CN63" s="746">
        <f t="shared" si="101"/>
        <v>128.17400000000001</v>
      </c>
      <c r="CO63" s="747">
        <f t="shared" si="102"/>
        <v>0.18831172647242037</v>
      </c>
      <c r="CP63" s="761">
        <f t="shared" si="103"/>
        <v>3.3064536937117417E-2</v>
      </c>
      <c r="CQ63" s="762">
        <f t="shared" si="104"/>
        <v>0.16996426732410624</v>
      </c>
      <c r="CS63" s="775" t="str">
        <f t="shared" si="32"/>
        <v>2017/2018</v>
      </c>
      <c r="CT63" s="788">
        <f t="shared" si="105"/>
        <v>0.3335160181356186</v>
      </c>
      <c r="CU63" s="791">
        <f t="shared" si="106"/>
        <v>0.25448555746828905</v>
      </c>
      <c r="CV63" s="791">
        <f t="shared" si="107"/>
        <v>0.50332313014674024</v>
      </c>
      <c r="CW63" s="791">
        <f t="shared" si="108"/>
        <v>0.32005359535506928</v>
      </c>
      <c r="CX63" s="791">
        <f t="shared" si="109"/>
        <v>1.1050868529198676E-2</v>
      </c>
      <c r="CY63" s="791">
        <f t="shared" si="110"/>
        <v>0.42323772470333709</v>
      </c>
      <c r="CZ63" s="791">
        <f t="shared" si="111"/>
        <v>0.47490174642787364</v>
      </c>
      <c r="DA63" s="791">
        <f t="shared" si="112"/>
        <v>0.31389344268591923</v>
      </c>
      <c r="DB63" s="791">
        <f t="shared" si="113"/>
        <v>0.37558710807337559</v>
      </c>
      <c r="DC63" s="791">
        <f t="shared" si="114"/>
        <v>0.85659460740428672</v>
      </c>
      <c r="DD63" s="791">
        <f t="shared" si="115"/>
        <v>0.42323772470333709</v>
      </c>
      <c r="DE63" s="791">
        <f t="shared" si="116"/>
        <v>0.34358948096176978</v>
      </c>
      <c r="DF63" s="776">
        <f t="shared" si="117"/>
        <v>-1.7597936370351785E-2</v>
      </c>
    </row>
    <row r="64" spans="1:110" ht="14.4" x14ac:dyDescent="0.3">
      <c r="A64" s="119"/>
      <c r="B64" s="650"/>
      <c r="C64" s="651"/>
      <c r="D64" s="651"/>
      <c r="E64" s="651"/>
      <c r="F64" s="651"/>
      <c r="G64" s="651"/>
      <c r="H64" s="651"/>
      <c r="I64" s="651"/>
      <c r="J64" s="651"/>
      <c r="K64" s="651"/>
      <c r="L64" s="652"/>
      <c r="N64" s="119"/>
      <c r="O64" s="609"/>
      <c r="P64" s="685"/>
      <c r="Q64" s="28"/>
      <c r="R64" s="122"/>
      <c r="S64" s="122"/>
      <c r="T64" s="665"/>
      <c r="U64" s="627"/>
      <c r="V64" s="627"/>
      <c r="W64" s="627"/>
      <c r="X64" s="627"/>
      <c r="Y64" s="627"/>
      <c r="Z64" s="627"/>
      <c r="AA64" s="627"/>
      <c r="AD64" s="627"/>
      <c r="AE64" s="122"/>
      <c r="AF64" s="627"/>
      <c r="AG64" s="666"/>
      <c r="AI64" s="351"/>
      <c r="AJ64" s="704"/>
      <c r="AK64" s="594"/>
      <c r="AL64" s="594"/>
      <c r="AM64" s="594"/>
      <c r="AN64" s="594"/>
      <c r="AO64" s="594"/>
      <c r="AP64" s="594"/>
      <c r="AQ64" s="594"/>
      <c r="AR64" s="594"/>
      <c r="AS64" s="594"/>
      <c r="AT64" s="594"/>
      <c r="AU64" s="594"/>
      <c r="AV64" s="352"/>
      <c r="AW64" s="346"/>
      <c r="AX64" s="348"/>
      <c r="AY64" s="717"/>
      <c r="AZ64" s="589"/>
      <c r="BA64" s="589"/>
      <c r="BB64" s="589"/>
      <c r="BC64" s="589"/>
      <c r="BD64" s="589"/>
      <c r="BE64" s="589"/>
      <c r="BF64" s="589"/>
      <c r="BG64" s="589"/>
      <c r="BH64" s="589"/>
      <c r="BI64" s="589"/>
      <c r="BJ64" s="589"/>
      <c r="BK64" s="350"/>
      <c r="BL64" s="346"/>
      <c r="BM64" s="616"/>
      <c r="BN64" s="738"/>
      <c r="BO64" s="615"/>
      <c r="BP64" s="615"/>
      <c r="BQ64" s="615"/>
      <c r="BR64" s="615"/>
      <c r="BS64" s="615"/>
      <c r="BT64" s="615"/>
      <c r="BU64" s="615"/>
      <c r="BV64" s="615"/>
      <c r="BW64" s="615"/>
      <c r="BX64" s="615"/>
      <c r="BY64" s="615"/>
      <c r="BZ64" s="617"/>
      <c r="CB64" s="753"/>
      <c r="CC64" s="748"/>
      <c r="CD64" s="749"/>
      <c r="CE64" s="749"/>
      <c r="CF64" s="749"/>
      <c r="CG64" s="749"/>
      <c r="CH64" s="749"/>
      <c r="CI64" s="749"/>
      <c r="CJ64" s="749"/>
      <c r="CK64" s="749"/>
      <c r="CL64" s="749"/>
      <c r="CM64" s="749"/>
      <c r="CN64" s="749"/>
      <c r="CO64" s="754"/>
      <c r="CP64" s="763"/>
      <c r="CQ64" s="752"/>
      <c r="CS64" s="780"/>
      <c r="CT64" s="781"/>
      <c r="CU64" s="782"/>
      <c r="CV64" s="782"/>
      <c r="CW64" s="782"/>
      <c r="CX64" s="782"/>
      <c r="CY64" s="782"/>
      <c r="CZ64" s="782"/>
      <c r="DA64" s="782"/>
      <c r="DB64" s="782"/>
      <c r="DC64" s="782"/>
      <c r="DD64" s="782"/>
      <c r="DE64" s="782"/>
      <c r="DF64" s="783"/>
    </row>
    <row r="65" spans="1:110" ht="14.4" x14ac:dyDescent="0.3">
      <c r="A65" s="119"/>
      <c r="B65" s="650"/>
      <c r="C65" s="651"/>
      <c r="D65" s="651"/>
      <c r="E65" s="651"/>
      <c r="F65" s="651"/>
      <c r="G65" s="651"/>
      <c r="H65" s="651"/>
      <c r="I65" s="651"/>
      <c r="J65" s="651"/>
      <c r="K65" s="651"/>
      <c r="L65" s="652"/>
      <c r="N65" s="119"/>
      <c r="O65" s="609"/>
      <c r="P65" s="685"/>
      <c r="Q65" s="28"/>
      <c r="R65" s="122"/>
      <c r="S65" s="122"/>
      <c r="T65" s="665"/>
      <c r="U65" s="627"/>
      <c r="V65" s="627"/>
      <c r="W65" s="627"/>
      <c r="X65" s="627"/>
      <c r="Y65" s="627"/>
      <c r="Z65" s="627"/>
      <c r="AA65" s="627"/>
      <c r="AD65" s="627"/>
      <c r="AE65" s="122"/>
      <c r="AF65" s="627"/>
      <c r="AG65" s="666"/>
      <c r="AI65" s="351"/>
      <c r="AJ65" s="704"/>
      <c r="AK65" s="594"/>
      <c r="AL65" s="594"/>
      <c r="AM65" s="594"/>
      <c r="AN65" s="594"/>
      <c r="AO65" s="594"/>
      <c r="AP65" s="594"/>
      <c r="AQ65" s="594"/>
      <c r="AR65" s="594"/>
      <c r="AS65" s="594"/>
      <c r="AT65" s="594"/>
      <c r="AU65" s="594"/>
      <c r="AV65" s="352"/>
      <c r="AW65" s="346"/>
      <c r="AX65" s="348"/>
      <c r="AY65" s="717"/>
      <c r="AZ65" s="589"/>
      <c r="BA65" s="589"/>
      <c r="BB65" s="589"/>
      <c r="BC65" s="589"/>
      <c r="BD65" s="589"/>
      <c r="BE65" s="589"/>
      <c r="BF65" s="589"/>
      <c r="BG65" s="589"/>
      <c r="BH65" s="589"/>
      <c r="BI65" s="589"/>
      <c r="BJ65" s="589"/>
      <c r="BK65" s="350"/>
      <c r="BL65" s="346"/>
      <c r="BM65" s="616"/>
      <c r="BN65" s="738"/>
      <c r="BO65" s="615"/>
      <c r="BP65" s="615"/>
      <c r="BQ65" s="615"/>
      <c r="BR65" s="615"/>
      <c r="BS65" s="615"/>
      <c r="BT65" s="615"/>
      <c r="BU65" s="615"/>
      <c r="BV65" s="615"/>
      <c r="BW65" s="615"/>
      <c r="BX65" s="615"/>
      <c r="BY65" s="615"/>
      <c r="BZ65" s="617"/>
      <c r="CB65" s="753"/>
      <c r="CC65" s="748"/>
      <c r="CD65" s="749"/>
      <c r="CE65" s="749"/>
      <c r="CF65" s="749"/>
      <c r="CG65" s="749"/>
      <c r="CH65" s="749"/>
      <c r="CI65" s="749"/>
      <c r="CJ65" s="749"/>
      <c r="CK65" s="749"/>
      <c r="CL65" s="749"/>
      <c r="CM65" s="749"/>
      <c r="CN65" s="749"/>
      <c r="CO65" s="754"/>
      <c r="CP65" s="763"/>
      <c r="CQ65" s="752"/>
      <c r="CS65" s="780"/>
      <c r="CT65" s="781"/>
      <c r="CU65" s="782"/>
      <c r="CV65" s="782"/>
      <c r="CW65" s="782"/>
      <c r="CX65" s="782"/>
      <c r="CY65" s="782"/>
      <c r="CZ65" s="782"/>
      <c r="DA65" s="782"/>
      <c r="DB65" s="782"/>
      <c r="DC65" s="782"/>
      <c r="DD65" s="782"/>
      <c r="DE65" s="782"/>
      <c r="DF65" s="783"/>
    </row>
    <row r="66" spans="1:110" ht="14.4" x14ac:dyDescent="0.3">
      <c r="A66" s="119"/>
      <c r="B66" s="650"/>
      <c r="C66" s="651"/>
      <c r="D66" s="651"/>
      <c r="E66" s="651"/>
      <c r="F66" s="651"/>
      <c r="G66" s="651"/>
      <c r="H66" s="651"/>
      <c r="I66" s="651"/>
      <c r="J66" s="651"/>
      <c r="K66" s="651"/>
      <c r="L66" s="652"/>
      <c r="N66" s="119"/>
      <c r="O66" s="609"/>
      <c r="P66" s="685"/>
      <c r="Q66" s="28"/>
      <c r="R66" s="122"/>
      <c r="S66" s="122"/>
      <c r="T66" s="665"/>
      <c r="U66" s="627"/>
      <c r="V66" s="627"/>
      <c r="W66" s="627"/>
      <c r="X66" s="627"/>
      <c r="Y66" s="627"/>
      <c r="Z66" s="627"/>
      <c r="AA66" s="627"/>
      <c r="AD66" s="627"/>
      <c r="AE66" s="122"/>
      <c r="AF66" s="627"/>
      <c r="AG66" s="666"/>
      <c r="AI66" s="351"/>
      <c r="AJ66" s="704"/>
      <c r="AK66" s="594"/>
      <c r="AL66" s="594"/>
      <c r="AM66" s="594"/>
      <c r="AN66" s="594"/>
      <c r="AO66" s="594"/>
      <c r="AP66" s="594"/>
      <c r="AQ66" s="594"/>
      <c r="AR66" s="594"/>
      <c r="AS66" s="594"/>
      <c r="AT66" s="594"/>
      <c r="AU66" s="594"/>
      <c r="AV66" s="352"/>
      <c r="AW66" s="346"/>
      <c r="AX66" s="348"/>
      <c r="AY66" s="717"/>
      <c r="AZ66" s="589"/>
      <c r="BA66" s="589"/>
      <c r="BB66" s="589"/>
      <c r="BC66" s="589"/>
      <c r="BD66" s="589"/>
      <c r="BE66" s="589"/>
      <c r="BF66" s="589"/>
      <c r="BG66" s="589"/>
      <c r="BH66" s="589"/>
      <c r="BI66" s="589"/>
      <c r="BJ66" s="589"/>
      <c r="BK66" s="350"/>
      <c r="BL66" s="346"/>
      <c r="BM66" s="616"/>
      <c r="BN66" s="738"/>
      <c r="BO66" s="615"/>
      <c r="BP66" s="615"/>
      <c r="BQ66" s="615"/>
      <c r="BR66" s="615"/>
      <c r="BS66" s="615"/>
      <c r="BT66" s="615"/>
      <c r="BU66" s="615"/>
      <c r="BV66" s="615"/>
      <c r="BW66" s="615"/>
      <c r="BX66" s="615"/>
      <c r="BY66" s="615"/>
      <c r="BZ66" s="617"/>
      <c r="CB66" s="753"/>
      <c r="CC66" s="748"/>
      <c r="CD66" s="749"/>
      <c r="CE66" s="749"/>
      <c r="CF66" s="749"/>
      <c r="CG66" s="749"/>
      <c r="CH66" s="749"/>
      <c r="CI66" s="749"/>
      <c r="CJ66" s="749"/>
      <c r="CK66" s="749"/>
      <c r="CL66" s="749"/>
      <c r="CM66" s="749"/>
      <c r="CN66" s="749"/>
      <c r="CO66" s="754"/>
      <c r="CP66" s="763"/>
      <c r="CQ66" s="752"/>
      <c r="CS66" s="780"/>
      <c r="CT66" s="781"/>
      <c r="CU66" s="782"/>
      <c r="CV66" s="782"/>
      <c r="CW66" s="782"/>
      <c r="CX66" s="782"/>
      <c r="CY66" s="782"/>
      <c r="CZ66" s="782"/>
      <c r="DA66" s="782"/>
      <c r="DB66" s="782"/>
      <c r="DC66" s="782"/>
      <c r="DD66" s="782"/>
      <c r="DE66" s="782"/>
      <c r="DF66" s="783"/>
    </row>
    <row r="67" spans="1:110" x14ac:dyDescent="0.25">
      <c r="A67" s="119"/>
      <c r="B67" s="650"/>
      <c r="C67" s="651"/>
      <c r="D67" s="651"/>
      <c r="E67" s="651"/>
      <c r="F67" s="651"/>
      <c r="G67" s="651"/>
      <c r="H67" s="651"/>
      <c r="I67" s="651"/>
      <c r="J67" s="651"/>
      <c r="K67" s="651"/>
      <c r="L67" s="652"/>
      <c r="N67" s="119"/>
      <c r="O67" s="609"/>
      <c r="P67" s="685"/>
      <c r="Q67" s="28"/>
      <c r="R67" s="122"/>
      <c r="S67" s="122"/>
      <c r="T67" s="665"/>
      <c r="U67" s="627"/>
      <c r="V67" s="627"/>
      <c r="W67" s="627"/>
      <c r="X67" s="627"/>
      <c r="Y67" s="627"/>
      <c r="Z67" s="627"/>
      <c r="AA67" s="627"/>
      <c r="AD67" s="627"/>
      <c r="AE67" s="122"/>
      <c r="AF67" s="627"/>
      <c r="AG67" s="666"/>
      <c r="AI67" s="127"/>
      <c r="AJ67" s="503"/>
      <c r="AK67" s="636"/>
      <c r="AL67" s="636"/>
      <c r="AM67" s="636"/>
      <c r="AN67" s="636"/>
      <c r="AO67" s="636"/>
      <c r="AP67" s="636"/>
      <c r="AQ67" s="636"/>
      <c r="AR67" s="636"/>
      <c r="AS67" s="636"/>
      <c r="AT67" s="636"/>
      <c r="AU67" s="636"/>
      <c r="AV67" s="668"/>
      <c r="AX67" s="130"/>
      <c r="AY67" s="502"/>
      <c r="AZ67" s="635"/>
      <c r="BA67" s="635"/>
      <c r="BB67" s="635"/>
      <c r="BC67" s="635"/>
      <c r="BD67" s="635"/>
      <c r="BE67" s="635"/>
      <c r="BF67" s="635"/>
      <c r="BG67" s="635"/>
      <c r="BH67" s="635"/>
      <c r="BI67" s="635"/>
      <c r="BJ67" s="635"/>
      <c r="BK67" s="706"/>
      <c r="BM67" s="137"/>
      <c r="BN67" s="499"/>
      <c r="BO67" s="634"/>
      <c r="BP67" s="634"/>
      <c r="BQ67" s="634"/>
      <c r="BR67" s="634"/>
      <c r="BS67" s="634"/>
      <c r="BT67" s="634"/>
      <c r="BU67" s="634"/>
      <c r="BV67" s="634"/>
      <c r="BW67" s="634"/>
      <c r="BX67" s="634"/>
      <c r="BY67" s="634"/>
      <c r="BZ67" s="739"/>
      <c r="CB67" s="146"/>
      <c r="CC67" s="750"/>
      <c r="CD67" s="751"/>
      <c r="CE67" s="751"/>
      <c r="CF67" s="751"/>
      <c r="CG67" s="751"/>
      <c r="CH67" s="751"/>
      <c r="CI67" s="751"/>
      <c r="CJ67" s="751"/>
      <c r="CK67" s="751"/>
      <c r="CL67" s="751"/>
      <c r="CM67" s="751"/>
      <c r="CN67" s="751"/>
      <c r="CO67" s="752"/>
      <c r="CP67" s="763"/>
      <c r="CQ67" s="752"/>
      <c r="CS67" s="765"/>
      <c r="CT67" s="777"/>
      <c r="CU67" s="778"/>
      <c r="CV67" s="778"/>
      <c r="CW67" s="778"/>
      <c r="CX67" s="778"/>
      <c r="CY67" s="778"/>
      <c r="CZ67" s="778"/>
      <c r="DA67" s="778"/>
      <c r="DB67" s="778"/>
      <c r="DC67" s="778"/>
      <c r="DD67" s="778"/>
      <c r="DE67" s="778"/>
      <c r="DF67" s="779"/>
    </row>
    <row r="68" spans="1:110" x14ac:dyDescent="0.25">
      <c r="A68" s="119"/>
      <c r="B68" s="650"/>
      <c r="C68" s="651"/>
      <c r="D68" s="651"/>
      <c r="E68" s="651"/>
      <c r="F68" s="651"/>
      <c r="G68" s="651"/>
      <c r="H68" s="651"/>
      <c r="I68" s="651"/>
      <c r="J68" s="651"/>
      <c r="K68" s="651"/>
      <c r="L68" s="652"/>
      <c r="N68" s="119"/>
      <c r="O68" s="609"/>
      <c r="P68" s="685"/>
      <c r="Q68" s="28"/>
      <c r="R68" s="122"/>
      <c r="S68" s="122"/>
      <c r="T68" s="665"/>
      <c r="U68" s="627"/>
      <c r="V68" s="627"/>
      <c r="W68" s="627"/>
      <c r="X68" s="627"/>
      <c r="Y68" s="627"/>
      <c r="Z68" s="627"/>
      <c r="AA68" s="627"/>
      <c r="AD68" s="627"/>
      <c r="AE68" s="122"/>
      <c r="AF68" s="627"/>
      <c r="AG68" s="666"/>
      <c r="AI68" s="127"/>
      <c r="AJ68" s="503"/>
      <c r="AK68" s="636"/>
      <c r="AL68" s="636"/>
      <c r="AM68" s="636"/>
      <c r="AN68" s="636"/>
      <c r="AO68" s="636"/>
      <c r="AP68" s="636"/>
      <c r="AQ68" s="636"/>
      <c r="AR68" s="636"/>
      <c r="AS68" s="636"/>
      <c r="AT68" s="636"/>
      <c r="AU68" s="636"/>
      <c r="AV68" s="668"/>
      <c r="AX68" s="130"/>
      <c r="AY68" s="502"/>
      <c r="AZ68" s="635"/>
      <c r="BA68" s="635"/>
      <c r="BB68" s="635"/>
      <c r="BC68" s="635"/>
      <c r="BD68" s="635"/>
      <c r="BE68" s="635"/>
      <c r="BF68" s="635"/>
      <c r="BG68" s="635"/>
      <c r="BH68" s="635"/>
      <c r="BI68" s="635"/>
      <c r="BJ68" s="635"/>
      <c r="BK68" s="706"/>
      <c r="BM68" s="137"/>
      <c r="BN68" s="499"/>
      <c r="BO68" s="634"/>
      <c r="BP68" s="634"/>
      <c r="BQ68" s="634"/>
      <c r="BR68" s="634"/>
      <c r="BS68" s="634"/>
      <c r="BT68" s="634"/>
      <c r="BU68" s="634"/>
      <c r="BV68" s="634"/>
      <c r="BW68" s="634"/>
      <c r="BX68" s="634"/>
      <c r="BY68" s="634"/>
      <c r="BZ68" s="739"/>
      <c r="CB68" s="146"/>
      <c r="CC68" s="750"/>
      <c r="CD68" s="751"/>
      <c r="CE68" s="751"/>
      <c r="CF68" s="751"/>
      <c r="CG68" s="751"/>
      <c r="CH68" s="751"/>
      <c r="CI68" s="751"/>
      <c r="CJ68" s="751"/>
      <c r="CK68" s="751"/>
      <c r="CL68" s="751"/>
      <c r="CM68" s="751"/>
      <c r="CN68" s="751"/>
      <c r="CO68" s="752"/>
      <c r="CP68" s="763"/>
      <c r="CQ68" s="752"/>
      <c r="CS68" s="765"/>
      <c r="CT68" s="777"/>
      <c r="CU68" s="778"/>
      <c r="CV68" s="778"/>
      <c r="CW68" s="778"/>
      <c r="CX68" s="778"/>
      <c r="CY68" s="778"/>
      <c r="CZ68" s="778"/>
      <c r="DA68" s="778"/>
      <c r="DB68" s="778"/>
      <c r="DC68" s="778"/>
      <c r="DD68" s="778"/>
      <c r="DE68" s="778"/>
      <c r="DF68" s="779"/>
    </row>
    <row r="69" spans="1:110" x14ac:dyDescent="0.25">
      <c r="A69" s="119"/>
      <c r="B69" s="650"/>
      <c r="C69" s="651"/>
      <c r="D69" s="651"/>
      <c r="E69" s="651"/>
      <c r="F69" s="651"/>
      <c r="G69" s="651"/>
      <c r="H69" s="651"/>
      <c r="I69" s="651"/>
      <c r="J69" s="651"/>
      <c r="K69" s="651"/>
      <c r="L69" s="652"/>
      <c r="N69" s="119"/>
      <c r="O69" s="609"/>
      <c r="P69" s="685"/>
      <c r="Q69" s="28"/>
      <c r="R69" s="122"/>
      <c r="S69" s="122"/>
      <c r="T69" s="665"/>
      <c r="U69" s="627"/>
      <c r="V69" s="627"/>
      <c r="W69" s="627"/>
      <c r="X69" s="627"/>
      <c r="Y69" s="627"/>
      <c r="Z69" s="627"/>
      <c r="AA69" s="627"/>
      <c r="AD69" s="627"/>
      <c r="AE69" s="122"/>
      <c r="AF69" s="627"/>
      <c r="AG69" s="666"/>
      <c r="AI69" s="127"/>
      <c r="AJ69" s="503"/>
      <c r="AK69" s="636"/>
      <c r="AL69" s="636"/>
      <c r="AM69" s="636"/>
      <c r="AN69" s="636"/>
      <c r="AO69" s="636"/>
      <c r="AP69" s="636"/>
      <c r="AQ69" s="636"/>
      <c r="AR69" s="636"/>
      <c r="AS69" s="636"/>
      <c r="AT69" s="636"/>
      <c r="AU69" s="636"/>
      <c r="AV69" s="668"/>
      <c r="AX69" s="130"/>
      <c r="AY69" s="502"/>
      <c r="AZ69" s="635"/>
      <c r="BA69" s="635"/>
      <c r="BB69" s="635"/>
      <c r="BC69" s="635"/>
      <c r="BD69" s="635"/>
      <c r="BE69" s="635"/>
      <c r="BF69" s="635"/>
      <c r="BG69" s="635"/>
      <c r="BH69" s="635"/>
      <c r="BI69" s="635"/>
      <c r="BJ69" s="635"/>
      <c r="BK69" s="706"/>
      <c r="BM69" s="137"/>
      <c r="BN69" s="499"/>
      <c r="BO69" s="634"/>
      <c r="BP69" s="634"/>
      <c r="BQ69" s="634"/>
      <c r="BR69" s="634"/>
      <c r="BS69" s="634"/>
      <c r="BT69" s="634"/>
      <c r="BU69" s="634"/>
      <c r="BV69" s="634"/>
      <c r="BW69" s="634"/>
      <c r="BX69" s="634"/>
      <c r="BY69" s="634"/>
      <c r="BZ69" s="739"/>
      <c r="CB69" s="146"/>
      <c r="CC69" s="750"/>
      <c r="CD69" s="751"/>
      <c r="CE69" s="751"/>
      <c r="CF69" s="751"/>
      <c r="CG69" s="751"/>
      <c r="CH69" s="751"/>
      <c r="CI69" s="751"/>
      <c r="CJ69" s="751"/>
      <c r="CK69" s="751"/>
      <c r="CL69" s="751"/>
      <c r="CM69" s="751"/>
      <c r="CN69" s="751"/>
      <c r="CO69" s="752"/>
      <c r="CP69" s="763"/>
      <c r="CQ69" s="752"/>
      <c r="CS69" s="765"/>
      <c r="CT69" s="777"/>
      <c r="CU69" s="778"/>
      <c r="CV69" s="778"/>
      <c r="CW69" s="778"/>
      <c r="CX69" s="778"/>
      <c r="CY69" s="778"/>
      <c r="CZ69" s="778"/>
      <c r="DA69" s="778"/>
      <c r="DB69" s="778"/>
      <c r="DC69" s="778"/>
      <c r="DD69" s="778"/>
      <c r="DE69" s="778"/>
      <c r="DF69" s="779"/>
    </row>
    <row r="70" spans="1:110" x14ac:dyDescent="0.25">
      <c r="A70" s="686"/>
      <c r="B70" s="697"/>
      <c r="C70" s="698"/>
      <c r="D70" s="698"/>
      <c r="E70" s="698"/>
      <c r="F70" s="698"/>
      <c r="G70" s="698"/>
      <c r="H70" s="698"/>
      <c r="I70" s="698"/>
      <c r="J70" s="698"/>
      <c r="K70" s="698"/>
      <c r="L70" s="699"/>
      <c r="M70" s="653"/>
      <c r="N70" s="686"/>
      <c r="O70" s="654"/>
      <c r="P70" s="687"/>
      <c r="Q70" s="28"/>
      <c r="R70" s="673"/>
      <c r="S70" s="673"/>
      <c r="T70" s="674"/>
      <c r="U70" s="675"/>
      <c r="V70" s="675"/>
      <c r="W70" s="675"/>
      <c r="X70" s="675"/>
      <c r="Y70" s="675"/>
      <c r="Z70" s="675"/>
      <c r="AA70" s="675"/>
      <c r="AB70" s="675"/>
      <c r="AC70" s="676"/>
      <c r="AD70" s="675"/>
      <c r="AE70" s="673"/>
      <c r="AF70" s="675"/>
      <c r="AG70" s="677"/>
      <c r="AI70" s="669"/>
      <c r="AJ70" s="705"/>
      <c r="AK70" s="670"/>
      <c r="AL70" s="670"/>
      <c r="AM70" s="670"/>
      <c r="AN70" s="670"/>
      <c r="AO70" s="670"/>
      <c r="AP70" s="670"/>
      <c r="AQ70" s="670"/>
      <c r="AR70" s="670"/>
      <c r="AS70" s="670"/>
      <c r="AT70" s="670"/>
      <c r="AU70" s="670"/>
      <c r="AV70" s="671"/>
      <c r="AX70" s="707"/>
      <c r="AY70" s="718"/>
      <c r="AZ70" s="708"/>
      <c r="BA70" s="708"/>
      <c r="BB70" s="708"/>
      <c r="BC70" s="708"/>
      <c r="BD70" s="708"/>
      <c r="BE70" s="708"/>
      <c r="BF70" s="708"/>
      <c r="BG70" s="708"/>
      <c r="BH70" s="708"/>
      <c r="BI70" s="708"/>
      <c r="BJ70" s="708"/>
      <c r="BK70" s="709"/>
      <c r="BM70" s="740"/>
      <c r="BN70" s="741"/>
      <c r="BO70" s="742"/>
      <c r="BP70" s="742"/>
      <c r="BQ70" s="742"/>
      <c r="BR70" s="742"/>
      <c r="BS70" s="742"/>
      <c r="BT70" s="742"/>
      <c r="BU70" s="742"/>
      <c r="BV70" s="742"/>
      <c r="BW70" s="742"/>
      <c r="BX70" s="742"/>
      <c r="BY70" s="742"/>
      <c r="BZ70" s="743"/>
      <c r="CB70" s="755"/>
      <c r="CC70" s="756"/>
      <c r="CD70" s="757"/>
      <c r="CE70" s="757"/>
      <c r="CF70" s="757"/>
      <c r="CG70" s="757"/>
      <c r="CH70" s="757"/>
      <c r="CI70" s="757"/>
      <c r="CJ70" s="757"/>
      <c r="CK70" s="757"/>
      <c r="CL70" s="757"/>
      <c r="CM70" s="757"/>
      <c r="CN70" s="757"/>
      <c r="CO70" s="758"/>
      <c r="CP70" s="764"/>
      <c r="CQ70" s="758"/>
      <c r="CS70" s="784"/>
      <c r="CT70" s="785"/>
      <c r="CU70" s="786"/>
      <c r="CV70" s="786"/>
      <c r="CW70" s="786"/>
      <c r="CX70" s="786"/>
      <c r="CY70" s="786"/>
      <c r="CZ70" s="786"/>
      <c r="DA70" s="786"/>
      <c r="DB70" s="786"/>
      <c r="DC70" s="786"/>
      <c r="DD70" s="786"/>
      <c r="DE70" s="786"/>
      <c r="DF70" s="787"/>
    </row>
  </sheetData>
  <mergeCells count="6">
    <mergeCell ref="CS3:DF3"/>
    <mergeCell ref="AI3:AV3"/>
    <mergeCell ref="AX3:BK3"/>
    <mergeCell ref="B3:P3"/>
    <mergeCell ref="S3:AG3"/>
    <mergeCell ref="CB3:C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55"/>
  <sheetViews>
    <sheetView workbookViewId="0">
      <pane xSplit="1" ySplit="5" topLeftCell="B32" activePane="bottomRight" state="frozen"/>
      <selection pane="topRight" activeCell="B1" sqref="B1"/>
      <selection pane="bottomLeft" activeCell="A6" sqref="A6"/>
      <selection pane="bottomRight" activeCell="B48" sqref="B48"/>
    </sheetView>
  </sheetViews>
  <sheetFormatPr defaultRowHeight="13.2" x14ac:dyDescent="0.25"/>
  <cols>
    <col min="1" max="1" width="4.88671875" customWidth="1"/>
    <col min="2" max="6" width="15.6640625" customWidth="1"/>
    <col min="8" max="8" width="15.6640625" style="104" customWidth="1"/>
    <col min="9" max="9" width="15.6640625" style="79" customWidth="1"/>
    <col min="10" max="10" width="15.6640625" style="104" customWidth="1"/>
    <col min="11" max="12" width="15.6640625" style="79" customWidth="1"/>
  </cols>
  <sheetData>
    <row r="1" spans="1:12" ht="15.6" x14ac:dyDescent="0.3">
      <c r="A1" s="181" t="s">
        <v>57</v>
      </c>
    </row>
    <row r="3" spans="1:12" x14ac:dyDescent="0.25">
      <c r="A3" s="13"/>
      <c r="B3" s="1022" t="s">
        <v>33</v>
      </c>
      <c r="C3" s="1022"/>
      <c r="D3" s="1022"/>
      <c r="E3" s="1022"/>
      <c r="F3" s="1022"/>
    </row>
    <row r="4" spans="1:12" s="110" customFormat="1" ht="52.8" x14ac:dyDescent="0.25">
      <c r="A4" s="258" t="s">
        <v>28</v>
      </c>
      <c r="B4" s="21" t="s">
        <v>34</v>
      </c>
      <c r="C4" s="19" t="s">
        <v>36</v>
      </c>
      <c r="D4" s="19" t="s">
        <v>37</v>
      </c>
      <c r="E4" s="19" t="s">
        <v>30</v>
      </c>
      <c r="F4" s="19" t="s">
        <v>31</v>
      </c>
      <c r="H4" s="259" t="s">
        <v>275</v>
      </c>
      <c r="I4" s="262" t="s">
        <v>276</v>
      </c>
      <c r="J4" s="261" t="s">
        <v>277</v>
      </c>
      <c r="K4" s="264" t="s">
        <v>278</v>
      </c>
      <c r="L4" s="263" t="s">
        <v>279</v>
      </c>
    </row>
    <row r="5" spans="1:12" x14ac:dyDescent="0.25">
      <c r="A5" s="2"/>
      <c r="B5" s="1018" t="s">
        <v>35</v>
      </c>
      <c r="C5" s="1021"/>
      <c r="D5" s="1021"/>
      <c r="E5" s="1021"/>
      <c r="F5" s="1021"/>
    </row>
    <row r="6" spans="1:12" x14ac:dyDescent="0.25">
      <c r="A6" s="28">
        <v>1976</v>
      </c>
      <c r="B6" s="34">
        <v>80822</v>
      </c>
      <c r="C6" s="30">
        <v>82727</v>
      </c>
      <c r="D6" s="30">
        <v>84092</v>
      </c>
      <c r="E6" s="30">
        <v>84588</v>
      </c>
      <c r="F6" s="30">
        <v>71506</v>
      </c>
      <c r="H6" s="260">
        <f t="shared" ref="H6:H41" si="0">C6-E6</f>
        <v>-1861</v>
      </c>
      <c r="I6" s="238">
        <f>((C6-E6)/E6)</f>
        <v>-2.2000756608502387E-2</v>
      </c>
      <c r="J6" s="247">
        <f t="shared" ref="J6:J41" si="1">D6-E6</f>
        <v>-496</v>
      </c>
      <c r="K6" s="248">
        <f t="shared" ref="K6:K41" si="2">((D6-E6)/E6)</f>
        <v>-5.8637158935073534E-3</v>
      </c>
      <c r="L6" s="245">
        <f t="shared" ref="L6:L41" si="3">F6/E6</f>
        <v>0.84534449330874351</v>
      </c>
    </row>
    <row r="7" spans="1:12" x14ac:dyDescent="0.25">
      <c r="A7" s="28">
        <v>1977</v>
      </c>
      <c r="B7" s="34">
        <v>84526</v>
      </c>
      <c r="C7" s="30">
        <v>83923</v>
      </c>
      <c r="D7" s="30">
        <v>82735</v>
      </c>
      <c r="E7" s="30">
        <v>84328</v>
      </c>
      <c r="F7" s="30">
        <v>71614</v>
      </c>
      <c r="H7" s="260">
        <f t="shared" si="0"/>
        <v>-405</v>
      </c>
      <c r="I7" s="238">
        <f t="shared" ref="I7:I41" si="4">((C7-E7)/E7)</f>
        <v>-4.8026752680011388E-3</v>
      </c>
      <c r="J7" s="247">
        <f t="shared" si="1"/>
        <v>-1593</v>
      </c>
      <c r="K7" s="248">
        <f t="shared" si="2"/>
        <v>-1.8890522720804478E-2</v>
      </c>
      <c r="L7" s="245">
        <f t="shared" si="3"/>
        <v>0.84923157195711985</v>
      </c>
    </row>
    <row r="8" spans="1:12" x14ac:dyDescent="0.25">
      <c r="A8" s="28">
        <v>1978</v>
      </c>
      <c r="B8" s="34">
        <v>80944</v>
      </c>
      <c r="C8" s="30">
        <v>80237</v>
      </c>
      <c r="D8" s="30">
        <v>78717</v>
      </c>
      <c r="E8" s="30">
        <v>81675</v>
      </c>
      <c r="F8" s="30">
        <v>71930</v>
      </c>
      <c r="H8" s="260">
        <f t="shared" si="0"/>
        <v>-1438</v>
      </c>
      <c r="I8" s="238">
        <f t="shared" si="4"/>
        <v>-1.7606366697275787E-2</v>
      </c>
      <c r="J8" s="247">
        <f t="shared" si="1"/>
        <v>-2958</v>
      </c>
      <c r="K8" s="248">
        <f t="shared" si="2"/>
        <v>-3.6216712580348941E-2</v>
      </c>
      <c r="L8" s="245">
        <f t="shared" si="3"/>
        <v>0.88068564432200791</v>
      </c>
    </row>
    <row r="9" spans="1:12" x14ac:dyDescent="0.25">
      <c r="A9" s="28">
        <v>1979</v>
      </c>
      <c r="B9" s="34">
        <v>80676</v>
      </c>
      <c r="C9" s="30">
        <v>79209</v>
      </c>
      <c r="D9" s="30">
        <v>79751</v>
      </c>
      <c r="E9" s="30">
        <v>81394</v>
      </c>
      <c r="F9" s="30">
        <v>72400</v>
      </c>
      <c r="H9" s="260">
        <f t="shared" si="0"/>
        <v>-2185</v>
      </c>
      <c r="I9" s="238">
        <f t="shared" si="4"/>
        <v>-2.6844730569820872E-2</v>
      </c>
      <c r="J9" s="247">
        <f t="shared" si="1"/>
        <v>-1643</v>
      </c>
      <c r="K9" s="248">
        <f t="shared" si="2"/>
        <v>-2.0185763078359585E-2</v>
      </c>
      <c r="L9" s="245">
        <f t="shared" si="3"/>
        <v>0.88950045457896154</v>
      </c>
    </row>
    <row r="10" spans="1:12" x14ac:dyDescent="0.25">
      <c r="A10" s="28">
        <v>1980</v>
      </c>
      <c r="B10" s="34">
        <v>83131</v>
      </c>
      <c r="C10" s="31">
        <v>82022</v>
      </c>
      <c r="D10" s="31">
        <v>83478</v>
      </c>
      <c r="E10" s="31">
        <v>84043</v>
      </c>
      <c r="F10" s="31">
        <v>72961</v>
      </c>
      <c r="H10" s="260">
        <f t="shared" si="0"/>
        <v>-2021</v>
      </c>
      <c r="I10" s="238">
        <f t="shared" si="4"/>
        <v>-2.4047213926204444E-2</v>
      </c>
      <c r="J10" s="247">
        <f t="shared" si="1"/>
        <v>-565</v>
      </c>
      <c r="K10" s="248">
        <f t="shared" si="2"/>
        <v>-6.7227490689290006E-3</v>
      </c>
      <c r="L10" s="245">
        <f t="shared" si="3"/>
        <v>0.8681389288816439</v>
      </c>
    </row>
    <row r="11" spans="1:12" x14ac:dyDescent="0.25">
      <c r="A11" s="28">
        <v>1981</v>
      </c>
      <c r="B11" s="34" t="s">
        <v>32</v>
      </c>
      <c r="C11" s="31">
        <v>83977</v>
      </c>
      <c r="D11" s="31">
        <v>84677</v>
      </c>
      <c r="E11" s="31">
        <v>84097</v>
      </c>
      <c r="F11" s="31">
        <v>74524</v>
      </c>
      <c r="H11" s="260">
        <f t="shared" si="0"/>
        <v>-120</v>
      </c>
      <c r="I11" s="238">
        <f t="shared" si="4"/>
        <v>-1.4269236714746067E-3</v>
      </c>
      <c r="J11" s="247">
        <f t="shared" si="1"/>
        <v>580</v>
      </c>
      <c r="K11" s="248">
        <f t="shared" si="2"/>
        <v>6.8967977454605991E-3</v>
      </c>
      <c r="L11" s="245">
        <f t="shared" si="3"/>
        <v>0.88616716410811325</v>
      </c>
    </row>
    <row r="12" spans="1:12" x14ac:dyDescent="0.25">
      <c r="A12" s="28">
        <v>1982</v>
      </c>
      <c r="B12" s="34" t="s">
        <v>32</v>
      </c>
      <c r="C12" s="41">
        <v>84735</v>
      </c>
      <c r="D12" s="41">
        <v>82129</v>
      </c>
      <c r="E12" s="41">
        <v>81857</v>
      </c>
      <c r="F12" s="31">
        <v>72719</v>
      </c>
      <c r="H12" s="260">
        <f t="shared" si="0"/>
        <v>2878</v>
      </c>
      <c r="I12" s="238">
        <f t="shared" si="4"/>
        <v>3.5158874622817839E-2</v>
      </c>
      <c r="J12" s="247">
        <f t="shared" si="1"/>
        <v>272</v>
      </c>
      <c r="K12" s="248">
        <f t="shared" si="2"/>
        <v>3.3228679282162796E-3</v>
      </c>
      <c r="L12" s="245">
        <f t="shared" si="3"/>
        <v>0.88836629732338102</v>
      </c>
    </row>
    <row r="13" spans="1:12" ht="15.6" x14ac:dyDescent="0.25">
      <c r="A13" s="28">
        <v>1983</v>
      </c>
      <c r="B13" s="34" t="s">
        <v>38</v>
      </c>
      <c r="C13" s="31">
        <v>58812</v>
      </c>
      <c r="D13" s="31">
        <v>60129</v>
      </c>
      <c r="E13" s="31">
        <v>60207</v>
      </c>
      <c r="F13" s="31">
        <v>51479</v>
      </c>
      <c r="H13" s="260">
        <f t="shared" si="0"/>
        <v>-1395</v>
      </c>
      <c r="I13" s="238">
        <f t="shared" si="4"/>
        <v>-2.317006328167821E-2</v>
      </c>
      <c r="J13" s="247">
        <f t="shared" si="1"/>
        <v>-78</v>
      </c>
      <c r="K13" s="248">
        <f t="shared" si="2"/>
        <v>-1.2955304200508247E-3</v>
      </c>
      <c r="L13" s="245">
        <f t="shared" si="3"/>
        <v>0.85503346786918466</v>
      </c>
    </row>
    <row r="14" spans="1:12" x14ac:dyDescent="0.25">
      <c r="A14" s="28">
        <v>1984</v>
      </c>
      <c r="B14" s="34" t="s">
        <v>32</v>
      </c>
      <c r="C14" s="41">
        <v>81766</v>
      </c>
      <c r="D14" s="41">
        <v>79940</v>
      </c>
      <c r="E14" s="41">
        <v>80517</v>
      </c>
      <c r="F14" s="31">
        <v>71897</v>
      </c>
      <c r="H14" s="260">
        <f t="shared" si="0"/>
        <v>1249</v>
      </c>
      <c r="I14" s="238">
        <f t="shared" si="4"/>
        <v>1.5512252070991219E-2</v>
      </c>
      <c r="J14" s="247">
        <f t="shared" si="1"/>
        <v>-577</v>
      </c>
      <c r="K14" s="248">
        <f t="shared" si="2"/>
        <v>-7.166188506774967E-3</v>
      </c>
      <c r="L14" s="245">
        <f t="shared" si="3"/>
        <v>0.89294186320901181</v>
      </c>
    </row>
    <row r="15" spans="1:12" x14ac:dyDescent="0.25">
      <c r="A15" s="28">
        <v>1985</v>
      </c>
      <c r="B15" s="34" t="s">
        <v>32</v>
      </c>
      <c r="C15" s="41">
        <v>82021</v>
      </c>
      <c r="D15" s="41">
        <v>83217</v>
      </c>
      <c r="E15" s="41">
        <v>83398</v>
      </c>
      <c r="F15" s="31">
        <v>75209</v>
      </c>
      <c r="H15" s="260">
        <f t="shared" si="0"/>
        <v>-1377</v>
      </c>
      <c r="I15" s="238">
        <f t="shared" si="4"/>
        <v>-1.6511187318640735E-2</v>
      </c>
      <c r="J15" s="247">
        <f t="shared" si="1"/>
        <v>-181</v>
      </c>
      <c r="K15" s="248">
        <f t="shared" si="2"/>
        <v>-2.1703158349121081E-3</v>
      </c>
      <c r="L15" s="245">
        <f t="shared" si="3"/>
        <v>0.90180819683925273</v>
      </c>
    </row>
    <row r="16" spans="1:12" x14ac:dyDescent="0.25">
      <c r="A16" s="28">
        <v>1986</v>
      </c>
      <c r="B16" s="34" t="s">
        <v>32</v>
      </c>
      <c r="C16" s="31">
        <v>78066</v>
      </c>
      <c r="D16" s="31">
        <v>76646</v>
      </c>
      <c r="E16" s="31">
        <v>76580</v>
      </c>
      <c r="F16" s="31">
        <v>68907</v>
      </c>
      <c r="H16" s="260">
        <f t="shared" si="0"/>
        <v>1486</v>
      </c>
      <c r="I16" s="238">
        <f t="shared" si="4"/>
        <v>1.9404544267432749E-2</v>
      </c>
      <c r="J16" s="247">
        <f t="shared" si="1"/>
        <v>66</v>
      </c>
      <c r="K16" s="248">
        <f t="shared" si="2"/>
        <v>8.6184382345259858E-4</v>
      </c>
      <c r="L16" s="245">
        <f t="shared" si="3"/>
        <v>0.89980412640376073</v>
      </c>
    </row>
    <row r="17" spans="1:12" x14ac:dyDescent="0.25">
      <c r="A17" s="28">
        <v>1987</v>
      </c>
      <c r="B17" s="34" t="s">
        <v>32</v>
      </c>
      <c r="C17" s="31">
        <v>67556</v>
      </c>
      <c r="D17" s="31">
        <v>66024</v>
      </c>
      <c r="E17" s="31">
        <v>66200</v>
      </c>
      <c r="F17" s="31">
        <v>59505</v>
      </c>
      <c r="H17" s="260">
        <f t="shared" si="0"/>
        <v>1356</v>
      </c>
      <c r="I17" s="238">
        <f t="shared" si="4"/>
        <v>2.0483383685800605E-2</v>
      </c>
      <c r="J17" s="247">
        <f t="shared" si="1"/>
        <v>-176</v>
      </c>
      <c r="K17" s="248">
        <f t="shared" si="2"/>
        <v>-2.6586102719033233E-3</v>
      </c>
      <c r="L17" s="245">
        <f t="shared" si="3"/>
        <v>0.89886706948640482</v>
      </c>
    </row>
    <row r="18" spans="1:12" x14ac:dyDescent="0.25">
      <c r="A18" s="28">
        <v>1988</v>
      </c>
      <c r="B18" s="34" t="s">
        <v>32</v>
      </c>
      <c r="C18" s="31">
        <v>66926</v>
      </c>
      <c r="D18" s="31">
        <v>67519</v>
      </c>
      <c r="E18" s="31">
        <v>67717</v>
      </c>
      <c r="F18" s="31">
        <v>58250</v>
      </c>
      <c r="H18" s="260">
        <f t="shared" si="0"/>
        <v>-791</v>
      </c>
      <c r="I18" s="238">
        <f t="shared" si="4"/>
        <v>-1.1680966374765568E-2</v>
      </c>
      <c r="J18" s="247">
        <f t="shared" si="1"/>
        <v>-198</v>
      </c>
      <c r="K18" s="248">
        <f t="shared" si="2"/>
        <v>-2.9239334288288024E-3</v>
      </c>
      <c r="L18" s="245">
        <f t="shared" si="3"/>
        <v>0.86019758701655424</v>
      </c>
    </row>
    <row r="19" spans="1:12" x14ac:dyDescent="0.25">
      <c r="A19" s="28">
        <v>1989</v>
      </c>
      <c r="B19" s="34" t="s">
        <v>32</v>
      </c>
      <c r="C19" s="31">
        <v>73253</v>
      </c>
      <c r="D19" s="31">
        <v>72790</v>
      </c>
      <c r="E19" s="31">
        <v>72322</v>
      </c>
      <c r="F19" s="31">
        <v>64783</v>
      </c>
      <c r="H19" s="260">
        <f t="shared" si="0"/>
        <v>931</v>
      </c>
      <c r="I19" s="238">
        <f t="shared" si="4"/>
        <v>1.2872984707281326E-2</v>
      </c>
      <c r="J19" s="247">
        <f t="shared" si="1"/>
        <v>468</v>
      </c>
      <c r="K19" s="248">
        <f t="shared" si="2"/>
        <v>6.4710599817482924E-3</v>
      </c>
      <c r="L19" s="245">
        <f t="shared" si="3"/>
        <v>0.89575786067863172</v>
      </c>
    </row>
    <row r="20" spans="1:12" x14ac:dyDescent="0.25">
      <c r="A20" s="28">
        <v>1990</v>
      </c>
      <c r="B20" s="34" t="s">
        <v>32</v>
      </c>
      <c r="C20" s="31">
        <v>74804</v>
      </c>
      <c r="D20" s="31">
        <v>74574</v>
      </c>
      <c r="E20" s="31">
        <v>74166</v>
      </c>
      <c r="F20" s="31">
        <v>66952</v>
      </c>
      <c r="H20" s="260">
        <f t="shared" si="0"/>
        <v>638</v>
      </c>
      <c r="I20" s="238">
        <f t="shared" si="4"/>
        <v>8.6023245152765417E-3</v>
      </c>
      <c r="J20" s="247">
        <f t="shared" si="1"/>
        <v>408</v>
      </c>
      <c r="K20" s="248">
        <f t="shared" si="2"/>
        <v>5.5011730442520836E-3</v>
      </c>
      <c r="L20" s="245">
        <f t="shared" si="3"/>
        <v>0.9027317099479546</v>
      </c>
    </row>
    <row r="21" spans="1:12" x14ac:dyDescent="0.25">
      <c r="A21" s="28">
        <v>1991</v>
      </c>
      <c r="B21" s="34">
        <v>77500</v>
      </c>
      <c r="C21" s="31">
        <v>76124</v>
      </c>
      <c r="D21" s="31">
        <v>75909</v>
      </c>
      <c r="E21" s="31">
        <v>75957</v>
      </c>
      <c r="F21" s="31">
        <v>68822</v>
      </c>
      <c r="H21" s="260">
        <f t="shared" si="0"/>
        <v>167</v>
      </c>
      <c r="I21" s="238">
        <f t="shared" si="4"/>
        <v>2.1986123727898679E-3</v>
      </c>
      <c r="J21" s="247">
        <f t="shared" si="1"/>
        <v>-48</v>
      </c>
      <c r="K21" s="248">
        <f t="shared" si="2"/>
        <v>-6.3193649038271657E-4</v>
      </c>
      <c r="L21" s="245">
        <f t="shared" si="3"/>
        <v>0.90606527377331914</v>
      </c>
    </row>
    <row r="22" spans="1:12" x14ac:dyDescent="0.25">
      <c r="A22" s="28">
        <v>1992</v>
      </c>
      <c r="B22" s="34"/>
      <c r="C22" s="31">
        <v>79007</v>
      </c>
      <c r="D22" s="31">
        <v>79335</v>
      </c>
      <c r="E22" s="31">
        <v>79311</v>
      </c>
      <c r="F22" s="31">
        <v>72077</v>
      </c>
      <c r="H22" s="260">
        <f t="shared" si="0"/>
        <v>-304</v>
      </c>
      <c r="I22" s="238">
        <f t="shared" si="4"/>
        <v>-3.8330118142502301E-3</v>
      </c>
      <c r="J22" s="247">
        <f t="shared" si="1"/>
        <v>24</v>
      </c>
      <c r="K22" s="248">
        <f t="shared" si="2"/>
        <v>3.0260619586186028E-4</v>
      </c>
      <c r="L22" s="245">
        <f t="shared" si="3"/>
        <v>0.90878944913063764</v>
      </c>
    </row>
    <row r="23" spans="1:12" x14ac:dyDescent="0.25">
      <c r="A23" s="28">
        <v>1993</v>
      </c>
      <c r="B23" s="34"/>
      <c r="C23" s="31">
        <v>76486</v>
      </c>
      <c r="D23" s="31">
        <v>74259</v>
      </c>
      <c r="E23" s="31">
        <v>73239</v>
      </c>
      <c r="F23" s="31">
        <v>62933</v>
      </c>
      <c r="H23" s="260">
        <f t="shared" si="0"/>
        <v>3247</v>
      </c>
      <c r="I23" s="238">
        <f t="shared" si="4"/>
        <v>4.4334302762189547E-2</v>
      </c>
      <c r="J23" s="247">
        <f t="shared" si="1"/>
        <v>1020</v>
      </c>
      <c r="K23" s="248">
        <f t="shared" si="2"/>
        <v>1.3927006103305616E-2</v>
      </c>
      <c r="L23" s="245">
        <f t="shared" si="3"/>
        <v>0.8592826226464042</v>
      </c>
    </row>
    <row r="24" spans="1:12" x14ac:dyDescent="0.25">
      <c r="A24" s="28">
        <v>1994</v>
      </c>
      <c r="B24" s="34"/>
      <c r="C24" s="31">
        <v>78625</v>
      </c>
      <c r="D24" s="31">
        <v>78767</v>
      </c>
      <c r="E24" s="31">
        <v>78921</v>
      </c>
      <c r="F24" s="31">
        <v>72514</v>
      </c>
      <c r="H24" s="260">
        <f t="shared" si="0"/>
        <v>-296</v>
      </c>
      <c r="I24" s="238">
        <f t="shared" si="4"/>
        <v>-3.7505860290670419E-3</v>
      </c>
      <c r="J24" s="247">
        <f t="shared" si="1"/>
        <v>-154</v>
      </c>
      <c r="K24" s="248">
        <f t="shared" si="2"/>
        <v>-1.9513184070146096E-3</v>
      </c>
      <c r="L24" s="245">
        <f t="shared" si="3"/>
        <v>0.91881755172894408</v>
      </c>
    </row>
    <row r="25" spans="1:12" x14ac:dyDescent="0.25">
      <c r="A25" s="28">
        <v>1995</v>
      </c>
      <c r="B25" s="34"/>
      <c r="C25" s="31">
        <v>75323</v>
      </c>
      <c r="D25" s="31">
        <v>72800</v>
      </c>
      <c r="E25" s="31">
        <v>71479</v>
      </c>
      <c r="F25" s="31">
        <v>65210</v>
      </c>
      <c r="H25" s="260">
        <f t="shared" si="0"/>
        <v>3844</v>
      </c>
      <c r="I25" s="238">
        <f t="shared" si="4"/>
        <v>5.3778032708907512E-2</v>
      </c>
      <c r="J25" s="247">
        <f t="shared" si="1"/>
        <v>1321</v>
      </c>
      <c r="K25" s="248">
        <f t="shared" si="2"/>
        <v>1.8480952447572013E-2</v>
      </c>
      <c r="L25" s="245">
        <f t="shared" si="3"/>
        <v>0.91229591908112873</v>
      </c>
    </row>
    <row r="26" spans="1:12" x14ac:dyDescent="0.25">
      <c r="A26" s="28">
        <v>1996</v>
      </c>
      <c r="B26" s="34"/>
      <c r="C26" s="31">
        <v>79920</v>
      </c>
      <c r="D26" s="31">
        <v>80355</v>
      </c>
      <c r="E26" s="31">
        <v>79229</v>
      </c>
      <c r="F26" s="31">
        <v>72644</v>
      </c>
      <c r="H26" s="260">
        <f t="shared" si="0"/>
        <v>691</v>
      </c>
      <c r="I26" s="238">
        <f t="shared" si="4"/>
        <v>8.7215539764480179E-3</v>
      </c>
      <c r="J26" s="247">
        <f t="shared" si="1"/>
        <v>1126</v>
      </c>
      <c r="K26" s="248">
        <f t="shared" si="2"/>
        <v>1.4211967840058565E-2</v>
      </c>
      <c r="L26" s="245">
        <f t="shared" si="3"/>
        <v>0.91688649358189556</v>
      </c>
    </row>
    <row r="27" spans="1:12" x14ac:dyDescent="0.25">
      <c r="A27" s="28">
        <v>1997</v>
      </c>
      <c r="B27" s="34"/>
      <c r="C27" s="31">
        <v>81416</v>
      </c>
      <c r="D27" s="31">
        <v>80227</v>
      </c>
      <c r="E27" s="31">
        <v>79537</v>
      </c>
      <c r="F27" s="31">
        <v>72671</v>
      </c>
      <c r="H27" s="260">
        <f t="shared" si="0"/>
        <v>1879</v>
      </c>
      <c r="I27" s="238">
        <f t="shared" si="4"/>
        <v>2.3624225203364473E-2</v>
      </c>
      <c r="J27" s="247">
        <f t="shared" si="1"/>
        <v>690</v>
      </c>
      <c r="K27" s="248">
        <f t="shared" si="2"/>
        <v>8.6752077649395881E-3</v>
      </c>
      <c r="L27" s="245">
        <f t="shared" si="3"/>
        <v>0.91367539635641271</v>
      </c>
    </row>
    <row r="28" spans="1:12" x14ac:dyDescent="0.25">
      <c r="A28" s="28">
        <v>1998</v>
      </c>
      <c r="B28" s="29"/>
      <c r="C28" s="31">
        <v>80781</v>
      </c>
      <c r="D28" s="31">
        <v>80798</v>
      </c>
      <c r="E28" s="31">
        <v>80165</v>
      </c>
      <c r="F28" s="42">
        <v>72589</v>
      </c>
      <c r="H28" s="260">
        <f t="shared" si="0"/>
        <v>616</v>
      </c>
      <c r="I28" s="238">
        <f t="shared" si="4"/>
        <v>7.684151437659827E-3</v>
      </c>
      <c r="J28" s="247">
        <f t="shared" si="1"/>
        <v>633</v>
      </c>
      <c r="K28" s="248">
        <f t="shared" si="2"/>
        <v>7.8962140585043354E-3</v>
      </c>
      <c r="L28" s="245">
        <f t="shared" si="3"/>
        <v>0.90549491673423566</v>
      </c>
    </row>
    <row r="29" spans="1:12" x14ac:dyDescent="0.25">
      <c r="A29" s="28">
        <v>1999</v>
      </c>
      <c r="B29" s="28"/>
      <c r="C29" s="31">
        <v>78219</v>
      </c>
      <c r="D29" s="31">
        <v>77611</v>
      </c>
      <c r="E29" s="31">
        <v>77386</v>
      </c>
      <c r="F29" s="31">
        <v>70487</v>
      </c>
      <c r="H29" s="260">
        <f t="shared" si="0"/>
        <v>833</v>
      </c>
      <c r="I29" s="238">
        <f t="shared" si="4"/>
        <v>1.0764220918512393E-2</v>
      </c>
      <c r="J29" s="247">
        <f t="shared" si="1"/>
        <v>225</v>
      </c>
      <c r="K29" s="248">
        <f t="shared" si="2"/>
        <v>2.907502649057969E-3</v>
      </c>
      <c r="L29" s="245">
        <f t="shared" si="3"/>
        <v>0.91084950766288475</v>
      </c>
    </row>
    <row r="30" spans="1:12" x14ac:dyDescent="0.25">
      <c r="A30" s="28">
        <v>2000</v>
      </c>
      <c r="B30" s="28"/>
      <c r="C30" s="31">
        <v>77881</v>
      </c>
      <c r="D30" s="31">
        <v>79579</v>
      </c>
      <c r="E30" s="31">
        <v>79551</v>
      </c>
      <c r="F30" s="31">
        <v>72440</v>
      </c>
      <c r="H30" s="260">
        <f t="shared" si="0"/>
        <v>-1670</v>
      </c>
      <c r="I30" s="238">
        <f t="shared" si="4"/>
        <v>-2.099282221467989E-2</v>
      </c>
      <c r="J30" s="247">
        <f t="shared" si="1"/>
        <v>28</v>
      </c>
      <c r="K30" s="248">
        <f t="shared" si="2"/>
        <v>3.5197546228205804E-4</v>
      </c>
      <c r="L30" s="245">
        <f t="shared" si="3"/>
        <v>0.91061080313258158</v>
      </c>
    </row>
    <row r="31" spans="1:12" s="28" customFormat="1" x14ac:dyDescent="0.25">
      <c r="A31" s="28">
        <v>2001</v>
      </c>
      <c r="C31" s="31">
        <v>76693</v>
      </c>
      <c r="D31" s="31">
        <v>76109</v>
      </c>
      <c r="E31" s="31">
        <v>75702</v>
      </c>
      <c r="F31" s="31">
        <v>68768</v>
      </c>
      <c r="H31" s="260">
        <f t="shared" si="0"/>
        <v>991</v>
      </c>
      <c r="I31" s="238">
        <f t="shared" si="4"/>
        <v>1.3090803413384058E-2</v>
      </c>
      <c r="J31" s="247">
        <f t="shared" si="1"/>
        <v>407</v>
      </c>
      <c r="K31" s="248">
        <f t="shared" si="2"/>
        <v>5.3763440860215058E-3</v>
      </c>
      <c r="L31" s="245">
        <f t="shared" si="3"/>
        <v>0.90840400517819875</v>
      </c>
    </row>
    <row r="32" spans="1:12" s="28" customFormat="1" x14ac:dyDescent="0.25">
      <c r="A32" s="28">
        <v>2002</v>
      </c>
      <c r="C32" s="31">
        <v>79047</v>
      </c>
      <c r="D32" s="31">
        <v>78847</v>
      </c>
      <c r="E32" s="31">
        <v>78894</v>
      </c>
      <c r="F32" s="31">
        <v>69330</v>
      </c>
      <c r="H32" s="260">
        <f t="shared" si="0"/>
        <v>153</v>
      </c>
      <c r="I32" s="238">
        <f t="shared" si="4"/>
        <v>1.9393109742185718E-3</v>
      </c>
      <c r="J32" s="247">
        <f t="shared" si="1"/>
        <v>-47</v>
      </c>
      <c r="K32" s="248">
        <f t="shared" si="2"/>
        <v>-5.9573605090374425E-4</v>
      </c>
      <c r="L32" s="245">
        <f t="shared" si="3"/>
        <v>0.87877405125865082</v>
      </c>
    </row>
    <row r="33" spans="1:16" s="28" customFormat="1" x14ac:dyDescent="0.25">
      <c r="A33" s="28">
        <v>2003</v>
      </c>
      <c r="C33" s="31">
        <v>79022</v>
      </c>
      <c r="D33" s="31">
        <v>79066</v>
      </c>
      <c r="E33" s="31">
        <v>78603</v>
      </c>
      <c r="F33" s="31">
        <v>70944</v>
      </c>
      <c r="H33" s="260">
        <f t="shared" si="0"/>
        <v>419</v>
      </c>
      <c r="I33" s="238">
        <f t="shared" si="4"/>
        <v>5.3305853466152691E-3</v>
      </c>
      <c r="J33" s="247">
        <f t="shared" si="1"/>
        <v>463</v>
      </c>
      <c r="K33" s="248">
        <f t="shared" si="2"/>
        <v>5.8903604188135315E-3</v>
      </c>
      <c r="L33" s="245">
        <f t="shared" si="3"/>
        <v>0.90256097095530707</v>
      </c>
    </row>
    <row r="34" spans="1:16" s="28" customFormat="1" x14ac:dyDescent="0.25">
      <c r="A34" s="28">
        <v>2004</v>
      </c>
      <c r="C34" s="31">
        <v>79004</v>
      </c>
      <c r="D34" s="31">
        <v>80968</v>
      </c>
      <c r="E34" s="31">
        <v>80929</v>
      </c>
      <c r="F34" s="31">
        <v>73631</v>
      </c>
      <c r="H34" s="260">
        <f t="shared" si="0"/>
        <v>-1925</v>
      </c>
      <c r="I34" s="238">
        <f t="shared" si="4"/>
        <v>-2.3786281802567682E-2</v>
      </c>
      <c r="J34" s="247">
        <f t="shared" si="1"/>
        <v>39</v>
      </c>
      <c r="K34" s="248">
        <f t="shared" si="2"/>
        <v>4.8190389106500758E-4</v>
      </c>
      <c r="L34" s="245">
        <f t="shared" si="3"/>
        <v>0.90982218982070706</v>
      </c>
    </row>
    <row r="35" spans="1:16" s="28" customFormat="1" x14ac:dyDescent="0.25">
      <c r="A35" s="28">
        <v>2005</v>
      </c>
      <c r="C35" s="31">
        <v>81413</v>
      </c>
      <c r="D35" s="31">
        <v>81592</v>
      </c>
      <c r="E35" s="31">
        <v>81779</v>
      </c>
      <c r="F35" s="31">
        <v>75117</v>
      </c>
      <c r="H35" s="260">
        <f t="shared" si="0"/>
        <v>-366</v>
      </c>
      <c r="I35" s="238">
        <f t="shared" si="4"/>
        <v>-4.4754765893444525E-3</v>
      </c>
      <c r="J35" s="247">
        <f t="shared" si="1"/>
        <v>-187</v>
      </c>
      <c r="K35" s="248">
        <f t="shared" si="2"/>
        <v>-2.2866506071240783E-3</v>
      </c>
      <c r="L35" s="245">
        <f t="shared" si="3"/>
        <v>0.91853654361144055</v>
      </c>
    </row>
    <row r="36" spans="1:16" s="28" customFormat="1" x14ac:dyDescent="0.25">
      <c r="A36" s="35">
        <v>2006</v>
      </c>
      <c r="C36" s="31">
        <v>78019</v>
      </c>
      <c r="D36" s="31">
        <v>79366</v>
      </c>
      <c r="E36" s="31">
        <v>78327</v>
      </c>
      <c r="F36" s="31">
        <v>70638</v>
      </c>
      <c r="H36" s="260">
        <f t="shared" si="0"/>
        <v>-308</v>
      </c>
      <c r="I36" s="238">
        <f t="shared" si="4"/>
        <v>-3.9322328188236494E-3</v>
      </c>
      <c r="J36" s="247">
        <f t="shared" si="1"/>
        <v>1039</v>
      </c>
      <c r="K36" s="248">
        <f t="shared" si="2"/>
        <v>1.3264902268694064E-2</v>
      </c>
      <c r="L36" s="245">
        <f t="shared" si="3"/>
        <v>0.90183461641579532</v>
      </c>
    </row>
    <row r="37" spans="1:16" s="28" customFormat="1" x14ac:dyDescent="0.25">
      <c r="A37" s="35">
        <v>2007</v>
      </c>
      <c r="C37" s="31">
        <v>90454</v>
      </c>
      <c r="D37" s="31">
        <v>92888</v>
      </c>
      <c r="E37" s="31">
        <v>93527</v>
      </c>
      <c r="F37" s="31">
        <v>86520</v>
      </c>
      <c r="H37" s="260">
        <f t="shared" si="0"/>
        <v>-3073</v>
      </c>
      <c r="I37" s="238">
        <f t="shared" si="4"/>
        <v>-3.2856822094154629E-2</v>
      </c>
      <c r="J37" s="247">
        <f t="shared" si="1"/>
        <v>-639</v>
      </c>
      <c r="K37" s="248">
        <f t="shared" si="2"/>
        <v>-6.8322516492563641E-3</v>
      </c>
      <c r="L37" s="245">
        <f t="shared" si="3"/>
        <v>0.92508045804954719</v>
      </c>
    </row>
    <row r="38" spans="1:16" s="28" customFormat="1" x14ac:dyDescent="0.25">
      <c r="A38" s="35">
        <v>2008</v>
      </c>
      <c r="B38" s="34" t="s">
        <v>32</v>
      </c>
      <c r="C38" s="31">
        <v>86014</v>
      </c>
      <c r="D38" s="31">
        <v>87327</v>
      </c>
      <c r="E38" s="31">
        <v>85982</v>
      </c>
      <c r="F38" s="31">
        <v>78570</v>
      </c>
      <c r="H38" s="260">
        <f t="shared" si="0"/>
        <v>32</v>
      </c>
      <c r="I38" s="238">
        <f t="shared" si="4"/>
        <v>3.7217091949477796E-4</v>
      </c>
      <c r="J38" s="247">
        <f t="shared" si="1"/>
        <v>1345</v>
      </c>
      <c r="K38" s="248">
        <f t="shared" si="2"/>
        <v>1.5642808960014888E-2</v>
      </c>
      <c r="L38" s="245">
        <f t="shared" si="3"/>
        <v>0.91379591077202205</v>
      </c>
    </row>
    <row r="39" spans="1:16" s="28" customFormat="1" ht="13.5" customHeight="1" x14ac:dyDescent="0.25">
      <c r="A39" s="38">
        <v>2009</v>
      </c>
      <c r="B39"/>
      <c r="C39" s="36">
        <v>84986</v>
      </c>
      <c r="D39" s="11">
        <v>87035</v>
      </c>
      <c r="E39" s="11">
        <v>86382</v>
      </c>
      <c r="F39" s="11">
        <v>79490</v>
      </c>
      <c r="G39"/>
      <c r="H39" s="260">
        <f t="shared" si="0"/>
        <v>-1396</v>
      </c>
      <c r="I39" s="238">
        <f t="shared" si="4"/>
        <v>-1.6160774235373109E-2</v>
      </c>
      <c r="J39" s="247">
        <f t="shared" si="1"/>
        <v>653</v>
      </c>
      <c r="K39" s="248">
        <f t="shared" si="2"/>
        <v>7.5594452547984537E-3</v>
      </c>
      <c r="L39" s="245">
        <f t="shared" si="3"/>
        <v>0.92021485957722671</v>
      </c>
      <c r="M39"/>
      <c r="N39"/>
      <c r="O39"/>
      <c r="P39"/>
    </row>
    <row r="40" spans="1:16" x14ac:dyDescent="0.25">
      <c r="A40" s="38">
        <v>2010</v>
      </c>
      <c r="C40" s="40">
        <v>88192</v>
      </c>
      <c r="D40" s="11">
        <v>87872</v>
      </c>
      <c r="E40" s="11">
        <v>88192</v>
      </c>
      <c r="F40" s="40">
        <v>81446</v>
      </c>
      <c r="H40" s="260">
        <f t="shared" si="0"/>
        <v>0</v>
      </c>
      <c r="I40" s="238">
        <f t="shared" si="4"/>
        <v>0</v>
      </c>
      <c r="J40" s="247">
        <f t="shared" si="1"/>
        <v>-320</v>
      </c>
      <c r="K40" s="248">
        <f t="shared" si="2"/>
        <v>-3.6284470246734399E-3</v>
      </c>
      <c r="L40" s="245">
        <f t="shared" si="3"/>
        <v>0.92350780116110309</v>
      </c>
    </row>
    <row r="41" spans="1:16" x14ac:dyDescent="0.25">
      <c r="A41" s="38">
        <v>2011</v>
      </c>
      <c r="C41" s="11">
        <v>91921</v>
      </c>
      <c r="D41" s="223">
        <v>92282</v>
      </c>
      <c r="E41" s="40">
        <v>91936</v>
      </c>
      <c r="F41" s="40">
        <v>83879</v>
      </c>
      <c r="H41" s="260">
        <f t="shared" si="0"/>
        <v>-15</v>
      </c>
      <c r="I41" s="238">
        <f t="shared" si="4"/>
        <v>-1.631569787678385E-4</v>
      </c>
      <c r="J41" s="247">
        <f t="shared" si="1"/>
        <v>346</v>
      </c>
      <c r="K41" s="248">
        <f t="shared" si="2"/>
        <v>3.7634876435781411E-3</v>
      </c>
      <c r="L41" s="245">
        <f t="shared" si="3"/>
        <v>0.91236294813783503</v>
      </c>
    </row>
    <row r="42" spans="1:16" x14ac:dyDescent="0.25">
      <c r="A42" s="38">
        <v>2012</v>
      </c>
      <c r="C42" s="40">
        <v>95864</v>
      </c>
      <c r="D42" s="223">
        <v>96405</v>
      </c>
      <c r="E42" s="40">
        <v>97291</v>
      </c>
      <c r="F42" s="40">
        <v>87365</v>
      </c>
      <c r="H42" s="260">
        <f t="shared" ref="H42" si="5">C42-E42</f>
        <v>-1427</v>
      </c>
      <c r="I42" s="238">
        <f t="shared" ref="I42" si="6">((C42-E42)/E42)</f>
        <v>-1.4667338191610734E-2</v>
      </c>
      <c r="J42" s="247">
        <f t="shared" ref="J42" si="7">D42-E42</f>
        <v>-886</v>
      </c>
      <c r="K42" s="248">
        <f t="shared" ref="K42" si="8">((D42-E42)/E42)</f>
        <v>-9.1067005170056836E-3</v>
      </c>
      <c r="L42" s="245">
        <f t="shared" ref="L42" si="9">F42/E42</f>
        <v>0.8979761745690763</v>
      </c>
    </row>
    <row r="43" spans="1:16" s="28" customFormat="1" x14ac:dyDescent="0.25">
      <c r="A43" s="38">
        <v>2013</v>
      </c>
      <c r="B43" s="31">
        <v>96500</v>
      </c>
      <c r="C43" s="31">
        <v>97282</v>
      </c>
      <c r="D43" s="31">
        <v>97379</v>
      </c>
      <c r="E43" s="31">
        <v>95365</v>
      </c>
      <c r="F43" s="31">
        <v>87451</v>
      </c>
      <c r="H43" s="837">
        <f t="shared" ref="H43" si="10">C43-E43</f>
        <v>1917</v>
      </c>
      <c r="I43" s="683">
        <f t="shared" ref="I43" si="11">((C43-E43)/E43)</f>
        <v>2.0101714465474756E-2</v>
      </c>
      <c r="J43" s="838">
        <f t="shared" ref="J43" si="12">D43-E43</f>
        <v>2014</v>
      </c>
      <c r="K43" s="663">
        <f t="shared" ref="K43" si="13">((D43-E43)/E43)</f>
        <v>2.1118859120222305E-2</v>
      </c>
      <c r="L43" s="839">
        <f t="shared" ref="L43" si="14">F43/E43</f>
        <v>0.91701357940544226</v>
      </c>
    </row>
    <row r="44" spans="1:16" s="28" customFormat="1" x14ac:dyDescent="0.25">
      <c r="A44" s="38">
        <v>2014</v>
      </c>
      <c r="B44" s="31">
        <v>92000</v>
      </c>
      <c r="C44" s="31">
        <v>91691</v>
      </c>
      <c r="D44" s="31">
        <v>91641</v>
      </c>
      <c r="E44" s="31">
        <v>90597</v>
      </c>
      <c r="F44" s="31">
        <v>83136</v>
      </c>
      <c r="H44" s="837">
        <f t="shared" ref="H44" si="15">C44-E44</f>
        <v>1094</v>
      </c>
      <c r="I44" s="683">
        <f t="shared" ref="I44" si="16">((C44-E44)/E44)</f>
        <v>1.207545503714251E-2</v>
      </c>
      <c r="J44" s="838">
        <f t="shared" ref="J44" si="17">D44-E44</f>
        <v>1044</v>
      </c>
      <c r="K44" s="663">
        <f t="shared" ref="K44" si="18">((D44-E44)/E44)</f>
        <v>1.1523560382794132E-2</v>
      </c>
      <c r="L44" s="839">
        <f t="shared" ref="L44" si="19">F44/E44</f>
        <v>0.91764627967813506</v>
      </c>
    </row>
    <row r="45" spans="1:16" s="28" customFormat="1" x14ac:dyDescent="0.25">
      <c r="A45" s="38">
        <v>2015</v>
      </c>
      <c r="B45" s="31">
        <v>89000</v>
      </c>
      <c r="C45" s="942">
        <v>89199</v>
      </c>
      <c r="D45" s="942">
        <v>88897</v>
      </c>
      <c r="E45" s="942">
        <v>87999</v>
      </c>
      <c r="F45" s="942">
        <v>80749</v>
      </c>
      <c r="H45" s="837">
        <f t="shared" ref="H45" si="20">C45-E45</f>
        <v>1200</v>
      </c>
      <c r="I45" s="683">
        <f t="shared" ref="I45" si="21">((C45-E45)/E45)</f>
        <v>1.3636518596802236E-2</v>
      </c>
      <c r="J45" s="838">
        <f t="shared" ref="J45" si="22">D45-E45</f>
        <v>898</v>
      </c>
      <c r="K45" s="663">
        <f t="shared" ref="K45" si="23">((D45-E45)/E45)</f>
        <v>1.0204661416607006E-2</v>
      </c>
      <c r="L45" s="839">
        <f t="shared" ref="L45" si="24">F45/E45</f>
        <v>0.91761270014431984</v>
      </c>
    </row>
    <row r="46" spans="1:16" s="28" customFormat="1" x14ac:dyDescent="0.25">
      <c r="A46" s="38">
        <v>2016</v>
      </c>
      <c r="B46" s="31">
        <v>90000</v>
      </c>
      <c r="C46" s="942">
        <v>93601</v>
      </c>
      <c r="D46" s="942">
        <v>94148</v>
      </c>
      <c r="E46" s="942">
        <v>94004</v>
      </c>
      <c r="F46" s="942">
        <v>86748</v>
      </c>
      <c r="H46" s="837">
        <f t="shared" ref="H46" si="25">C46-E46</f>
        <v>-403</v>
      </c>
      <c r="I46" s="683">
        <f t="shared" ref="I46" si="26">((C46-E46)/E46)</f>
        <v>-4.2870516148249011E-3</v>
      </c>
      <c r="J46" s="838">
        <f t="shared" ref="J46" si="27">D46-E46</f>
        <v>144</v>
      </c>
      <c r="K46" s="663">
        <f t="shared" ref="K46" si="28">((D46-E46)/E46)</f>
        <v>1.5318497085230415E-3</v>
      </c>
      <c r="L46" s="839">
        <f t="shared" ref="L46" si="29">F46/E46</f>
        <v>0.92281179524275558</v>
      </c>
    </row>
    <row r="47" spans="1:16" s="5" customFormat="1" x14ac:dyDescent="0.25">
      <c r="A47" s="361">
        <v>2017</v>
      </c>
      <c r="B47" s="10">
        <v>90000</v>
      </c>
      <c r="C47" s="840">
        <v>89996</v>
      </c>
      <c r="D47" s="840" t="s">
        <v>47</v>
      </c>
      <c r="E47" s="840" t="s">
        <v>47</v>
      </c>
      <c r="F47" s="840" t="s">
        <v>47</v>
      </c>
      <c r="H47" s="362" t="e">
        <f t="shared" ref="H47" si="30">C47-E47</f>
        <v>#VALUE!</v>
      </c>
      <c r="I47" s="363" t="e">
        <f t="shared" ref="I47" si="31">((C47-E47)/E47)</f>
        <v>#VALUE!</v>
      </c>
      <c r="J47" s="364" t="e">
        <f t="shared" ref="J47" si="32">D47-E47</f>
        <v>#VALUE!</v>
      </c>
      <c r="K47" s="365" t="e">
        <f t="shared" ref="K47" si="33">((D47-E47)/E47)</f>
        <v>#VALUE!</v>
      </c>
      <c r="L47" s="366" t="e">
        <f t="shared" ref="L47" si="34">F47/E47</f>
        <v>#VALUE!</v>
      </c>
    </row>
    <row r="48" spans="1:16" x14ac:dyDescent="0.25">
      <c r="G48" s="931" t="s">
        <v>389</v>
      </c>
      <c r="H48" s="105">
        <f>AVERAGE(H6:H45)</f>
        <v>81.2</v>
      </c>
      <c r="I48" s="79">
        <f t="shared" ref="I48:L48" si="35">AVERAGE(I6:I45)</f>
        <v>1.4244158879400271E-3</v>
      </c>
      <c r="J48" s="105">
        <f t="shared" si="35"/>
        <v>109.075</v>
      </c>
      <c r="K48" s="79">
        <f t="shared" si="35"/>
        <v>1.3876606484135219E-3</v>
      </c>
      <c r="L48" s="79">
        <f t="shared" si="35"/>
        <v>0.89856218646234931</v>
      </c>
      <c r="M48" s="43" t="s">
        <v>280</v>
      </c>
      <c r="O48" s="43" t="s">
        <v>391</v>
      </c>
    </row>
    <row r="49" spans="7:15" x14ac:dyDescent="0.25">
      <c r="G49" s="931" t="s">
        <v>389</v>
      </c>
      <c r="H49" s="105">
        <f>MEDIAN(H6:H45)</f>
        <v>16</v>
      </c>
      <c r="I49" s="79">
        <f t="shared" ref="I49:L49" si="36">MEDIAN(I6:I45)</f>
        <v>1.8608545974738898E-4</v>
      </c>
      <c r="J49" s="105">
        <f t="shared" si="36"/>
        <v>52.5</v>
      </c>
      <c r="K49" s="79">
        <f t="shared" si="36"/>
        <v>6.7187385725880314E-4</v>
      </c>
      <c r="L49" s="79">
        <f t="shared" si="36"/>
        <v>0.90411331334109513</v>
      </c>
      <c r="M49" s="43" t="s">
        <v>283</v>
      </c>
      <c r="O49" s="43"/>
    </row>
    <row r="50" spans="7:15" x14ac:dyDescent="0.25">
      <c r="G50" s="931" t="s">
        <v>389</v>
      </c>
      <c r="H50" s="105">
        <f>_xlfn.STDEV.P(H6:H45)</f>
        <v>1518.1448580422093</v>
      </c>
      <c r="I50" s="79">
        <f t="shared" ref="I50:L50" si="37">_xlfn.STDEV.P(I6:I45)</f>
        <v>1.9191844263375189E-2</v>
      </c>
      <c r="J50" s="105">
        <f t="shared" si="37"/>
        <v>886.39921557670618</v>
      </c>
      <c r="K50" s="79">
        <f t="shared" si="37"/>
        <v>1.0675245648396555E-2</v>
      </c>
      <c r="L50" s="79">
        <f t="shared" si="37"/>
        <v>2.1108553954484178E-2</v>
      </c>
      <c r="M50" s="43" t="s">
        <v>281</v>
      </c>
    </row>
    <row r="51" spans="7:15" x14ac:dyDescent="0.25">
      <c r="G51" s="932" t="s">
        <v>389</v>
      </c>
      <c r="H51" s="266">
        <f>H50/H48</f>
        <v>18.696365246825238</v>
      </c>
      <c r="I51" s="266">
        <f t="shared" ref="I51:L51" si="38">I50/I48</f>
        <v>13.473483710666974</v>
      </c>
      <c r="J51" s="266">
        <f t="shared" si="38"/>
        <v>8.1265112590117461</v>
      </c>
      <c r="K51" s="266">
        <f t="shared" si="38"/>
        <v>7.6929800240435586</v>
      </c>
      <c r="L51" s="267">
        <f t="shared" si="38"/>
        <v>2.3491478133070367E-2</v>
      </c>
      <c r="M51" s="43" t="s">
        <v>282</v>
      </c>
    </row>
    <row r="52" spans="7:15" x14ac:dyDescent="0.25">
      <c r="G52" s="931" t="s">
        <v>390</v>
      </c>
      <c r="H52" s="105">
        <f>AVERAGE(H34:H45)</f>
        <v>-355.58333333333331</v>
      </c>
      <c r="I52" s="79">
        <f t="shared" ref="I52:L52" si="39">AVERAGE(I34:I45)</f>
        <v>-4.154685307643984E-3</v>
      </c>
      <c r="J52" s="105">
        <f t="shared" si="39"/>
        <v>445.5</v>
      </c>
      <c r="K52" s="79">
        <f t="shared" si="39"/>
        <v>5.1421315949762023E-3</v>
      </c>
      <c r="L52" s="79">
        <f t="shared" si="39"/>
        <v>0.91461700511188726</v>
      </c>
      <c r="M52" s="43" t="s">
        <v>280</v>
      </c>
      <c r="O52" s="43" t="s">
        <v>392</v>
      </c>
    </row>
    <row r="53" spans="7:15" x14ac:dyDescent="0.25">
      <c r="G53" s="931" t="s">
        <v>390</v>
      </c>
      <c r="H53" s="105">
        <f>MEDIAN(H34:H45)</f>
        <v>-161.5</v>
      </c>
      <c r="I53" s="79">
        <f t="shared" ref="I53:L53" si="40">MEDIAN(I34:I45)</f>
        <v>-2.0476948987957441E-3</v>
      </c>
      <c r="J53" s="105">
        <f t="shared" si="40"/>
        <v>499.5</v>
      </c>
      <c r="K53" s="79">
        <f t="shared" si="40"/>
        <v>5.6614664491882972E-3</v>
      </c>
      <c r="L53" s="79">
        <f t="shared" si="40"/>
        <v>0.91731313977488105</v>
      </c>
      <c r="M53" s="43" t="s">
        <v>283</v>
      </c>
      <c r="O53" s="43"/>
    </row>
    <row r="54" spans="7:15" x14ac:dyDescent="0.25">
      <c r="G54" s="931" t="s">
        <v>390</v>
      </c>
      <c r="H54" s="105">
        <f>_xlfn.STDEV.P(H34:H45)</f>
        <v>1358.8787938550256</v>
      </c>
      <c r="I54" s="79">
        <f t="shared" ref="I54:L54" si="41">_xlfn.STDEV.P(I34:I45)</f>
        <v>1.4961144477300584E-2</v>
      </c>
      <c r="J54" s="105">
        <f t="shared" si="41"/>
        <v>833.55518713520098</v>
      </c>
      <c r="K54" s="79">
        <f t="shared" si="41"/>
        <v>9.1553172356250087E-3</v>
      </c>
      <c r="L54" s="79">
        <f t="shared" si="41"/>
        <v>7.7898173078056404E-3</v>
      </c>
      <c r="M54" s="43" t="s">
        <v>281</v>
      </c>
    </row>
    <row r="55" spans="7:15" x14ac:dyDescent="0.25">
      <c r="G55" s="931" t="s">
        <v>390</v>
      </c>
      <c r="H55" s="266">
        <f>H54/H52</f>
        <v>-3.82154804927591</v>
      </c>
      <c r="I55" s="267">
        <f t="shared" ref="I55:L55" si="42">I54/I52</f>
        <v>-3.6010295291858498</v>
      </c>
      <c r="J55" s="266">
        <f t="shared" si="42"/>
        <v>1.8710554144448956</v>
      </c>
      <c r="K55" s="267">
        <f t="shared" si="42"/>
        <v>1.7804517575103753</v>
      </c>
      <c r="L55" s="267">
        <f t="shared" si="42"/>
        <v>8.5170265414567636E-3</v>
      </c>
      <c r="M55" s="43" t="s">
        <v>282</v>
      </c>
    </row>
  </sheetData>
  <mergeCells count="2">
    <mergeCell ref="B5:F5"/>
    <mergeCell ref="B3:F3"/>
  </mergeCells>
  <phoneticPr fontId="0" type="noConversion"/>
  <printOptions horizontalCentered="1" vertic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R68"/>
  <sheetViews>
    <sheetView workbookViewId="0">
      <pane xSplit="1" ySplit="3" topLeftCell="AA4" activePane="bottomRight" state="frozen"/>
      <selection pane="topRight" activeCell="B1" sqref="B1"/>
      <selection pane="bottomLeft" activeCell="A4" sqref="A4"/>
      <selection pane="bottomRight" activeCell="AP13" sqref="AP13"/>
    </sheetView>
  </sheetViews>
  <sheetFormatPr defaultRowHeight="13.2" x14ac:dyDescent="0.25"/>
  <cols>
    <col min="1" max="1" width="37.5546875" bestFit="1" customWidth="1"/>
    <col min="2" max="42" width="8.6640625" customWidth="1"/>
  </cols>
  <sheetData>
    <row r="1" spans="1:44" ht="18" customHeight="1" x14ac:dyDescent="0.3">
      <c r="A1" s="1023" t="s">
        <v>58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3"/>
      <c r="M1" s="3"/>
      <c r="N1" s="3"/>
      <c r="O1" s="3"/>
      <c r="P1" s="3"/>
      <c r="Q1" s="3"/>
      <c r="R1" s="3"/>
      <c r="S1" s="4"/>
      <c r="T1" s="4"/>
      <c r="U1" s="4"/>
      <c r="V1" s="5"/>
      <c r="W1" s="5"/>
      <c r="X1" s="5"/>
      <c r="Y1" s="5"/>
    </row>
    <row r="2" spans="1:44" ht="18" customHeight="1" x14ac:dyDescent="0.25">
      <c r="A2" s="15"/>
      <c r="B2" s="18">
        <v>1975</v>
      </c>
      <c r="C2" s="18">
        <v>1976</v>
      </c>
      <c r="D2" s="18">
        <v>1977</v>
      </c>
      <c r="E2" s="18">
        <v>1978</v>
      </c>
      <c r="F2" s="8">
        <v>1979</v>
      </c>
      <c r="G2" s="8">
        <v>1980</v>
      </c>
      <c r="H2" s="8">
        <v>1981</v>
      </c>
      <c r="I2" s="8">
        <v>1982</v>
      </c>
      <c r="J2" s="8">
        <v>1983</v>
      </c>
      <c r="K2" s="8">
        <v>1984</v>
      </c>
      <c r="L2" s="8">
        <v>1985</v>
      </c>
      <c r="M2" s="8">
        <v>1986</v>
      </c>
      <c r="N2" s="8">
        <v>1987</v>
      </c>
      <c r="O2" s="8">
        <v>1988</v>
      </c>
      <c r="P2" s="8">
        <v>1989</v>
      </c>
      <c r="Q2" s="8">
        <v>1990</v>
      </c>
      <c r="R2" s="8">
        <v>1991</v>
      </c>
      <c r="S2" s="12">
        <v>1992</v>
      </c>
      <c r="T2" s="12">
        <v>1993</v>
      </c>
      <c r="U2" s="12">
        <v>1994</v>
      </c>
      <c r="V2" s="9">
        <v>1995</v>
      </c>
      <c r="W2" s="9">
        <v>1996</v>
      </c>
      <c r="X2" s="9">
        <v>1997</v>
      </c>
      <c r="Y2" s="9">
        <v>1998</v>
      </c>
      <c r="Z2" s="8">
        <v>1999</v>
      </c>
      <c r="AA2" s="8">
        <v>2000</v>
      </c>
      <c r="AB2" s="8">
        <v>2001</v>
      </c>
      <c r="AC2" s="8">
        <v>2002</v>
      </c>
      <c r="AD2" s="8">
        <v>2003</v>
      </c>
      <c r="AE2" s="8">
        <v>2004</v>
      </c>
      <c r="AF2" s="8">
        <v>2005</v>
      </c>
      <c r="AG2" s="8">
        <v>2006</v>
      </c>
      <c r="AH2" s="8">
        <v>2007</v>
      </c>
      <c r="AI2" s="8">
        <v>2008</v>
      </c>
      <c r="AJ2" s="8">
        <v>2009</v>
      </c>
      <c r="AK2" s="8">
        <v>2010</v>
      </c>
      <c r="AL2" s="8">
        <v>2011</v>
      </c>
      <c r="AM2" s="8">
        <v>2012</v>
      </c>
      <c r="AN2" s="8">
        <v>2013</v>
      </c>
      <c r="AO2" s="8">
        <v>2014</v>
      </c>
      <c r="AP2" s="8">
        <v>2015</v>
      </c>
      <c r="AQ2" s="8">
        <v>2016</v>
      </c>
      <c r="AR2" s="8">
        <v>2017</v>
      </c>
    </row>
    <row r="3" spans="1:44" ht="18" customHeight="1" x14ac:dyDescent="0.25">
      <c r="A3" s="1"/>
      <c r="B3" s="1018" t="s">
        <v>45</v>
      </c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/>
      <c r="U3" s="1018"/>
      <c r="V3" s="1018"/>
      <c r="W3" s="1018"/>
      <c r="X3" s="1018"/>
      <c r="Y3" s="1018"/>
    </row>
    <row r="4" spans="1:44" s="253" customFormat="1" ht="18" customHeight="1" x14ac:dyDescent="0.25">
      <c r="A4" s="817" t="s">
        <v>346</v>
      </c>
      <c r="B4" s="813"/>
      <c r="C4" s="813"/>
      <c r="D4" s="813"/>
      <c r="E4" s="813"/>
      <c r="F4" s="813"/>
      <c r="G4" s="813"/>
      <c r="H4" s="813">
        <v>103</v>
      </c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>
        <v>122.7</v>
      </c>
      <c r="U4" s="813">
        <v>122.1</v>
      </c>
      <c r="V4" s="813">
        <v>125.6</v>
      </c>
      <c r="W4" s="813">
        <v>126</v>
      </c>
      <c r="X4" s="813">
        <v>131</v>
      </c>
      <c r="Y4" s="813">
        <v>129.6</v>
      </c>
      <c r="Z4" s="253">
        <v>131.80000000000001</v>
      </c>
      <c r="AA4" s="253">
        <v>137</v>
      </c>
      <c r="AB4" s="253">
        <v>137</v>
      </c>
      <c r="AC4" s="253">
        <v>137.9</v>
      </c>
      <c r="AD4" s="253">
        <v>139.69999999999999</v>
      </c>
      <c r="AE4" s="253">
        <v>145</v>
      </c>
      <c r="AF4" s="253">
        <v>148</v>
      </c>
      <c r="AG4" s="253">
        <v>149</v>
      </c>
      <c r="AH4" s="253">
        <v>150.30000000000001</v>
      </c>
      <c r="AI4" s="253">
        <v>153.9</v>
      </c>
      <c r="AJ4" s="253">
        <v>155.4</v>
      </c>
      <c r="AK4" s="253">
        <v>163.5</v>
      </c>
      <c r="AL4" s="253">
        <v>158.69999999999999</v>
      </c>
      <c r="AM4" s="253">
        <v>166</v>
      </c>
      <c r="AN4" s="253">
        <v>158</v>
      </c>
      <c r="AO4" s="253">
        <v>165.3</v>
      </c>
      <c r="AP4" s="793">
        <v>166.8</v>
      </c>
      <c r="AQ4" s="793">
        <v>168</v>
      </c>
      <c r="AR4" s="793">
        <v>170.7</v>
      </c>
    </row>
    <row r="5" spans="1:44" s="253" customFormat="1" ht="18" customHeight="1" x14ac:dyDescent="0.25">
      <c r="A5" s="817" t="s">
        <v>347</v>
      </c>
      <c r="B5" s="813"/>
      <c r="C5" s="813"/>
      <c r="D5" s="813"/>
      <c r="E5" s="813"/>
      <c r="F5" s="813"/>
      <c r="G5" s="813"/>
      <c r="H5" s="813">
        <v>103</v>
      </c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>
        <v>122.7</v>
      </c>
      <c r="U5" s="813">
        <v>122.1</v>
      </c>
      <c r="V5" s="813">
        <v>119.7</v>
      </c>
      <c r="W5" s="813">
        <v>126</v>
      </c>
      <c r="X5" s="813">
        <v>131</v>
      </c>
      <c r="Y5" s="813">
        <v>129.6</v>
      </c>
      <c r="Z5" s="253">
        <v>131.80000000000001</v>
      </c>
      <c r="AA5" s="253">
        <v>137</v>
      </c>
      <c r="AB5" s="253">
        <v>137</v>
      </c>
      <c r="AC5" s="253">
        <v>135.80000000000001</v>
      </c>
      <c r="AD5" s="253">
        <v>139.69999999999999</v>
      </c>
      <c r="AE5" s="253">
        <v>145</v>
      </c>
      <c r="AF5" s="253">
        <v>148</v>
      </c>
      <c r="AG5" s="253">
        <v>149</v>
      </c>
      <c r="AH5" s="253">
        <v>150.30000000000001</v>
      </c>
      <c r="AI5" s="253">
        <v>148.9</v>
      </c>
      <c r="AJ5" s="253">
        <v>153.4</v>
      </c>
      <c r="AK5" s="253">
        <v>163.5</v>
      </c>
      <c r="AL5" s="253">
        <v>158.69999999999999</v>
      </c>
      <c r="AM5" s="253">
        <v>166</v>
      </c>
      <c r="AN5" s="253">
        <v>156.5</v>
      </c>
      <c r="AO5" s="253">
        <v>165.3</v>
      </c>
      <c r="AP5" s="793">
        <v>166.8</v>
      </c>
      <c r="AQ5" s="793">
        <v>168</v>
      </c>
      <c r="AR5" s="793"/>
    </row>
    <row r="6" spans="1:44" s="253" customFormat="1" ht="18" customHeight="1" x14ac:dyDescent="0.25">
      <c r="A6" s="824" t="s">
        <v>348</v>
      </c>
      <c r="B6" s="253">
        <v>93</v>
      </c>
      <c r="C6" s="253">
        <v>90.5</v>
      </c>
      <c r="D6" s="253">
        <v>89.4</v>
      </c>
      <c r="E6" s="253">
        <v>90.1</v>
      </c>
      <c r="F6" s="253">
        <v>95.8</v>
      </c>
      <c r="G6" s="253">
        <v>99.3</v>
      </c>
      <c r="H6" s="253">
        <v>95.9</v>
      </c>
      <c r="O6" s="253">
        <v>87</v>
      </c>
      <c r="T6" s="253">
        <v>118</v>
      </c>
      <c r="U6" s="253">
        <v>125.4</v>
      </c>
      <c r="V6" s="253">
        <v>119.7</v>
      </c>
      <c r="W6" s="253">
        <v>123</v>
      </c>
      <c r="X6" s="253">
        <v>131</v>
      </c>
      <c r="Y6" s="253">
        <v>129.6</v>
      </c>
      <c r="Z6" s="253">
        <v>135.80000000000001</v>
      </c>
      <c r="AA6" s="253">
        <v>141.9</v>
      </c>
      <c r="AB6" s="253">
        <v>137</v>
      </c>
      <c r="AC6" s="253">
        <v>135.80000000000001</v>
      </c>
      <c r="AD6" s="253">
        <v>142.69999999999999</v>
      </c>
      <c r="AE6" s="253">
        <v>145</v>
      </c>
      <c r="AF6" s="253">
        <v>145</v>
      </c>
      <c r="AG6" s="253">
        <v>149</v>
      </c>
      <c r="AH6" s="253">
        <v>150.30000000000001</v>
      </c>
      <c r="AI6" s="253">
        <v>148.4</v>
      </c>
      <c r="AJ6" s="253">
        <v>159.5</v>
      </c>
      <c r="AK6" s="253">
        <v>163.5</v>
      </c>
      <c r="AL6" s="253">
        <v>158.69999999999999</v>
      </c>
      <c r="AM6" s="253">
        <v>146</v>
      </c>
      <c r="AN6" s="253">
        <v>156.5</v>
      </c>
      <c r="AO6" s="253">
        <v>165.3</v>
      </c>
      <c r="AP6" s="793">
        <v>166.8</v>
      </c>
      <c r="AQ6" s="793">
        <v>168</v>
      </c>
      <c r="AR6" s="793"/>
    </row>
    <row r="7" spans="1:44" s="814" customFormat="1" ht="18" customHeight="1" x14ac:dyDescent="0.25">
      <c r="A7" s="822" t="s">
        <v>355</v>
      </c>
      <c r="B7" s="253">
        <v>87.4</v>
      </c>
      <c r="C7" s="253">
        <v>86.7</v>
      </c>
      <c r="D7" s="253">
        <v>87.3</v>
      </c>
      <c r="E7" s="253">
        <v>96.1</v>
      </c>
      <c r="F7" s="22">
        <v>102.1</v>
      </c>
      <c r="G7" s="22">
        <v>93</v>
      </c>
      <c r="H7" s="22">
        <v>104.3</v>
      </c>
      <c r="I7" s="22">
        <v>113.9</v>
      </c>
      <c r="J7" s="22">
        <v>99.9</v>
      </c>
      <c r="K7" s="22">
        <v>107.9</v>
      </c>
      <c r="L7" s="22">
        <v>110.6</v>
      </c>
      <c r="M7" s="22">
        <v>120.4</v>
      </c>
      <c r="N7" s="22">
        <v>121.4</v>
      </c>
      <c r="O7" s="22">
        <v>78.5</v>
      </c>
      <c r="P7" s="22">
        <v>112.8</v>
      </c>
      <c r="Q7" s="22">
        <v>117.7</v>
      </c>
      <c r="R7" s="22">
        <v>107.8</v>
      </c>
      <c r="S7" s="22">
        <v>121.3</v>
      </c>
      <c r="T7" s="22">
        <v>116</v>
      </c>
      <c r="U7" s="22">
        <v>128.4</v>
      </c>
      <c r="V7" s="22">
        <v>125.6</v>
      </c>
      <c r="W7" s="22">
        <v>118.7</v>
      </c>
      <c r="X7" s="22">
        <v>125.3</v>
      </c>
      <c r="Y7" s="22">
        <v>130</v>
      </c>
      <c r="Z7" s="22">
        <v>134.69999999999999</v>
      </c>
      <c r="AA7" s="22">
        <v>141.9</v>
      </c>
      <c r="AB7" s="22">
        <v>133.9</v>
      </c>
      <c r="AC7" s="22">
        <v>125.2</v>
      </c>
      <c r="AD7" s="22">
        <v>139.9</v>
      </c>
      <c r="AE7" s="22">
        <v>148.9</v>
      </c>
      <c r="AF7" s="22">
        <v>139.19999999999999</v>
      </c>
      <c r="AG7" s="22">
        <v>152.19999999999999</v>
      </c>
      <c r="AH7" s="22">
        <v>152.80000000000001</v>
      </c>
      <c r="AI7" s="22">
        <v>155</v>
      </c>
      <c r="AJ7" s="22">
        <v>159.5</v>
      </c>
      <c r="AK7" s="22">
        <v>165</v>
      </c>
      <c r="AL7" s="22">
        <v>153</v>
      </c>
      <c r="AM7" s="253">
        <v>123.4</v>
      </c>
      <c r="AN7" s="253">
        <v>154.4</v>
      </c>
      <c r="AO7" s="253">
        <v>167.4</v>
      </c>
      <c r="AP7" s="793">
        <v>168.8</v>
      </c>
      <c r="AQ7" s="793">
        <v>175.1</v>
      </c>
      <c r="AR7" s="793"/>
    </row>
    <row r="8" spans="1:44" s="814" customFormat="1" ht="18" customHeight="1" x14ac:dyDescent="0.25">
      <c r="A8" s="822" t="s">
        <v>356</v>
      </c>
      <c r="B8" s="253">
        <v>85.1</v>
      </c>
      <c r="C8" s="253">
        <v>82.8</v>
      </c>
      <c r="D8" s="253">
        <v>89.7</v>
      </c>
      <c r="E8" s="253">
        <v>100.3</v>
      </c>
      <c r="F8" s="22">
        <v>104.6</v>
      </c>
      <c r="G8" s="22">
        <v>91.8</v>
      </c>
      <c r="H8" s="22">
        <v>107.1</v>
      </c>
      <c r="I8" s="22">
        <v>113.9</v>
      </c>
      <c r="J8" s="22">
        <v>85.1</v>
      </c>
      <c r="K8" s="22">
        <v>106.3</v>
      </c>
      <c r="L8" s="22">
        <v>113.3</v>
      </c>
      <c r="M8" s="22">
        <v>119.7</v>
      </c>
      <c r="N8" s="22">
        <v>119.9</v>
      </c>
      <c r="O8" s="22">
        <v>78.5</v>
      </c>
      <c r="P8" s="22">
        <v>112.4</v>
      </c>
      <c r="Q8" s="22">
        <v>121.7</v>
      </c>
      <c r="R8" s="22">
        <v>106.1</v>
      </c>
      <c r="S8" s="22">
        <v>121.4</v>
      </c>
      <c r="T8" s="22">
        <v>113.1</v>
      </c>
      <c r="U8" s="22">
        <v>129</v>
      </c>
      <c r="V8" s="22">
        <v>121.1</v>
      </c>
      <c r="W8" s="22">
        <v>120.2</v>
      </c>
      <c r="X8" s="22">
        <v>125.2</v>
      </c>
      <c r="Y8" s="22">
        <v>132</v>
      </c>
      <c r="Z8" s="22">
        <v>132.19999999999999</v>
      </c>
      <c r="AA8" s="22">
        <v>141.80000000000001</v>
      </c>
      <c r="AB8" s="22">
        <v>133.5</v>
      </c>
      <c r="AC8" s="22">
        <v>125.4</v>
      </c>
      <c r="AD8" s="22">
        <v>138.5</v>
      </c>
      <c r="AE8" s="22">
        <v>149.4</v>
      </c>
      <c r="AF8" s="22">
        <v>143.19999999999999</v>
      </c>
      <c r="AG8" s="22">
        <v>154.69999999999999</v>
      </c>
      <c r="AH8" s="22">
        <v>155.80000000000001</v>
      </c>
      <c r="AI8" s="22">
        <v>152.30000000000001</v>
      </c>
      <c r="AJ8" s="22">
        <v>161.9</v>
      </c>
      <c r="AK8" s="22">
        <v>162.5</v>
      </c>
      <c r="AL8" s="22">
        <v>148.1</v>
      </c>
      <c r="AM8" s="253">
        <v>122.8</v>
      </c>
      <c r="AN8" s="253">
        <v>155.30000000000001</v>
      </c>
      <c r="AO8" s="253">
        <v>171.7</v>
      </c>
      <c r="AP8" s="793">
        <v>167.5</v>
      </c>
      <c r="AQ8" s="793">
        <v>174.4</v>
      </c>
      <c r="AR8" s="793"/>
    </row>
    <row r="9" spans="1:44" s="814" customFormat="1" ht="18" customHeight="1" x14ac:dyDescent="0.25">
      <c r="A9" s="822" t="s">
        <v>357</v>
      </c>
      <c r="B9" s="253">
        <v>86.2</v>
      </c>
      <c r="C9" s="253">
        <v>82.7</v>
      </c>
      <c r="D9" s="253">
        <v>90.8</v>
      </c>
      <c r="E9" s="253">
        <v>100.7</v>
      </c>
      <c r="F9" s="22">
        <v>106.4</v>
      </c>
      <c r="G9" s="22">
        <v>90.8</v>
      </c>
      <c r="H9" s="22">
        <v>109</v>
      </c>
      <c r="I9" s="22">
        <v>114.2</v>
      </c>
      <c r="J9" s="22">
        <v>82.9</v>
      </c>
      <c r="K9" s="22">
        <v>105.5</v>
      </c>
      <c r="L9" s="22">
        <v>115.1</v>
      </c>
      <c r="M9" s="22">
        <v>119.2</v>
      </c>
      <c r="N9" s="22">
        <v>119.9</v>
      </c>
      <c r="O9" s="22">
        <v>80.2</v>
      </c>
      <c r="P9" s="22">
        <v>114.4</v>
      </c>
      <c r="Q9" s="22">
        <v>120.3</v>
      </c>
      <c r="R9" s="22">
        <v>108.8</v>
      </c>
      <c r="S9" s="22">
        <v>123.8</v>
      </c>
      <c r="T9" s="22">
        <v>110.3</v>
      </c>
      <c r="U9" s="22">
        <v>133.80000000000001</v>
      </c>
      <c r="V9" s="22">
        <v>116.6</v>
      </c>
      <c r="W9" s="22">
        <v>123</v>
      </c>
      <c r="X9" s="22">
        <v>125.8</v>
      </c>
      <c r="Y9" s="22">
        <v>132</v>
      </c>
      <c r="Z9" s="22">
        <v>133.5</v>
      </c>
      <c r="AA9" s="22">
        <v>139.6</v>
      </c>
      <c r="AB9" s="22">
        <v>136.30000000000001</v>
      </c>
      <c r="AC9" s="22">
        <v>127.2</v>
      </c>
      <c r="AD9" s="22">
        <v>142.19999999999999</v>
      </c>
      <c r="AE9" s="22">
        <v>158.4</v>
      </c>
      <c r="AF9" s="22">
        <v>146.1</v>
      </c>
      <c r="AG9" s="22">
        <v>153.5</v>
      </c>
      <c r="AH9" s="22">
        <v>154.69999999999999</v>
      </c>
      <c r="AI9" s="22">
        <v>154</v>
      </c>
      <c r="AJ9" s="22">
        <v>164.2</v>
      </c>
      <c r="AK9" s="22">
        <v>155.80000000000001</v>
      </c>
      <c r="AL9" s="22">
        <v>148.1</v>
      </c>
      <c r="AM9" s="253">
        <v>122</v>
      </c>
      <c r="AN9" s="793" t="s">
        <v>328</v>
      </c>
      <c r="AO9" s="793">
        <v>174.2</v>
      </c>
      <c r="AP9" s="793">
        <v>168</v>
      </c>
      <c r="AQ9" s="793">
        <v>173.4</v>
      </c>
      <c r="AR9" s="793"/>
    </row>
    <row r="10" spans="1:44" s="814" customFormat="1" ht="18" customHeight="1" x14ac:dyDescent="0.25">
      <c r="A10" s="822" t="s">
        <v>358</v>
      </c>
      <c r="B10" s="253">
        <v>87.2</v>
      </c>
      <c r="C10" s="253">
        <v>85.5</v>
      </c>
      <c r="D10" s="253">
        <v>91.5</v>
      </c>
      <c r="E10" s="253">
        <v>101.2</v>
      </c>
      <c r="F10" s="22">
        <v>109.2</v>
      </c>
      <c r="G10" s="22">
        <v>90.8</v>
      </c>
      <c r="H10" s="22">
        <v>109.2</v>
      </c>
      <c r="I10" s="22">
        <v>114.2</v>
      </c>
      <c r="J10" s="22">
        <v>80.5</v>
      </c>
      <c r="K10" s="22">
        <v>105.9</v>
      </c>
      <c r="L10" s="22">
        <v>116.6</v>
      </c>
      <c r="M10" s="22">
        <v>119.3</v>
      </c>
      <c r="N10" s="22">
        <v>120.3</v>
      </c>
      <c r="O10" s="22">
        <v>82.3</v>
      </c>
      <c r="P10" s="22">
        <v>116.6</v>
      </c>
      <c r="Q10" s="22">
        <v>119</v>
      </c>
      <c r="R10" s="22">
        <v>108.6</v>
      </c>
      <c r="S10" s="22">
        <v>129.30000000000001</v>
      </c>
      <c r="T10" s="22">
        <v>103.1</v>
      </c>
      <c r="U10" s="22">
        <v>138.4</v>
      </c>
      <c r="V10" s="22">
        <v>113.7</v>
      </c>
      <c r="W10" s="22">
        <v>126.5</v>
      </c>
      <c r="X10" s="22">
        <v>126.4</v>
      </c>
      <c r="Y10" s="22">
        <v>133.30000000000001</v>
      </c>
      <c r="Z10" s="22">
        <v>134.5</v>
      </c>
      <c r="AA10" s="22">
        <v>137.69999999999999</v>
      </c>
      <c r="AB10" s="22">
        <v>138</v>
      </c>
      <c r="AC10" s="22">
        <v>127.6</v>
      </c>
      <c r="AD10" s="22">
        <v>143.19999999999999</v>
      </c>
      <c r="AE10" s="22">
        <v>160.19999999999999</v>
      </c>
      <c r="AF10" s="22">
        <v>148.4</v>
      </c>
      <c r="AG10" s="22">
        <v>151.19999999999999</v>
      </c>
      <c r="AH10" s="22">
        <v>153</v>
      </c>
      <c r="AI10" s="22">
        <v>153.80000000000001</v>
      </c>
      <c r="AJ10" s="22">
        <v>162.9</v>
      </c>
      <c r="AK10" s="22">
        <v>154.30000000000001</v>
      </c>
      <c r="AL10" s="22">
        <v>146.69999999999999</v>
      </c>
      <c r="AM10" s="253">
        <v>122.3</v>
      </c>
      <c r="AN10" s="253">
        <v>160.4</v>
      </c>
      <c r="AO10" s="253">
        <v>173.4</v>
      </c>
      <c r="AP10" s="793">
        <v>169.3</v>
      </c>
      <c r="AQ10" s="793">
        <v>175.3</v>
      </c>
      <c r="AR10" s="793"/>
    </row>
    <row r="11" spans="1:44" s="814" customFormat="1" ht="18" customHeight="1" x14ac:dyDescent="0.25">
      <c r="A11" s="822" t="s">
        <v>359</v>
      </c>
      <c r="B11" s="253">
        <v>86.2</v>
      </c>
      <c r="C11" s="253">
        <v>87.4</v>
      </c>
      <c r="D11" s="253">
        <v>90.8</v>
      </c>
      <c r="E11" s="253">
        <v>101.2</v>
      </c>
      <c r="F11" s="22">
        <v>109.4</v>
      </c>
      <c r="G11" s="22">
        <v>91</v>
      </c>
      <c r="H11" s="22">
        <v>109.9</v>
      </c>
      <c r="I11" s="22">
        <v>114.8</v>
      </c>
      <c r="J11" s="22">
        <v>81.599999999999994</v>
      </c>
      <c r="K11" s="22">
        <v>106.6</v>
      </c>
      <c r="L11" s="22">
        <v>118</v>
      </c>
      <c r="M11" s="22">
        <v>119.3</v>
      </c>
      <c r="N11" s="22">
        <v>119.4</v>
      </c>
      <c r="O11" s="22">
        <v>84.6</v>
      </c>
      <c r="P11" s="22">
        <v>116.2</v>
      </c>
      <c r="Q11" s="22">
        <v>118.5</v>
      </c>
      <c r="R11" s="22">
        <v>108.6</v>
      </c>
      <c r="S11" s="22">
        <v>131.4</v>
      </c>
      <c r="T11" s="22">
        <v>100.7</v>
      </c>
      <c r="U11" s="22">
        <v>138.6</v>
      </c>
      <c r="V11" s="22">
        <v>113.5</v>
      </c>
      <c r="W11" s="22">
        <v>127.1</v>
      </c>
      <c r="X11" s="22">
        <v>127</v>
      </c>
      <c r="Y11" s="22">
        <v>134.4</v>
      </c>
      <c r="Z11" s="22">
        <v>133.80000000000001</v>
      </c>
      <c r="AA11" s="22">
        <v>137.1</v>
      </c>
      <c r="AB11" s="22">
        <v>138.19999999999999</v>
      </c>
      <c r="AC11" s="22">
        <v>130</v>
      </c>
      <c r="AD11" s="22">
        <v>142.19999999999999</v>
      </c>
      <c r="AE11" s="22">
        <v>160.4</v>
      </c>
      <c r="AF11" s="22">
        <v>147.9</v>
      </c>
      <c r="AG11" s="22">
        <v>149.1</v>
      </c>
      <c r="AH11" s="22">
        <v>151.1</v>
      </c>
      <c r="AI11" s="22">
        <v>153.9</v>
      </c>
      <c r="AJ11" s="22">
        <v>165.2</v>
      </c>
      <c r="AK11" s="22">
        <v>152.80000000000001</v>
      </c>
      <c r="AL11" s="22">
        <v>147.19999999999999</v>
      </c>
      <c r="AM11" s="253">
        <v>123.4</v>
      </c>
      <c r="AN11" s="253">
        <v>158.80000000000001</v>
      </c>
      <c r="AO11" s="253">
        <v>171</v>
      </c>
      <c r="AP11" s="793">
        <v>168.4</v>
      </c>
      <c r="AQ11" s="793">
        <v>174.6</v>
      </c>
      <c r="AR11" s="793"/>
    </row>
    <row r="12" spans="1:44" s="814" customFormat="1" ht="18" customHeight="1" x14ac:dyDescent="0.25">
      <c r="A12" s="823" t="s">
        <v>354</v>
      </c>
      <c r="B12" s="254">
        <v>86.4</v>
      </c>
      <c r="C12" s="254">
        <v>88</v>
      </c>
      <c r="D12" s="254">
        <v>90.8</v>
      </c>
      <c r="E12" s="254">
        <v>101</v>
      </c>
      <c r="F12" s="23">
        <v>109.5</v>
      </c>
      <c r="G12" s="23">
        <v>91</v>
      </c>
      <c r="H12" s="23">
        <v>108.9</v>
      </c>
      <c r="I12" s="23">
        <v>113.2</v>
      </c>
      <c r="J12" s="23">
        <v>81.099999999999994</v>
      </c>
      <c r="K12" s="23">
        <v>106.7</v>
      </c>
      <c r="L12" s="23">
        <v>118</v>
      </c>
      <c r="M12" s="23">
        <v>119.4</v>
      </c>
      <c r="N12" s="23">
        <v>119.8</v>
      </c>
      <c r="O12" s="23">
        <v>84.6</v>
      </c>
      <c r="P12" s="23">
        <v>116.3</v>
      </c>
      <c r="Q12" s="23">
        <v>118.5</v>
      </c>
      <c r="R12" s="23">
        <v>108.6</v>
      </c>
      <c r="S12" s="23">
        <v>131.5</v>
      </c>
      <c r="T12" s="23">
        <v>100.7</v>
      </c>
      <c r="U12" s="23">
        <v>138.6</v>
      </c>
      <c r="V12" s="23">
        <v>113.5</v>
      </c>
      <c r="W12" s="23">
        <v>127.1</v>
      </c>
      <c r="X12" s="23">
        <v>126.7</v>
      </c>
      <c r="Y12" s="23">
        <v>134.4</v>
      </c>
      <c r="Z12" s="254">
        <v>133.80000000000001</v>
      </c>
      <c r="AA12" s="254">
        <v>136.9</v>
      </c>
      <c r="AB12" s="254">
        <v>138.19999999999999</v>
      </c>
      <c r="AC12" s="254">
        <v>129.30000000000001</v>
      </c>
      <c r="AD12" s="254">
        <v>142.19999999999999</v>
      </c>
      <c r="AE12" s="254">
        <v>160.30000000000001</v>
      </c>
      <c r="AF12" s="254">
        <v>147.9</v>
      </c>
      <c r="AG12" s="254">
        <v>149.1</v>
      </c>
      <c r="AH12" s="254">
        <v>150.69999999999999</v>
      </c>
      <c r="AI12" s="254">
        <v>153.30000000000001</v>
      </c>
      <c r="AJ12" s="815">
        <v>164.4</v>
      </c>
      <c r="AK12" s="816">
        <v>152.6</v>
      </c>
      <c r="AL12" s="816">
        <v>146.80000000000001</v>
      </c>
      <c r="AM12" s="254">
        <v>123.1</v>
      </c>
      <c r="AN12" s="903">
        <v>158.1</v>
      </c>
      <c r="AO12" s="254">
        <v>171</v>
      </c>
      <c r="AP12" s="254">
        <v>168.4</v>
      </c>
      <c r="AQ12" s="254"/>
      <c r="AR12" s="254"/>
    </row>
    <row r="13" spans="1:44" x14ac:dyDescent="0.25">
      <c r="AL13" s="43"/>
    </row>
    <row r="14" spans="1:44" s="239" customFormat="1" x14ac:dyDescent="0.25">
      <c r="A14" s="825" t="s">
        <v>362</v>
      </c>
      <c r="B14" s="260"/>
      <c r="C14" s="260"/>
      <c r="D14" s="260"/>
      <c r="E14" s="260"/>
      <c r="F14" s="260"/>
      <c r="G14" s="260"/>
      <c r="H14" s="260">
        <f t="shared" ref="H14:AJ14" si="0">H4-H$11</f>
        <v>-6.9000000000000057</v>
      </c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>
        <f t="shared" si="0"/>
        <v>22</v>
      </c>
      <c r="U14" s="260">
        <f t="shared" si="0"/>
        <v>-16.5</v>
      </c>
      <c r="V14" s="260">
        <f t="shared" si="0"/>
        <v>12.099999999999994</v>
      </c>
      <c r="W14" s="260">
        <f t="shared" si="0"/>
        <v>-1.0999999999999943</v>
      </c>
      <c r="X14" s="260">
        <f t="shared" si="0"/>
        <v>4</v>
      </c>
      <c r="Y14" s="260">
        <f t="shared" si="0"/>
        <v>-4.8000000000000114</v>
      </c>
      <c r="Z14" s="260">
        <f t="shared" si="0"/>
        <v>-2</v>
      </c>
      <c r="AA14" s="260">
        <f t="shared" si="0"/>
        <v>-9.9999999999994316E-2</v>
      </c>
      <c r="AB14" s="260">
        <f t="shared" si="0"/>
        <v>-1.1999999999999886</v>
      </c>
      <c r="AC14" s="260">
        <f t="shared" si="0"/>
        <v>7.9000000000000057</v>
      </c>
      <c r="AD14" s="260">
        <f t="shared" si="0"/>
        <v>-2.5</v>
      </c>
      <c r="AE14" s="260">
        <f t="shared" si="0"/>
        <v>-15.400000000000006</v>
      </c>
      <c r="AF14" s="260">
        <f t="shared" si="0"/>
        <v>9.9999999999994316E-2</v>
      </c>
      <c r="AG14" s="260">
        <f t="shared" si="0"/>
        <v>-9.9999999999994316E-2</v>
      </c>
      <c r="AH14" s="260">
        <f t="shared" si="0"/>
        <v>-0.79999999999998295</v>
      </c>
      <c r="AI14" s="260">
        <f t="shared" si="0"/>
        <v>0</v>
      </c>
      <c r="AJ14" s="260">
        <f t="shared" si="0"/>
        <v>-9.7999999999999829</v>
      </c>
      <c r="AK14" s="260">
        <f t="shared" ref="AK14:AP14" si="1">AK4-AK$11</f>
        <v>10.699999999999989</v>
      </c>
      <c r="AL14" s="260">
        <f t="shared" si="1"/>
        <v>11.5</v>
      </c>
      <c r="AM14" s="260">
        <f t="shared" si="1"/>
        <v>42.599999999999994</v>
      </c>
      <c r="AN14" s="260">
        <f t="shared" si="1"/>
        <v>-0.80000000000001137</v>
      </c>
      <c r="AO14" s="260">
        <f t="shared" si="1"/>
        <v>-5.6999999999999886</v>
      </c>
      <c r="AP14" s="260">
        <f t="shared" si="1"/>
        <v>-1.5999999999999943</v>
      </c>
      <c r="AQ14" s="260">
        <f t="shared" ref="AQ14:AR14" si="2">AQ4-AQ$11</f>
        <v>-6.5999999999999943</v>
      </c>
      <c r="AR14" s="260">
        <f t="shared" si="2"/>
        <v>170.7</v>
      </c>
    </row>
    <row r="15" spans="1:44" s="239" customFormat="1" x14ac:dyDescent="0.25">
      <c r="A15" s="825" t="s">
        <v>363</v>
      </c>
      <c r="B15" s="826"/>
      <c r="C15" s="826"/>
      <c r="D15" s="826"/>
      <c r="E15" s="826"/>
      <c r="F15" s="826"/>
      <c r="G15" s="826"/>
      <c r="H15" s="826">
        <f t="shared" ref="H15:AJ15" si="3">(H4/H$11)-1</f>
        <v>-6.2784349408553264E-2</v>
      </c>
      <c r="I15" s="826"/>
      <c r="J15" s="826"/>
      <c r="K15" s="826"/>
      <c r="L15" s="826"/>
      <c r="M15" s="826"/>
      <c r="N15" s="826"/>
      <c r="O15" s="826"/>
      <c r="P15" s="826"/>
      <c r="Q15" s="826"/>
      <c r="R15" s="826"/>
      <c r="S15" s="826"/>
      <c r="T15" s="826">
        <f t="shared" si="3"/>
        <v>0.21847070506454824</v>
      </c>
      <c r="U15" s="826">
        <f t="shared" si="3"/>
        <v>-0.11904761904761907</v>
      </c>
      <c r="V15" s="826">
        <f t="shared" si="3"/>
        <v>0.10660792951541853</v>
      </c>
      <c r="W15" s="826">
        <f t="shared" si="3"/>
        <v>-8.6546026750589089E-3</v>
      </c>
      <c r="X15" s="826">
        <f t="shared" si="3"/>
        <v>3.1496062992125928E-2</v>
      </c>
      <c r="Y15" s="826">
        <f t="shared" si="3"/>
        <v>-3.5714285714285809E-2</v>
      </c>
      <c r="Z15" s="826">
        <f t="shared" si="3"/>
        <v>-1.4947683109118093E-2</v>
      </c>
      <c r="AA15" s="826">
        <f t="shared" si="3"/>
        <v>-7.2939460247989363E-4</v>
      </c>
      <c r="AB15" s="826">
        <f t="shared" si="3"/>
        <v>-8.683068017366069E-3</v>
      </c>
      <c r="AC15" s="826">
        <f t="shared" si="3"/>
        <v>6.0769230769230909E-2</v>
      </c>
      <c r="AD15" s="826">
        <f t="shared" si="3"/>
        <v>-1.7580872011251802E-2</v>
      </c>
      <c r="AE15" s="826">
        <f t="shared" si="3"/>
        <v>-9.6009975062344211E-2</v>
      </c>
      <c r="AF15" s="826">
        <f t="shared" si="3"/>
        <v>6.7613252197418205E-4</v>
      </c>
      <c r="AG15" s="826">
        <f t="shared" si="3"/>
        <v>-6.7069081153581234E-4</v>
      </c>
      <c r="AH15" s="826">
        <f t="shared" si="3"/>
        <v>-5.2945069490402119E-3</v>
      </c>
      <c r="AI15" s="826">
        <f t="shared" si="3"/>
        <v>0</v>
      </c>
      <c r="AJ15" s="826">
        <f t="shared" si="3"/>
        <v>-5.9322033898305038E-2</v>
      </c>
      <c r="AK15" s="826">
        <f t="shared" ref="AK15:AP15" si="4">(AK4/AK$11)-1</f>
        <v>7.0026178010471174E-2</v>
      </c>
      <c r="AL15" s="826">
        <f t="shared" si="4"/>
        <v>7.8125E-2</v>
      </c>
      <c r="AM15" s="826">
        <f t="shared" si="4"/>
        <v>0.34521880064829813</v>
      </c>
      <c r="AN15" s="826">
        <f t="shared" si="4"/>
        <v>-5.0377833753149082E-3</v>
      </c>
      <c r="AO15" s="826">
        <f t="shared" si="4"/>
        <v>-3.3333333333333215E-2</v>
      </c>
      <c r="AP15" s="826">
        <f t="shared" si="4"/>
        <v>-9.5011876484559776E-3</v>
      </c>
      <c r="AQ15" s="826">
        <f t="shared" ref="AQ15:AR15" si="5">(AQ4/AQ$11)-1</f>
        <v>-3.7800687285223344E-2</v>
      </c>
      <c r="AR15" s="826" t="e">
        <f t="shared" si="5"/>
        <v>#DIV/0!</v>
      </c>
    </row>
    <row r="17" spans="1:44" s="90" customFormat="1" x14ac:dyDescent="0.25">
      <c r="A17" s="828" t="s">
        <v>364</v>
      </c>
      <c r="B17" s="247"/>
      <c r="C17" s="247"/>
      <c r="D17" s="247"/>
      <c r="E17" s="247"/>
      <c r="F17" s="247"/>
      <c r="G17" s="247"/>
      <c r="H17" s="247">
        <f t="shared" ref="H17:AJ17" si="6">H5-H$11</f>
        <v>-6.9000000000000057</v>
      </c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>
        <f t="shared" si="6"/>
        <v>22</v>
      </c>
      <c r="U17" s="247">
        <f t="shared" si="6"/>
        <v>-16.5</v>
      </c>
      <c r="V17" s="247">
        <f t="shared" si="6"/>
        <v>6.2000000000000028</v>
      </c>
      <c r="W17" s="247">
        <f t="shared" si="6"/>
        <v>-1.0999999999999943</v>
      </c>
      <c r="X17" s="247">
        <f t="shared" si="6"/>
        <v>4</v>
      </c>
      <c r="Y17" s="247">
        <f t="shared" si="6"/>
        <v>-4.8000000000000114</v>
      </c>
      <c r="Z17" s="247">
        <f t="shared" si="6"/>
        <v>-2</v>
      </c>
      <c r="AA17" s="247">
        <f t="shared" si="6"/>
        <v>-9.9999999999994316E-2</v>
      </c>
      <c r="AB17" s="247">
        <f t="shared" si="6"/>
        <v>-1.1999999999999886</v>
      </c>
      <c r="AC17" s="247">
        <f t="shared" si="6"/>
        <v>5.8000000000000114</v>
      </c>
      <c r="AD17" s="247">
        <f t="shared" si="6"/>
        <v>-2.5</v>
      </c>
      <c r="AE17" s="247">
        <f t="shared" si="6"/>
        <v>-15.400000000000006</v>
      </c>
      <c r="AF17" s="247">
        <f t="shared" si="6"/>
        <v>9.9999999999994316E-2</v>
      </c>
      <c r="AG17" s="247">
        <f t="shared" si="6"/>
        <v>-9.9999999999994316E-2</v>
      </c>
      <c r="AH17" s="247">
        <f t="shared" si="6"/>
        <v>-0.79999999999998295</v>
      </c>
      <c r="AI17" s="247">
        <f t="shared" si="6"/>
        <v>-5</v>
      </c>
      <c r="AJ17" s="247">
        <f t="shared" si="6"/>
        <v>-11.799999999999983</v>
      </c>
      <c r="AK17" s="247">
        <f t="shared" ref="AK17:AP17" si="7">AK5-AK$11</f>
        <v>10.699999999999989</v>
      </c>
      <c r="AL17" s="247">
        <f t="shared" si="7"/>
        <v>11.5</v>
      </c>
      <c r="AM17" s="247">
        <f t="shared" si="7"/>
        <v>42.599999999999994</v>
      </c>
      <c r="AN17" s="247">
        <f t="shared" si="7"/>
        <v>-2.3000000000000114</v>
      </c>
      <c r="AO17" s="247">
        <f t="shared" si="7"/>
        <v>-5.6999999999999886</v>
      </c>
      <c r="AP17" s="247">
        <f t="shared" si="7"/>
        <v>-1.5999999999999943</v>
      </c>
      <c r="AQ17" s="247">
        <f t="shared" ref="AQ17:AR17" si="8">AQ5-AQ$11</f>
        <v>-6.5999999999999943</v>
      </c>
      <c r="AR17" s="247">
        <f t="shared" si="8"/>
        <v>0</v>
      </c>
    </row>
    <row r="18" spans="1:44" s="90" customFormat="1" x14ac:dyDescent="0.25">
      <c r="A18" s="828" t="s">
        <v>365</v>
      </c>
      <c r="B18" s="394"/>
      <c r="C18" s="394"/>
      <c r="D18" s="394"/>
      <c r="E18" s="394"/>
      <c r="F18" s="394"/>
      <c r="G18" s="394"/>
      <c r="H18" s="394">
        <f t="shared" ref="H18:AJ18" si="9">(H5/H$11)-1</f>
        <v>-6.2784349408553264E-2</v>
      </c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>
        <f t="shared" si="9"/>
        <v>0.21847070506454824</v>
      </c>
      <c r="U18" s="394">
        <f t="shared" si="9"/>
        <v>-0.11904761904761907</v>
      </c>
      <c r="V18" s="394">
        <f t="shared" si="9"/>
        <v>5.4625550660792888E-2</v>
      </c>
      <c r="W18" s="394">
        <f t="shared" si="9"/>
        <v>-8.6546026750589089E-3</v>
      </c>
      <c r="X18" s="394">
        <f t="shared" si="9"/>
        <v>3.1496062992125928E-2</v>
      </c>
      <c r="Y18" s="394">
        <f t="shared" si="9"/>
        <v>-3.5714285714285809E-2</v>
      </c>
      <c r="Z18" s="394">
        <f t="shared" si="9"/>
        <v>-1.4947683109118093E-2</v>
      </c>
      <c r="AA18" s="394">
        <f t="shared" si="9"/>
        <v>-7.2939460247989363E-4</v>
      </c>
      <c r="AB18" s="394">
        <f t="shared" si="9"/>
        <v>-8.683068017366069E-3</v>
      </c>
      <c r="AC18" s="394">
        <f t="shared" si="9"/>
        <v>4.4615384615384723E-2</v>
      </c>
      <c r="AD18" s="394">
        <f t="shared" si="9"/>
        <v>-1.7580872011251802E-2</v>
      </c>
      <c r="AE18" s="394">
        <f t="shared" si="9"/>
        <v>-9.6009975062344211E-2</v>
      </c>
      <c r="AF18" s="394">
        <f t="shared" si="9"/>
        <v>6.7613252197418205E-4</v>
      </c>
      <c r="AG18" s="394">
        <f t="shared" si="9"/>
        <v>-6.7069081153581234E-4</v>
      </c>
      <c r="AH18" s="394">
        <f t="shared" si="9"/>
        <v>-5.2945069490402119E-3</v>
      </c>
      <c r="AI18" s="394">
        <f t="shared" si="9"/>
        <v>-3.2488628979857048E-2</v>
      </c>
      <c r="AJ18" s="394">
        <f t="shared" si="9"/>
        <v>-7.1428571428571286E-2</v>
      </c>
      <c r="AK18" s="394">
        <f t="shared" ref="AK18:AP18" si="10">(AK5/AK$11)-1</f>
        <v>7.0026178010471174E-2</v>
      </c>
      <c r="AL18" s="394">
        <f t="shared" si="10"/>
        <v>7.8125E-2</v>
      </c>
      <c r="AM18" s="394">
        <f t="shared" si="10"/>
        <v>0.34521880064829813</v>
      </c>
      <c r="AN18" s="394">
        <f t="shared" si="10"/>
        <v>-1.4483627204030292E-2</v>
      </c>
      <c r="AO18" s="394">
        <f t="shared" si="10"/>
        <v>-3.3333333333333215E-2</v>
      </c>
      <c r="AP18" s="394">
        <f t="shared" si="10"/>
        <v>-9.5011876484559776E-3</v>
      </c>
      <c r="AQ18" s="394">
        <f t="shared" ref="AQ18:AR18" si="11">(AQ5/AQ$11)-1</f>
        <v>-3.7800687285223344E-2</v>
      </c>
      <c r="AR18" s="394" t="e">
        <f t="shared" si="11"/>
        <v>#DIV/0!</v>
      </c>
    </row>
    <row r="20" spans="1:44" s="89" customFormat="1" x14ac:dyDescent="0.25">
      <c r="A20" s="827" t="s">
        <v>366</v>
      </c>
      <c r="B20" s="244">
        <f>B6-B$11</f>
        <v>6.7999999999999972</v>
      </c>
      <c r="C20" s="244">
        <f t="shared" ref="C20:AJ20" si="12">C6-C$11</f>
        <v>3.0999999999999943</v>
      </c>
      <c r="D20" s="244">
        <f t="shared" si="12"/>
        <v>-1.3999999999999915</v>
      </c>
      <c r="E20" s="244">
        <f t="shared" si="12"/>
        <v>-11.100000000000009</v>
      </c>
      <c r="F20" s="244">
        <f t="shared" si="12"/>
        <v>-13.600000000000009</v>
      </c>
      <c r="G20" s="244">
        <f t="shared" si="12"/>
        <v>8.2999999999999972</v>
      </c>
      <c r="H20" s="244">
        <f t="shared" si="12"/>
        <v>-14</v>
      </c>
      <c r="I20" s="244"/>
      <c r="J20" s="244"/>
      <c r="K20" s="244"/>
      <c r="L20" s="244"/>
      <c r="M20" s="244"/>
      <c r="N20" s="244"/>
      <c r="O20" s="244">
        <f t="shared" si="12"/>
        <v>2.4000000000000057</v>
      </c>
      <c r="P20" s="244"/>
      <c r="Q20" s="244"/>
      <c r="R20" s="244"/>
      <c r="S20" s="244"/>
      <c r="T20" s="244">
        <f t="shared" si="12"/>
        <v>17.299999999999997</v>
      </c>
      <c r="U20" s="244">
        <f t="shared" si="12"/>
        <v>-13.199999999999989</v>
      </c>
      <c r="V20" s="244">
        <f t="shared" si="12"/>
        <v>6.2000000000000028</v>
      </c>
      <c r="W20" s="244">
        <f t="shared" si="12"/>
        <v>-4.0999999999999943</v>
      </c>
      <c r="X20" s="244">
        <f t="shared" si="12"/>
        <v>4</v>
      </c>
      <c r="Y20" s="244">
        <f t="shared" si="12"/>
        <v>-4.8000000000000114</v>
      </c>
      <c r="Z20" s="244">
        <f t="shared" si="12"/>
        <v>2</v>
      </c>
      <c r="AA20" s="244">
        <f t="shared" si="12"/>
        <v>4.8000000000000114</v>
      </c>
      <c r="AB20" s="244">
        <f t="shared" si="12"/>
        <v>-1.1999999999999886</v>
      </c>
      <c r="AC20" s="244">
        <f t="shared" si="12"/>
        <v>5.8000000000000114</v>
      </c>
      <c r="AD20" s="244">
        <f t="shared" si="12"/>
        <v>0.5</v>
      </c>
      <c r="AE20" s="244">
        <f t="shared" si="12"/>
        <v>-15.400000000000006</v>
      </c>
      <c r="AF20" s="244">
        <f t="shared" si="12"/>
        <v>-2.9000000000000057</v>
      </c>
      <c r="AG20" s="244">
        <f t="shared" si="12"/>
        <v>-9.9999999999994316E-2</v>
      </c>
      <c r="AH20" s="244">
        <f t="shared" si="12"/>
        <v>-0.79999999999998295</v>
      </c>
      <c r="AI20" s="244">
        <f t="shared" si="12"/>
        <v>-5.5</v>
      </c>
      <c r="AJ20" s="244">
        <f t="shared" si="12"/>
        <v>-5.6999999999999886</v>
      </c>
      <c r="AK20" s="244">
        <f t="shared" ref="AK20:AP20" si="13">AK6-AK$11</f>
        <v>10.699999999999989</v>
      </c>
      <c r="AL20" s="244">
        <f t="shared" si="13"/>
        <v>11.5</v>
      </c>
      <c r="AM20" s="244">
        <f t="shared" si="13"/>
        <v>22.599999999999994</v>
      </c>
      <c r="AN20" s="244">
        <f t="shared" si="13"/>
        <v>-2.3000000000000114</v>
      </c>
      <c r="AO20" s="244">
        <f t="shared" si="13"/>
        <v>-5.6999999999999886</v>
      </c>
      <c r="AP20" s="244">
        <f t="shared" si="13"/>
        <v>-1.5999999999999943</v>
      </c>
      <c r="AQ20" s="244">
        <f t="shared" ref="AQ20:AR20" si="14">AQ6-AQ$11</f>
        <v>-6.5999999999999943</v>
      </c>
      <c r="AR20" s="244">
        <f t="shared" si="14"/>
        <v>0</v>
      </c>
    </row>
    <row r="21" spans="1:44" s="89" customFormat="1" x14ac:dyDescent="0.25">
      <c r="A21" s="827" t="s">
        <v>367</v>
      </c>
      <c r="B21" s="392">
        <f>(B6/B$11)-1</f>
        <v>7.8886310904872303E-2</v>
      </c>
      <c r="C21" s="392">
        <f t="shared" ref="C21:AJ21" si="15">(C6/C$11)-1</f>
        <v>3.5469107551487244E-2</v>
      </c>
      <c r="D21" s="392">
        <f t="shared" si="15"/>
        <v>-1.541850220264307E-2</v>
      </c>
      <c r="E21" s="392">
        <f t="shared" si="15"/>
        <v>-0.10968379446640319</v>
      </c>
      <c r="F21" s="392">
        <f t="shared" si="15"/>
        <v>-0.12431444241316281</v>
      </c>
      <c r="G21" s="392">
        <f t="shared" si="15"/>
        <v>9.1208791208791107E-2</v>
      </c>
      <c r="H21" s="392">
        <f t="shared" si="15"/>
        <v>-0.12738853503184711</v>
      </c>
      <c r="I21" s="392"/>
      <c r="J21" s="392"/>
      <c r="K21" s="392"/>
      <c r="L21" s="392"/>
      <c r="M21" s="392"/>
      <c r="N21" s="392"/>
      <c r="O21" s="392">
        <f t="shared" si="15"/>
        <v>2.8368794326241176E-2</v>
      </c>
      <c r="P21" s="392"/>
      <c r="Q21" s="392"/>
      <c r="R21" s="392"/>
      <c r="S21" s="392"/>
      <c r="T21" s="392">
        <f t="shared" si="15"/>
        <v>0.17179741807348559</v>
      </c>
      <c r="U21" s="392">
        <f t="shared" si="15"/>
        <v>-9.5238095238095122E-2</v>
      </c>
      <c r="V21" s="392">
        <f t="shared" si="15"/>
        <v>5.4625550660792888E-2</v>
      </c>
      <c r="W21" s="392">
        <f t="shared" si="15"/>
        <v>-3.2258064516129004E-2</v>
      </c>
      <c r="X21" s="392">
        <f t="shared" si="15"/>
        <v>3.1496062992125928E-2</v>
      </c>
      <c r="Y21" s="392">
        <f t="shared" si="15"/>
        <v>-3.5714285714285809E-2</v>
      </c>
      <c r="Z21" s="392">
        <f t="shared" si="15"/>
        <v>1.4947683109117982E-2</v>
      </c>
      <c r="AA21" s="392">
        <f t="shared" si="15"/>
        <v>3.5010940919037337E-2</v>
      </c>
      <c r="AB21" s="392">
        <f t="shared" si="15"/>
        <v>-8.683068017366069E-3</v>
      </c>
      <c r="AC21" s="392">
        <f t="shared" si="15"/>
        <v>4.4615384615384723E-2</v>
      </c>
      <c r="AD21" s="392">
        <f t="shared" si="15"/>
        <v>3.5161744022502717E-3</v>
      </c>
      <c r="AE21" s="392">
        <f t="shared" si="15"/>
        <v>-9.6009975062344211E-2</v>
      </c>
      <c r="AF21" s="392">
        <f t="shared" si="15"/>
        <v>-1.9607843137254943E-2</v>
      </c>
      <c r="AG21" s="392">
        <f t="shared" si="15"/>
        <v>-6.7069081153581234E-4</v>
      </c>
      <c r="AH21" s="392">
        <f t="shared" si="15"/>
        <v>-5.2945069490402119E-3</v>
      </c>
      <c r="AI21" s="392">
        <f t="shared" si="15"/>
        <v>-3.5737491877842809E-2</v>
      </c>
      <c r="AJ21" s="392">
        <f t="shared" si="15"/>
        <v>-3.4503631961259051E-2</v>
      </c>
      <c r="AK21" s="392">
        <f t="shared" ref="AK21:AP21" si="16">(AK6/AK$11)-1</f>
        <v>7.0026178010471174E-2</v>
      </c>
      <c r="AL21" s="392">
        <f t="shared" si="16"/>
        <v>7.8125E-2</v>
      </c>
      <c r="AM21" s="392">
        <f t="shared" si="16"/>
        <v>0.18314424635332238</v>
      </c>
      <c r="AN21" s="392">
        <f t="shared" si="16"/>
        <v>-1.4483627204030292E-2</v>
      </c>
      <c r="AO21" s="392">
        <f t="shared" si="16"/>
        <v>-3.3333333333333215E-2</v>
      </c>
      <c r="AP21" s="392">
        <f t="shared" si="16"/>
        <v>-9.5011876484559776E-3</v>
      </c>
      <c r="AQ21" s="392">
        <f t="shared" ref="AQ21:AR21" si="17">(AQ6/AQ$11)-1</f>
        <v>-3.7800687285223344E-2</v>
      </c>
      <c r="AR21" s="392" t="e">
        <f t="shared" si="17"/>
        <v>#DIV/0!</v>
      </c>
    </row>
    <row r="22" spans="1:44" x14ac:dyDescent="0.25">
      <c r="A22" s="43"/>
    </row>
    <row r="23" spans="1:44" s="131" customFormat="1" x14ac:dyDescent="0.25">
      <c r="A23" s="832" t="s">
        <v>361</v>
      </c>
      <c r="B23" s="833">
        <f>B7-B$11</f>
        <v>1.2000000000000028</v>
      </c>
      <c r="C23" s="833">
        <f t="shared" ref="C23:AJ23" si="18">C7-C$11</f>
        <v>-0.70000000000000284</v>
      </c>
      <c r="D23" s="833">
        <f t="shared" si="18"/>
        <v>-3.5</v>
      </c>
      <c r="E23" s="833">
        <f t="shared" si="18"/>
        <v>-5.1000000000000085</v>
      </c>
      <c r="F23" s="833">
        <f t="shared" si="18"/>
        <v>-7.3000000000000114</v>
      </c>
      <c r="G23" s="833">
        <f t="shared" si="18"/>
        <v>2</v>
      </c>
      <c r="H23" s="833">
        <f t="shared" si="18"/>
        <v>-5.6000000000000085</v>
      </c>
      <c r="I23" s="833">
        <f t="shared" si="18"/>
        <v>-0.89999999999999147</v>
      </c>
      <c r="J23" s="833">
        <f t="shared" si="18"/>
        <v>18.300000000000011</v>
      </c>
      <c r="K23" s="833">
        <f t="shared" si="18"/>
        <v>1.3000000000000114</v>
      </c>
      <c r="L23" s="833">
        <f t="shared" si="18"/>
        <v>-7.4000000000000057</v>
      </c>
      <c r="M23" s="833">
        <f t="shared" si="18"/>
        <v>1.1000000000000085</v>
      </c>
      <c r="N23" s="833">
        <f t="shared" si="18"/>
        <v>2</v>
      </c>
      <c r="O23" s="833">
        <f t="shared" si="18"/>
        <v>-6.0999999999999943</v>
      </c>
      <c r="P23" s="833">
        <f t="shared" si="18"/>
        <v>-3.4000000000000057</v>
      </c>
      <c r="Q23" s="833">
        <f t="shared" si="18"/>
        <v>-0.79999999999999716</v>
      </c>
      <c r="R23" s="833">
        <f t="shared" si="18"/>
        <v>-0.79999999999999716</v>
      </c>
      <c r="S23" s="833">
        <f t="shared" si="18"/>
        <v>-10.100000000000009</v>
      </c>
      <c r="T23" s="833">
        <f t="shared" si="18"/>
        <v>15.299999999999997</v>
      </c>
      <c r="U23" s="833">
        <f t="shared" si="18"/>
        <v>-10.199999999999989</v>
      </c>
      <c r="V23" s="833">
        <f t="shared" si="18"/>
        <v>12.099999999999994</v>
      </c>
      <c r="W23" s="833">
        <f t="shared" si="18"/>
        <v>-8.3999999999999915</v>
      </c>
      <c r="X23" s="833">
        <f t="shared" si="18"/>
        <v>-1.7000000000000028</v>
      </c>
      <c r="Y23" s="833">
        <f t="shared" si="18"/>
        <v>-4.4000000000000057</v>
      </c>
      <c r="Z23" s="833">
        <f t="shared" si="18"/>
        <v>0.89999999999997726</v>
      </c>
      <c r="AA23" s="833">
        <f t="shared" si="18"/>
        <v>4.8000000000000114</v>
      </c>
      <c r="AB23" s="833">
        <f t="shared" si="18"/>
        <v>-4.2999999999999829</v>
      </c>
      <c r="AC23" s="833">
        <f t="shared" si="18"/>
        <v>-4.7999999999999972</v>
      </c>
      <c r="AD23" s="833">
        <f t="shared" si="18"/>
        <v>-2.2999999999999829</v>
      </c>
      <c r="AE23" s="833">
        <f t="shared" si="18"/>
        <v>-11.5</v>
      </c>
      <c r="AF23" s="833">
        <f t="shared" si="18"/>
        <v>-8.7000000000000171</v>
      </c>
      <c r="AG23" s="833">
        <f t="shared" si="18"/>
        <v>3.0999999999999943</v>
      </c>
      <c r="AH23" s="833">
        <f t="shared" si="18"/>
        <v>1.7000000000000171</v>
      </c>
      <c r="AI23" s="833">
        <f t="shared" si="18"/>
        <v>1.0999999999999943</v>
      </c>
      <c r="AJ23" s="833">
        <f t="shared" si="18"/>
        <v>-5.6999999999999886</v>
      </c>
      <c r="AK23" s="833">
        <f t="shared" ref="AK23:AP23" si="19">AK7-AK$11</f>
        <v>12.199999999999989</v>
      </c>
      <c r="AL23" s="833">
        <f t="shared" si="19"/>
        <v>5.8000000000000114</v>
      </c>
      <c r="AM23" s="833">
        <f t="shared" si="19"/>
        <v>0</v>
      </c>
      <c r="AN23" s="833">
        <f t="shared" si="19"/>
        <v>-4.4000000000000057</v>
      </c>
      <c r="AO23" s="833">
        <f t="shared" si="19"/>
        <v>-3.5999999999999943</v>
      </c>
      <c r="AP23" s="833">
        <f t="shared" si="19"/>
        <v>0.40000000000000568</v>
      </c>
      <c r="AQ23" s="833">
        <f t="shared" ref="AQ23:AR23" si="20">AQ7-AQ$11</f>
        <v>0.5</v>
      </c>
      <c r="AR23" s="833">
        <f t="shared" si="20"/>
        <v>0</v>
      </c>
    </row>
    <row r="24" spans="1:44" s="131" customFormat="1" x14ac:dyDescent="0.25">
      <c r="A24" s="832" t="s">
        <v>360</v>
      </c>
      <c r="B24" s="390">
        <f>(B7/B$11)-1</f>
        <v>1.3921113689095099E-2</v>
      </c>
      <c r="C24" s="390">
        <f t="shared" ref="C24:AJ24" si="21">(C7/C$11)-1</f>
        <v>-8.0091533180778329E-3</v>
      </c>
      <c r="D24" s="390">
        <f t="shared" si="21"/>
        <v>-3.8546255506607952E-2</v>
      </c>
      <c r="E24" s="390">
        <f t="shared" si="21"/>
        <v>-5.039525691699609E-2</v>
      </c>
      <c r="F24" s="390">
        <f t="shared" si="21"/>
        <v>-6.6727605118830136E-2</v>
      </c>
      <c r="G24" s="390">
        <f t="shared" si="21"/>
        <v>2.19780219780219E-2</v>
      </c>
      <c r="H24" s="390">
        <f t="shared" si="21"/>
        <v>-5.0955414012738953E-2</v>
      </c>
      <c r="I24" s="390">
        <f t="shared" si="21"/>
        <v>-7.8397212543552808E-3</v>
      </c>
      <c r="J24" s="390">
        <f t="shared" si="21"/>
        <v>0.22426470588235303</v>
      </c>
      <c r="K24" s="390">
        <f t="shared" si="21"/>
        <v>1.2195121951219523E-2</v>
      </c>
      <c r="L24" s="390">
        <f t="shared" si="21"/>
        <v>-6.2711864406779672E-2</v>
      </c>
      <c r="M24" s="390">
        <f t="shared" si="21"/>
        <v>9.2204526404024989E-3</v>
      </c>
      <c r="N24" s="390">
        <f t="shared" si="21"/>
        <v>1.675041876046901E-2</v>
      </c>
      <c r="O24" s="390">
        <f t="shared" si="21"/>
        <v>-7.2104018912529488E-2</v>
      </c>
      <c r="P24" s="390">
        <f t="shared" si="21"/>
        <v>-2.9259896729776247E-2</v>
      </c>
      <c r="Q24" s="390">
        <f t="shared" si="21"/>
        <v>-6.7510548523206371E-3</v>
      </c>
      <c r="R24" s="390">
        <f t="shared" si="21"/>
        <v>-7.3664825046040328E-3</v>
      </c>
      <c r="S24" s="390">
        <f t="shared" si="21"/>
        <v>-7.6864535768645381E-2</v>
      </c>
      <c r="T24" s="390">
        <f t="shared" si="21"/>
        <v>0.15193644488579938</v>
      </c>
      <c r="U24" s="390">
        <f t="shared" si="21"/>
        <v>-7.3593073593073544E-2</v>
      </c>
      <c r="V24" s="390">
        <f t="shared" si="21"/>
        <v>0.10660792951541853</v>
      </c>
      <c r="W24" s="390">
        <f t="shared" si="21"/>
        <v>-6.6089693154996021E-2</v>
      </c>
      <c r="X24" s="390">
        <f t="shared" si="21"/>
        <v>-1.3385826771653564E-2</v>
      </c>
      <c r="Y24" s="390">
        <f t="shared" si="21"/>
        <v>-3.2738095238095233E-2</v>
      </c>
      <c r="Z24" s="390">
        <f t="shared" si="21"/>
        <v>6.7264573991030474E-3</v>
      </c>
      <c r="AA24" s="390">
        <f t="shared" si="21"/>
        <v>3.5010940919037337E-2</v>
      </c>
      <c r="AB24" s="390">
        <f t="shared" si="21"/>
        <v>-3.1114327062228497E-2</v>
      </c>
      <c r="AC24" s="390">
        <f t="shared" si="21"/>
        <v>-3.6923076923076947E-2</v>
      </c>
      <c r="AD24" s="390">
        <f t="shared" si="21"/>
        <v>-1.6174402250351494E-2</v>
      </c>
      <c r="AE24" s="390">
        <f t="shared" si="21"/>
        <v>-7.1695760598503688E-2</v>
      </c>
      <c r="AF24" s="390">
        <f t="shared" si="21"/>
        <v>-5.882352941176483E-2</v>
      </c>
      <c r="AG24" s="390">
        <f t="shared" si="21"/>
        <v>2.0791415157612292E-2</v>
      </c>
      <c r="AH24" s="390">
        <f t="shared" si="21"/>
        <v>1.1250827266710894E-2</v>
      </c>
      <c r="AI24" s="390">
        <f t="shared" si="21"/>
        <v>7.1474983755686061E-3</v>
      </c>
      <c r="AJ24" s="390">
        <f t="shared" si="21"/>
        <v>-3.4503631961259051E-2</v>
      </c>
      <c r="AK24" s="390">
        <f t="shared" ref="AK24:AP24" si="22">(AK7/AK$11)-1</f>
        <v>7.9842931937172734E-2</v>
      </c>
      <c r="AL24" s="390">
        <f t="shared" si="22"/>
        <v>3.9402173913043459E-2</v>
      </c>
      <c r="AM24" s="390">
        <f t="shared" si="22"/>
        <v>0</v>
      </c>
      <c r="AN24" s="390">
        <f t="shared" si="22"/>
        <v>-2.7707808564231717E-2</v>
      </c>
      <c r="AO24" s="390">
        <f t="shared" si="22"/>
        <v>-2.1052631578947323E-2</v>
      </c>
      <c r="AP24" s="390">
        <f t="shared" si="22"/>
        <v>2.3752969121140222E-3</v>
      </c>
      <c r="AQ24" s="390">
        <f t="shared" ref="AQ24:AR24" si="23">(AQ7/AQ$11)-1</f>
        <v>2.8636884306987298E-3</v>
      </c>
      <c r="AR24" s="390" t="e">
        <f t="shared" si="23"/>
        <v>#DIV/0!</v>
      </c>
    </row>
    <row r="25" spans="1:44" x14ac:dyDescent="0.25">
      <c r="A25" s="43"/>
    </row>
    <row r="26" spans="1:44" s="836" customFormat="1" x14ac:dyDescent="0.25">
      <c r="A26" s="834" t="s">
        <v>368</v>
      </c>
      <c r="B26" s="835">
        <f>B8-B$11</f>
        <v>-1.1000000000000085</v>
      </c>
      <c r="C26" s="835">
        <f t="shared" ref="C26:AJ26" si="24">C8-C$11</f>
        <v>-4.6000000000000085</v>
      </c>
      <c r="D26" s="835">
        <f t="shared" si="24"/>
        <v>-1.0999999999999943</v>
      </c>
      <c r="E26" s="835">
        <f t="shared" si="24"/>
        <v>-0.90000000000000568</v>
      </c>
      <c r="F26" s="835">
        <f t="shared" si="24"/>
        <v>-4.8000000000000114</v>
      </c>
      <c r="G26" s="835">
        <f t="shared" si="24"/>
        <v>0.79999999999999716</v>
      </c>
      <c r="H26" s="835">
        <f t="shared" si="24"/>
        <v>-2.8000000000000114</v>
      </c>
      <c r="I26" s="835">
        <f t="shared" si="24"/>
        <v>-0.89999999999999147</v>
      </c>
      <c r="J26" s="835">
        <f t="shared" si="24"/>
        <v>3.5</v>
      </c>
      <c r="K26" s="835">
        <f t="shared" si="24"/>
        <v>-0.29999999999999716</v>
      </c>
      <c r="L26" s="835">
        <f t="shared" si="24"/>
        <v>-4.7000000000000028</v>
      </c>
      <c r="M26" s="835">
        <f t="shared" si="24"/>
        <v>0.40000000000000568</v>
      </c>
      <c r="N26" s="835">
        <f t="shared" si="24"/>
        <v>0.5</v>
      </c>
      <c r="O26" s="835">
        <f t="shared" si="24"/>
        <v>-6.0999999999999943</v>
      </c>
      <c r="P26" s="835">
        <f t="shared" si="24"/>
        <v>-3.7999999999999972</v>
      </c>
      <c r="Q26" s="835">
        <f t="shared" si="24"/>
        <v>3.2000000000000028</v>
      </c>
      <c r="R26" s="835">
        <f t="shared" si="24"/>
        <v>-2.5</v>
      </c>
      <c r="S26" s="835">
        <f t="shared" si="24"/>
        <v>-10</v>
      </c>
      <c r="T26" s="835">
        <f t="shared" si="24"/>
        <v>12.399999999999991</v>
      </c>
      <c r="U26" s="835">
        <f t="shared" si="24"/>
        <v>-9.5999999999999943</v>
      </c>
      <c r="V26" s="835">
        <f t="shared" si="24"/>
        <v>7.5999999999999943</v>
      </c>
      <c r="W26" s="835">
        <f t="shared" si="24"/>
        <v>-6.8999999999999915</v>
      </c>
      <c r="X26" s="835">
        <f t="shared" si="24"/>
        <v>-1.7999999999999972</v>
      </c>
      <c r="Y26" s="835">
        <f t="shared" si="24"/>
        <v>-2.4000000000000057</v>
      </c>
      <c r="Z26" s="835">
        <f t="shared" si="24"/>
        <v>-1.6000000000000227</v>
      </c>
      <c r="AA26" s="835">
        <f t="shared" si="24"/>
        <v>4.7000000000000171</v>
      </c>
      <c r="AB26" s="835">
        <f t="shared" si="24"/>
        <v>-4.6999999999999886</v>
      </c>
      <c r="AC26" s="835">
        <f t="shared" si="24"/>
        <v>-4.5999999999999943</v>
      </c>
      <c r="AD26" s="835">
        <f t="shared" si="24"/>
        <v>-3.6999999999999886</v>
      </c>
      <c r="AE26" s="835">
        <f t="shared" si="24"/>
        <v>-11</v>
      </c>
      <c r="AF26" s="835">
        <f t="shared" si="24"/>
        <v>-4.7000000000000171</v>
      </c>
      <c r="AG26" s="835">
        <f t="shared" si="24"/>
        <v>5.5999999999999943</v>
      </c>
      <c r="AH26" s="835">
        <f t="shared" si="24"/>
        <v>4.7000000000000171</v>
      </c>
      <c r="AI26" s="835">
        <f t="shared" si="24"/>
        <v>-1.5999999999999943</v>
      </c>
      <c r="AJ26" s="835">
        <f t="shared" si="24"/>
        <v>-3.2999999999999829</v>
      </c>
      <c r="AK26" s="835">
        <f t="shared" ref="AK26:AP26" si="25">AK8-AK$11</f>
        <v>9.6999999999999886</v>
      </c>
      <c r="AL26" s="835">
        <f t="shared" si="25"/>
        <v>0.90000000000000568</v>
      </c>
      <c r="AM26" s="835">
        <f t="shared" si="25"/>
        <v>-0.60000000000000853</v>
      </c>
      <c r="AN26" s="835">
        <f t="shared" si="25"/>
        <v>-3.5</v>
      </c>
      <c r="AO26" s="835">
        <f t="shared" si="25"/>
        <v>0.69999999999998863</v>
      </c>
      <c r="AP26" s="835">
        <f t="shared" si="25"/>
        <v>-0.90000000000000568</v>
      </c>
      <c r="AQ26" s="835">
        <f t="shared" ref="AQ26:AR26" si="26">AQ8-AQ$11</f>
        <v>-0.19999999999998863</v>
      </c>
      <c r="AR26" s="835">
        <f t="shared" si="26"/>
        <v>0</v>
      </c>
    </row>
    <row r="27" spans="1:44" s="836" customFormat="1" x14ac:dyDescent="0.25">
      <c r="A27" s="834" t="s">
        <v>369</v>
      </c>
      <c r="B27" s="387">
        <f>(B8/B$11)-1</f>
        <v>-1.2761020881670637E-2</v>
      </c>
      <c r="C27" s="387">
        <f t="shared" ref="C27:AJ27" si="27">(C8/C$11)-1</f>
        <v>-5.2631578947368474E-2</v>
      </c>
      <c r="D27" s="387">
        <f t="shared" si="27"/>
        <v>-1.2114537444933848E-2</v>
      </c>
      <c r="E27" s="387">
        <f t="shared" si="27"/>
        <v>-8.8932806324111269E-3</v>
      </c>
      <c r="F27" s="387">
        <f t="shared" si="27"/>
        <v>-4.3875685557586919E-2</v>
      </c>
      <c r="G27" s="387">
        <f t="shared" si="27"/>
        <v>8.79120879120876E-3</v>
      </c>
      <c r="H27" s="387">
        <f t="shared" si="27"/>
        <v>-2.5477707006369532E-2</v>
      </c>
      <c r="I27" s="387">
        <f t="shared" si="27"/>
        <v>-7.8397212543552808E-3</v>
      </c>
      <c r="J27" s="387">
        <f t="shared" si="27"/>
        <v>4.2892156862745168E-2</v>
      </c>
      <c r="K27" s="387">
        <f t="shared" si="27"/>
        <v>-2.8142589118198558E-3</v>
      </c>
      <c r="L27" s="387">
        <f t="shared" si="27"/>
        <v>-3.9830508474576254E-2</v>
      </c>
      <c r="M27" s="387">
        <f t="shared" si="27"/>
        <v>3.3528918692373733E-3</v>
      </c>
      <c r="N27" s="387">
        <f t="shared" si="27"/>
        <v>4.1876046901172526E-3</v>
      </c>
      <c r="O27" s="387">
        <f t="shared" si="27"/>
        <v>-7.2104018912529488E-2</v>
      </c>
      <c r="P27" s="387">
        <f t="shared" si="27"/>
        <v>-3.2702237521514577E-2</v>
      </c>
      <c r="Q27" s="387">
        <f t="shared" si="27"/>
        <v>2.700421940928277E-2</v>
      </c>
      <c r="R27" s="387">
        <f t="shared" si="27"/>
        <v>-2.3020257826887658E-2</v>
      </c>
      <c r="S27" s="387">
        <f t="shared" si="27"/>
        <v>-7.6103500761035003E-2</v>
      </c>
      <c r="T27" s="387">
        <f t="shared" si="27"/>
        <v>0.12313803376365429</v>
      </c>
      <c r="U27" s="387">
        <f t="shared" si="27"/>
        <v>-6.926406926406925E-2</v>
      </c>
      <c r="V27" s="387">
        <f t="shared" si="27"/>
        <v>6.6960352422907432E-2</v>
      </c>
      <c r="W27" s="387">
        <f t="shared" si="27"/>
        <v>-5.4287962234460974E-2</v>
      </c>
      <c r="X27" s="387">
        <f t="shared" si="27"/>
        <v>-1.4173228346456623E-2</v>
      </c>
      <c r="Y27" s="387">
        <f t="shared" si="27"/>
        <v>-1.7857142857142905E-2</v>
      </c>
      <c r="Z27" s="387">
        <f t="shared" si="27"/>
        <v>-1.1958146487294652E-2</v>
      </c>
      <c r="AA27" s="387">
        <f t="shared" si="27"/>
        <v>3.4281546316557332E-2</v>
      </c>
      <c r="AB27" s="387">
        <f t="shared" si="27"/>
        <v>-3.4008683068017298E-2</v>
      </c>
      <c r="AC27" s="387">
        <f t="shared" si="27"/>
        <v>-3.5384615384615348E-2</v>
      </c>
      <c r="AD27" s="387">
        <f t="shared" si="27"/>
        <v>-2.6019690576652543E-2</v>
      </c>
      <c r="AE27" s="387">
        <f t="shared" si="27"/>
        <v>-6.8578553615960103E-2</v>
      </c>
      <c r="AF27" s="387">
        <f t="shared" si="27"/>
        <v>-3.1778228532792552E-2</v>
      </c>
      <c r="AG27" s="387">
        <f t="shared" si="27"/>
        <v>3.7558685446009266E-2</v>
      </c>
      <c r="AH27" s="387">
        <f t="shared" si="27"/>
        <v>3.1105228325612355E-2</v>
      </c>
      <c r="AI27" s="387">
        <f t="shared" si="27"/>
        <v>-1.0396361273554255E-2</v>
      </c>
      <c r="AJ27" s="387">
        <f t="shared" si="27"/>
        <v>-1.9975786924939398E-2</v>
      </c>
      <c r="AK27" s="387">
        <f t="shared" ref="AK27:AP27" si="28">(AK8/AK$11)-1</f>
        <v>6.3481675392670134E-2</v>
      </c>
      <c r="AL27" s="387">
        <f t="shared" si="28"/>
        <v>6.1141304347827052E-3</v>
      </c>
      <c r="AM27" s="387">
        <f t="shared" si="28"/>
        <v>-4.8622366288493257E-3</v>
      </c>
      <c r="AN27" s="387">
        <f t="shared" si="28"/>
        <v>-2.2040302267002487E-2</v>
      </c>
      <c r="AO27" s="387">
        <f t="shared" si="28"/>
        <v>4.093567251461927E-3</v>
      </c>
      <c r="AP27" s="387">
        <f t="shared" si="28"/>
        <v>-5.3444180522566054E-3</v>
      </c>
      <c r="AQ27" s="387">
        <f t="shared" ref="AQ27:AR27" si="29">(AQ8/AQ$11)-1</f>
        <v>-1.1454753722793809E-3</v>
      </c>
      <c r="AR27" s="387" t="e">
        <f t="shared" si="29"/>
        <v>#DIV/0!</v>
      </c>
    </row>
    <row r="29" spans="1:44" s="142" customFormat="1" x14ac:dyDescent="0.25">
      <c r="A29" s="829" t="s">
        <v>370</v>
      </c>
      <c r="B29" s="830">
        <f>B9-B$11</f>
        <v>0</v>
      </c>
      <c r="C29" s="830">
        <f t="shared" ref="C29:AJ29" si="30">C9-C$11</f>
        <v>-4.7000000000000028</v>
      </c>
      <c r="D29" s="830">
        <f t="shared" si="30"/>
        <v>0</v>
      </c>
      <c r="E29" s="830">
        <f t="shared" si="30"/>
        <v>-0.5</v>
      </c>
      <c r="F29" s="830">
        <f t="shared" si="30"/>
        <v>-3</v>
      </c>
      <c r="G29" s="830">
        <f t="shared" si="30"/>
        <v>-0.20000000000000284</v>
      </c>
      <c r="H29" s="830">
        <f t="shared" si="30"/>
        <v>-0.90000000000000568</v>
      </c>
      <c r="I29" s="830">
        <f t="shared" si="30"/>
        <v>-0.59999999999999432</v>
      </c>
      <c r="J29" s="830">
        <f t="shared" si="30"/>
        <v>1.3000000000000114</v>
      </c>
      <c r="K29" s="830">
        <f t="shared" si="30"/>
        <v>-1.0999999999999943</v>
      </c>
      <c r="L29" s="830">
        <f t="shared" si="30"/>
        <v>-2.9000000000000057</v>
      </c>
      <c r="M29" s="830">
        <f t="shared" si="30"/>
        <v>-9.9999999999994316E-2</v>
      </c>
      <c r="N29" s="830">
        <f t="shared" si="30"/>
        <v>0.5</v>
      </c>
      <c r="O29" s="830">
        <f t="shared" si="30"/>
        <v>-4.3999999999999915</v>
      </c>
      <c r="P29" s="830">
        <f t="shared" si="30"/>
        <v>-1.7999999999999972</v>
      </c>
      <c r="Q29" s="830">
        <f t="shared" si="30"/>
        <v>1.7999999999999972</v>
      </c>
      <c r="R29" s="830">
        <f t="shared" si="30"/>
        <v>0.20000000000000284</v>
      </c>
      <c r="S29" s="830">
        <f t="shared" si="30"/>
        <v>-7.6000000000000085</v>
      </c>
      <c r="T29" s="830">
        <f t="shared" si="30"/>
        <v>9.5999999999999943</v>
      </c>
      <c r="U29" s="830">
        <f t="shared" si="30"/>
        <v>-4.7999999999999829</v>
      </c>
      <c r="V29" s="830">
        <f t="shared" si="30"/>
        <v>3.0999999999999943</v>
      </c>
      <c r="W29" s="830">
        <f t="shared" si="30"/>
        <v>-4.0999999999999943</v>
      </c>
      <c r="X29" s="830">
        <f t="shared" si="30"/>
        <v>-1.2000000000000028</v>
      </c>
      <c r="Y29" s="830">
        <f t="shared" si="30"/>
        <v>-2.4000000000000057</v>
      </c>
      <c r="Z29" s="830">
        <f t="shared" si="30"/>
        <v>-0.30000000000001137</v>
      </c>
      <c r="AA29" s="830">
        <f t="shared" si="30"/>
        <v>2.5</v>
      </c>
      <c r="AB29" s="830">
        <f t="shared" si="30"/>
        <v>-1.8999999999999773</v>
      </c>
      <c r="AC29" s="830">
        <f t="shared" si="30"/>
        <v>-2.7999999999999972</v>
      </c>
      <c r="AD29" s="830">
        <f t="shared" si="30"/>
        <v>0</v>
      </c>
      <c r="AE29" s="830">
        <f t="shared" si="30"/>
        <v>-2</v>
      </c>
      <c r="AF29" s="830">
        <f t="shared" si="30"/>
        <v>-1.8000000000000114</v>
      </c>
      <c r="AG29" s="830">
        <f t="shared" si="30"/>
        <v>4.4000000000000057</v>
      </c>
      <c r="AH29" s="830">
        <f t="shared" si="30"/>
        <v>3.5999999999999943</v>
      </c>
      <c r="AI29" s="830">
        <f t="shared" si="30"/>
        <v>9.9999999999994316E-2</v>
      </c>
      <c r="AJ29" s="830">
        <f t="shared" si="30"/>
        <v>-1</v>
      </c>
      <c r="AK29" s="830">
        <f t="shared" ref="AK29:AP29" si="31">AK9-AK$11</f>
        <v>3</v>
      </c>
      <c r="AL29" s="830">
        <f t="shared" si="31"/>
        <v>0.90000000000000568</v>
      </c>
      <c r="AM29" s="830">
        <f t="shared" si="31"/>
        <v>-1.4000000000000057</v>
      </c>
      <c r="AN29" s="830"/>
      <c r="AO29" s="830">
        <f t="shared" si="31"/>
        <v>3.1999999999999886</v>
      </c>
      <c r="AP29" s="830">
        <f t="shared" si="31"/>
        <v>-0.40000000000000568</v>
      </c>
      <c r="AQ29" s="830">
        <f t="shared" ref="AQ29:AR29" si="32">AQ9-AQ$11</f>
        <v>-1.1999999999999886</v>
      </c>
      <c r="AR29" s="830">
        <f t="shared" si="32"/>
        <v>0</v>
      </c>
    </row>
    <row r="30" spans="1:44" s="142" customFormat="1" x14ac:dyDescent="0.25">
      <c r="A30" s="829" t="s">
        <v>371</v>
      </c>
      <c r="B30" s="831">
        <f>(B9/B$11)-1</f>
        <v>0</v>
      </c>
      <c r="C30" s="831">
        <f t="shared" ref="C30:AJ30" si="33">(C9/C$11)-1</f>
        <v>-5.3775743707093815E-2</v>
      </c>
      <c r="D30" s="831">
        <f t="shared" si="33"/>
        <v>0</v>
      </c>
      <c r="E30" s="831">
        <f t="shared" si="33"/>
        <v>-4.9407114624505644E-3</v>
      </c>
      <c r="F30" s="831">
        <f t="shared" si="33"/>
        <v>-2.7422303473491727E-2</v>
      </c>
      <c r="G30" s="831">
        <f t="shared" si="33"/>
        <v>-2.19780219780219E-3</v>
      </c>
      <c r="H30" s="831">
        <f t="shared" si="33"/>
        <v>-8.1892629663330441E-3</v>
      </c>
      <c r="I30" s="831">
        <f t="shared" si="33"/>
        <v>-5.2264808362368909E-3</v>
      </c>
      <c r="J30" s="831">
        <f t="shared" si="33"/>
        <v>1.5931372549019773E-2</v>
      </c>
      <c r="K30" s="831">
        <f t="shared" si="33"/>
        <v>-1.0318949343339545E-2</v>
      </c>
      <c r="L30" s="831">
        <f t="shared" si="33"/>
        <v>-2.4576271186440679E-2</v>
      </c>
      <c r="M30" s="831">
        <f t="shared" si="33"/>
        <v>-8.382229673092878E-4</v>
      </c>
      <c r="N30" s="831">
        <f t="shared" si="33"/>
        <v>4.1876046901172526E-3</v>
      </c>
      <c r="O30" s="831">
        <f t="shared" si="33"/>
        <v>-5.2009456264775267E-2</v>
      </c>
      <c r="P30" s="831">
        <f t="shared" si="33"/>
        <v>-1.5490533562822706E-2</v>
      </c>
      <c r="Q30" s="831">
        <f t="shared" si="33"/>
        <v>1.51898734177216E-2</v>
      </c>
      <c r="R30" s="831">
        <f t="shared" si="33"/>
        <v>1.8416206261511192E-3</v>
      </c>
      <c r="S30" s="831">
        <f t="shared" si="33"/>
        <v>-5.7838660578386714E-2</v>
      </c>
      <c r="T30" s="831">
        <f t="shared" si="33"/>
        <v>9.5332671300893734E-2</v>
      </c>
      <c r="U30" s="831">
        <f t="shared" si="33"/>
        <v>-3.4632034632034459E-2</v>
      </c>
      <c r="V30" s="831">
        <f t="shared" si="33"/>
        <v>2.7312775330396333E-2</v>
      </c>
      <c r="W30" s="831">
        <f t="shared" si="33"/>
        <v>-3.2258064516129004E-2</v>
      </c>
      <c r="X30" s="831">
        <f t="shared" si="33"/>
        <v>-9.4488188976378229E-3</v>
      </c>
      <c r="Y30" s="831">
        <f t="shared" si="33"/>
        <v>-1.7857142857142905E-2</v>
      </c>
      <c r="Z30" s="831">
        <f t="shared" si="33"/>
        <v>-2.2421524663678305E-3</v>
      </c>
      <c r="AA30" s="831">
        <f t="shared" si="33"/>
        <v>1.8234865061998562E-2</v>
      </c>
      <c r="AB30" s="831">
        <f t="shared" si="33"/>
        <v>-1.3748191027496248E-2</v>
      </c>
      <c r="AC30" s="831">
        <f t="shared" si="33"/>
        <v>-2.1538461538461506E-2</v>
      </c>
      <c r="AD30" s="831">
        <f t="shared" si="33"/>
        <v>0</v>
      </c>
      <c r="AE30" s="831">
        <f t="shared" si="33"/>
        <v>-1.2468827930174564E-2</v>
      </c>
      <c r="AF30" s="831">
        <f t="shared" si="33"/>
        <v>-1.2170385395537608E-2</v>
      </c>
      <c r="AG30" s="831">
        <f t="shared" si="33"/>
        <v>2.9510395707578851E-2</v>
      </c>
      <c r="AH30" s="831">
        <f t="shared" si="33"/>
        <v>2.382528127068162E-2</v>
      </c>
      <c r="AI30" s="831">
        <f t="shared" si="33"/>
        <v>6.4977257959708545E-4</v>
      </c>
      <c r="AJ30" s="831">
        <f t="shared" si="33"/>
        <v>-6.0532687651331241E-3</v>
      </c>
      <c r="AK30" s="831">
        <f t="shared" ref="AK30:AP30" si="34">(AK9/AK$11)-1</f>
        <v>1.963350785340312E-2</v>
      </c>
      <c r="AL30" s="831">
        <f t="shared" si="34"/>
        <v>6.1141304347827052E-3</v>
      </c>
      <c r="AM30" s="831">
        <f t="shared" si="34"/>
        <v>-1.1345218800648316E-2</v>
      </c>
      <c r="AN30" s="831"/>
      <c r="AO30" s="831">
        <f t="shared" si="34"/>
        <v>1.8713450292397571E-2</v>
      </c>
      <c r="AP30" s="831">
        <f t="shared" si="34"/>
        <v>-2.3752969121140222E-3</v>
      </c>
      <c r="AQ30" s="831">
        <f t="shared" ref="AQ30:AR30" si="35">(AQ9/AQ$11)-1</f>
        <v>-6.8728522336769515E-3</v>
      </c>
      <c r="AR30" s="831" t="e">
        <f t="shared" si="35"/>
        <v>#DIV/0!</v>
      </c>
    </row>
    <row r="32" spans="1:44" x14ac:dyDescent="0.25">
      <c r="AL32" s="43"/>
    </row>
    <row r="33" spans="1:44" x14ac:dyDescent="0.25">
      <c r="A33" s="235" t="s">
        <v>262</v>
      </c>
    </row>
    <row r="34" spans="1:44" s="250" customFormat="1" x14ac:dyDescent="0.25">
      <c r="A34" s="249" t="s">
        <v>253</v>
      </c>
      <c r="B34" s="250">
        <f t="shared" ref="B34:AP34" si="36">B7-B10</f>
        <v>0.20000000000000284</v>
      </c>
      <c r="C34" s="250">
        <f t="shared" si="36"/>
        <v>1.2000000000000028</v>
      </c>
      <c r="D34" s="250">
        <f t="shared" si="36"/>
        <v>-4.2000000000000028</v>
      </c>
      <c r="E34" s="250">
        <f t="shared" si="36"/>
        <v>-5.1000000000000085</v>
      </c>
      <c r="F34" s="250">
        <f t="shared" si="36"/>
        <v>-7.1000000000000085</v>
      </c>
      <c r="G34" s="250">
        <f t="shared" si="36"/>
        <v>2.2000000000000028</v>
      </c>
      <c r="H34" s="250">
        <f t="shared" si="36"/>
        <v>-4.9000000000000057</v>
      </c>
      <c r="I34" s="250">
        <f t="shared" si="36"/>
        <v>-0.29999999999999716</v>
      </c>
      <c r="J34" s="250">
        <f t="shared" si="36"/>
        <v>19.400000000000006</v>
      </c>
      <c r="K34" s="250">
        <f t="shared" si="36"/>
        <v>2</v>
      </c>
      <c r="L34" s="250">
        <f t="shared" si="36"/>
        <v>-6</v>
      </c>
      <c r="M34" s="250">
        <f t="shared" si="36"/>
        <v>1.1000000000000085</v>
      </c>
      <c r="N34" s="250">
        <f t="shared" si="36"/>
        <v>1.1000000000000085</v>
      </c>
      <c r="O34" s="250">
        <f t="shared" si="36"/>
        <v>-3.7999999999999972</v>
      </c>
      <c r="P34" s="250">
        <f t="shared" si="36"/>
        <v>-3.7999999999999972</v>
      </c>
      <c r="Q34" s="250">
        <f t="shared" si="36"/>
        <v>-1.2999999999999972</v>
      </c>
      <c r="R34" s="250">
        <f t="shared" si="36"/>
        <v>-0.79999999999999716</v>
      </c>
      <c r="S34" s="250">
        <f t="shared" si="36"/>
        <v>-8.0000000000000142</v>
      </c>
      <c r="T34" s="250">
        <f t="shared" si="36"/>
        <v>12.900000000000006</v>
      </c>
      <c r="U34" s="250">
        <f t="shared" si="36"/>
        <v>-10</v>
      </c>
      <c r="V34" s="250">
        <f t="shared" si="36"/>
        <v>11.899999999999991</v>
      </c>
      <c r="W34" s="250">
        <f t="shared" si="36"/>
        <v>-7.7999999999999972</v>
      </c>
      <c r="X34" s="250">
        <f t="shared" si="36"/>
        <v>-1.1000000000000085</v>
      </c>
      <c r="Y34" s="250">
        <f t="shared" si="36"/>
        <v>-3.3000000000000114</v>
      </c>
      <c r="Z34" s="250">
        <f t="shared" si="36"/>
        <v>0.19999999999998863</v>
      </c>
      <c r="AA34" s="250">
        <f t="shared" si="36"/>
        <v>4.2000000000000171</v>
      </c>
      <c r="AB34" s="250">
        <f t="shared" si="36"/>
        <v>-4.0999999999999943</v>
      </c>
      <c r="AC34" s="250">
        <f t="shared" si="36"/>
        <v>-2.3999999999999915</v>
      </c>
      <c r="AD34" s="250">
        <f t="shared" si="36"/>
        <v>-3.2999999999999829</v>
      </c>
      <c r="AE34" s="250">
        <f t="shared" si="36"/>
        <v>-11.299999999999983</v>
      </c>
      <c r="AF34" s="250">
        <f t="shared" si="36"/>
        <v>-9.2000000000000171</v>
      </c>
      <c r="AG34" s="250">
        <f t="shared" si="36"/>
        <v>1</v>
      </c>
      <c r="AH34" s="250">
        <f t="shared" si="36"/>
        <v>-0.19999999999998863</v>
      </c>
      <c r="AI34" s="250">
        <f t="shared" si="36"/>
        <v>1.1999999999999886</v>
      </c>
      <c r="AJ34" s="250">
        <f t="shared" si="36"/>
        <v>-3.4000000000000057</v>
      </c>
      <c r="AK34" s="250">
        <f t="shared" si="36"/>
        <v>10.699999999999989</v>
      </c>
      <c r="AL34" s="250">
        <f t="shared" si="36"/>
        <v>6.3000000000000114</v>
      </c>
      <c r="AM34" s="250">
        <f t="shared" si="36"/>
        <v>1.1000000000000085</v>
      </c>
      <c r="AN34" s="250">
        <f t="shared" si="36"/>
        <v>-6</v>
      </c>
      <c r="AO34" s="250">
        <f t="shared" si="36"/>
        <v>-6</v>
      </c>
      <c r="AP34" s="250">
        <f t="shared" si="36"/>
        <v>-0.5</v>
      </c>
      <c r="AQ34" s="250">
        <f t="shared" ref="AQ34:AR34" si="37">AQ7-AQ10</f>
        <v>-0.20000000000001705</v>
      </c>
      <c r="AR34" s="250">
        <f t="shared" si="37"/>
        <v>0</v>
      </c>
    </row>
    <row r="35" spans="1:44" s="90" customFormat="1" x14ac:dyDescent="0.25">
      <c r="A35" s="246" t="s">
        <v>255</v>
      </c>
      <c r="B35" s="248">
        <f t="shared" ref="B35:AP35" si="38">(B7-B10)/B10</f>
        <v>2.2935779816514088E-3</v>
      </c>
      <c r="C35" s="248">
        <f t="shared" si="38"/>
        <v>1.4035087719298279E-2</v>
      </c>
      <c r="D35" s="248">
        <f t="shared" si="38"/>
        <v>-4.5901639344262328E-2</v>
      </c>
      <c r="E35" s="248">
        <f t="shared" si="38"/>
        <v>-5.0395256916996131E-2</v>
      </c>
      <c r="F35" s="248">
        <f t="shared" si="38"/>
        <v>-6.5018315018315093E-2</v>
      </c>
      <c r="G35" s="248">
        <f t="shared" si="38"/>
        <v>2.4229074889867874E-2</v>
      </c>
      <c r="H35" s="248">
        <f t="shared" si="38"/>
        <v>-4.4871794871794921E-2</v>
      </c>
      <c r="I35" s="248">
        <f t="shared" si="38"/>
        <v>-2.6269702276707279E-3</v>
      </c>
      <c r="J35" s="248">
        <f t="shared" si="38"/>
        <v>0.24099378881987585</v>
      </c>
      <c r="K35" s="248">
        <f t="shared" si="38"/>
        <v>1.8885741265344664E-2</v>
      </c>
      <c r="L35" s="248">
        <f t="shared" si="38"/>
        <v>-5.1457975986277875E-2</v>
      </c>
      <c r="M35" s="248">
        <f t="shared" si="38"/>
        <v>9.2204526404024191E-3</v>
      </c>
      <c r="N35" s="248">
        <f t="shared" si="38"/>
        <v>9.1438071487947511E-3</v>
      </c>
      <c r="O35" s="248">
        <f t="shared" si="38"/>
        <v>-4.6172539489671899E-2</v>
      </c>
      <c r="P35" s="248">
        <f t="shared" si="38"/>
        <v>-3.2590051457975965E-2</v>
      </c>
      <c r="Q35" s="248">
        <f t="shared" si="38"/>
        <v>-1.0924369747899136E-2</v>
      </c>
      <c r="R35" s="248">
        <f t="shared" si="38"/>
        <v>-7.3664825046040258E-3</v>
      </c>
      <c r="S35" s="248">
        <f t="shared" si="38"/>
        <v>-6.1871616395978449E-2</v>
      </c>
      <c r="T35" s="248">
        <f t="shared" si="38"/>
        <v>0.12512124151309414</v>
      </c>
      <c r="U35" s="248">
        <f t="shared" si="38"/>
        <v>-7.2254335260115599E-2</v>
      </c>
      <c r="V35" s="248">
        <f t="shared" si="38"/>
        <v>0.10466138962181171</v>
      </c>
      <c r="W35" s="248">
        <f t="shared" si="38"/>
        <v>-6.1660079051383376E-2</v>
      </c>
      <c r="X35" s="248">
        <f t="shared" si="38"/>
        <v>-8.7025316455696874E-3</v>
      </c>
      <c r="Y35" s="248">
        <f t="shared" si="38"/>
        <v>-2.4756189047261897E-2</v>
      </c>
      <c r="Z35" s="248">
        <f t="shared" si="38"/>
        <v>1.4869888475835585E-3</v>
      </c>
      <c r="AA35" s="248">
        <f t="shared" si="38"/>
        <v>3.0501089324618862E-2</v>
      </c>
      <c r="AB35" s="248">
        <f t="shared" si="38"/>
        <v>-2.9710144927536191E-2</v>
      </c>
      <c r="AC35" s="248">
        <f t="shared" si="38"/>
        <v>-1.880877742946702E-2</v>
      </c>
      <c r="AD35" s="248">
        <f t="shared" si="38"/>
        <v>-2.304469273743005E-2</v>
      </c>
      <c r="AE35" s="248">
        <f t="shared" si="38"/>
        <v>-7.0536828963795151E-2</v>
      </c>
      <c r="AF35" s="248">
        <f t="shared" si="38"/>
        <v>-6.1994609164420594E-2</v>
      </c>
      <c r="AG35" s="248">
        <f t="shared" si="38"/>
        <v>6.6137566137566143E-3</v>
      </c>
      <c r="AH35" s="248">
        <f t="shared" si="38"/>
        <v>-1.3071895424835859E-3</v>
      </c>
      <c r="AI35" s="248">
        <f t="shared" si="38"/>
        <v>7.8023407022105888E-3</v>
      </c>
      <c r="AJ35" s="248">
        <f t="shared" si="38"/>
        <v>-2.0871700429711513E-2</v>
      </c>
      <c r="AK35" s="248">
        <f t="shared" si="38"/>
        <v>6.934543097861301E-2</v>
      </c>
      <c r="AL35" s="248">
        <f t="shared" si="38"/>
        <v>4.2944785276073698E-2</v>
      </c>
      <c r="AM35" s="248">
        <f t="shared" si="38"/>
        <v>8.9942763695830628E-3</v>
      </c>
      <c r="AN35" s="248">
        <f t="shared" si="38"/>
        <v>-3.7406483790523692E-2</v>
      </c>
      <c r="AO35" s="248">
        <f t="shared" si="38"/>
        <v>-3.460207612456747E-2</v>
      </c>
      <c r="AP35" s="248">
        <f t="shared" si="38"/>
        <v>-2.9533372711163615E-3</v>
      </c>
      <c r="AQ35" s="248">
        <f t="shared" ref="AQ35:AR35" si="39">(AQ7-AQ10)/AQ10</f>
        <v>-1.1409013120366061E-3</v>
      </c>
      <c r="AR35" s="248" t="e">
        <f t="shared" si="39"/>
        <v>#DIV/0!</v>
      </c>
    </row>
    <row r="36" spans="1:44" x14ac:dyDescent="0.25">
      <c r="A36" s="233" t="s">
        <v>258</v>
      </c>
      <c r="B36" s="79">
        <f>AVERAGE(B35:AL35)</f>
        <v>-2.8531226166925334E-3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</row>
    <row r="37" spans="1:44" x14ac:dyDescent="0.25">
      <c r="A37" s="233" t="s">
        <v>257</v>
      </c>
      <c r="B37" s="79">
        <f>MEDIAN(B35:AL35)</f>
        <v>-8.7025316455696874E-3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</row>
    <row r="38" spans="1:44" x14ac:dyDescent="0.25">
      <c r="A38" s="233" t="s">
        <v>259</v>
      </c>
      <c r="B38" s="79">
        <f>_xlfn.STDEV.P(B35:AL35)</f>
        <v>6.0373580246390827E-2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</row>
    <row r="39" spans="1:44" x14ac:dyDescent="0.25">
      <c r="A39" s="233" t="s">
        <v>260</v>
      </c>
      <c r="B39" s="265">
        <f>SKEW(B35:AL35)</f>
        <v>2.0945984361671903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</row>
    <row r="40" spans="1:44" x14ac:dyDescent="0.25">
      <c r="A40" s="233" t="s">
        <v>261</v>
      </c>
      <c r="B40" s="265">
        <f>KURT(B35:AL35)</f>
        <v>6.2958396503383325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</row>
    <row r="41" spans="1:44" x14ac:dyDescent="0.25">
      <c r="A41" s="23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</row>
    <row r="42" spans="1:44" x14ac:dyDescent="0.25">
      <c r="A42" s="23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</row>
    <row r="43" spans="1:44" s="252" customFormat="1" x14ac:dyDescent="0.25">
      <c r="A43" s="251" t="s">
        <v>254</v>
      </c>
      <c r="B43" s="252">
        <f t="shared" ref="B43:AP43" si="40">B7-B11</f>
        <v>1.2000000000000028</v>
      </c>
      <c r="C43" s="252">
        <f t="shared" si="40"/>
        <v>-0.70000000000000284</v>
      </c>
      <c r="D43" s="252">
        <f t="shared" si="40"/>
        <v>-3.5</v>
      </c>
      <c r="E43" s="252">
        <f t="shared" si="40"/>
        <v>-5.1000000000000085</v>
      </c>
      <c r="F43" s="252">
        <f t="shared" si="40"/>
        <v>-7.3000000000000114</v>
      </c>
      <c r="G43" s="252">
        <f t="shared" si="40"/>
        <v>2</v>
      </c>
      <c r="H43" s="252">
        <f t="shared" si="40"/>
        <v>-5.6000000000000085</v>
      </c>
      <c r="I43" s="252">
        <f t="shared" si="40"/>
        <v>-0.89999999999999147</v>
      </c>
      <c r="J43" s="252">
        <f t="shared" si="40"/>
        <v>18.300000000000011</v>
      </c>
      <c r="K43" s="252">
        <f t="shared" si="40"/>
        <v>1.3000000000000114</v>
      </c>
      <c r="L43" s="252">
        <f t="shared" si="40"/>
        <v>-7.4000000000000057</v>
      </c>
      <c r="M43" s="252">
        <f t="shared" si="40"/>
        <v>1.1000000000000085</v>
      </c>
      <c r="N43" s="252">
        <f t="shared" si="40"/>
        <v>2</v>
      </c>
      <c r="O43" s="252">
        <f t="shared" si="40"/>
        <v>-6.0999999999999943</v>
      </c>
      <c r="P43" s="252">
        <f t="shared" si="40"/>
        <v>-3.4000000000000057</v>
      </c>
      <c r="Q43" s="252">
        <f t="shared" si="40"/>
        <v>-0.79999999999999716</v>
      </c>
      <c r="R43" s="252">
        <f t="shared" si="40"/>
        <v>-0.79999999999999716</v>
      </c>
      <c r="S43" s="252">
        <f t="shared" si="40"/>
        <v>-10.100000000000009</v>
      </c>
      <c r="T43" s="252">
        <f t="shared" si="40"/>
        <v>15.299999999999997</v>
      </c>
      <c r="U43" s="252">
        <f t="shared" si="40"/>
        <v>-10.199999999999989</v>
      </c>
      <c r="V43" s="252">
        <f t="shared" si="40"/>
        <v>12.099999999999994</v>
      </c>
      <c r="W43" s="252">
        <f t="shared" si="40"/>
        <v>-8.3999999999999915</v>
      </c>
      <c r="X43" s="252">
        <f t="shared" si="40"/>
        <v>-1.7000000000000028</v>
      </c>
      <c r="Y43" s="252">
        <f t="shared" si="40"/>
        <v>-4.4000000000000057</v>
      </c>
      <c r="Z43" s="252">
        <f t="shared" si="40"/>
        <v>0.89999999999997726</v>
      </c>
      <c r="AA43" s="252">
        <f t="shared" si="40"/>
        <v>4.8000000000000114</v>
      </c>
      <c r="AB43" s="252">
        <f t="shared" si="40"/>
        <v>-4.2999999999999829</v>
      </c>
      <c r="AC43" s="252">
        <f t="shared" si="40"/>
        <v>-4.7999999999999972</v>
      </c>
      <c r="AD43" s="252">
        <f t="shared" si="40"/>
        <v>-2.2999999999999829</v>
      </c>
      <c r="AE43" s="252">
        <f t="shared" si="40"/>
        <v>-11.5</v>
      </c>
      <c r="AF43" s="252">
        <f t="shared" si="40"/>
        <v>-8.7000000000000171</v>
      </c>
      <c r="AG43" s="252">
        <f t="shared" si="40"/>
        <v>3.0999999999999943</v>
      </c>
      <c r="AH43" s="252">
        <f t="shared" si="40"/>
        <v>1.7000000000000171</v>
      </c>
      <c r="AI43" s="252">
        <f t="shared" si="40"/>
        <v>1.0999999999999943</v>
      </c>
      <c r="AJ43" s="252">
        <f t="shared" si="40"/>
        <v>-5.6999999999999886</v>
      </c>
      <c r="AK43" s="252">
        <f t="shared" si="40"/>
        <v>12.199999999999989</v>
      </c>
      <c r="AL43" s="252">
        <f t="shared" si="40"/>
        <v>5.8000000000000114</v>
      </c>
      <c r="AM43" s="252">
        <f t="shared" si="40"/>
        <v>0</v>
      </c>
      <c r="AN43" s="252">
        <f t="shared" si="40"/>
        <v>-4.4000000000000057</v>
      </c>
      <c r="AO43" s="252">
        <f t="shared" si="40"/>
        <v>-3.5999999999999943</v>
      </c>
      <c r="AP43" s="252">
        <f t="shared" si="40"/>
        <v>0.40000000000000568</v>
      </c>
      <c r="AQ43" s="252">
        <f t="shared" ref="AQ43:AR43" si="41">AQ7-AQ11</f>
        <v>0.5</v>
      </c>
      <c r="AR43" s="252">
        <f t="shared" si="41"/>
        <v>0</v>
      </c>
    </row>
    <row r="44" spans="1:44" s="89" customFormat="1" x14ac:dyDescent="0.25">
      <c r="A44" s="243" t="s">
        <v>256</v>
      </c>
      <c r="B44" s="245">
        <f t="shared" ref="B44:AP44" si="42">(B7-B11)/B11</f>
        <v>1.392111368909516E-2</v>
      </c>
      <c r="C44" s="245">
        <f t="shared" si="42"/>
        <v>-8.0091533180778347E-3</v>
      </c>
      <c r="D44" s="245">
        <f t="shared" si="42"/>
        <v>-3.8546255506607931E-2</v>
      </c>
      <c r="E44" s="245">
        <f t="shared" si="42"/>
        <v>-5.0395256916996131E-2</v>
      </c>
      <c r="F44" s="245">
        <f t="shared" si="42"/>
        <v>-6.672760511883008E-2</v>
      </c>
      <c r="G44" s="245">
        <f t="shared" si="42"/>
        <v>2.197802197802198E-2</v>
      </c>
      <c r="H44" s="245">
        <f t="shared" si="42"/>
        <v>-5.0955414012738925E-2</v>
      </c>
      <c r="I44" s="245">
        <f t="shared" si="42"/>
        <v>-7.8397212543553259E-3</v>
      </c>
      <c r="J44" s="245">
        <f t="shared" si="42"/>
        <v>0.22426470588235309</v>
      </c>
      <c r="K44" s="245">
        <f t="shared" si="42"/>
        <v>1.219512195121962E-2</v>
      </c>
      <c r="L44" s="245">
        <f t="shared" si="42"/>
        <v>-6.2711864406779713E-2</v>
      </c>
      <c r="M44" s="245">
        <f t="shared" si="42"/>
        <v>9.2204526404024191E-3</v>
      </c>
      <c r="N44" s="245">
        <f t="shared" si="42"/>
        <v>1.675041876046901E-2</v>
      </c>
      <c r="O44" s="245">
        <f t="shared" si="42"/>
        <v>-7.2104018912529488E-2</v>
      </c>
      <c r="P44" s="245">
        <f t="shared" si="42"/>
        <v>-2.9259896729776295E-2</v>
      </c>
      <c r="Q44" s="245">
        <f t="shared" si="42"/>
        <v>-6.7510548523206509E-3</v>
      </c>
      <c r="R44" s="245">
        <f t="shared" si="42"/>
        <v>-7.3664825046040258E-3</v>
      </c>
      <c r="S44" s="245">
        <f t="shared" si="42"/>
        <v>-7.6864535768645423E-2</v>
      </c>
      <c r="T44" s="245">
        <f t="shared" si="42"/>
        <v>0.15193644488579938</v>
      </c>
      <c r="U44" s="245">
        <f t="shared" si="42"/>
        <v>-7.3593073593073516E-2</v>
      </c>
      <c r="V44" s="245">
        <f t="shared" si="42"/>
        <v>0.10660792951541845</v>
      </c>
      <c r="W44" s="245">
        <f t="shared" si="42"/>
        <v>-6.6089693154996007E-2</v>
      </c>
      <c r="X44" s="245">
        <f t="shared" si="42"/>
        <v>-1.3385826771653566E-2</v>
      </c>
      <c r="Y44" s="245">
        <f t="shared" si="42"/>
        <v>-3.2738095238095281E-2</v>
      </c>
      <c r="Z44" s="245">
        <f t="shared" si="42"/>
        <v>6.7264573991029685E-3</v>
      </c>
      <c r="AA44" s="245">
        <f t="shared" si="42"/>
        <v>3.5010940919037281E-2</v>
      </c>
      <c r="AB44" s="245">
        <f t="shared" si="42"/>
        <v>-3.1114327062228532E-2</v>
      </c>
      <c r="AC44" s="245">
        <f t="shared" si="42"/>
        <v>-3.6923076923076899E-2</v>
      </c>
      <c r="AD44" s="245">
        <f t="shared" si="42"/>
        <v>-1.6174402250351497E-2</v>
      </c>
      <c r="AE44" s="245">
        <f t="shared" si="42"/>
        <v>-7.1695760598503744E-2</v>
      </c>
      <c r="AF44" s="245">
        <f t="shared" si="42"/>
        <v>-5.8823529411764816E-2</v>
      </c>
      <c r="AG44" s="245">
        <f t="shared" si="42"/>
        <v>2.0791415157612302E-2</v>
      </c>
      <c r="AH44" s="245">
        <f t="shared" si="42"/>
        <v>1.1250827266710901E-2</v>
      </c>
      <c r="AI44" s="245">
        <f t="shared" si="42"/>
        <v>7.1474983755685142E-3</v>
      </c>
      <c r="AJ44" s="245">
        <f t="shared" si="42"/>
        <v>-3.4503631961259017E-2</v>
      </c>
      <c r="AK44" s="245">
        <f t="shared" si="42"/>
        <v>7.9842931937172693E-2</v>
      </c>
      <c r="AL44" s="245">
        <f t="shared" si="42"/>
        <v>3.9402173913043556E-2</v>
      </c>
      <c r="AM44" s="245">
        <f t="shared" si="42"/>
        <v>0</v>
      </c>
      <c r="AN44" s="245">
        <f t="shared" si="42"/>
        <v>-2.7707808564231773E-2</v>
      </c>
      <c r="AO44" s="245">
        <f t="shared" si="42"/>
        <v>-2.1052631578947337E-2</v>
      </c>
      <c r="AP44" s="245">
        <f t="shared" si="42"/>
        <v>2.3752969121140478E-3</v>
      </c>
      <c r="AQ44" s="245">
        <f t="shared" ref="AQ44:AR44" si="43">(AQ7-AQ11)/AQ11</f>
        <v>2.8636884306987402E-3</v>
      </c>
      <c r="AR44" s="245" t="e">
        <f t="shared" si="43"/>
        <v>#DIV/0!</v>
      </c>
    </row>
    <row r="45" spans="1:44" x14ac:dyDescent="0.25">
      <c r="A45" s="233" t="s">
        <v>258</v>
      </c>
      <c r="B45" s="79">
        <f>AVERAGE(B44:AL44)</f>
        <v>-4.2034114053037114E-3</v>
      </c>
    </row>
    <row r="46" spans="1:44" x14ac:dyDescent="0.25">
      <c r="A46" s="233" t="s">
        <v>257</v>
      </c>
      <c r="B46" s="79">
        <f>MEDIAN(B44:AL44)</f>
        <v>-8.0091533180778347E-3</v>
      </c>
    </row>
    <row r="47" spans="1:44" x14ac:dyDescent="0.25">
      <c r="A47" s="233" t="s">
        <v>259</v>
      </c>
      <c r="B47" s="79">
        <f>_xlfn.STDEV.P(B44:AL44)</f>
        <v>6.2753311592162742E-2</v>
      </c>
    </row>
    <row r="48" spans="1:44" x14ac:dyDescent="0.25">
      <c r="A48" s="233" t="s">
        <v>260</v>
      </c>
      <c r="B48">
        <f>SKEW(B44:AL44)</f>
        <v>1.7498465652118289</v>
      </c>
    </row>
    <row r="49" spans="1:42" x14ac:dyDescent="0.25">
      <c r="A49" s="233" t="s">
        <v>261</v>
      </c>
      <c r="B49">
        <f>KURT(B44:AL44)</f>
        <v>4.1155518821176909</v>
      </c>
    </row>
    <row r="51" spans="1:42" x14ac:dyDescent="0.25">
      <c r="A51" s="235" t="s">
        <v>263</v>
      </c>
    </row>
    <row r="52" spans="1:42" x14ac:dyDescent="0.25">
      <c r="A52" s="236"/>
    </row>
    <row r="53" spans="1:42" x14ac:dyDescent="0.25">
      <c r="A53" s="234" t="s">
        <v>266</v>
      </c>
    </row>
    <row r="54" spans="1:42" s="239" customFormat="1" x14ac:dyDescent="0.25">
      <c r="A54" s="237" t="s">
        <v>255</v>
      </c>
      <c r="B54" s="238">
        <f>IF(B34&gt;0,B35," ")</f>
        <v>2.2935779816514088E-3</v>
      </c>
      <c r="C54" s="238">
        <f t="shared" ref="C54:AL54" si="44">IF(C34&gt;0,C35," ")</f>
        <v>1.4035087719298279E-2</v>
      </c>
      <c r="D54" s="238" t="str">
        <f t="shared" si="44"/>
        <v xml:space="preserve"> </v>
      </c>
      <c r="E54" s="238" t="str">
        <f t="shared" si="44"/>
        <v xml:space="preserve"> </v>
      </c>
      <c r="F54" s="238" t="str">
        <f t="shared" si="44"/>
        <v xml:space="preserve"> </v>
      </c>
      <c r="G54" s="238">
        <f t="shared" si="44"/>
        <v>2.4229074889867874E-2</v>
      </c>
      <c r="H54" s="238" t="str">
        <f t="shared" si="44"/>
        <v xml:space="preserve"> </v>
      </c>
      <c r="I54" s="238" t="str">
        <f t="shared" si="44"/>
        <v xml:space="preserve"> </v>
      </c>
      <c r="J54" s="238">
        <f t="shared" si="44"/>
        <v>0.24099378881987585</v>
      </c>
      <c r="K54" s="238">
        <f t="shared" si="44"/>
        <v>1.8885741265344664E-2</v>
      </c>
      <c r="L54" s="238" t="str">
        <f t="shared" si="44"/>
        <v xml:space="preserve"> </v>
      </c>
      <c r="M54" s="238">
        <f t="shared" si="44"/>
        <v>9.2204526404024191E-3</v>
      </c>
      <c r="N54" s="238">
        <f t="shared" si="44"/>
        <v>9.1438071487947511E-3</v>
      </c>
      <c r="O54" s="238" t="str">
        <f t="shared" si="44"/>
        <v xml:space="preserve"> </v>
      </c>
      <c r="P54" s="238" t="str">
        <f t="shared" si="44"/>
        <v xml:space="preserve"> </v>
      </c>
      <c r="Q54" s="238" t="str">
        <f t="shared" si="44"/>
        <v xml:space="preserve"> </v>
      </c>
      <c r="R54" s="238" t="str">
        <f t="shared" si="44"/>
        <v xml:space="preserve"> </v>
      </c>
      <c r="S54" s="238" t="str">
        <f t="shared" si="44"/>
        <v xml:space="preserve"> </v>
      </c>
      <c r="T54" s="238">
        <f t="shared" si="44"/>
        <v>0.12512124151309414</v>
      </c>
      <c r="U54" s="238" t="str">
        <f t="shared" si="44"/>
        <v xml:space="preserve"> </v>
      </c>
      <c r="V54" s="238">
        <f t="shared" si="44"/>
        <v>0.10466138962181171</v>
      </c>
      <c r="W54" s="238" t="str">
        <f t="shared" si="44"/>
        <v xml:space="preserve"> </v>
      </c>
      <c r="X54" s="238" t="str">
        <f t="shared" si="44"/>
        <v xml:space="preserve"> </v>
      </c>
      <c r="Y54" s="238" t="str">
        <f t="shared" si="44"/>
        <v xml:space="preserve"> </v>
      </c>
      <c r="Z54" s="238">
        <f t="shared" si="44"/>
        <v>1.4869888475835585E-3</v>
      </c>
      <c r="AA54" s="238">
        <f t="shared" si="44"/>
        <v>3.0501089324618862E-2</v>
      </c>
      <c r="AB54" s="238" t="str">
        <f t="shared" si="44"/>
        <v xml:space="preserve"> </v>
      </c>
      <c r="AC54" s="238" t="str">
        <f t="shared" si="44"/>
        <v xml:space="preserve"> </v>
      </c>
      <c r="AD54" s="238" t="str">
        <f t="shared" si="44"/>
        <v xml:space="preserve"> </v>
      </c>
      <c r="AE54" s="238" t="str">
        <f t="shared" si="44"/>
        <v xml:space="preserve"> </v>
      </c>
      <c r="AF54" s="238" t="str">
        <f t="shared" si="44"/>
        <v xml:space="preserve"> </v>
      </c>
      <c r="AG54" s="238">
        <f t="shared" si="44"/>
        <v>6.6137566137566143E-3</v>
      </c>
      <c r="AH54" s="238" t="str">
        <f t="shared" ref="AH54" si="45">IF(AH34&gt;0,AH35," ")</f>
        <v xml:space="preserve"> </v>
      </c>
      <c r="AI54" s="238">
        <f t="shared" si="44"/>
        <v>7.8023407022105888E-3</v>
      </c>
      <c r="AJ54" s="238" t="str">
        <f t="shared" si="44"/>
        <v xml:space="preserve"> </v>
      </c>
      <c r="AK54" s="238">
        <f t="shared" si="44"/>
        <v>6.934543097861301E-2</v>
      </c>
      <c r="AL54" s="238">
        <f t="shared" si="44"/>
        <v>4.2944785276073698E-2</v>
      </c>
      <c r="AM54" s="238">
        <f t="shared" ref="AM54" si="46">IF(AM34&gt;0,AM35," ")</f>
        <v>8.9942763695830628E-3</v>
      </c>
      <c r="AN54" s="238" t="str">
        <f t="shared" ref="AN54:AO54" si="47">IF(AN34&gt;0,AN35," ")</f>
        <v xml:space="preserve"> </v>
      </c>
      <c r="AO54" s="238" t="str">
        <f t="shared" si="47"/>
        <v xml:space="preserve"> </v>
      </c>
      <c r="AP54" s="238" t="str">
        <f t="shared" ref="AP54" si="48">IF(AP34&gt;0,AP35," ")</f>
        <v xml:space="preserve"> </v>
      </c>
    </row>
    <row r="55" spans="1:42" s="242" customFormat="1" x14ac:dyDescent="0.25">
      <c r="A55" s="242" t="s">
        <v>264</v>
      </c>
      <c r="B55" s="242">
        <f>IF(B54&gt;0,B54," ")</f>
        <v>2.2935779816514088E-3</v>
      </c>
      <c r="C55" s="242">
        <f t="shared" ref="C55:AL55" si="49">IF(C54&gt;0,C54," ")</f>
        <v>1.4035087719298279E-2</v>
      </c>
      <c r="D55" s="242" t="str">
        <f t="shared" si="49"/>
        <v xml:space="preserve"> </v>
      </c>
      <c r="E55" s="242" t="str">
        <f t="shared" si="49"/>
        <v xml:space="preserve"> </v>
      </c>
      <c r="F55" s="242" t="str">
        <f t="shared" si="49"/>
        <v xml:space="preserve"> </v>
      </c>
      <c r="G55" s="242">
        <f t="shared" si="49"/>
        <v>2.4229074889867874E-2</v>
      </c>
      <c r="H55" s="242" t="str">
        <f t="shared" si="49"/>
        <v xml:space="preserve"> </v>
      </c>
      <c r="I55" s="242" t="str">
        <f t="shared" si="49"/>
        <v xml:space="preserve"> </v>
      </c>
      <c r="J55" s="242">
        <f t="shared" si="49"/>
        <v>0.24099378881987585</v>
      </c>
      <c r="K55" s="242">
        <f t="shared" si="49"/>
        <v>1.8885741265344664E-2</v>
      </c>
      <c r="L55" s="242" t="str">
        <f t="shared" si="49"/>
        <v xml:space="preserve"> </v>
      </c>
      <c r="M55" s="242">
        <f t="shared" si="49"/>
        <v>9.2204526404024191E-3</v>
      </c>
      <c r="N55" s="242">
        <f t="shared" si="49"/>
        <v>9.1438071487947511E-3</v>
      </c>
      <c r="O55" s="242" t="str">
        <f t="shared" si="49"/>
        <v xml:space="preserve"> </v>
      </c>
      <c r="P55" s="242" t="str">
        <f t="shared" si="49"/>
        <v xml:space="preserve"> </v>
      </c>
      <c r="Q55" s="242" t="str">
        <f t="shared" si="49"/>
        <v xml:space="preserve"> </v>
      </c>
      <c r="R55" s="242" t="str">
        <f t="shared" si="49"/>
        <v xml:space="preserve"> </v>
      </c>
      <c r="S55" s="242" t="str">
        <f t="shared" si="49"/>
        <v xml:space="preserve"> </v>
      </c>
      <c r="T55" s="242">
        <f t="shared" si="49"/>
        <v>0.12512124151309414</v>
      </c>
      <c r="U55" s="242" t="str">
        <f t="shared" si="49"/>
        <v xml:space="preserve"> </v>
      </c>
      <c r="V55" s="242">
        <f t="shared" si="49"/>
        <v>0.10466138962181171</v>
      </c>
      <c r="W55" s="242" t="str">
        <f t="shared" si="49"/>
        <v xml:space="preserve"> </v>
      </c>
      <c r="X55" s="242" t="str">
        <f t="shared" si="49"/>
        <v xml:space="preserve"> </v>
      </c>
      <c r="Y55" s="242" t="str">
        <f t="shared" si="49"/>
        <v xml:space="preserve"> </v>
      </c>
      <c r="Z55" s="242">
        <f t="shared" si="49"/>
        <v>1.4869888475835585E-3</v>
      </c>
      <c r="AA55" s="242">
        <f t="shared" si="49"/>
        <v>3.0501089324618862E-2</v>
      </c>
      <c r="AB55" s="242" t="str">
        <f t="shared" si="49"/>
        <v xml:space="preserve"> </v>
      </c>
      <c r="AC55" s="242" t="str">
        <f t="shared" si="49"/>
        <v xml:space="preserve"> </v>
      </c>
      <c r="AD55" s="242" t="str">
        <f t="shared" si="49"/>
        <v xml:space="preserve"> </v>
      </c>
      <c r="AE55" s="242" t="str">
        <f t="shared" si="49"/>
        <v xml:space="preserve"> </v>
      </c>
      <c r="AF55" s="242" t="str">
        <f t="shared" si="49"/>
        <v xml:space="preserve"> </v>
      </c>
      <c r="AG55" s="242">
        <f t="shared" si="49"/>
        <v>6.6137566137566143E-3</v>
      </c>
      <c r="AH55" s="242" t="str">
        <f t="shared" ref="AH55" si="50">IF(AH54&gt;0,AH54," ")</f>
        <v xml:space="preserve"> </v>
      </c>
      <c r="AI55" s="242">
        <f t="shared" si="49"/>
        <v>7.8023407022105888E-3</v>
      </c>
      <c r="AJ55" s="242" t="str">
        <f t="shared" si="49"/>
        <v xml:space="preserve"> </v>
      </c>
      <c r="AK55" s="242">
        <f t="shared" si="49"/>
        <v>6.934543097861301E-2</v>
      </c>
      <c r="AL55" s="242">
        <f t="shared" si="49"/>
        <v>4.2944785276073698E-2</v>
      </c>
      <c r="AM55" s="242">
        <f t="shared" ref="AM55" si="51">IF(AM54&gt;0,AM54," ")</f>
        <v>8.9942763695830628E-3</v>
      </c>
      <c r="AN55" s="242" t="str">
        <f t="shared" ref="AN55:AO55" si="52">IF(AN54&gt;0,AN54," ")</f>
        <v xml:space="preserve"> </v>
      </c>
      <c r="AO55" s="242" t="str">
        <f t="shared" si="52"/>
        <v xml:space="preserve"> </v>
      </c>
      <c r="AP55" s="242" t="str">
        <f t="shared" ref="AP55" si="53">IF(AP54&gt;0,AP54," ")</f>
        <v xml:space="preserve"> </v>
      </c>
    </row>
    <row r="56" spans="1:42" x14ac:dyDescent="0.25">
      <c r="A56" s="233" t="s">
        <v>273</v>
      </c>
      <c r="B56" s="79">
        <f>AVERAGE(B54:AL54)</f>
        <v>4.7151903556199831E-2</v>
      </c>
    </row>
    <row r="57" spans="1:42" x14ac:dyDescent="0.25">
      <c r="A57" s="233" t="s">
        <v>268</v>
      </c>
      <c r="B57" s="79">
        <f>MEDIAN(B54:AL54)</f>
        <v>1.8885741265344664E-2</v>
      </c>
    </row>
    <row r="58" spans="1:42" x14ac:dyDescent="0.25">
      <c r="A58" s="233" t="s">
        <v>265</v>
      </c>
      <c r="B58" s="79">
        <f>_xlfn.STDEV.P(B54:AL55)</f>
        <v>6.3425855069680237E-2</v>
      </c>
    </row>
    <row r="59" spans="1:42" x14ac:dyDescent="0.25">
      <c r="A59" s="233" t="s">
        <v>261</v>
      </c>
      <c r="B59">
        <f>KURT(B54:AL55)</f>
        <v>3.9120059265305502</v>
      </c>
    </row>
    <row r="60" spans="1:42" x14ac:dyDescent="0.25">
      <c r="A60" s="233" t="s">
        <v>271</v>
      </c>
      <c r="B60">
        <f>COUNTIF(C54:AL54,"&gt;0")</f>
        <v>14</v>
      </c>
    </row>
    <row r="61" spans="1:42" x14ac:dyDescent="0.25">
      <c r="A61" s="234" t="s">
        <v>267</v>
      </c>
    </row>
    <row r="62" spans="1:42" s="239" customFormat="1" x14ac:dyDescent="0.25">
      <c r="A62" s="237" t="s">
        <v>255</v>
      </c>
      <c r="B62" s="238" t="str">
        <f>IF(B34&lt;0,B44," ")</f>
        <v xml:space="preserve"> </v>
      </c>
      <c r="C62" s="238" t="str">
        <f t="shared" ref="C62:AL62" si="54">IF(C34&lt;0,C44," ")</f>
        <v xml:space="preserve"> </v>
      </c>
      <c r="D62" s="238">
        <f t="shared" si="54"/>
        <v>-3.8546255506607931E-2</v>
      </c>
      <c r="E62" s="238">
        <f t="shared" si="54"/>
        <v>-5.0395256916996131E-2</v>
      </c>
      <c r="F62" s="238">
        <f t="shared" si="54"/>
        <v>-6.672760511883008E-2</v>
      </c>
      <c r="G62" s="238" t="str">
        <f t="shared" si="54"/>
        <v xml:space="preserve"> </v>
      </c>
      <c r="H62" s="238">
        <f t="shared" si="54"/>
        <v>-5.0955414012738925E-2</v>
      </c>
      <c r="I62" s="238">
        <f t="shared" si="54"/>
        <v>-7.8397212543553259E-3</v>
      </c>
      <c r="J62" s="238" t="str">
        <f t="shared" si="54"/>
        <v xml:space="preserve"> </v>
      </c>
      <c r="K62" s="238" t="str">
        <f t="shared" si="54"/>
        <v xml:space="preserve"> </v>
      </c>
      <c r="L62" s="238">
        <f t="shared" si="54"/>
        <v>-6.2711864406779713E-2</v>
      </c>
      <c r="M62" s="238" t="str">
        <f t="shared" si="54"/>
        <v xml:space="preserve"> </v>
      </c>
      <c r="N62" s="238" t="str">
        <f t="shared" si="54"/>
        <v xml:space="preserve"> </v>
      </c>
      <c r="O62" s="238">
        <f t="shared" si="54"/>
        <v>-7.2104018912529488E-2</v>
      </c>
      <c r="P62" s="238">
        <f t="shared" si="54"/>
        <v>-2.9259896729776295E-2</v>
      </c>
      <c r="Q62" s="238">
        <f t="shared" si="54"/>
        <v>-6.7510548523206509E-3</v>
      </c>
      <c r="R62" s="238">
        <f t="shared" si="54"/>
        <v>-7.3664825046040258E-3</v>
      </c>
      <c r="S62" s="238">
        <f t="shared" si="54"/>
        <v>-7.6864535768645423E-2</v>
      </c>
      <c r="T62" s="238" t="str">
        <f t="shared" si="54"/>
        <v xml:space="preserve"> </v>
      </c>
      <c r="U62" s="238">
        <f t="shared" si="54"/>
        <v>-7.3593073593073516E-2</v>
      </c>
      <c r="V62" s="238" t="str">
        <f t="shared" si="54"/>
        <v xml:space="preserve"> </v>
      </c>
      <c r="W62" s="238">
        <f t="shared" si="54"/>
        <v>-6.6089693154996007E-2</v>
      </c>
      <c r="X62" s="238">
        <f t="shared" si="54"/>
        <v>-1.3385826771653566E-2</v>
      </c>
      <c r="Y62" s="238">
        <f t="shared" si="54"/>
        <v>-3.2738095238095281E-2</v>
      </c>
      <c r="Z62" s="238" t="str">
        <f t="shared" si="54"/>
        <v xml:space="preserve"> </v>
      </c>
      <c r="AA62" s="238" t="str">
        <f t="shared" si="54"/>
        <v xml:space="preserve"> </v>
      </c>
      <c r="AB62" s="238">
        <f t="shared" si="54"/>
        <v>-3.1114327062228532E-2</v>
      </c>
      <c r="AC62" s="238">
        <f t="shared" si="54"/>
        <v>-3.6923076923076899E-2</v>
      </c>
      <c r="AD62" s="238">
        <f t="shared" si="54"/>
        <v>-1.6174402250351497E-2</v>
      </c>
      <c r="AE62" s="238">
        <f t="shared" si="54"/>
        <v>-7.1695760598503744E-2</v>
      </c>
      <c r="AF62" s="238">
        <f t="shared" si="54"/>
        <v>-5.8823529411764816E-2</v>
      </c>
      <c r="AG62" s="238" t="str">
        <f t="shared" si="54"/>
        <v xml:space="preserve"> </v>
      </c>
      <c r="AH62" s="238">
        <f t="shared" si="54"/>
        <v>1.1250827266710901E-2</v>
      </c>
      <c r="AI62" s="238" t="str">
        <f t="shared" si="54"/>
        <v xml:space="preserve"> </v>
      </c>
      <c r="AJ62" s="238">
        <f t="shared" si="54"/>
        <v>-3.4503631961259017E-2</v>
      </c>
      <c r="AK62" s="238" t="str">
        <f t="shared" si="54"/>
        <v xml:space="preserve"> </v>
      </c>
      <c r="AL62" s="238" t="str">
        <f t="shared" si="54"/>
        <v xml:space="preserve"> </v>
      </c>
      <c r="AN62" s="238">
        <f t="shared" ref="AN62:AO62" si="55">IF(AN34&lt;0,AN44," ")</f>
        <v>-2.7707808564231773E-2</v>
      </c>
      <c r="AO62" s="238">
        <f t="shared" si="55"/>
        <v>-2.1052631578947337E-2</v>
      </c>
      <c r="AP62" s="238">
        <f t="shared" ref="AP62" si="56">IF(AP34&lt;0,AP44," ")</f>
        <v>2.3752969121140478E-3</v>
      </c>
    </row>
    <row r="63" spans="1:42" s="241" customFormat="1" x14ac:dyDescent="0.25">
      <c r="A63" s="240" t="s">
        <v>264</v>
      </c>
      <c r="B63" s="242" t="str">
        <f>IF(B34&lt;0,B35*-1," ")</f>
        <v xml:space="preserve"> </v>
      </c>
      <c r="C63" s="242" t="str">
        <f t="shared" ref="C63:AL63" si="57">IF(C34&lt;0,C35*-1," ")</f>
        <v xml:space="preserve"> </v>
      </c>
      <c r="D63" s="242">
        <f t="shared" si="57"/>
        <v>4.5901639344262328E-2</v>
      </c>
      <c r="E63" s="242">
        <f t="shared" si="57"/>
        <v>5.0395256916996131E-2</v>
      </c>
      <c r="F63" s="242">
        <f t="shared" si="57"/>
        <v>6.5018315018315093E-2</v>
      </c>
      <c r="G63" s="242" t="str">
        <f t="shared" si="57"/>
        <v xml:space="preserve"> </v>
      </c>
      <c r="H63" s="242">
        <f t="shared" si="57"/>
        <v>4.4871794871794921E-2</v>
      </c>
      <c r="I63" s="242">
        <f t="shared" si="57"/>
        <v>2.6269702276707279E-3</v>
      </c>
      <c r="J63" s="242" t="str">
        <f t="shared" si="57"/>
        <v xml:space="preserve"> </v>
      </c>
      <c r="K63" s="242" t="str">
        <f t="shared" si="57"/>
        <v xml:space="preserve"> </v>
      </c>
      <c r="L63" s="242">
        <f t="shared" si="57"/>
        <v>5.1457975986277875E-2</v>
      </c>
      <c r="M63" s="242" t="str">
        <f t="shared" si="57"/>
        <v xml:space="preserve"> </v>
      </c>
      <c r="N63" s="242" t="str">
        <f t="shared" si="57"/>
        <v xml:space="preserve"> </v>
      </c>
      <c r="O63" s="242">
        <f t="shared" si="57"/>
        <v>4.6172539489671899E-2</v>
      </c>
      <c r="P63" s="242">
        <f t="shared" si="57"/>
        <v>3.2590051457975965E-2</v>
      </c>
      <c r="Q63" s="242">
        <f t="shared" si="57"/>
        <v>1.0924369747899136E-2</v>
      </c>
      <c r="R63" s="242">
        <f t="shared" si="57"/>
        <v>7.3664825046040258E-3</v>
      </c>
      <c r="S63" s="242">
        <f t="shared" si="57"/>
        <v>6.1871616395978449E-2</v>
      </c>
      <c r="T63" s="242" t="str">
        <f t="shared" si="57"/>
        <v xml:space="preserve"> </v>
      </c>
      <c r="U63" s="242">
        <f t="shared" si="57"/>
        <v>7.2254335260115599E-2</v>
      </c>
      <c r="V63" s="242" t="str">
        <f t="shared" si="57"/>
        <v xml:space="preserve"> </v>
      </c>
      <c r="W63" s="242">
        <f t="shared" si="57"/>
        <v>6.1660079051383376E-2</v>
      </c>
      <c r="X63" s="242">
        <f t="shared" si="57"/>
        <v>8.7025316455696874E-3</v>
      </c>
      <c r="Y63" s="242">
        <f t="shared" si="57"/>
        <v>2.4756189047261897E-2</v>
      </c>
      <c r="Z63" s="242" t="str">
        <f t="shared" si="57"/>
        <v xml:space="preserve"> </v>
      </c>
      <c r="AA63" s="242" t="str">
        <f t="shared" si="57"/>
        <v xml:space="preserve"> </v>
      </c>
      <c r="AB63" s="242">
        <f t="shared" si="57"/>
        <v>2.9710144927536191E-2</v>
      </c>
      <c r="AC63" s="242">
        <f t="shared" si="57"/>
        <v>1.880877742946702E-2</v>
      </c>
      <c r="AD63" s="242">
        <f t="shared" si="57"/>
        <v>2.304469273743005E-2</v>
      </c>
      <c r="AE63" s="242">
        <f t="shared" si="57"/>
        <v>7.0536828963795151E-2</v>
      </c>
      <c r="AF63" s="242">
        <f t="shared" si="57"/>
        <v>6.1994609164420594E-2</v>
      </c>
      <c r="AG63" s="242" t="str">
        <f t="shared" si="57"/>
        <v xml:space="preserve"> </v>
      </c>
      <c r="AH63" s="242">
        <f t="shared" si="57"/>
        <v>1.3071895424835859E-3</v>
      </c>
      <c r="AI63" s="242" t="str">
        <f t="shared" si="57"/>
        <v xml:space="preserve"> </v>
      </c>
      <c r="AJ63" s="242">
        <f t="shared" si="57"/>
        <v>2.0871700429711513E-2</v>
      </c>
      <c r="AK63" s="242" t="str">
        <f t="shared" si="57"/>
        <v xml:space="preserve"> </v>
      </c>
      <c r="AL63" s="242" t="str">
        <f t="shared" si="57"/>
        <v xml:space="preserve"> </v>
      </c>
      <c r="AN63" s="242">
        <f t="shared" ref="AN63:AO63" si="58">IF(AN34&lt;0,AN35*-1," ")</f>
        <v>3.7406483790523692E-2</v>
      </c>
      <c r="AO63" s="242">
        <f t="shared" si="58"/>
        <v>3.460207612456747E-2</v>
      </c>
      <c r="AP63" s="242">
        <f t="shared" ref="AP63" si="59">IF(AP34&lt;0,AP35*-1," ")</f>
        <v>2.9533372711163615E-3</v>
      </c>
    </row>
    <row r="64" spans="1:42" x14ac:dyDescent="0.25">
      <c r="A64" s="233" t="s">
        <v>274</v>
      </c>
      <c r="B64" s="79">
        <f>AVERAGE(B62:AL62)</f>
        <v>-4.0605122531021637E-2</v>
      </c>
    </row>
    <row r="65" spans="1:2" x14ac:dyDescent="0.25">
      <c r="A65" s="233" t="s">
        <v>269</v>
      </c>
      <c r="B65" s="79">
        <f>MEDIAN(B62:AL62)</f>
        <v>-3.7734666214842415E-2</v>
      </c>
    </row>
    <row r="66" spans="1:2" x14ac:dyDescent="0.25">
      <c r="A66" s="233" t="s">
        <v>270</v>
      </c>
      <c r="B66" s="79">
        <f>_xlfn.STDEV.P(B62:AL63)</f>
        <v>4.572720807383767E-2</v>
      </c>
    </row>
    <row r="67" spans="1:2" x14ac:dyDescent="0.25">
      <c r="A67" s="233" t="s">
        <v>261</v>
      </c>
      <c r="B67">
        <f>KURT(B62:AL63)</f>
        <v>-1.2058321264356779</v>
      </c>
    </row>
    <row r="68" spans="1:2" x14ac:dyDescent="0.25">
      <c r="A68" s="233" t="s">
        <v>271</v>
      </c>
      <c r="B68">
        <f>COUNTIF(C62:AL62,"&lt;0")</f>
        <v>21</v>
      </c>
    </row>
  </sheetData>
  <mergeCells count="2">
    <mergeCell ref="A1:K1"/>
    <mergeCell ref="B3:Y3"/>
  </mergeCells>
  <phoneticPr fontId="0" type="noConversion"/>
  <printOptions horizontalCentered="1" verticalCentered="1"/>
  <pageMargins left="0.25" right="0.25" top="1" bottom="1" header="0" footer="0"/>
  <pageSetup scale="6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R35"/>
  <sheetViews>
    <sheetView zoomScaleNormal="100" workbookViewId="0">
      <pane xSplit="1" ySplit="3" topLeftCell="AB4" activePane="bottomRight" state="frozen"/>
      <selection pane="topRight" activeCell="B1" sqref="B1"/>
      <selection pane="bottomLeft" activeCell="A4" sqref="A4"/>
      <selection pane="bottomRight" activeCell="AS1" sqref="AS1"/>
    </sheetView>
  </sheetViews>
  <sheetFormatPr defaultRowHeight="13.2" x14ac:dyDescent="0.25"/>
  <cols>
    <col min="1" max="1" width="40.6640625" customWidth="1"/>
    <col min="2" max="2" width="9.6640625" style="88" customWidth="1"/>
    <col min="3" max="26" width="9.6640625" customWidth="1"/>
    <col min="27" max="34" width="9.6640625" style="32" customWidth="1"/>
    <col min="35" max="38" width="9.6640625" customWidth="1"/>
  </cols>
  <sheetData>
    <row r="1" spans="1:44" ht="15.6" x14ac:dyDescent="0.3">
      <c r="A1" s="1024" t="s">
        <v>56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  <c r="M1" s="1024"/>
      <c r="N1" s="1024"/>
      <c r="O1" s="1024"/>
      <c r="P1" s="1024"/>
      <c r="Q1" s="1024"/>
      <c r="R1" s="1024"/>
      <c r="S1" s="1024"/>
      <c r="T1" s="1024"/>
      <c r="U1" s="1024"/>
      <c r="V1" s="1025"/>
      <c r="W1" s="1025"/>
      <c r="X1" s="1025"/>
      <c r="Y1" s="1025"/>
      <c r="Z1" s="1026"/>
    </row>
    <row r="2" spans="1:44" s="33" customFormat="1" x14ac:dyDescent="0.25">
      <c r="A2" s="18"/>
      <c r="B2" s="85" t="s">
        <v>65</v>
      </c>
      <c r="C2" s="45" t="s">
        <v>66</v>
      </c>
      <c r="D2" s="45" t="s">
        <v>67</v>
      </c>
      <c r="E2" s="45" t="s">
        <v>68</v>
      </c>
      <c r="F2" s="45" t="s">
        <v>69</v>
      </c>
      <c r="G2" s="45" t="s">
        <v>70</v>
      </c>
      <c r="H2" s="45" t="s">
        <v>29</v>
      </c>
      <c r="I2" s="45" t="s">
        <v>15</v>
      </c>
      <c r="J2" s="45" t="s">
        <v>16</v>
      </c>
      <c r="K2" s="45" t="s">
        <v>17</v>
      </c>
      <c r="L2" s="45" t="s">
        <v>18</v>
      </c>
      <c r="M2" s="45" t="s">
        <v>19</v>
      </c>
      <c r="N2" s="45" t="s">
        <v>20</v>
      </c>
      <c r="O2" s="45" t="s">
        <v>21</v>
      </c>
      <c r="P2" s="18" t="s">
        <v>0</v>
      </c>
      <c r="Q2" s="18" t="s">
        <v>1</v>
      </c>
      <c r="R2" s="18" t="s">
        <v>2</v>
      </c>
      <c r="S2" s="18" t="s">
        <v>3</v>
      </c>
      <c r="T2" s="18" t="s">
        <v>4</v>
      </c>
      <c r="U2" s="18" t="s">
        <v>5</v>
      </c>
      <c r="V2" s="12" t="s">
        <v>6</v>
      </c>
      <c r="W2" s="12" t="s">
        <v>7</v>
      </c>
      <c r="X2" s="12" t="s">
        <v>8</v>
      </c>
      <c r="Y2" s="12" t="s">
        <v>13</v>
      </c>
      <c r="Z2" s="12" t="s">
        <v>46</v>
      </c>
      <c r="AA2" s="12" t="s">
        <v>48</v>
      </c>
      <c r="AB2" s="8" t="s">
        <v>49</v>
      </c>
      <c r="AC2" s="8" t="s">
        <v>50</v>
      </c>
      <c r="AD2" s="12" t="s">
        <v>51</v>
      </c>
      <c r="AE2" s="12" t="s">
        <v>52</v>
      </c>
      <c r="AF2" s="12" t="s">
        <v>53</v>
      </c>
      <c r="AG2" s="12" t="s">
        <v>54</v>
      </c>
      <c r="AH2" s="12" t="s">
        <v>60</v>
      </c>
      <c r="AI2" s="12" t="s">
        <v>61</v>
      </c>
      <c r="AJ2" s="12" t="s">
        <v>62</v>
      </c>
      <c r="AK2" s="39" t="s">
        <v>63</v>
      </c>
      <c r="AL2" s="39" t="s">
        <v>64</v>
      </c>
      <c r="AM2" s="39" t="s">
        <v>284</v>
      </c>
      <c r="AN2" s="39" t="s">
        <v>322</v>
      </c>
      <c r="AO2" s="39" t="s">
        <v>330</v>
      </c>
      <c r="AP2" s="39" t="s">
        <v>372</v>
      </c>
      <c r="AQ2" s="39" t="s">
        <v>388</v>
      </c>
      <c r="AR2" s="39" t="s">
        <v>429</v>
      </c>
    </row>
    <row r="3" spans="1:44" x14ac:dyDescent="0.25">
      <c r="A3" s="1"/>
      <c r="B3" s="8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019" t="s">
        <v>9</v>
      </c>
      <c r="Q3" s="1019"/>
      <c r="R3" s="1019"/>
      <c r="S3" s="1019"/>
      <c r="T3" s="1019"/>
      <c r="U3" s="1019"/>
      <c r="V3" s="1020"/>
      <c r="W3" s="1020"/>
      <c r="X3" s="1020"/>
      <c r="Y3" s="1020"/>
    </row>
    <row r="4" spans="1:44" s="842" customFormat="1" ht="19.95" customHeight="1" x14ac:dyDescent="0.25">
      <c r="A4" s="841" t="s">
        <v>118</v>
      </c>
      <c r="B4" s="904">
        <v>558</v>
      </c>
      <c r="C4" s="905">
        <v>633.20000000000005</v>
      </c>
      <c r="D4" s="905">
        <v>1135.5999999999999</v>
      </c>
      <c r="E4" s="905">
        <v>1435.9</v>
      </c>
      <c r="F4" s="905">
        <v>1709.5</v>
      </c>
      <c r="G4" s="905">
        <v>2034.3</v>
      </c>
      <c r="H4" s="905">
        <v>1392.1</v>
      </c>
      <c r="I4" s="905">
        <v>2536.6</v>
      </c>
      <c r="J4" s="905">
        <v>3523.1</v>
      </c>
      <c r="K4" s="905">
        <v>1006.3</v>
      </c>
      <c r="L4" s="905">
        <v>1648.2</v>
      </c>
      <c r="M4" s="905">
        <v>4039.5219999999999</v>
      </c>
      <c r="N4" s="905">
        <v>4881.6930000000002</v>
      </c>
      <c r="O4" s="905">
        <v>4259.0860000000002</v>
      </c>
      <c r="P4" s="905">
        <v>1930.4280000000001</v>
      </c>
      <c r="Q4" s="905">
        <v>1344.4570000000001</v>
      </c>
      <c r="R4" s="905">
        <v>1521.2449999999999</v>
      </c>
      <c r="S4" s="905">
        <v>1100.3109999999999</v>
      </c>
      <c r="T4" s="905">
        <v>2112.9810000000002</v>
      </c>
      <c r="U4" s="905">
        <v>850.14300000000003</v>
      </c>
      <c r="V4" s="905">
        <v>1557.84</v>
      </c>
      <c r="W4" s="905">
        <v>425.94200000000001</v>
      </c>
      <c r="X4" s="905">
        <v>883.16099999999994</v>
      </c>
      <c r="Y4" s="905">
        <v>1307.8030000000001</v>
      </c>
      <c r="Z4" s="905">
        <v>1786.9770000000001</v>
      </c>
      <c r="AA4" s="905">
        <v>1717.549</v>
      </c>
      <c r="AB4" s="905">
        <v>1899.1079999999999</v>
      </c>
      <c r="AC4" s="905">
        <v>1596.4259999999999</v>
      </c>
      <c r="AD4" s="905">
        <v>1086.673</v>
      </c>
      <c r="AE4" s="905">
        <v>958.09100000000001</v>
      </c>
      <c r="AF4" s="905">
        <v>2113.9720000000002</v>
      </c>
      <c r="AG4" s="905">
        <v>1967.1610000000001</v>
      </c>
      <c r="AH4" s="905">
        <v>1303.6469999999999</v>
      </c>
      <c r="AI4" s="905">
        <v>1624.15</v>
      </c>
      <c r="AJ4" s="905">
        <v>1673.3109999999999</v>
      </c>
      <c r="AK4" s="905">
        <v>1707.787</v>
      </c>
      <c r="AL4" s="905">
        <v>1127.645</v>
      </c>
      <c r="AM4" s="905">
        <v>989.02700000000004</v>
      </c>
      <c r="AN4" s="905">
        <v>821.18499999999995</v>
      </c>
      <c r="AO4" s="905">
        <v>1231.904</v>
      </c>
      <c r="AP4" s="905">
        <v>1731.164</v>
      </c>
      <c r="AQ4" s="905">
        <v>1737.058</v>
      </c>
      <c r="AR4" s="905">
        <v>2295.096</v>
      </c>
    </row>
    <row r="5" spans="1:44" s="843" customFormat="1" ht="19.95" customHeight="1" x14ac:dyDescent="0.25">
      <c r="A5" s="841" t="s">
        <v>10</v>
      </c>
      <c r="B5" s="904">
        <v>5840.7569999999996</v>
      </c>
      <c r="C5" s="905">
        <v>6289.1689999999999</v>
      </c>
      <c r="D5" s="905">
        <v>6505.0410000000002</v>
      </c>
      <c r="E5" s="905">
        <v>7267.9269999999997</v>
      </c>
      <c r="F5" s="905">
        <v>7928.1390000000001</v>
      </c>
      <c r="G5" s="905">
        <v>6639.3959999999997</v>
      </c>
      <c r="H5" s="905">
        <v>8118.65</v>
      </c>
      <c r="I5" s="905">
        <v>8235.1010000000006</v>
      </c>
      <c r="J5" s="905">
        <v>4174.2510000000002</v>
      </c>
      <c r="K5" s="905">
        <v>7672.13</v>
      </c>
      <c r="L5" s="905">
        <v>8875.4529999999995</v>
      </c>
      <c r="M5" s="905">
        <v>8225.7639999999992</v>
      </c>
      <c r="N5" s="905">
        <v>7131.3</v>
      </c>
      <c r="O5" s="905">
        <v>4928.6809999999996</v>
      </c>
      <c r="P5" s="905">
        <v>7531.9530000000004</v>
      </c>
      <c r="Q5" s="905">
        <v>7934.0280000000002</v>
      </c>
      <c r="R5" s="905">
        <v>7474.7650000000003</v>
      </c>
      <c r="S5" s="905">
        <v>9476.6980000000003</v>
      </c>
      <c r="T5" s="905">
        <v>6337.73</v>
      </c>
      <c r="U5" s="905">
        <v>10050.52</v>
      </c>
      <c r="V5" s="905">
        <v>7400.0510000000004</v>
      </c>
      <c r="W5" s="905">
        <v>9232.5570000000007</v>
      </c>
      <c r="X5" s="905">
        <v>9206.8320000000003</v>
      </c>
      <c r="Y5" s="905">
        <v>9758.6849999999995</v>
      </c>
      <c r="Z5" s="905">
        <v>9430.6119999999992</v>
      </c>
      <c r="AA5" s="905">
        <v>9915.0509999999995</v>
      </c>
      <c r="AB5" s="905">
        <v>9502.58</v>
      </c>
      <c r="AC5" s="905">
        <v>8966.7870000000003</v>
      </c>
      <c r="AD5" s="905">
        <v>10087.291999999999</v>
      </c>
      <c r="AE5" s="905">
        <v>11805.581</v>
      </c>
      <c r="AF5" s="905">
        <v>11112.187</v>
      </c>
      <c r="AG5" s="905">
        <v>10531.123</v>
      </c>
      <c r="AH5" s="905">
        <v>13037.875</v>
      </c>
      <c r="AI5" s="905">
        <v>12043.203</v>
      </c>
      <c r="AJ5" s="905">
        <v>13067.156000000001</v>
      </c>
      <c r="AK5" s="905">
        <v>12425.33</v>
      </c>
      <c r="AL5" s="905">
        <v>12313.956</v>
      </c>
      <c r="AM5" s="905">
        <v>10755.111000000001</v>
      </c>
      <c r="AN5" s="905">
        <v>13828.964</v>
      </c>
      <c r="AO5" s="905">
        <v>14215.531999999999</v>
      </c>
      <c r="AP5" s="905">
        <v>13601.964</v>
      </c>
      <c r="AQ5" s="905">
        <v>15148.038</v>
      </c>
      <c r="AR5" s="905">
        <v>14065</v>
      </c>
    </row>
    <row r="6" spans="1:44" s="878" customFormat="1" ht="19.95" customHeight="1" x14ac:dyDescent="0.25">
      <c r="A6" s="878" t="s">
        <v>119</v>
      </c>
      <c r="B6" s="906">
        <v>1.4970000000000001</v>
      </c>
      <c r="C6" s="907">
        <v>2.431</v>
      </c>
      <c r="D6" s="907">
        <v>2.3980000000000001</v>
      </c>
      <c r="E6" s="907">
        <v>1.1519999999999999</v>
      </c>
      <c r="F6" s="907">
        <v>0.72099999999999997</v>
      </c>
      <c r="G6" s="907">
        <v>0.84799999999999998</v>
      </c>
      <c r="H6" s="907">
        <v>0.55600000000000005</v>
      </c>
      <c r="I6" s="907">
        <v>0.48899999999999999</v>
      </c>
      <c r="J6" s="907">
        <v>1.7080000000000002</v>
      </c>
      <c r="K6" s="907">
        <v>1.7329999999999999</v>
      </c>
      <c r="L6" s="907">
        <v>9.8979999999999997</v>
      </c>
      <c r="M6" s="907">
        <v>1.7569999999999999</v>
      </c>
      <c r="N6" s="907">
        <v>3.411</v>
      </c>
      <c r="O6" s="907">
        <v>2.7820000000000005</v>
      </c>
      <c r="P6" s="907">
        <v>1.9019999999999999</v>
      </c>
      <c r="Q6" s="907">
        <v>3.415</v>
      </c>
      <c r="R6" s="907">
        <v>19.637</v>
      </c>
      <c r="S6" s="907">
        <v>7.0909999999999993</v>
      </c>
      <c r="T6" s="907">
        <v>20.815000000000001</v>
      </c>
      <c r="U6" s="907">
        <v>9.5570000000000004</v>
      </c>
      <c r="V6" s="907">
        <v>16.486999999999998</v>
      </c>
      <c r="W6" s="907">
        <v>13.260999999999999</v>
      </c>
      <c r="X6" s="907">
        <v>8.81</v>
      </c>
      <c r="Y6" s="907">
        <v>18.805999999999997</v>
      </c>
      <c r="Z6" s="907">
        <v>14.744</v>
      </c>
      <c r="AA6" s="907">
        <v>6.8240000000000007</v>
      </c>
      <c r="AB6" s="907">
        <v>10.14</v>
      </c>
      <c r="AC6" s="907">
        <v>14.445999999999998</v>
      </c>
      <c r="AD6" s="907">
        <v>14.075999999999999</v>
      </c>
      <c r="AE6" s="907">
        <v>10.83</v>
      </c>
      <c r="AF6" s="907">
        <v>8.8059999999999992</v>
      </c>
      <c r="AG6" s="907">
        <v>11.982999999999999</v>
      </c>
      <c r="AH6" s="907">
        <v>20.021000000000001</v>
      </c>
      <c r="AI6" s="907">
        <v>13.53</v>
      </c>
      <c r="AJ6" s="907">
        <v>8.343</v>
      </c>
      <c r="AK6" s="907">
        <v>27.669</v>
      </c>
      <c r="AL6" s="907">
        <v>29.373000000000001</v>
      </c>
      <c r="AM6" s="907">
        <v>159.946</v>
      </c>
      <c r="AN6" s="907">
        <v>35.793999999999997</v>
      </c>
      <c r="AO6" s="907">
        <v>31.641999999999999</v>
      </c>
      <c r="AP6" s="907">
        <v>67.462000000000003</v>
      </c>
      <c r="AQ6" s="907">
        <v>55</v>
      </c>
      <c r="AR6" s="907">
        <v>50</v>
      </c>
    </row>
    <row r="7" spans="1:44" s="877" customFormat="1" ht="19.95" customHeight="1" x14ac:dyDescent="0.25">
      <c r="A7" s="876" t="s">
        <v>43</v>
      </c>
      <c r="B7" s="908">
        <v>6400.2539999999999</v>
      </c>
      <c r="C7" s="909">
        <v>6924.8</v>
      </c>
      <c r="D7" s="909">
        <v>7643.0389999999998</v>
      </c>
      <c r="E7" s="909">
        <v>8704.9789999999994</v>
      </c>
      <c r="F7" s="909">
        <v>9638.36</v>
      </c>
      <c r="G7" s="909">
        <v>8674.5439999999999</v>
      </c>
      <c r="H7" s="909">
        <v>9511.3060000000005</v>
      </c>
      <c r="I7" s="909">
        <v>10772.19</v>
      </c>
      <c r="J7" s="909">
        <v>7699.0590000000002</v>
      </c>
      <c r="K7" s="909">
        <v>8680.1630000000005</v>
      </c>
      <c r="L7" s="909">
        <v>10533.550999999999</v>
      </c>
      <c r="M7" s="909">
        <v>12267.043</v>
      </c>
      <c r="N7" s="909">
        <v>12016.404</v>
      </c>
      <c r="O7" s="909">
        <v>9190.5489999999991</v>
      </c>
      <c r="P7" s="909">
        <v>9464.2830000000013</v>
      </c>
      <c r="Q7" s="909">
        <v>9281.9</v>
      </c>
      <c r="R7" s="909">
        <v>9015.6470000000008</v>
      </c>
      <c r="S7" s="909">
        <v>10584.1</v>
      </c>
      <c r="T7" s="909">
        <v>8471.5259999999998</v>
      </c>
      <c r="U7" s="909">
        <v>10910.22</v>
      </c>
      <c r="V7" s="909">
        <v>8974.3779999999988</v>
      </c>
      <c r="W7" s="909">
        <v>9671.760000000002</v>
      </c>
      <c r="X7" s="909">
        <v>10098.803</v>
      </c>
      <c r="Y7" s="909">
        <v>11085.294</v>
      </c>
      <c r="Z7" s="909">
        <v>11232.333000000001</v>
      </c>
      <c r="AA7" s="909">
        <v>11639.423999999999</v>
      </c>
      <c r="AB7" s="909">
        <v>11411.828</v>
      </c>
      <c r="AC7" s="909">
        <v>10577.659</v>
      </c>
      <c r="AD7" s="909">
        <v>11188.040999999999</v>
      </c>
      <c r="AE7" s="909">
        <v>12774.502</v>
      </c>
      <c r="AF7" s="909">
        <v>13234.965</v>
      </c>
      <c r="AG7" s="909">
        <v>12510.267</v>
      </c>
      <c r="AH7" s="909">
        <v>14361.543000000001</v>
      </c>
      <c r="AI7" s="909">
        <v>13680.883</v>
      </c>
      <c r="AJ7" s="909">
        <v>14748.810000000001</v>
      </c>
      <c r="AK7" s="909">
        <v>14160.786</v>
      </c>
      <c r="AL7" s="909">
        <v>13470.974</v>
      </c>
      <c r="AM7" s="909">
        <v>11904.084000000001</v>
      </c>
      <c r="AN7" s="909">
        <v>14685.942999999999</v>
      </c>
      <c r="AO7" s="909">
        <v>15479.078</v>
      </c>
      <c r="AP7" s="909">
        <v>15400.59</v>
      </c>
      <c r="AQ7" s="909">
        <v>16940.096000000001</v>
      </c>
      <c r="AR7" s="909">
        <v>16410.095999999998</v>
      </c>
    </row>
    <row r="8" spans="1:44" s="848" customFormat="1" ht="19.95" customHeight="1" x14ac:dyDescent="0.25">
      <c r="A8" s="844" t="s">
        <v>345</v>
      </c>
      <c r="B8" s="912">
        <v>520.79999999999995</v>
      </c>
      <c r="C8" s="913">
        <v>542.20000000000005</v>
      </c>
      <c r="D8" s="913">
        <v>581</v>
      </c>
      <c r="E8" s="913">
        <v>608</v>
      </c>
      <c r="F8" s="913">
        <v>639.5</v>
      </c>
      <c r="G8" s="913">
        <v>659.2</v>
      </c>
      <c r="H8" s="913">
        <v>733.4</v>
      </c>
      <c r="I8" s="913">
        <v>854.49999999999989</v>
      </c>
      <c r="J8" s="913">
        <v>930.10000000000014</v>
      </c>
      <c r="K8" s="913">
        <v>1067.2</v>
      </c>
      <c r="L8" s="913">
        <v>1152.5</v>
      </c>
      <c r="M8" s="913">
        <v>1233.412</v>
      </c>
      <c r="N8" s="913">
        <v>1251.6490000000001</v>
      </c>
      <c r="O8" s="913">
        <v>1297.758</v>
      </c>
      <c r="P8" s="913">
        <v>1370.0390000000002</v>
      </c>
      <c r="Q8" s="913">
        <v>1425.117</v>
      </c>
      <c r="R8" s="913">
        <v>1533.5060000000001</v>
      </c>
      <c r="S8" s="913">
        <v>1555.7520000000002</v>
      </c>
      <c r="T8" s="913">
        <v>1613.211</v>
      </c>
      <c r="U8" s="913">
        <v>1715.2369999999999</v>
      </c>
      <c r="V8" s="914">
        <v>1629.8820000000001</v>
      </c>
      <c r="W8" s="914">
        <v>1716.1969999999999</v>
      </c>
      <c r="X8" s="914">
        <v>1838.7320000000002</v>
      </c>
      <c r="Y8" s="914">
        <v>1864.3119999999999</v>
      </c>
      <c r="Z8" s="914">
        <v>1938.346</v>
      </c>
      <c r="AA8" s="914">
        <v>1980.066</v>
      </c>
      <c r="AB8" s="914">
        <v>2065.4390000000003</v>
      </c>
      <c r="AC8" s="914">
        <v>2358.5630000000001</v>
      </c>
      <c r="AD8" s="914">
        <v>2552.4939999999997</v>
      </c>
      <c r="AE8" s="914">
        <v>2710.8249999999998</v>
      </c>
      <c r="AF8" s="914">
        <v>3022.681</v>
      </c>
      <c r="AG8" s="914">
        <v>3545.9230000000002</v>
      </c>
      <c r="AH8" s="914">
        <v>4446.9619999999995</v>
      </c>
      <c r="AI8" s="914">
        <v>5030.4980000000005</v>
      </c>
      <c r="AJ8" s="914">
        <v>5966.4210000000003</v>
      </c>
      <c r="AK8" s="914">
        <v>6432.098</v>
      </c>
      <c r="AL8" s="914">
        <v>6430.7209999999995</v>
      </c>
      <c r="AM8" s="914">
        <v>6044.1720000000005</v>
      </c>
      <c r="AN8" s="914">
        <v>6532.3029999999999</v>
      </c>
      <c r="AO8" s="914">
        <v>6601.442</v>
      </c>
      <c r="AP8" s="914">
        <v>6643.0280000000002</v>
      </c>
      <c r="AQ8" s="914">
        <v>6920.0001000000002</v>
      </c>
      <c r="AR8" s="914">
        <v>7000</v>
      </c>
    </row>
    <row r="9" spans="1:44" s="850" customFormat="1" ht="19.95" customHeight="1" x14ac:dyDescent="0.2">
      <c r="A9" s="849" t="s">
        <v>242</v>
      </c>
      <c r="B9" s="910">
        <v>500.7</v>
      </c>
      <c r="C9" s="911">
        <v>522.1</v>
      </c>
      <c r="D9" s="911">
        <v>561.5</v>
      </c>
      <c r="E9" s="911">
        <v>588.5</v>
      </c>
      <c r="F9" s="911">
        <v>619.5</v>
      </c>
      <c r="G9" s="911">
        <v>639</v>
      </c>
      <c r="H9" s="911">
        <v>714</v>
      </c>
      <c r="I9" s="911">
        <v>839.99999999999989</v>
      </c>
      <c r="J9" s="911">
        <v>911.00000000000011</v>
      </c>
      <c r="K9" s="911">
        <v>1046</v>
      </c>
      <c r="L9" s="911">
        <v>1133</v>
      </c>
      <c r="M9" s="911">
        <v>1216.712</v>
      </c>
      <c r="N9" s="911">
        <v>1234.4490000000001</v>
      </c>
      <c r="O9" s="911">
        <v>1279.3579999999999</v>
      </c>
      <c r="P9" s="911">
        <v>1351.1390000000001</v>
      </c>
      <c r="Q9" s="911">
        <v>1405.817</v>
      </c>
      <c r="R9" s="911">
        <v>1513.306</v>
      </c>
      <c r="S9" s="911">
        <v>1537.0520000000001</v>
      </c>
      <c r="T9" s="911">
        <v>1593.1110000000001</v>
      </c>
      <c r="U9" s="911">
        <v>1696.9369999999999</v>
      </c>
      <c r="V9" s="911">
        <v>1607.98</v>
      </c>
      <c r="W9" s="911">
        <v>1693.9209999999998</v>
      </c>
      <c r="X9" s="911">
        <v>1815.6780000000001</v>
      </c>
      <c r="Y9" s="911">
        <v>1841.9929999999999</v>
      </c>
      <c r="Z9" s="911">
        <v>1915.2059999999999</v>
      </c>
      <c r="AA9" s="911">
        <v>1957.616</v>
      </c>
      <c r="AB9" s="911">
        <v>2041.8320000000001</v>
      </c>
      <c r="AC9" s="911">
        <v>2334.8140000000003</v>
      </c>
      <c r="AD9" s="911">
        <v>2528.3339999999998</v>
      </c>
      <c r="AE9" s="911">
        <v>2686.6079999999997</v>
      </c>
      <c r="AF9" s="911">
        <v>2999.0360000000001</v>
      </c>
      <c r="AG9" s="911">
        <v>3517.3740000000003</v>
      </c>
      <c r="AH9" s="911">
        <v>4420.41</v>
      </c>
      <c r="AI9" s="911">
        <v>5003.2700000000004</v>
      </c>
      <c r="AJ9" s="911">
        <v>5938.6660000000002</v>
      </c>
      <c r="AK9" s="911">
        <v>6402.5219999999999</v>
      </c>
      <c r="AL9" s="911">
        <v>6399.7339999999995</v>
      </c>
      <c r="AM9" s="911">
        <v>6013.2090000000007</v>
      </c>
      <c r="AN9" s="911">
        <v>6502.5810000000001</v>
      </c>
      <c r="AO9" s="911">
        <v>6572.1869999999999</v>
      </c>
      <c r="AP9" s="911">
        <v>6612.473</v>
      </c>
      <c r="AQ9" s="911">
        <v>6890.6001000000006</v>
      </c>
      <c r="AR9" s="911">
        <v>6970.5</v>
      </c>
    </row>
    <row r="10" spans="1:44" s="856" customFormat="1" ht="19.95" customHeight="1" x14ac:dyDescent="0.2">
      <c r="A10" s="851" t="s">
        <v>115</v>
      </c>
      <c r="B10" s="852"/>
      <c r="C10" s="853"/>
      <c r="D10" s="853"/>
      <c r="E10" s="853"/>
      <c r="F10" s="853"/>
      <c r="G10" s="854">
        <v>35</v>
      </c>
      <c r="H10" s="854">
        <v>86</v>
      </c>
      <c r="I10" s="854">
        <v>140</v>
      </c>
      <c r="J10" s="854">
        <v>160</v>
      </c>
      <c r="K10" s="854">
        <v>232</v>
      </c>
      <c r="L10" s="854">
        <v>271</v>
      </c>
      <c r="M10" s="854">
        <v>289.99200000000002</v>
      </c>
      <c r="N10" s="854">
        <v>279.14600000000002</v>
      </c>
      <c r="O10" s="854">
        <v>287.44499999999999</v>
      </c>
      <c r="P10" s="854">
        <v>321.44600000000003</v>
      </c>
      <c r="Q10" s="854">
        <v>349.06799999999998</v>
      </c>
      <c r="R10" s="854">
        <v>398.26400000000001</v>
      </c>
      <c r="S10" s="854">
        <v>425.51</v>
      </c>
      <c r="T10" s="854">
        <v>458.25900000000001</v>
      </c>
      <c r="U10" s="854">
        <v>532.79300000000001</v>
      </c>
      <c r="V10" s="854">
        <v>395.68</v>
      </c>
      <c r="W10" s="854">
        <v>428.721</v>
      </c>
      <c r="X10" s="854">
        <v>487.73200000000003</v>
      </c>
      <c r="Y10" s="854">
        <v>517.82000000000005</v>
      </c>
      <c r="Z10" s="854">
        <v>565.84720000000004</v>
      </c>
      <c r="AA10" s="854">
        <v>629.82719999999995</v>
      </c>
      <c r="AB10" s="854">
        <v>707.23846154</v>
      </c>
      <c r="AC10" s="854">
        <v>995.50393700999996</v>
      </c>
      <c r="AD10" s="854">
        <v>1167.5477272999999</v>
      </c>
      <c r="AE10" s="854">
        <v>1323.2125283</v>
      </c>
      <c r="AF10" s="854">
        <v>1603.3244443999999</v>
      </c>
      <c r="AG10" s="854">
        <v>2119.4938519000002</v>
      </c>
      <c r="AH10" s="854">
        <v>3049.2140740999998</v>
      </c>
      <c r="AI10" s="854">
        <v>3708.88904</v>
      </c>
      <c r="AJ10" s="854">
        <v>4591.1570000000002</v>
      </c>
      <c r="AK10" s="854">
        <v>5018.741</v>
      </c>
      <c r="AL10" s="855">
        <v>5000.0320000000002</v>
      </c>
      <c r="AM10" s="855">
        <v>4641.1270000000004</v>
      </c>
      <c r="AN10" s="855">
        <v>5123.6899999999996</v>
      </c>
      <c r="AO10" s="855">
        <v>5200.09</v>
      </c>
      <c r="AP10" s="855">
        <v>5223.6139999999996</v>
      </c>
      <c r="AQ10" s="855">
        <v>5450</v>
      </c>
      <c r="AR10" s="855">
        <v>5500</v>
      </c>
    </row>
    <row r="11" spans="1:44" s="860" customFormat="1" ht="19.95" customHeight="1" x14ac:dyDescent="0.2">
      <c r="A11" s="857" t="s">
        <v>384</v>
      </c>
      <c r="B11" s="858"/>
      <c r="C11" s="859"/>
      <c r="D11" s="859"/>
      <c r="E11" s="859"/>
      <c r="F11" s="859"/>
      <c r="G11" s="859">
        <v>604</v>
      </c>
      <c r="H11" s="859">
        <v>628</v>
      </c>
      <c r="I11" s="859">
        <v>699</v>
      </c>
      <c r="J11" s="859">
        <v>751</v>
      </c>
      <c r="K11" s="859">
        <v>814</v>
      </c>
      <c r="L11" s="859">
        <v>862</v>
      </c>
      <c r="M11" s="859">
        <v>926.72</v>
      </c>
      <c r="N11" s="859">
        <v>955.30200000000013</v>
      </c>
      <c r="O11" s="859">
        <v>991.91300000000012</v>
      </c>
      <c r="P11" s="859">
        <v>1029.6930000000002</v>
      </c>
      <c r="Q11" s="859">
        <v>1056.749</v>
      </c>
      <c r="R11" s="859">
        <v>1115.0429999999999</v>
      </c>
      <c r="S11" s="859">
        <v>1111.5409999999999</v>
      </c>
      <c r="T11" s="859">
        <v>1134.7949999999998</v>
      </c>
      <c r="U11" s="859">
        <v>1164.106</v>
      </c>
      <c r="V11" s="859">
        <v>1212.346</v>
      </c>
      <c r="W11" s="859">
        <v>1265.133</v>
      </c>
      <c r="X11" s="859">
        <v>1327.9459020800002</v>
      </c>
      <c r="Y11" s="859">
        <v>1324.1721581699999</v>
      </c>
      <c r="Z11" s="859">
        <v>1349.3581277999999</v>
      </c>
      <c r="AA11" s="859">
        <v>1327.78874038</v>
      </c>
      <c r="AB11" s="859">
        <v>1334.5940086299997</v>
      </c>
      <c r="AC11" s="859">
        <v>1339.3107935599999</v>
      </c>
      <c r="AD11" s="859">
        <v>1360.7856305999999</v>
      </c>
      <c r="AE11" s="859">
        <v>1363.3944720700001</v>
      </c>
      <c r="AF11" s="859">
        <v>1395.7105788199999</v>
      </c>
      <c r="AG11" s="859">
        <v>1397.87896495</v>
      </c>
      <c r="AH11" s="859">
        <v>1371.1956408299995</v>
      </c>
      <c r="AI11" s="859">
        <v>1294.3810000000003</v>
      </c>
      <c r="AJ11" s="859">
        <v>1347.5090000000009</v>
      </c>
      <c r="AK11" s="859">
        <v>1383.7809999999999</v>
      </c>
      <c r="AL11" s="859">
        <v>1399.7020000000002</v>
      </c>
      <c r="AM11" s="859">
        <v>1372.2160000000001</v>
      </c>
      <c r="AN11" s="859">
        <v>1378.9859999999996</v>
      </c>
      <c r="AO11" s="859">
        <v>1372.0969999999998</v>
      </c>
      <c r="AP11" s="859">
        <v>1388.8590000000006</v>
      </c>
      <c r="AQ11" s="859">
        <v>1440.6</v>
      </c>
      <c r="AR11" s="859">
        <v>1470.5</v>
      </c>
    </row>
    <row r="12" spans="1:44" s="845" customFormat="1" ht="19.95" customHeight="1" x14ac:dyDescent="0.25">
      <c r="A12" s="861" t="s">
        <v>238</v>
      </c>
      <c r="B12" s="862">
        <v>20.100000000000001</v>
      </c>
      <c r="C12" s="863">
        <v>20.100000000000001</v>
      </c>
      <c r="D12" s="863">
        <v>19.5</v>
      </c>
      <c r="E12" s="863">
        <v>19.5</v>
      </c>
      <c r="F12" s="863">
        <v>20</v>
      </c>
      <c r="G12" s="863">
        <v>20.2</v>
      </c>
      <c r="H12" s="863">
        <v>19.399999999999999</v>
      </c>
      <c r="I12" s="863">
        <v>14.5</v>
      </c>
      <c r="J12" s="863">
        <v>19.100000000000001</v>
      </c>
      <c r="K12" s="863">
        <v>21.2</v>
      </c>
      <c r="L12" s="863">
        <v>19.5</v>
      </c>
      <c r="M12" s="863">
        <v>16.7</v>
      </c>
      <c r="N12" s="863">
        <v>17.2</v>
      </c>
      <c r="O12" s="863">
        <v>18.399999999999999</v>
      </c>
      <c r="P12" s="863">
        <v>18.899999999999999</v>
      </c>
      <c r="Q12" s="863">
        <v>19.3</v>
      </c>
      <c r="R12" s="863">
        <v>20.2</v>
      </c>
      <c r="S12" s="863">
        <v>18.7</v>
      </c>
      <c r="T12" s="863">
        <v>20.100000000000001</v>
      </c>
      <c r="U12" s="863">
        <v>18.3</v>
      </c>
      <c r="V12" s="864">
        <v>21.902000000000001</v>
      </c>
      <c r="W12" s="864">
        <v>22.276</v>
      </c>
      <c r="X12" s="864">
        <v>23.053999999999998</v>
      </c>
      <c r="Y12" s="864">
        <v>22.318999999999999</v>
      </c>
      <c r="Z12" s="864">
        <v>23.14</v>
      </c>
      <c r="AA12" s="864">
        <v>22.45</v>
      </c>
      <c r="AB12" s="864">
        <v>23.606999999999999</v>
      </c>
      <c r="AC12" s="864">
        <v>23.748999999999999</v>
      </c>
      <c r="AD12" s="864">
        <v>24.16</v>
      </c>
      <c r="AE12" s="864">
        <v>24.216999999999999</v>
      </c>
      <c r="AF12" s="864">
        <v>23.645000000000003</v>
      </c>
      <c r="AG12" s="864">
        <v>28.548999999999999</v>
      </c>
      <c r="AH12" s="864">
        <v>26.552</v>
      </c>
      <c r="AI12" s="864">
        <v>27.228000000000002</v>
      </c>
      <c r="AJ12" s="864">
        <v>27.754999999999999</v>
      </c>
      <c r="AK12" s="864">
        <v>29.576000000000001</v>
      </c>
      <c r="AL12" s="864">
        <v>30.987000000000002</v>
      </c>
      <c r="AM12" s="864">
        <v>30.963000000000001</v>
      </c>
      <c r="AN12" s="864">
        <v>29.721999999999998</v>
      </c>
      <c r="AO12" s="864">
        <v>29.255000000000003</v>
      </c>
      <c r="AP12" s="864">
        <v>30.555</v>
      </c>
      <c r="AQ12" s="864">
        <v>29.4</v>
      </c>
      <c r="AR12" s="864">
        <v>29.5</v>
      </c>
    </row>
    <row r="13" spans="1:44" s="848" customFormat="1" ht="19.95" customHeight="1" x14ac:dyDescent="0.25">
      <c r="A13" s="49" t="s">
        <v>120</v>
      </c>
      <c r="B13" s="846">
        <v>1664.4940000000001</v>
      </c>
      <c r="C13" s="847">
        <v>1645.1189999999999</v>
      </c>
      <c r="D13" s="847">
        <v>1896.396</v>
      </c>
      <c r="E13" s="847">
        <v>2113.1169999999997</v>
      </c>
      <c r="F13" s="847">
        <v>2401.5169999999998</v>
      </c>
      <c r="G13" s="847">
        <v>2391.1059999999998</v>
      </c>
      <c r="H13" s="847">
        <v>1996.761</v>
      </c>
      <c r="I13" s="847">
        <v>1821.345</v>
      </c>
      <c r="J13" s="847">
        <v>1886.3970000000002</v>
      </c>
      <c r="K13" s="847">
        <v>1850.251</v>
      </c>
      <c r="L13" s="847">
        <v>1227.3319999999999</v>
      </c>
      <c r="M13" s="847">
        <v>1492.471</v>
      </c>
      <c r="N13" s="847">
        <v>1716.425</v>
      </c>
      <c r="O13" s="847">
        <v>2028.453</v>
      </c>
      <c r="P13" s="847">
        <v>2367.3029999999999</v>
      </c>
      <c r="Q13" s="847">
        <v>1726.6309999999999</v>
      </c>
      <c r="R13" s="847">
        <v>1583.9169999999999</v>
      </c>
      <c r="S13" s="847">
        <v>1663.278</v>
      </c>
      <c r="T13" s="847">
        <v>1328.3219999999999</v>
      </c>
      <c r="U13" s="847">
        <v>2177.482</v>
      </c>
      <c r="V13" s="847">
        <v>2227.8240000000001</v>
      </c>
      <c r="W13" s="847">
        <v>1797.3689999999999</v>
      </c>
      <c r="X13" s="847">
        <v>1504.4259999999999</v>
      </c>
      <c r="Y13" s="847">
        <v>1984.193</v>
      </c>
      <c r="Z13" s="847">
        <v>1936.566</v>
      </c>
      <c r="AA13" s="847">
        <v>1941.348</v>
      </c>
      <c r="AB13" s="847">
        <v>1904.768</v>
      </c>
      <c r="AC13" s="847">
        <v>1587.8869999999999</v>
      </c>
      <c r="AD13" s="847">
        <v>1899.817</v>
      </c>
      <c r="AE13" s="847">
        <v>1818.056</v>
      </c>
      <c r="AF13" s="847">
        <v>2133.8109999999997</v>
      </c>
      <c r="AG13" s="847">
        <v>2125.3690000000001</v>
      </c>
      <c r="AH13" s="847">
        <v>2437.402</v>
      </c>
      <c r="AI13" s="847">
        <v>1848.9470000000001</v>
      </c>
      <c r="AJ13" s="847">
        <v>1979.0260000000001</v>
      </c>
      <c r="AK13" s="847">
        <v>1830.925</v>
      </c>
      <c r="AL13" s="847">
        <v>1539.1569999999999</v>
      </c>
      <c r="AM13" s="847">
        <v>730.08799999999997</v>
      </c>
      <c r="AN13" s="847">
        <v>1920.7829999999999</v>
      </c>
      <c r="AO13" s="847">
        <v>1866.8829999999998</v>
      </c>
      <c r="AP13" s="847">
        <v>1897.6309999999999</v>
      </c>
      <c r="AQ13" s="847">
        <v>2225</v>
      </c>
      <c r="AR13" s="847">
        <v>1875</v>
      </c>
    </row>
    <row r="14" spans="1:44" s="879" customFormat="1" ht="19.95" customHeight="1" x14ac:dyDescent="0.25">
      <c r="A14" s="879" t="s">
        <v>44</v>
      </c>
      <c r="B14" s="880">
        <v>3581.76</v>
      </c>
      <c r="C14" s="881">
        <v>3601.8810000000003</v>
      </c>
      <c r="D14" s="881">
        <v>3729.7429999999995</v>
      </c>
      <c r="E14" s="881">
        <v>4274.3620000000001</v>
      </c>
      <c r="F14" s="881">
        <v>4563.0429999999997</v>
      </c>
      <c r="G14" s="881">
        <v>4232.1379999999999</v>
      </c>
      <c r="H14" s="881">
        <v>4244.5450000000001</v>
      </c>
      <c r="I14" s="881">
        <v>4573.2449999999999</v>
      </c>
      <c r="J14" s="881">
        <v>3876.2620000000002</v>
      </c>
      <c r="K14" s="881">
        <v>4114.5120000000006</v>
      </c>
      <c r="L14" s="881">
        <v>4114.1970000000001</v>
      </c>
      <c r="M14" s="881">
        <v>4659.4670000000006</v>
      </c>
      <c r="N14" s="881">
        <v>4789.2439999999997</v>
      </c>
      <c r="O14" s="881">
        <v>3933.91</v>
      </c>
      <c r="P14" s="881">
        <v>4382.4840000000004</v>
      </c>
      <c r="Q14" s="881">
        <v>4608.9070000000002</v>
      </c>
      <c r="R14" s="881">
        <v>4797.9130000000005</v>
      </c>
      <c r="S14" s="881">
        <v>5252.0889999999999</v>
      </c>
      <c r="T14" s="881">
        <v>4679.8500000000004</v>
      </c>
      <c r="U14" s="881">
        <v>5459.6610000000001</v>
      </c>
      <c r="V14" s="881">
        <v>4690.7300000000005</v>
      </c>
      <c r="W14" s="881">
        <v>5275.0329999999994</v>
      </c>
      <c r="X14" s="881">
        <v>5447.8420000000006</v>
      </c>
      <c r="Y14" s="881">
        <v>5449.8119999999999</v>
      </c>
      <c r="Z14" s="881">
        <v>5639.8720000000012</v>
      </c>
      <c r="AA14" s="881">
        <v>5818.902</v>
      </c>
      <c r="AB14" s="881">
        <v>5845.1949999999997</v>
      </c>
      <c r="AC14" s="881">
        <v>5544.536000000001</v>
      </c>
      <c r="AD14" s="881">
        <v>5777.6390000000001</v>
      </c>
      <c r="AE14" s="881">
        <v>6131.6490000000003</v>
      </c>
      <c r="AF14" s="881">
        <v>6111.3119999999999</v>
      </c>
      <c r="AG14" s="881">
        <v>5535.3280000000004</v>
      </c>
      <c r="AH14" s="881">
        <v>5853.0290000000005</v>
      </c>
      <c r="AI14" s="881">
        <v>5128.1270000000004</v>
      </c>
      <c r="AJ14" s="881">
        <v>5095.576</v>
      </c>
      <c r="AK14" s="881">
        <v>4770.1180000000004</v>
      </c>
      <c r="AL14" s="881">
        <v>4512.0689999999995</v>
      </c>
      <c r="AM14" s="881">
        <v>4308.6390000000001</v>
      </c>
      <c r="AN14" s="881">
        <v>5000.9530000000004</v>
      </c>
      <c r="AO14" s="881">
        <v>5279.5889999999999</v>
      </c>
      <c r="AP14" s="881">
        <v>5122.8729999999996</v>
      </c>
      <c r="AQ14" s="881">
        <v>5499.9998999999998</v>
      </c>
      <c r="AR14" s="881">
        <v>5425</v>
      </c>
    </row>
    <row r="15" spans="1:44" s="873" customFormat="1" ht="19.95" customHeight="1" x14ac:dyDescent="0.25">
      <c r="A15" s="873" t="s">
        <v>11</v>
      </c>
      <c r="B15" s="874">
        <v>5767.0540000000001</v>
      </c>
      <c r="C15" s="875">
        <v>5789.2</v>
      </c>
      <c r="D15" s="875">
        <v>6207.1389999999992</v>
      </c>
      <c r="E15" s="875">
        <v>6995.4790000000003</v>
      </c>
      <c r="F15" s="875">
        <v>7604.06</v>
      </c>
      <c r="G15" s="875">
        <v>7282.4440000000004</v>
      </c>
      <c r="H15" s="875">
        <v>6974.7060000000001</v>
      </c>
      <c r="I15" s="875">
        <v>7249.0899999999992</v>
      </c>
      <c r="J15" s="875">
        <v>6692.7589999999991</v>
      </c>
      <c r="K15" s="875">
        <v>7031.9629999999997</v>
      </c>
      <c r="L15" s="875">
        <v>6494.0290000000005</v>
      </c>
      <c r="M15" s="875">
        <v>7385.35</v>
      </c>
      <c r="N15" s="875">
        <v>7757.3180000000002</v>
      </c>
      <c r="O15" s="875">
        <v>7260.1210000000001</v>
      </c>
      <c r="P15" s="875">
        <v>8119.8259999999991</v>
      </c>
      <c r="Q15" s="875">
        <v>7760.6550000000007</v>
      </c>
      <c r="R15" s="875">
        <v>7915.3359999999993</v>
      </c>
      <c r="S15" s="875">
        <v>8471.1190000000006</v>
      </c>
      <c r="T15" s="875">
        <v>7621.3829999999998</v>
      </c>
      <c r="U15" s="875">
        <v>9352.380000000001</v>
      </c>
      <c r="V15" s="875">
        <v>8548.4359999999997</v>
      </c>
      <c r="W15" s="875">
        <v>8788.5990000000002</v>
      </c>
      <c r="X15" s="875">
        <v>8791</v>
      </c>
      <c r="Y15" s="875">
        <v>9298.3169999999991</v>
      </c>
      <c r="Z15" s="875">
        <v>9514.7839999999997</v>
      </c>
      <c r="AA15" s="875">
        <v>9740.3160000000007</v>
      </c>
      <c r="AB15" s="875">
        <v>9815.402</v>
      </c>
      <c r="AC15" s="875">
        <v>9490.985999999999</v>
      </c>
      <c r="AD15" s="875">
        <v>10229.950000000001</v>
      </c>
      <c r="AE15" s="875">
        <v>10660.53</v>
      </c>
      <c r="AF15" s="875">
        <v>11267.804</v>
      </c>
      <c r="AG15" s="875">
        <v>11206.62</v>
      </c>
      <c r="AH15" s="875">
        <v>12737.393</v>
      </c>
      <c r="AI15" s="875">
        <v>12007.572</v>
      </c>
      <c r="AJ15" s="875">
        <v>13041.023000000001</v>
      </c>
      <c r="AK15" s="875">
        <v>13033.141</v>
      </c>
      <c r="AL15" s="875">
        <v>12481.947000000002</v>
      </c>
      <c r="AM15" s="875">
        <v>11082.898999999999</v>
      </c>
      <c r="AN15" s="875">
        <v>13454.039000000001</v>
      </c>
      <c r="AO15" s="875">
        <v>13747.914000000001</v>
      </c>
      <c r="AP15" s="875">
        <v>13663.532000000001</v>
      </c>
      <c r="AQ15" s="875">
        <v>14645</v>
      </c>
      <c r="AR15" s="875">
        <v>14300</v>
      </c>
    </row>
    <row r="16" spans="1:44" s="868" customFormat="1" ht="19.95" customHeight="1" x14ac:dyDescent="0.25">
      <c r="A16" s="865" t="s">
        <v>116</v>
      </c>
      <c r="B16" s="866">
        <v>633.20000000000005</v>
      </c>
      <c r="C16" s="867">
        <v>1135.5999999999999</v>
      </c>
      <c r="D16" s="867">
        <v>1435.9</v>
      </c>
      <c r="E16" s="867">
        <v>1709.5</v>
      </c>
      <c r="F16" s="867">
        <v>2034.3</v>
      </c>
      <c r="G16" s="867">
        <v>1392.1</v>
      </c>
      <c r="H16" s="867">
        <v>2536.6</v>
      </c>
      <c r="I16" s="867">
        <v>3523.1</v>
      </c>
      <c r="J16" s="867">
        <v>1006.3</v>
      </c>
      <c r="K16" s="867">
        <v>1648.2</v>
      </c>
      <c r="L16" s="867">
        <v>4039.5219999999999</v>
      </c>
      <c r="M16" s="867">
        <v>4881.6930000000002</v>
      </c>
      <c r="N16" s="867">
        <v>4259.0860000000002</v>
      </c>
      <c r="O16" s="867">
        <v>1930.4280000000001</v>
      </c>
      <c r="P16" s="867">
        <v>1344.4570000000001</v>
      </c>
      <c r="Q16" s="867">
        <v>1521.2449999999999</v>
      </c>
      <c r="R16" s="867">
        <v>1100.3109999999999</v>
      </c>
      <c r="S16" s="867">
        <v>2112.9810000000002</v>
      </c>
      <c r="T16" s="867">
        <v>850.14300000000003</v>
      </c>
      <c r="U16" s="867">
        <v>1557.84</v>
      </c>
      <c r="V16" s="867">
        <v>425.94200000000001</v>
      </c>
      <c r="W16" s="867">
        <v>883.16099999999994</v>
      </c>
      <c r="X16" s="867">
        <v>1307.8030000000001</v>
      </c>
      <c r="Y16" s="867">
        <v>1786.9770000000001</v>
      </c>
      <c r="Z16" s="867">
        <v>1717.549</v>
      </c>
      <c r="AA16" s="867">
        <v>1899.1079999999999</v>
      </c>
      <c r="AB16" s="867">
        <v>1596.4259999999999</v>
      </c>
      <c r="AC16" s="867">
        <v>1086.673</v>
      </c>
      <c r="AD16" s="867">
        <v>958.09100000000001</v>
      </c>
      <c r="AE16" s="867">
        <v>2113.9720000000002</v>
      </c>
      <c r="AF16" s="867">
        <v>1967.1610000000001</v>
      </c>
      <c r="AG16" s="867">
        <v>1303.6469999999999</v>
      </c>
      <c r="AH16" s="867">
        <v>1624.15</v>
      </c>
      <c r="AI16" s="867">
        <v>1673.3109999999999</v>
      </c>
      <c r="AJ16" s="867">
        <v>1707.787</v>
      </c>
      <c r="AK16" s="867">
        <v>1127.645</v>
      </c>
      <c r="AL16" s="867">
        <v>989.02700000000004</v>
      </c>
      <c r="AM16" s="867">
        <v>821.18499999999995</v>
      </c>
      <c r="AN16" s="867">
        <v>1231.904</v>
      </c>
      <c r="AO16" s="867">
        <v>1731.164</v>
      </c>
      <c r="AP16" s="867">
        <v>1737.058</v>
      </c>
      <c r="AQ16" s="867">
        <v>2295.0954999999999</v>
      </c>
      <c r="AR16" s="867">
        <v>2110.096</v>
      </c>
    </row>
    <row r="17" spans="1:44" s="1106" customFormat="1" ht="19.95" customHeight="1" x14ac:dyDescent="0.25">
      <c r="A17" s="1104" t="s">
        <v>117</v>
      </c>
      <c r="B17" s="1105">
        <f>B16/B15</f>
        <v>0.10979609346470487</v>
      </c>
      <c r="C17" s="1104">
        <f t="shared" ref="C17:AP17" si="0">C16/C15</f>
        <v>0.19615836384992744</v>
      </c>
      <c r="D17" s="1104">
        <f t="shared" si="0"/>
        <v>0.23133040842165775</v>
      </c>
      <c r="E17" s="1104">
        <f t="shared" si="0"/>
        <v>0.24437211519039653</v>
      </c>
      <c r="F17" s="1104">
        <f t="shared" si="0"/>
        <v>0.26752813628508981</v>
      </c>
      <c r="G17" s="1104">
        <f t="shared" si="0"/>
        <v>0.19115835288263114</v>
      </c>
      <c r="H17" s="1104">
        <f t="shared" si="0"/>
        <v>0.36368558043880272</v>
      </c>
      <c r="I17" s="1104">
        <f t="shared" si="0"/>
        <v>0.48600582969724482</v>
      </c>
      <c r="J17" s="1104">
        <f t="shared" si="0"/>
        <v>0.1503565271063847</v>
      </c>
      <c r="K17" s="1104">
        <f t="shared" si="0"/>
        <v>0.23438689879340949</v>
      </c>
      <c r="L17" s="1104">
        <f t="shared" si="0"/>
        <v>0.62203633522424984</v>
      </c>
      <c r="M17" s="1104">
        <f t="shared" si="0"/>
        <v>0.66099683833535305</v>
      </c>
      <c r="N17" s="1104">
        <f t="shared" si="0"/>
        <v>0.5490410474341777</v>
      </c>
      <c r="O17" s="1104">
        <f t="shared" si="0"/>
        <v>0.2658947419746861</v>
      </c>
      <c r="P17" s="1104">
        <f t="shared" si="0"/>
        <v>0.16557707024756446</v>
      </c>
      <c r="Q17" s="1104">
        <f t="shared" si="0"/>
        <v>0.19602018128624449</v>
      </c>
      <c r="R17" s="1104">
        <f t="shared" si="0"/>
        <v>0.13901001802071322</v>
      </c>
      <c r="S17" s="1104">
        <f t="shared" si="0"/>
        <v>0.24943351639848291</v>
      </c>
      <c r="T17" s="1104">
        <f t="shared" si="0"/>
        <v>0.11154707747924492</v>
      </c>
      <c r="U17" s="1104">
        <f t="shared" si="0"/>
        <v>0.16657150372418569</v>
      </c>
      <c r="V17" s="1104">
        <f t="shared" si="0"/>
        <v>4.9826892311061348E-2</v>
      </c>
      <c r="W17" s="1104">
        <f t="shared" si="0"/>
        <v>0.10048939540875627</v>
      </c>
      <c r="X17" s="1104">
        <f t="shared" si="0"/>
        <v>0.14876612444545559</v>
      </c>
      <c r="Y17" s="1104">
        <f t="shared" si="0"/>
        <v>0.19218284341133995</v>
      </c>
      <c r="Z17" s="1104">
        <f t="shared" si="0"/>
        <v>0.18051371423670784</v>
      </c>
      <c r="AA17" s="1104">
        <f t="shared" si="0"/>
        <v>0.19497396183039645</v>
      </c>
      <c r="AB17" s="1104">
        <f t="shared" si="0"/>
        <v>0.16264499406137414</v>
      </c>
      <c r="AC17" s="1104">
        <f t="shared" si="0"/>
        <v>0.11449526951151336</v>
      </c>
      <c r="AD17" s="1104">
        <f t="shared" si="0"/>
        <v>9.3655491962326295E-2</v>
      </c>
      <c r="AE17" s="1104">
        <f t="shared" si="0"/>
        <v>0.19829895886977478</v>
      </c>
      <c r="AF17" s="1104">
        <f t="shared" si="0"/>
        <v>0.1745824652256997</v>
      </c>
      <c r="AG17" s="1104">
        <f t="shared" si="0"/>
        <v>0.1163282952397779</v>
      </c>
      <c r="AH17" s="1104">
        <f t="shared" si="0"/>
        <v>0.12751039400291725</v>
      </c>
      <c r="AI17" s="1104">
        <f t="shared" si="0"/>
        <v>0.139354650548837</v>
      </c>
      <c r="AJ17" s="1104">
        <f t="shared" si="0"/>
        <v>0.13095498719693999</v>
      </c>
      <c r="AK17" s="1104">
        <f t="shared" si="0"/>
        <v>8.6521353524833353E-2</v>
      </c>
      <c r="AL17" s="1104">
        <f t="shared" si="0"/>
        <v>7.9236596662363643E-2</v>
      </c>
      <c r="AM17" s="1104">
        <f t="shared" si="0"/>
        <v>7.4094783323388577E-2</v>
      </c>
      <c r="AN17" s="1104">
        <f t="shared" si="0"/>
        <v>9.156387907006959E-2</v>
      </c>
      <c r="AO17" s="1104">
        <f t="shared" si="0"/>
        <v>0.12592193986665903</v>
      </c>
      <c r="AP17" s="1104">
        <f t="shared" si="0"/>
        <v>0.12713096438022028</v>
      </c>
      <c r="AQ17" s="1104">
        <f t="shared" ref="AQ17:AR17" si="1">AQ16/AQ15</f>
        <v>0.1567152953226357</v>
      </c>
      <c r="AR17" s="1104">
        <f t="shared" si="1"/>
        <v>0.14755916083916085</v>
      </c>
    </row>
    <row r="18" spans="1:44" s="872" customFormat="1" ht="19.95" customHeight="1" x14ac:dyDescent="0.25">
      <c r="A18" s="869" t="s">
        <v>42</v>
      </c>
      <c r="B18" s="870">
        <v>2.54</v>
      </c>
      <c r="C18" s="871">
        <v>2.15</v>
      </c>
      <c r="D18" s="871">
        <v>2.02</v>
      </c>
      <c r="E18" s="871">
        <v>2.25</v>
      </c>
      <c r="F18" s="871">
        <v>2.52</v>
      </c>
      <c r="G18" s="871">
        <v>3.11</v>
      </c>
      <c r="H18" s="871">
        <v>2.5</v>
      </c>
      <c r="I18" s="871">
        <v>2.5499999999999998</v>
      </c>
      <c r="J18" s="871">
        <v>3.21</v>
      </c>
      <c r="K18" s="871">
        <v>2.63</v>
      </c>
      <c r="L18" s="871">
        <v>2.23</v>
      </c>
      <c r="M18" s="871">
        <v>1.5</v>
      </c>
      <c r="N18" s="871">
        <v>1.94</v>
      </c>
      <c r="O18" s="871">
        <v>2.54</v>
      </c>
      <c r="P18" s="871">
        <v>2.36</v>
      </c>
      <c r="Q18" s="871">
        <v>2.2799999999999998</v>
      </c>
      <c r="R18" s="871">
        <v>2.37</v>
      </c>
      <c r="S18" s="871">
        <v>2.0699999999999998</v>
      </c>
      <c r="T18" s="871">
        <v>2.5</v>
      </c>
      <c r="U18" s="871">
        <v>2.2599999999999998</v>
      </c>
      <c r="V18" s="871">
        <v>3.24</v>
      </c>
      <c r="W18" s="871">
        <v>2.71</v>
      </c>
      <c r="X18" s="871">
        <v>2.4300000000000002</v>
      </c>
      <c r="Y18" s="871">
        <v>1.94</v>
      </c>
      <c r="Z18" s="871">
        <v>1.82</v>
      </c>
      <c r="AA18" s="871">
        <v>1.85</v>
      </c>
      <c r="AB18" s="871">
        <v>1.97</v>
      </c>
      <c r="AC18" s="871">
        <v>2.3199999999999998</v>
      </c>
      <c r="AD18" s="871">
        <v>2.42</v>
      </c>
      <c r="AE18" s="871">
        <v>2.06</v>
      </c>
      <c r="AF18" s="871">
        <v>2</v>
      </c>
      <c r="AG18" s="871">
        <v>3.04</v>
      </c>
      <c r="AH18" s="871">
        <v>4.2</v>
      </c>
      <c r="AI18" s="871">
        <v>4.0599999999999996</v>
      </c>
      <c r="AJ18" s="871">
        <v>3.55</v>
      </c>
      <c r="AK18" s="871">
        <v>5.18</v>
      </c>
      <c r="AL18" s="871">
        <v>6.22</v>
      </c>
      <c r="AM18" s="871">
        <v>6.89</v>
      </c>
      <c r="AN18" s="871">
        <v>4.46</v>
      </c>
      <c r="AO18" s="871">
        <v>3.7</v>
      </c>
      <c r="AP18" s="871">
        <v>3.61</v>
      </c>
      <c r="AQ18" s="871">
        <v>3.4</v>
      </c>
      <c r="AR18" s="871">
        <v>3.4</v>
      </c>
    </row>
    <row r="19" spans="1:44" s="885" customFormat="1" ht="19.95" customHeight="1" x14ac:dyDescent="0.25">
      <c r="A19" s="882" t="s">
        <v>121</v>
      </c>
      <c r="B19" s="883">
        <v>1.1000000000000001</v>
      </c>
      <c r="C19" s="884">
        <v>1.5</v>
      </c>
      <c r="D19" s="884">
        <v>2</v>
      </c>
      <c r="E19" s="884">
        <v>2</v>
      </c>
      <c r="F19" s="884">
        <v>2.1</v>
      </c>
      <c r="G19" s="884">
        <v>2.25</v>
      </c>
      <c r="H19" s="884">
        <v>2.4</v>
      </c>
      <c r="I19" s="884">
        <v>2.5499999999999998</v>
      </c>
      <c r="J19" s="884">
        <v>2.65</v>
      </c>
      <c r="K19" s="884">
        <v>2.5499999999999998</v>
      </c>
      <c r="L19" s="884">
        <v>2.5499999999999998</v>
      </c>
      <c r="M19" s="884">
        <v>1.92</v>
      </c>
      <c r="N19" s="884">
        <v>1.82</v>
      </c>
      <c r="O19" s="884">
        <v>1.77</v>
      </c>
      <c r="P19" s="884">
        <v>1.65</v>
      </c>
      <c r="Q19" s="884">
        <v>1.57</v>
      </c>
      <c r="R19" s="884">
        <v>1.62</v>
      </c>
      <c r="S19" s="884">
        <v>1.72</v>
      </c>
      <c r="T19" s="884">
        <v>1.72</v>
      </c>
      <c r="U19" s="884">
        <v>1.89</v>
      </c>
      <c r="V19" s="884">
        <v>1.89</v>
      </c>
      <c r="W19" s="884">
        <v>1.89</v>
      </c>
      <c r="X19" s="884">
        <v>1.89</v>
      </c>
      <c r="Y19" s="884">
        <v>1.89</v>
      </c>
      <c r="Z19" s="884">
        <v>1.89</v>
      </c>
      <c r="AA19" s="884">
        <v>1.89</v>
      </c>
      <c r="AB19" s="884">
        <v>1.89</v>
      </c>
      <c r="AC19" s="884">
        <v>1.98</v>
      </c>
      <c r="AD19" s="884">
        <v>1.98</v>
      </c>
      <c r="AE19" s="884">
        <v>1.95</v>
      </c>
      <c r="AF19" s="884">
        <v>1.95</v>
      </c>
      <c r="AG19" s="884">
        <v>1.95</v>
      </c>
      <c r="AH19" s="884">
        <v>1.95</v>
      </c>
      <c r="AI19" s="884">
        <v>1.95</v>
      </c>
      <c r="AJ19" s="884">
        <v>1.95</v>
      </c>
      <c r="AK19" s="884">
        <v>1.95</v>
      </c>
      <c r="AL19" s="884">
        <v>1.95</v>
      </c>
      <c r="AM19" s="884">
        <v>1.95</v>
      </c>
      <c r="AN19" s="884">
        <v>1.95</v>
      </c>
      <c r="AO19" s="884">
        <v>1.95</v>
      </c>
      <c r="AP19" s="884">
        <v>1.95</v>
      </c>
      <c r="AQ19" s="884">
        <v>1.95</v>
      </c>
      <c r="AR19" s="884">
        <v>1.95</v>
      </c>
    </row>
    <row r="20" spans="1:44" ht="19.95" customHeight="1" x14ac:dyDescent="0.25">
      <c r="A20" s="84"/>
      <c r="B20" s="8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AA20"/>
      <c r="AB20"/>
      <c r="AC20"/>
      <c r="AD20"/>
      <c r="AE20"/>
      <c r="AF20"/>
      <c r="AG20"/>
      <c r="AH20"/>
    </row>
    <row r="21" spans="1:44" x14ac:dyDescent="0.25">
      <c r="A21" s="886" t="s">
        <v>373</v>
      </c>
    </row>
    <row r="22" spans="1:44" s="915" customFormat="1" x14ac:dyDescent="0.25">
      <c r="A22" s="915" t="s">
        <v>375</v>
      </c>
      <c r="B22" s="916"/>
      <c r="C22" s="915">
        <f>C18-B18</f>
        <v>-0.39000000000000012</v>
      </c>
      <c r="D22" s="915">
        <f t="shared" ref="D22:AR22" si="2">D18-C18</f>
        <v>-0.12999999999999989</v>
      </c>
      <c r="E22" s="915">
        <f t="shared" si="2"/>
        <v>0.22999999999999998</v>
      </c>
      <c r="F22" s="915">
        <f t="shared" si="2"/>
        <v>0.27</v>
      </c>
      <c r="G22" s="915">
        <f t="shared" si="2"/>
        <v>0.58999999999999986</v>
      </c>
      <c r="H22" s="915">
        <f t="shared" si="2"/>
        <v>-0.60999999999999988</v>
      </c>
      <c r="I22" s="915">
        <f t="shared" si="2"/>
        <v>4.9999999999999822E-2</v>
      </c>
      <c r="J22" s="915">
        <f t="shared" si="2"/>
        <v>0.66000000000000014</v>
      </c>
      <c r="K22" s="915">
        <f t="shared" si="2"/>
        <v>-0.58000000000000007</v>
      </c>
      <c r="L22" s="915">
        <f t="shared" si="2"/>
        <v>-0.39999999999999991</v>
      </c>
      <c r="M22" s="915">
        <f t="shared" si="2"/>
        <v>-0.73</v>
      </c>
      <c r="N22" s="915">
        <f t="shared" si="2"/>
        <v>0.43999999999999995</v>
      </c>
      <c r="O22" s="915">
        <f t="shared" si="2"/>
        <v>0.60000000000000009</v>
      </c>
      <c r="P22" s="915">
        <f t="shared" si="2"/>
        <v>-0.18000000000000016</v>
      </c>
      <c r="Q22" s="915">
        <f t="shared" si="2"/>
        <v>-8.0000000000000071E-2</v>
      </c>
      <c r="R22" s="915">
        <f t="shared" si="2"/>
        <v>9.0000000000000302E-2</v>
      </c>
      <c r="S22" s="915">
        <f t="shared" si="2"/>
        <v>-0.30000000000000027</v>
      </c>
      <c r="T22" s="915">
        <f t="shared" si="2"/>
        <v>0.43000000000000016</v>
      </c>
      <c r="U22" s="915">
        <f t="shared" si="2"/>
        <v>-0.24000000000000021</v>
      </c>
      <c r="V22" s="915">
        <f t="shared" si="2"/>
        <v>0.98000000000000043</v>
      </c>
      <c r="W22" s="915">
        <f t="shared" si="2"/>
        <v>-0.53000000000000025</v>
      </c>
      <c r="X22" s="915">
        <f t="shared" si="2"/>
        <v>-0.2799999999999998</v>
      </c>
      <c r="Y22" s="915">
        <f t="shared" si="2"/>
        <v>-0.49000000000000021</v>
      </c>
      <c r="Z22" s="915">
        <f t="shared" si="2"/>
        <v>-0.11999999999999988</v>
      </c>
      <c r="AA22" s="915">
        <f t="shared" si="2"/>
        <v>3.0000000000000027E-2</v>
      </c>
      <c r="AB22" s="915">
        <f t="shared" si="2"/>
        <v>0.11999999999999988</v>
      </c>
      <c r="AC22" s="915">
        <f t="shared" si="2"/>
        <v>0.34999999999999987</v>
      </c>
      <c r="AD22" s="915">
        <f t="shared" si="2"/>
        <v>0.10000000000000009</v>
      </c>
      <c r="AE22" s="915">
        <f t="shared" si="2"/>
        <v>-0.35999999999999988</v>
      </c>
      <c r="AF22" s="915">
        <f t="shared" si="2"/>
        <v>-6.0000000000000053E-2</v>
      </c>
      <c r="AG22" s="915">
        <f t="shared" si="2"/>
        <v>1.04</v>
      </c>
      <c r="AH22" s="915">
        <f t="shared" si="2"/>
        <v>1.1600000000000001</v>
      </c>
      <c r="AI22" s="915">
        <f t="shared" si="2"/>
        <v>-0.14000000000000057</v>
      </c>
      <c r="AJ22" s="915">
        <f t="shared" si="2"/>
        <v>-0.50999999999999979</v>
      </c>
      <c r="AK22" s="915">
        <f t="shared" si="2"/>
        <v>1.63</v>
      </c>
      <c r="AL22" s="915">
        <f t="shared" si="2"/>
        <v>1.04</v>
      </c>
      <c r="AM22" s="915">
        <f t="shared" si="2"/>
        <v>0.66999999999999993</v>
      </c>
      <c r="AN22" s="915">
        <f t="shared" si="2"/>
        <v>-2.4299999999999997</v>
      </c>
      <c r="AO22" s="915">
        <f t="shared" si="2"/>
        <v>-0.75999999999999979</v>
      </c>
      <c r="AP22" s="915">
        <f t="shared" si="2"/>
        <v>-9.0000000000000302E-2</v>
      </c>
      <c r="AQ22" s="915">
        <f t="shared" si="2"/>
        <v>-0.20999999999999996</v>
      </c>
      <c r="AR22" s="915">
        <f t="shared" si="2"/>
        <v>0</v>
      </c>
    </row>
    <row r="23" spans="1:44" s="887" customFormat="1" x14ac:dyDescent="0.25">
      <c r="A23" s="887" t="s">
        <v>376</v>
      </c>
      <c r="B23" s="888"/>
      <c r="C23" s="890">
        <f>C22/B18</f>
        <v>-0.15354330708661423</v>
      </c>
      <c r="D23" s="890">
        <f t="shared" ref="D23:AR23" si="3">D22/C18</f>
        <v>-6.0465116279069718E-2</v>
      </c>
      <c r="E23" s="890">
        <f t="shared" si="3"/>
        <v>0.11386138613861385</v>
      </c>
      <c r="F23" s="890">
        <f t="shared" si="3"/>
        <v>0.12000000000000001</v>
      </c>
      <c r="G23" s="890">
        <f t="shared" si="3"/>
        <v>0.23412698412698407</v>
      </c>
      <c r="H23" s="890">
        <f t="shared" si="3"/>
        <v>-0.19614147909967841</v>
      </c>
      <c r="I23" s="890">
        <f t="shared" si="3"/>
        <v>1.9999999999999928E-2</v>
      </c>
      <c r="J23" s="890">
        <f t="shared" si="3"/>
        <v>0.25882352941176479</v>
      </c>
      <c r="K23" s="890">
        <f t="shared" si="3"/>
        <v>-0.18068535825545173</v>
      </c>
      <c r="L23" s="890">
        <f t="shared" si="3"/>
        <v>-0.15209125475285168</v>
      </c>
      <c r="M23" s="890">
        <f t="shared" si="3"/>
        <v>-0.3273542600896861</v>
      </c>
      <c r="N23" s="890">
        <f t="shared" si="3"/>
        <v>0.29333333333333328</v>
      </c>
      <c r="O23" s="890">
        <f t="shared" si="3"/>
        <v>0.30927835051546398</v>
      </c>
      <c r="P23" s="890">
        <f t="shared" si="3"/>
        <v>-7.0866141732283533E-2</v>
      </c>
      <c r="Q23" s="890">
        <f t="shared" si="3"/>
        <v>-3.3898305084745797E-2</v>
      </c>
      <c r="R23" s="890">
        <f t="shared" si="3"/>
        <v>3.9473684210526452E-2</v>
      </c>
      <c r="S23" s="890">
        <f t="shared" si="3"/>
        <v>-0.12658227848101278</v>
      </c>
      <c r="T23" s="890">
        <f t="shared" si="3"/>
        <v>0.20772946859903391</v>
      </c>
      <c r="U23" s="890">
        <f t="shared" si="3"/>
        <v>-9.6000000000000085E-2</v>
      </c>
      <c r="V23" s="890">
        <f t="shared" si="3"/>
        <v>0.43362831858407103</v>
      </c>
      <c r="W23" s="890">
        <f t="shared" si="3"/>
        <v>-0.16358024691358031</v>
      </c>
      <c r="X23" s="890">
        <f t="shared" si="3"/>
        <v>-0.10332103321033204</v>
      </c>
      <c r="Y23" s="890">
        <f t="shared" si="3"/>
        <v>-0.20164609053497951</v>
      </c>
      <c r="Z23" s="890">
        <f t="shared" si="3"/>
        <v>-6.1855670103092723E-2</v>
      </c>
      <c r="AA23" s="890">
        <f t="shared" si="3"/>
        <v>1.6483516483516498E-2</v>
      </c>
      <c r="AB23" s="890">
        <f t="shared" si="3"/>
        <v>6.4864864864864799E-2</v>
      </c>
      <c r="AC23" s="890">
        <f t="shared" si="3"/>
        <v>0.17766497461928926</v>
      </c>
      <c r="AD23" s="890">
        <f t="shared" si="3"/>
        <v>4.3103448275862113E-2</v>
      </c>
      <c r="AE23" s="890">
        <f t="shared" si="3"/>
        <v>-0.14876033057851235</v>
      </c>
      <c r="AF23" s="890">
        <f t="shared" si="3"/>
        <v>-2.9126213592233035E-2</v>
      </c>
      <c r="AG23" s="890">
        <f t="shared" si="3"/>
        <v>0.52</v>
      </c>
      <c r="AH23" s="890">
        <f t="shared" si="3"/>
        <v>0.38157894736842107</v>
      </c>
      <c r="AI23" s="890">
        <f t="shared" si="3"/>
        <v>-3.3333333333333465E-2</v>
      </c>
      <c r="AJ23" s="890">
        <f t="shared" si="3"/>
        <v>-0.12561576354679799</v>
      </c>
      <c r="AK23" s="890">
        <f t="shared" si="3"/>
        <v>0.45915492957746479</v>
      </c>
      <c r="AL23" s="890">
        <f t="shared" si="3"/>
        <v>0.20077220077220079</v>
      </c>
      <c r="AM23" s="890">
        <f t="shared" si="3"/>
        <v>0.10771704180064308</v>
      </c>
      <c r="AN23" s="890">
        <f t="shared" si="3"/>
        <v>-0.35268505079825835</v>
      </c>
      <c r="AO23" s="890">
        <f t="shared" si="3"/>
        <v>-0.17040358744394615</v>
      </c>
      <c r="AP23" s="890">
        <f t="shared" si="3"/>
        <v>-2.4324324324324405E-2</v>
      </c>
      <c r="AQ23" s="890">
        <f t="shared" si="3"/>
        <v>-5.8171745152354563E-2</v>
      </c>
      <c r="AR23" s="890">
        <f t="shared" si="3"/>
        <v>0</v>
      </c>
    </row>
    <row r="24" spans="1:44" s="917" customFormat="1" x14ac:dyDescent="0.25">
      <c r="A24" s="917" t="s">
        <v>377</v>
      </c>
      <c r="B24" s="918"/>
      <c r="C24" s="917">
        <f>C7-B7</f>
        <v>524.54600000000028</v>
      </c>
      <c r="D24" s="917">
        <f t="shared" ref="D24:AR24" si="4">D7-C7</f>
        <v>718.23899999999958</v>
      </c>
      <c r="E24" s="917">
        <f t="shared" si="4"/>
        <v>1061.9399999999996</v>
      </c>
      <c r="F24" s="917">
        <f t="shared" si="4"/>
        <v>933.38100000000122</v>
      </c>
      <c r="G24" s="917">
        <f t="shared" si="4"/>
        <v>-963.81600000000071</v>
      </c>
      <c r="H24" s="917">
        <f t="shared" si="4"/>
        <v>836.76200000000063</v>
      </c>
      <c r="I24" s="917">
        <f t="shared" si="4"/>
        <v>1260.884</v>
      </c>
      <c r="J24" s="917">
        <f t="shared" si="4"/>
        <v>-3073.1310000000003</v>
      </c>
      <c r="K24" s="917">
        <f t="shared" si="4"/>
        <v>981.10400000000027</v>
      </c>
      <c r="L24" s="917">
        <f t="shared" si="4"/>
        <v>1853.387999999999</v>
      </c>
      <c r="M24" s="917">
        <f t="shared" si="4"/>
        <v>1733.4920000000002</v>
      </c>
      <c r="N24" s="917">
        <f t="shared" si="4"/>
        <v>-250.63899999999921</v>
      </c>
      <c r="O24" s="917">
        <f t="shared" si="4"/>
        <v>-2825.8550000000014</v>
      </c>
      <c r="P24" s="917">
        <f t="shared" si="4"/>
        <v>273.7340000000022</v>
      </c>
      <c r="Q24" s="917">
        <f t="shared" si="4"/>
        <v>-182.38300000000163</v>
      </c>
      <c r="R24" s="917">
        <f t="shared" si="4"/>
        <v>-266.25299999999879</v>
      </c>
      <c r="S24" s="917">
        <f t="shared" si="4"/>
        <v>1568.4529999999995</v>
      </c>
      <c r="T24" s="917">
        <f t="shared" si="4"/>
        <v>-2112.5740000000005</v>
      </c>
      <c r="U24" s="917">
        <f t="shared" si="4"/>
        <v>2438.6939999999995</v>
      </c>
      <c r="V24" s="917">
        <f t="shared" si="4"/>
        <v>-1935.8420000000006</v>
      </c>
      <c r="W24" s="917">
        <f t="shared" si="4"/>
        <v>697.38200000000325</v>
      </c>
      <c r="X24" s="917">
        <f t="shared" si="4"/>
        <v>427.04299999999785</v>
      </c>
      <c r="Y24" s="917">
        <f t="shared" si="4"/>
        <v>986.49099999999999</v>
      </c>
      <c r="Z24" s="917">
        <f t="shared" si="4"/>
        <v>147.03900000000067</v>
      </c>
      <c r="AA24" s="917">
        <f t="shared" si="4"/>
        <v>407.09099999999853</v>
      </c>
      <c r="AB24" s="917">
        <f t="shared" si="4"/>
        <v>-227.59599999999955</v>
      </c>
      <c r="AC24" s="917">
        <f t="shared" si="4"/>
        <v>-834.16899999999987</v>
      </c>
      <c r="AD24" s="917">
        <f t="shared" si="4"/>
        <v>610.38199999999961</v>
      </c>
      <c r="AE24" s="917">
        <f t="shared" si="4"/>
        <v>1586.4610000000011</v>
      </c>
      <c r="AF24" s="917">
        <f t="shared" si="4"/>
        <v>460.46299999999974</v>
      </c>
      <c r="AG24" s="917">
        <f t="shared" si="4"/>
        <v>-724.69800000000032</v>
      </c>
      <c r="AH24" s="917">
        <f t="shared" si="4"/>
        <v>1851.2760000000017</v>
      </c>
      <c r="AI24" s="917">
        <f t="shared" si="4"/>
        <v>-680.66000000000167</v>
      </c>
      <c r="AJ24" s="917">
        <f t="shared" si="4"/>
        <v>1067.9270000000015</v>
      </c>
      <c r="AK24" s="917">
        <f t="shared" si="4"/>
        <v>-588.02400000000125</v>
      </c>
      <c r="AL24" s="917">
        <f t="shared" si="4"/>
        <v>-689.8119999999999</v>
      </c>
      <c r="AM24" s="917">
        <f t="shared" si="4"/>
        <v>-1566.8899999999994</v>
      </c>
      <c r="AN24" s="917">
        <f t="shared" si="4"/>
        <v>2781.8589999999986</v>
      </c>
      <c r="AO24" s="917">
        <f t="shared" si="4"/>
        <v>793.13500000000022</v>
      </c>
      <c r="AP24" s="917">
        <f t="shared" si="4"/>
        <v>-78.487999999999374</v>
      </c>
      <c r="AQ24" s="917">
        <f t="shared" si="4"/>
        <v>1539.5060000000012</v>
      </c>
      <c r="AR24" s="917">
        <f t="shared" si="4"/>
        <v>-530.00000000000364</v>
      </c>
    </row>
    <row r="25" spans="1:44" s="891" customFormat="1" x14ac:dyDescent="0.25">
      <c r="A25" s="891" t="s">
        <v>378</v>
      </c>
      <c r="B25" s="892"/>
      <c r="C25" s="893">
        <f>C24/B7</f>
        <v>8.1957059829188078E-2</v>
      </c>
      <c r="D25" s="893">
        <f t="shared" ref="D25:AR25" si="5">D24/C7</f>
        <v>0.10371981862292046</v>
      </c>
      <c r="E25" s="893">
        <f t="shared" si="5"/>
        <v>0.13894211451753677</v>
      </c>
      <c r="F25" s="893">
        <f t="shared" si="5"/>
        <v>0.10722380835151943</v>
      </c>
      <c r="G25" s="893">
        <f t="shared" si="5"/>
        <v>-9.9997924958187975E-2</v>
      </c>
      <c r="H25" s="893">
        <f t="shared" si="5"/>
        <v>9.6461785195855895E-2</v>
      </c>
      <c r="I25" s="893">
        <f t="shared" si="5"/>
        <v>0.13256686305750229</v>
      </c>
      <c r="J25" s="893">
        <f t="shared" si="5"/>
        <v>-0.28528377238054659</v>
      </c>
      <c r="K25" s="893">
        <f t="shared" si="5"/>
        <v>0.12743167704001232</v>
      </c>
      <c r="L25" s="893">
        <f t="shared" si="5"/>
        <v>0.21351995348474434</v>
      </c>
      <c r="M25" s="893">
        <f t="shared" si="5"/>
        <v>0.16456862457873894</v>
      </c>
      <c r="N25" s="893">
        <f t="shared" si="5"/>
        <v>-2.0431900336535809E-2</v>
      </c>
      <c r="O25" s="893">
        <f t="shared" si="5"/>
        <v>-0.23516644413753077</v>
      </c>
      <c r="P25" s="893">
        <f t="shared" si="5"/>
        <v>2.9784292537910654E-2</v>
      </c>
      <c r="Q25" s="893">
        <f t="shared" si="5"/>
        <v>-1.9270662130454214E-2</v>
      </c>
      <c r="R25" s="893">
        <f t="shared" si="5"/>
        <v>-2.8685182990551374E-2</v>
      </c>
      <c r="S25" s="893">
        <f t="shared" si="5"/>
        <v>0.17397009887365814</v>
      </c>
      <c r="T25" s="893">
        <f t="shared" si="5"/>
        <v>-0.19959883221058006</v>
      </c>
      <c r="U25" s="893">
        <f t="shared" si="5"/>
        <v>0.28786950544683443</v>
      </c>
      <c r="V25" s="893">
        <f t="shared" si="5"/>
        <v>-0.17743381893307383</v>
      </c>
      <c r="W25" s="893">
        <f t="shared" si="5"/>
        <v>7.7708115258796021E-2</v>
      </c>
      <c r="X25" s="893">
        <f t="shared" si="5"/>
        <v>4.4153597690595896E-2</v>
      </c>
      <c r="Y25" s="893">
        <f t="shared" si="5"/>
        <v>9.7683953236834112E-2</v>
      </c>
      <c r="Z25" s="893">
        <f t="shared" si="5"/>
        <v>1.3264330201797144E-2</v>
      </c>
      <c r="AA25" s="893">
        <f t="shared" si="5"/>
        <v>3.6242782332040771E-2</v>
      </c>
      <c r="AB25" s="893">
        <f t="shared" si="5"/>
        <v>-1.9553888577304133E-2</v>
      </c>
      <c r="AC25" s="893">
        <f t="shared" si="5"/>
        <v>-7.3096878081232899E-2</v>
      </c>
      <c r="AD25" s="893">
        <f t="shared" si="5"/>
        <v>5.7704828639304748E-2</v>
      </c>
      <c r="AE25" s="893">
        <f t="shared" si="5"/>
        <v>0.14179971274685185</v>
      </c>
      <c r="AF25" s="893">
        <f t="shared" si="5"/>
        <v>3.6045475588793965E-2</v>
      </c>
      <c r="AG25" s="893">
        <f t="shared" si="5"/>
        <v>-5.4756321607197324E-2</v>
      </c>
      <c r="AH25" s="893">
        <f t="shared" si="5"/>
        <v>0.14798053470801237</v>
      </c>
      <c r="AI25" s="893">
        <f t="shared" si="5"/>
        <v>-4.7394628836191319E-2</v>
      </c>
      <c r="AJ25" s="893">
        <f t="shared" si="5"/>
        <v>7.8059800672222804E-2</v>
      </c>
      <c r="AK25" s="893">
        <f t="shared" si="5"/>
        <v>-3.986925046834295E-2</v>
      </c>
      <c r="AL25" s="893">
        <f t="shared" si="5"/>
        <v>-4.8712832748125698E-2</v>
      </c>
      <c r="AM25" s="893">
        <f t="shared" si="5"/>
        <v>-0.11631601397196664</v>
      </c>
      <c r="AN25" s="893">
        <f t="shared" si="5"/>
        <v>0.23368946321279305</v>
      </c>
      <c r="AO25" s="893">
        <f t="shared" si="5"/>
        <v>5.4006405989727745E-2</v>
      </c>
      <c r="AP25" s="893">
        <f t="shared" si="5"/>
        <v>-5.070586245511482E-3</v>
      </c>
      <c r="AQ25" s="893">
        <f t="shared" si="5"/>
        <v>9.9964092284776179E-2</v>
      </c>
      <c r="AR25" s="893">
        <f t="shared" si="5"/>
        <v>-3.128671761954617E-2</v>
      </c>
    </row>
    <row r="26" spans="1:44" s="894" customFormat="1" x14ac:dyDescent="0.25">
      <c r="A26" s="894" t="s">
        <v>379</v>
      </c>
      <c r="B26" s="895"/>
      <c r="C26" s="896">
        <f>(C23/C25)</f>
        <v>-1.8734604121551408</v>
      </c>
      <c r="D26" s="896">
        <f t="shared" ref="D26:AP26" si="6">(D23/D25)</f>
        <v>-0.58296588908330271</v>
      </c>
      <c r="E26" s="896">
        <f t="shared" si="6"/>
        <v>0.81948793232337547</v>
      </c>
      <c r="F26" s="896">
        <f t="shared" si="6"/>
        <v>1.1191544288988085</v>
      </c>
      <c r="G26" s="896">
        <f t="shared" si="6"/>
        <v>-2.3413184246061038</v>
      </c>
      <c r="H26" s="896">
        <f t="shared" si="6"/>
        <v>-2.0333594148338947</v>
      </c>
      <c r="I26" s="896">
        <f t="shared" si="6"/>
        <v>0.15086726455407423</v>
      </c>
      <c r="J26" s="896">
        <f t="shared" si="6"/>
        <v>-0.90724939330413135</v>
      </c>
      <c r="K26" s="896">
        <f t="shared" si="6"/>
        <v>-1.4178998695804519</v>
      </c>
      <c r="L26" s="896">
        <f t="shared" si="6"/>
        <v>-0.71230464540035765</v>
      </c>
      <c r="M26" s="896">
        <f t="shared" si="6"/>
        <v>-1.9891656804426976</v>
      </c>
      <c r="N26" s="896">
        <f t="shared" si="6"/>
        <v>-14.356634894542923</v>
      </c>
      <c r="O26" s="896">
        <f t="shared" si="6"/>
        <v>-1.3151466045665547</v>
      </c>
      <c r="P26" s="896">
        <f t="shared" si="6"/>
        <v>-2.3793125736353224</v>
      </c>
      <c r="Q26" s="896">
        <f t="shared" si="6"/>
        <v>1.7590628103626456</v>
      </c>
      <c r="R26" s="896">
        <f t="shared" si="6"/>
        <v>-1.3761001358620828</v>
      </c>
      <c r="S26" s="896">
        <f t="shared" si="6"/>
        <v>-0.72760939552572368</v>
      </c>
      <c r="T26" s="896">
        <f t="shared" si="6"/>
        <v>-1.040734889570275</v>
      </c>
      <c r="U26" s="896">
        <f t="shared" si="6"/>
        <v>-0.33348443716185833</v>
      </c>
      <c r="V26" s="896">
        <f t="shared" si="6"/>
        <v>-2.4438876488795582</v>
      </c>
      <c r="W26" s="896">
        <f t="shared" si="6"/>
        <v>-2.1050600232523866</v>
      </c>
      <c r="X26" s="896">
        <f t="shared" si="6"/>
        <v>-2.3400365681263158</v>
      </c>
      <c r="Y26" s="896">
        <f t="shared" si="6"/>
        <v>-2.0642703724949567</v>
      </c>
      <c r="Z26" s="896">
        <f t="shared" si="6"/>
        <v>-4.6633089769366629</v>
      </c>
      <c r="AA26" s="896">
        <f t="shared" si="6"/>
        <v>0.45480825209559284</v>
      </c>
      <c r="AB26" s="896">
        <f t="shared" si="6"/>
        <v>-3.3172360887927095</v>
      </c>
      <c r="AC26" s="896">
        <f t="shared" si="6"/>
        <v>-2.4305412116485927</v>
      </c>
      <c r="AD26" s="896">
        <f t="shared" si="6"/>
        <v>0.74696432330279672</v>
      </c>
      <c r="AE26" s="896">
        <f t="shared" si="6"/>
        <v>-1.049087672300768</v>
      </c>
      <c r="AF26" s="896">
        <f t="shared" si="6"/>
        <v>-0.80804076285479687</v>
      </c>
      <c r="AG26" s="896">
        <f t="shared" si="6"/>
        <v>-9.4966203853191224</v>
      </c>
      <c r="AH26" s="896">
        <f t="shared" si="6"/>
        <v>2.5785752708714909</v>
      </c>
      <c r="AI26" s="896">
        <f t="shared" si="6"/>
        <v>0.70331457702817968</v>
      </c>
      <c r="AJ26" s="896">
        <f t="shared" si="6"/>
        <v>-1.6092247541633518</v>
      </c>
      <c r="AK26" s="896">
        <f t="shared" si="6"/>
        <v>-11.516517721898078</v>
      </c>
      <c r="AL26" s="896">
        <f t="shared" si="6"/>
        <v>-4.1215464066791681</v>
      </c>
      <c r="AM26" s="896">
        <f t="shared" si="6"/>
        <v>-0.92607232763842817</v>
      </c>
      <c r="AN26" s="896">
        <f t="shared" si="6"/>
        <v>-1.5092039065411789</v>
      </c>
      <c r="AO26" s="896">
        <f t="shared" si="6"/>
        <v>-3.1552476844387249</v>
      </c>
      <c r="AP26" s="896">
        <f t="shared" si="6"/>
        <v>4.7971424104769866</v>
      </c>
      <c r="AQ26" s="896">
        <f t="shared" ref="AQ26:AR26" si="7">(AQ23/AQ25)</f>
        <v>-0.58192640800094286</v>
      </c>
      <c r="AR26" s="896">
        <f t="shared" si="7"/>
        <v>0</v>
      </c>
    </row>
    <row r="27" spans="1:44" s="894" customFormat="1" x14ac:dyDescent="0.25">
      <c r="A27" s="894" t="s">
        <v>380</v>
      </c>
      <c r="B27" s="897">
        <f>AVERAGE(C26:AP26)</f>
        <v>-1.8453317975580412</v>
      </c>
      <c r="C27" s="896"/>
      <c r="D27" s="896"/>
      <c r="E27" s="896"/>
      <c r="F27" s="896"/>
      <c r="G27" s="896"/>
      <c r="H27" s="896"/>
      <c r="I27" s="896"/>
      <c r="J27" s="896"/>
      <c r="K27" s="896"/>
      <c r="L27" s="896"/>
      <c r="M27" s="896"/>
      <c r="N27" s="896"/>
      <c r="O27" s="896"/>
      <c r="P27" s="896"/>
      <c r="Q27" s="896"/>
      <c r="R27" s="896"/>
      <c r="S27" s="896"/>
      <c r="T27" s="896"/>
      <c r="U27" s="896"/>
      <c r="V27" s="896"/>
      <c r="W27" s="896"/>
      <c r="X27" s="896"/>
      <c r="Y27" s="896"/>
      <c r="Z27" s="896"/>
      <c r="AA27" s="896"/>
      <c r="AB27" s="896"/>
      <c r="AC27" s="896"/>
      <c r="AD27" s="896"/>
      <c r="AE27" s="896"/>
      <c r="AF27" s="896"/>
      <c r="AG27" s="896"/>
      <c r="AH27" s="896"/>
      <c r="AI27" s="896"/>
      <c r="AJ27" s="896"/>
      <c r="AK27" s="896"/>
      <c r="AL27" s="896"/>
      <c r="AM27" s="896"/>
      <c r="AN27" s="896"/>
      <c r="AO27" s="896"/>
      <c r="AP27" s="896"/>
      <c r="AQ27" s="896"/>
      <c r="AR27" s="896"/>
    </row>
    <row r="29" spans="1:44" x14ac:dyDescent="0.25">
      <c r="A29" s="65" t="s">
        <v>374</v>
      </c>
    </row>
    <row r="30" spans="1:44" s="887" customFormat="1" x14ac:dyDescent="0.25">
      <c r="A30" s="887" t="s">
        <v>375</v>
      </c>
      <c r="B30" s="888"/>
      <c r="C30" s="889">
        <f>C18-B18</f>
        <v>-0.39000000000000012</v>
      </c>
      <c r="D30" s="889">
        <f t="shared" ref="D30:AR30" si="8">D18-C18</f>
        <v>-0.12999999999999989</v>
      </c>
      <c r="E30" s="889">
        <f t="shared" si="8"/>
        <v>0.22999999999999998</v>
      </c>
      <c r="F30" s="889">
        <f t="shared" si="8"/>
        <v>0.27</v>
      </c>
      <c r="G30" s="889">
        <f t="shared" si="8"/>
        <v>0.58999999999999986</v>
      </c>
      <c r="H30" s="889">
        <f t="shared" si="8"/>
        <v>-0.60999999999999988</v>
      </c>
      <c r="I30" s="889">
        <f t="shared" si="8"/>
        <v>4.9999999999999822E-2</v>
      </c>
      <c r="J30" s="889">
        <f t="shared" si="8"/>
        <v>0.66000000000000014</v>
      </c>
      <c r="K30" s="889">
        <f t="shared" si="8"/>
        <v>-0.58000000000000007</v>
      </c>
      <c r="L30" s="889">
        <f t="shared" si="8"/>
        <v>-0.39999999999999991</v>
      </c>
      <c r="M30" s="889">
        <f t="shared" si="8"/>
        <v>-0.73</v>
      </c>
      <c r="N30" s="889">
        <f t="shared" si="8"/>
        <v>0.43999999999999995</v>
      </c>
      <c r="O30" s="889">
        <f t="shared" si="8"/>
        <v>0.60000000000000009</v>
      </c>
      <c r="P30" s="889">
        <f t="shared" si="8"/>
        <v>-0.18000000000000016</v>
      </c>
      <c r="Q30" s="889">
        <f t="shared" si="8"/>
        <v>-8.0000000000000071E-2</v>
      </c>
      <c r="R30" s="889">
        <f t="shared" si="8"/>
        <v>9.0000000000000302E-2</v>
      </c>
      <c r="S30" s="889">
        <f t="shared" si="8"/>
        <v>-0.30000000000000027</v>
      </c>
      <c r="T30" s="889">
        <f t="shared" si="8"/>
        <v>0.43000000000000016</v>
      </c>
      <c r="U30" s="889">
        <f t="shared" si="8"/>
        <v>-0.24000000000000021</v>
      </c>
      <c r="V30" s="889">
        <f t="shared" si="8"/>
        <v>0.98000000000000043</v>
      </c>
      <c r="W30" s="889">
        <f t="shared" si="8"/>
        <v>-0.53000000000000025</v>
      </c>
      <c r="X30" s="889">
        <f t="shared" si="8"/>
        <v>-0.2799999999999998</v>
      </c>
      <c r="Y30" s="889">
        <f t="shared" si="8"/>
        <v>-0.49000000000000021</v>
      </c>
      <c r="Z30" s="889">
        <f t="shared" si="8"/>
        <v>-0.11999999999999988</v>
      </c>
      <c r="AA30" s="889">
        <f t="shared" si="8"/>
        <v>3.0000000000000027E-2</v>
      </c>
      <c r="AB30" s="889">
        <f t="shared" si="8"/>
        <v>0.11999999999999988</v>
      </c>
      <c r="AC30" s="889">
        <f t="shared" si="8"/>
        <v>0.34999999999999987</v>
      </c>
      <c r="AD30" s="889">
        <f t="shared" si="8"/>
        <v>0.10000000000000009</v>
      </c>
      <c r="AE30" s="889">
        <f t="shared" si="8"/>
        <v>-0.35999999999999988</v>
      </c>
      <c r="AF30" s="889">
        <f t="shared" si="8"/>
        <v>-6.0000000000000053E-2</v>
      </c>
      <c r="AG30" s="889">
        <f t="shared" si="8"/>
        <v>1.04</v>
      </c>
      <c r="AH30" s="889">
        <f t="shared" si="8"/>
        <v>1.1600000000000001</v>
      </c>
      <c r="AI30" s="889">
        <f t="shared" si="8"/>
        <v>-0.14000000000000057</v>
      </c>
      <c r="AJ30" s="889">
        <f t="shared" si="8"/>
        <v>-0.50999999999999979</v>
      </c>
      <c r="AK30" s="889">
        <f t="shared" si="8"/>
        <v>1.63</v>
      </c>
      <c r="AL30" s="889">
        <f t="shared" si="8"/>
        <v>1.04</v>
      </c>
      <c r="AM30" s="889">
        <f t="shared" si="8"/>
        <v>0.66999999999999993</v>
      </c>
      <c r="AN30" s="889">
        <f t="shared" si="8"/>
        <v>-2.4299999999999997</v>
      </c>
      <c r="AO30" s="889">
        <f t="shared" si="8"/>
        <v>-0.75999999999999979</v>
      </c>
      <c r="AP30" s="889">
        <f t="shared" si="8"/>
        <v>-9.0000000000000302E-2</v>
      </c>
      <c r="AQ30" s="889">
        <f t="shared" si="8"/>
        <v>-0.20999999999999996</v>
      </c>
      <c r="AR30" s="889">
        <f t="shared" si="8"/>
        <v>0</v>
      </c>
    </row>
    <row r="31" spans="1:44" s="887" customFormat="1" x14ac:dyDescent="0.25">
      <c r="A31" s="887" t="s">
        <v>376</v>
      </c>
      <c r="B31" s="888"/>
      <c r="C31" s="890">
        <f>C30/B18</f>
        <v>-0.15354330708661423</v>
      </c>
      <c r="D31" s="890">
        <f t="shared" ref="D31:AR31" si="9">D30/C18</f>
        <v>-6.0465116279069718E-2</v>
      </c>
      <c r="E31" s="890">
        <f t="shared" si="9"/>
        <v>0.11386138613861385</v>
      </c>
      <c r="F31" s="890">
        <f t="shared" si="9"/>
        <v>0.12000000000000001</v>
      </c>
      <c r="G31" s="890">
        <f t="shared" si="9"/>
        <v>0.23412698412698407</v>
      </c>
      <c r="H31" s="890">
        <f t="shared" si="9"/>
        <v>-0.19614147909967841</v>
      </c>
      <c r="I31" s="890">
        <f t="shared" si="9"/>
        <v>1.9999999999999928E-2</v>
      </c>
      <c r="J31" s="890">
        <f t="shared" si="9"/>
        <v>0.25882352941176479</v>
      </c>
      <c r="K31" s="890">
        <f t="shared" si="9"/>
        <v>-0.18068535825545173</v>
      </c>
      <c r="L31" s="890">
        <f t="shared" si="9"/>
        <v>-0.15209125475285168</v>
      </c>
      <c r="M31" s="890">
        <f t="shared" si="9"/>
        <v>-0.3273542600896861</v>
      </c>
      <c r="N31" s="890">
        <f t="shared" si="9"/>
        <v>0.29333333333333328</v>
      </c>
      <c r="O31" s="890">
        <f t="shared" si="9"/>
        <v>0.30927835051546398</v>
      </c>
      <c r="P31" s="890">
        <f t="shared" si="9"/>
        <v>-7.0866141732283533E-2</v>
      </c>
      <c r="Q31" s="890">
        <f t="shared" si="9"/>
        <v>-3.3898305084745797E-2</v>
      </c>
      <c r="R31" s="890">
        <f t="shared" si="9"/>
        <v>3.9473684210526452E-2</v>
      </c>
      <c r="S31" s="890">
        <f t="shared" si="9"/>
        <v>-0.12658227848101278</v>
      </c>
      <c r="T31" s="890">
        <f t="shared" si="9"/>
        <v>0.20772946859903391</v>
      </c>
      <c r="U31" s="890">
        <f t="shared" si="9"/>
        <v>-9.6000000000000085E-2</v>
      </c>
      <c r="V31" s="890">
        <f t="shared" si="9"/>
        <v>0.43362831858407103</v>
      </c>
      <c r="W31" s="890">
        <f t="shared" si="9"/>
        <v>-0.16358024691358031</v>
      </c>
      <c r="X31" s="890">
        <f t="shared" si="9"/>
        <v>-0.10332103321033204</v>
      </c>
      <c r="Y31" s="890">
        <f t="shared" si="9"/>
        <v>-0.20164609053497951</v>
      </c>
      <c r="Z31" s="890">
        <f t="shared" si="9"/>
        <v>-6.1855670103092723E-2</v>
      </c>
      <c r="AA31" s="890">
        <f t="shared" si="9"/>
        <v>1.6483516483516498E-2</v>
      </c>
      <c r="AB31" s="890">
        <f t="shared" si="9"/>
        <v>6.4864864864864799E-2</v>
      </c>
      <c r="AC31" s="890">
        <f t="shared" si="9"/>
        <v>0.17766497461928926</v>
      </c>
      <c r="AD31" s="890">
        <f t="shared" si="9"/>
        <v>4.3103448275862113E-2</v>
      </c>
      <c r="AE31" s="890">
        <f t="shared" si="9"/>
        <v>-0.14876033057851235</v>
      </c>
      <c r="AF31" s="890">
        <f t="shared" si="9"/>
        <v>-2.9126213592233035E-2</v>
      </c>
      <c r="AG31" s="890">
        <f t="shared" si="9"/>
        <v>0.52</v>
      </c>
      <c r="AH31" s="890">
        <f t="shared" si="9"/>
        <v>0.38157894736842107</v>
      </c>
      <c r="AI31" s="890">
        <f t="shared" si="9"/>
        <v>-3.3333333333333465E-2</v>
      </c>
      <c r="AJ31" s="890">
        <f t="shared" si="9"/>
        <v>-0.12561576354679799</v>
      </c>
      <c r="AK31" s="890">
        <f t="shared" si="9"/>
        <v>0.45915492957746479</v>
      </c>
      <c r="AL31" s="890">
        <f t="shared" si="9"/>
        <v>0.20077220077220079</v>
      </c>
      <c r="AM31" s="890">
        <f t="shared" si="9"/>
        <v>0.10771704180064308</v>
      </c>
      <c r="AN31" s="890">
        <f t="shared" si="9"/>
        <v>-0.35268505079825835</v>
      </c>
      <c r="AO31" s="890">
        <f t="shared" si="9"/>
        <v>-0.17040358744394615</v>
      </c>
      <c r="AP31" s="890">
        <f t="shared" si="9"/>
        <v>-2.4324324324324405E-2</v>
      </c>
      <c r="AQ31" s="890">
        <f t="shared" si="9"/>
        <v>-5.8171745152354563E-2</v>
      </c>
      <c r="AR31" s="890">
        <f t="shared" si="9"/>
        <v>0</v>
      </c>
    </row>
    <row r="32" spans="1:44" s="898" customFormat="1" x14ac:dyDescent="0.25">
      <c r="A32" s="898" t="s">
        <v>381</v>
      </c>
      <c r="B32" s="899"/>
      <c r="C32" s="898">
        <f>C17-B17</f>
        <v>8.6362270385222567E-2</v>
      </c>
      <c r="D32" s="898">
        <f t="shared" ref="D32:AR32" si="10">D17-C17</f>
        <v>3.5172044571730315E-2</v>
      </c>
      <c r="E32" s="898">
        <f t="shared" si="10"/>
        <v>1.3041706768738781E-2</v>
      </c>
      <c r="F32" s="898">
        <f t="shared" si="10"/>
        <v>2.315602109469328E-2</v>
      </c>
      <c r="G32" s="898">
        <f t="shared" si="10"/>
        <v>-7.6369783402458674E-2</v>
      </c>
      <c r="H32" s="898">
        <f t="shared" si="10"/>
        <v>0.17252722755617159</v>
      </c>
      <c r="I32" s="898">
        <f t="shared" si="10"/>
        <v>0.12232024925844209</v>
      </c>
      <c r="J32" s="898">
        <f t="shared" si="10"/>
        <v>-0.33564930259086012</v>
      </c>
      <c r="K32" s="898">
        <f t="shared" si="10"/>
        <v>8.4030371687024791E-2</v>
      </c>
      <c r="L32" s="898">
        <f t="shared" si="10"/>
        <v>0.38764943643084038</v>
      </c>
      <c r="M32" s="898">
        <f t="shared" si="10"/>
        <v>3.8960503111103217E-2</v>
      </c>
      <c r="N32" s="898">
        <f t="shared" si="10"/>
        <v>-0.11195579090117536</v>
      </c>
      <c r="O32" s="898">
        <f t="shared" si="10"/>
        <v>-0.2831463054594916</v>
      </c>
      <c r="P32" s="898">
        <f t="shared" si="10"/>
        <v>-0.10031767172712164</v>
      </c>
      <c r="Q32" s="898">
        <f t="shared" si="10"/>
        <v>3.0443111038680026E-2</v>
      </c>
      <c r="R32" s="898">
        <f t="shared" si="10"/>
        <v>-5.7010163265531266E-2</v>
      </c>
      <c r="S32" s="898">
        <f t="shared" si="10"/>
        <v>0.11042349837776969</v>
      </c>
      <c r="T32" s="898">
        <f t="shared" si="10"/>
        <v>-0.13788643891923799</v>
      </c>
      <c r="U32" s="898">
        <f t="shared" si="10"/>
        <v>5.5024426244940777E-2</v>
      </c>
      <c r="V32" s="898">
        <f t="shared" si="10"/>
        <v>-0.11674461141312434</v>
      </c>
      <c r="W32" s="898">
        <f t="shared" si="10"/>
        <v>5.0662503097694926E-2</v>
      </c>
      <c r="X32" s="898">
        <f t="shared" si="10"/>
        <v>4.8276729036699315E-2</v>
      </c>
      <c r="Y32" s="898">
        <f t="shared" si="10"/>
        <v>4.3416718965884366E-2</v>
      </c>
      <c r="Z32" s="898">
        <f t="shared" si="10"/>
        <v>-1.1669129174632115E-2</v>
      </c>
      <c r="AA32" s="898">
        <f t="shared" si="10"/>
        <v>1.4460247593688608E-2</v>
      </c>
      <c r="AB32" s="898">
        <f t="shared" si="10"/>
        <v>-3.2328967769022304E-2</v>
      </c>
      <c r="AC32" s="898">
        <f t="shared" si="10"/>
        <v>-4.8149724549860787E-2</v>
      </c>
      <c r="AD32" s="898">
        <f t="shared" si="10"/>
        <v>-2.0839777549187061E-2</v>
      </c>
      <c r="AE32" s="898">
        <f t="shared" si="10"/>
        <v>0.10464346690744848</v>
      </c>
      <c r="AF32" s="898">
        <f t="shared" si="10"/>
        <v>-2.3716493644075076E-2</v>
      </c>
      <c r="AG32" s="898">
        <f t="shared" si="10"/>
        <v>-5.8254169985921797E-2</v>
      </c>
      <c r="AH32" s="898">
        <f t="shared" si="10"/>
        <v>1.1182098763139345E-2</v>
      </c>
      <c r="AI32" s="898">
        <f t="shared" si="10"/>
        <v>1.1844256545919751E-2</v>
      </c>
      <c r="AJ32" s="898">
        <f t="shared" si="10"/>
        <v>-8.3996633518970132E-3</v>
      </c>
      <c r="AK32" s="898">
        <f t="shared" si="10"/>
        <v>-4.4433633672106634E-2</v>
      </c>
      <c r="AL32" s="898">
        <f t="shared" si="10"/>
        <v>-7.2847568624697101E-3</v>
      </c>
      <c r="AM32" s="898">
        <f t="shared" si="10"/>
        <v>-5.1418133389750653E-3</v>
      </c>
      <c r="AN32" s="898">
        <f t="shared" si="10"/>
        <v>1.7469095746681013E-2</v>
      </c>
      <c r="AO32" s="898">
        <f t="shared" si="10"/>
        <v>3.4358060796589443E-2</v>
      </c>
      <c r="AP32" s="898">
        <f t="shared" si="10"/>
        <v>1.2090245135612521E-3</v>
      </c>
      <c r="AQ32" s="898">
        <f t="shared" si="10"/>
        <v>2.9584330942415415E-2</v>
      </c>
      <c r="AR32" s="898">
        <f t="shared" si="10"/>
        <v>-9.1561344834748537E-3</v>
      </c>
    </row>
    <row r="33" spans="1:44" s="891" customFormat="1" x14ac:dyDescent="0.25">
      <c r="A33" s="891" t="s">
        <v>382</v>
      </c>
      <c r="B33" s="892"/>
      <c r="C33" s="893">
        <f>C32/B17</f>
        <v>0.78656960971917134</v>
      </c>
      <c r="D33" s="893">
        <f t="shared" ref="D33:AR33" si="11">D32/C17</f>
        <v>0.17930433289420672</v>
      </c>
      <c r="E33" s="893">
        <f t="shared" si="11"/>
        <v>5.6376966857582318E-2</v>
      </c>
      <c r="F33" s="893">
        <f t="shared" si="11"/>
        <v>9.4757215145647181E-2</v>
      </c>
      <c r="G33" s="893">
        <f t="shared" si="11"/>
        <v>-0.28546449155940612</v>
      </c>
      <c r="H33" s="893">
        <f t="shared" si="11"/>
        <v>0.90253564625607108</v>
      </c>
      <c r="I33" s="893">
        <f t="shared" si="11"/>
        <v>0.33633516377211686</v>
      </c>
      <c r="J33" s="893">
        <f t="shared" si="11"/>
        <v>-0.69062814081870449</v>
      </c>
      <c r="K33" s="893">
        <f t="shared" si="11"/>
        <v>0.55887411942927578</v>
      </c>
      <c r="L33" s="893">
        <f t="shared" si="11"/>
        <v>1.6538869639318781</v>
      </c>
      <c r="M33" s="893">
        <f t="shared" si="11"/>
        <v>6.2633805944885199E-2</v>
      </c>
      <c r="N33" s="893">
        <f t="shared" si="11"/>
        <v>-0.16937417005370789</v>
      </c>
      <c r="O33" s="893">
        <f t="shared" si="11"/>
        <v>-0.51571063180560628</v>
      </c>
      <c r="P33" s="893">
        <f t="shared" si="11"/>
        <v>-0.377283397866785</v>
      </c>
      <c r="Q33" s="893">
        <f t="shared" si="11"/>
        <v>0.18386066979662496</v>
      </c>
      <c r="R33" s="893">
        <f t="shared" si="11"/>
        <v>-0.29083823355045479</v>
      </c>
      <c r="S33" s="893">
        <f t="shared" si="11"/>
        <v>0.79435640646644623</v>
      </c>
      <c r="T33" s="893">
        <f t="shared" si="11"/>
        <v>-0.55279836050163078</v>
      </c>
      <c r="U33" s="893">
        <f t="shared" si="11"/>
        <v>0.49328433777369862</v>
      </c>
      <c r="V33" s="893">
        <f t="shared" si="11"/>
        <v>-0.70086784835918703</v>
      </c>
      <c r="W33" s="893">
        <f t="shared" si="11"/>
        <v>1.0167702770105949</v>
      </c>
      <c r="X33" s="893">
        <f t="shared" si="11"/>
        <v>0.48041615575779112</v>
      </c>
      <c r="Y33" s="893">
        <f t="shared" si="11"/>
        <v>0.29184546635012265</v>
      </c>
      <c r="Z33" s="893">
        <f t="shared" si="11"/>
        <v>-6.0718891278218882E-2</v>
      </c>
      <c r="AA33" s="893">
        <f t="shared" si="11"/>
        <v>8.0106088641702142E-2</v>
      </c>
      <c r="AB33" s="893">
        <f t="shared" si="11"/>
        <v>-0.16581171898812089</v>
      </c>
      <c r="AC33" s="893">
        <f t="shared" si="11"/>
        <v>-0.29604184763099117</v>
      </c>
      <c r="AD33" s="893">
        <f t="shared" si="11"/>
        <v>-0.18201431061823445</v>
      </c>
      <c r="AE33" s="893">
        <f t="shared" si="11"/>
        <v>1.1173233380648109</v>
      </c>
      <c r="AF33" s="893">
        <f t="shared" si="11"/>
        <v>-0.11959968816402093</v>
      </c>
      <c r="AG33" s="893">
        <f t="shared" si="11"/>
        <v>-0.33367709586762323</v>
      </c>
      <c r="AH33" s="893">
        <f t="shared" si="11"/>
        <v>9.6125355745054195E-2</v>
      </c>
      <c r="AI33" s="893">
        <f t="shared" si="11"/>
        <v>9.2888557348891676E-2</v>
      </c>
      <c r="AJ33" s="893">
        <f t="shared" si="11"/>
        <v>-6.0275443401534283E-2</v>
      </c>
      <c r="AK33" s="893">
        <f t="shared" si="11"/>
        <v>-0.33930463148596229</v>
      </c>
      <c r="AL33" s="893">
        <f t="shared" si="11"/>
        <v>-8.4196057570676344E-2</v>
      </c>
      <c r="AM33" s="893">
        <f t="shared" si="11"/>
        <v>-6.4891900404114147E-2</v>
      </c>
      <c r="AN33" s="893">
        <f t="shared" si="11"/>
        <v>0.23576687808690522</v>
      </c>
      <c r="AO33" s="893">
        <f t="shared" si="11"/>
        <v>0.37523596799887443</v>
      </c>
      <c r="AP33" s="893">
        <f t="shared" si="11"/>
        <v>9.6013809415699085E-3</v>
      </c>
      <c r="AQ33" s="893">
        <f t="shared" si="11"/>
        <v>0.23270751611649304</v>
      </c>
      <c r="AR33" s="893">
        <f t="shared" si="11"/>
        <v>-5.8425276643385531E-2</v>
      </c>
    </row>
    <row r="34" spans="1:44" s="894" customFormat="1" x14ac:dyDescent="0.25">
      <c r="A34" s="894" t="s">
        <v>383</v>
      </c>
      <c r="B34" s="895"/>
      <c r="C34" s="896">
        <f>(C31/C33)</f>
        <v>-0.19520625408021261</v>
      </c>
      <c r="D34" s="896">
        <f t="shared" ref="D34" si="12">(D31/D33)</f>
        <v>-0.3372206086884994</v>
      </c>
      <c r="E34" s="896">
        <f t="shared" ref="E34" si="13">(E31/E33)</f>
        <v>2.0196437035402566</v>
      </c>
      <c r="F34" s="896">
        <f t="shared" ref="F34" si="14">(F31/F33)</f>
        <v>1.2663943301367948</v>
      </c>
      <c r="G34" s="896">
        <f t="shared" ref="G34" si="15">(G31/G33)</f>
        <v>-0.82016149486060141</v>
      </c>
      <c r="H34" s="896">
        <f t="shared" ref="H34" si="16">(H31/H33)</f>
        <v>-0.21732269513488928</v>
      </c>
      <c r="I34" s="896">
        <f t="shared" ref="I34" si="17">(I31/I33)</f>
        <v>5.9464493024437022E-2</v>
      </c>
      <c r="J34" s="896">
        <f t="shared" ref="J34" si="18">(J31/J33)</f>
        <v>-0.3747653970557045</v>
      </c>
      <c r="K34" s="896">
        <f t="shared" ref="K34" si="19">(K31/K33)</f>
        <v>-0.32330242531174685</v>
      </c>
      <c r="L34" s="896">
        <f t="shared" ref="L34" si="20">(L31/L33)</f>
        <v>-9.1959884846831749E-2</v>
      </c>
      <c r="M34" s="896">
        <f t="shared" ref="M34" si="21">(M31/M33)</f>
        <v>-5.2264788184473803</v>
      </c>
      <c r="N34" s="896">
        <f t="shared" ref="N34" si="22">(N31/N33)</f>
        <v>-1.7318658048055287</v>
      </c>
      <c r="O34" s="896">
        <f t="shared" ref="O34" si="23">(O31/O33)</f>
        <v>-0.59971296196205703</v>
      </c>
      <c r="P34" s="896">
        <f t="shared" ref="P34" si="24">(P31/P33)</f>
        <v>0.18783265347208747</v>
      </c>
      <c r="Q34" s="896">
        <f t="shared" ref="Q34" si="25">(Q31/Q33)</f>
        <v>-0.18436952896039135</v>
      </c>
      <c r="R34" s="896">
        <f t="shared" ref="R34" si="26">(R31/R33)</f>
        <v>-0.13572384802591139</v>
      </c>
      <c r="S34" s="896">
        <f t="shared" ref="S34" si="27">(S31/S33)</f>
        <v>-0.15935199546522399</v>
      </c>
      <c r="T34" s="896">
        <f t="shared" ref="T34" si="28">(T31/T33)</f>
        <v>-0.37577801137205269</v>
      </c>
      <c r="U34" s="896">
        <f t="shared" ref="U34" si="29">(U31/U33)</f>
        <v>-0.19461392273930556</v>
      </c>
      <c r="V34" s="896">
        <f t="shared" ref="V34" si="30">(V31/V33)</f>
        <v>-0.61870197013494799</v>
      </c>
      <c r="W34" s="896">
        <f t="shared" ref="W34" si="31">(W31/W33)</f>
        <v>-0.16088220772397321</v>
      </c>
      <c r="X34" s="896">
        <f t="shared" ref="X34" si="32">(X31/X33)</f>
        <v>-0.21506569246689292</v>
      </c>
      <c r="Y34" s="896">
        <f t="shared" ref="Y34" si="33">(Y31/Y33)</f>
        <v>-0.69093446287449845</v>
      </c>
      <c r="Z34" s="896">
        <f t="shared" ref="Z34" si="34">(Z31/Z33)</f>
        <v>1.0187219957568894</v>
      </c>
      <c r="AA34" s="896">
        <f t="shared" ref="AA34" si="35">(AA31/AA33)</f>
        <v>0.20577108136241473</v>
      </c>
      <c r="AB34" s="896">
        <f t="shared" ref="AB34" si="36">(AB31/AB33)</f>
        <v>-0.39119590135551191</v>
      </c>
      <c r="AC34" s="896">
        <f t="shared" ref="AC34" si="37">(AC31/AC33)</f>
        <v>-0.60013466353157019</v>
      </c>
      <c r="AD34" s="896">
        <f t="shared" ref="AD34" si="38">(AD31/AD33)</f>
        <v>-0.23681351279169116</v>
      </c>
      <c r="AE34" s="896">
        <f t="shared" ref="AE34" si="39">(AE31/AE33)</f>
        <v>-0.13313991170735165</v>
      </c>
      <c r="AF34" s="896">
        <f t="shared" ref="AF34" si="40">(AF31/AF33)</f>
        <v>0.24353084894576713</v>
      </c>
      <c r="AG34" s="896">
        <f t="shared" ref="AG34" si="41">(AG31/AG33)</f>
        <v>-1.5583928487746579</v>
      </c>
      <c r="AH34" s="896">
        <f t="shared" ref="AH34" si="42">(AH31/AH33)</f>
        <v>3.9695972452934609</v>
      </c>
      <c r="AI34" s="896">
        <f t="shared" ref="AI34" si="43">(AI31/AI33)</f>
        <v>-0.35885295546288504</v>
      </c>
      <c r="AJ34" s="896">
        <f t="shared" ref="AJ34" si="44">(AJ31/AJ33)</f>
        <v>2.0840288591489728</v>
      </c>
      <c r="AK34" s="896">
        <f t="shared" ref="AK34" si="45">(AK31/AK33)</f>
        <v>-1.3532232895455214</v>
      </c>
      <c r="AL34" s="896">
        <f t="shared" ref="AL34" si="46">(AL31/AL33)</f>
        <v>-2.3845795939277492</v>
      </c>
      <c r="AM34" s="896">
        <f t="shared" ref="AM34" si="47">(AM31/AM33)</f>
        <v>-1.6599458658143076</v>
      </c>
      <c r="AN34" s="896">
        <f t="shared" ref="AN34" si="48">(AN31/AN33)</f>
        <v>-1.4959058441968949</v>
      </c>
      <c r="AO34" s="896">
        <f t="shared" ref="AO34" si="49">(AO31/AO33)</f>
        <v>-0.45412381001934576</v>
      </c>
      <c r="AP34" s="896">
        <f t="shared" ref="AP34:AQ34" si="50">(AP31/AP33)</f>
        <v>-2.533419356273054</v>
      </c>
      <c r="AQ34" s="896">
        <f t="shared" si="50"/>
        <v>-0.2499779385004216</v>
      </c>
      <c r="AR34" s="896">
        <f t="shared" ref="AR34" si="51">(AR31/AR33)</f>
        <v>0</v>
      </c>
    </row>
    <row r="35" spans="1:44" s="894" customFormat="1" x14ac:dyDescent="0.25">
      <c r="A35" s="894" t="s">
        <v>380</v>
      </c>
      <c r="B35" s="897">
        <f>AVERAGE(C34:AP34)</f>
        <v>-0.36895400819190277</v>
      </c>
      <c r="C35" s="896"/>
      <c r="D35" s="896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R35" s="896"/>
      <c r="S35" s="896"/>
      <c r="T35" s="896"/>
      <c r="U35" s="896"/>
      <c r="V35" s="896"/>
      <c r="W35" s="896"/>
      <c r="X35" s="896"/>
      <c r="Y35" s="896"/>
      <c r="Z35" s="896"/>
      <c r="AA35" s="896"/>
      <c r="AB35" s="896"/>
      <c r="AC35" s="896"/>
      <c r="AD35" s="896"/>
      <c r="AE35" s="896"/>
      <c r="AF35" s="896"/>
      <c r="AG35" s="896"/>
      <c r="AH35" s="896"/>
      <c r="AI35" s="896"/>
      <c r="AJ35" s="896"/>
      <c r="AK35" s="896"/>
      <c r="AL35" s="896"/>
      <c r="AM35" s="896"/>
      <c r="AN35" s="896"/>
      <c r="AO35" s="896"/>
      <c r="AP35" s="896"/>
      <c r="AQ35" s="896"/>
      <c r="AR35" s="896"/>
    </row>
  </sheetData>
  <mergeCells count="2">
    <mergeCell ref="P3:Y3"/>
    <mergeCell ref="A1:Z1"/>
  </mergeCells>
  <phoneticPr fontId="0" type="noConversion"/>
  <printOptions horizontalCentered="1" verticalCentered="1"/>
  <pageMargins left="0.75" right="0.75" top="1" bottom="1" header="0.5" footer="0.5"/>
  <pageSetup scale="6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R38"/>
  <sheetViews>
    <sheetView zoomScaleNormal="100" workbookViewId="0">
      <pane xSplit="1" ySplit="3" topLeftCell="Z4" activePane="bottomRight" state="frozen"/>
      <selection pane="topRight" activeCell="B1" sqref="B1"/>
      <selection pane="bottomLeft" activeCell="A4" sqref="A4"/>
      <selection pane="bottomRight" activeCell="B32" sqref="B32:AR32"/>
    </sheetView>
  </sheetViews>
  <sheetFormatPr defaultRowHeight="13.2" x14ac:dyDescent="0.25"/>
  <cols>
    <col min="1" max="1" width="18.6640625" bestFit="1" customWidth="1"/>
    <col min="2" max="40" width="9.6640625" style="104" customWidth="1"/>
    <col min="41" max="44" width="8.88671875" style="104"/>
  </cols>
  <sheetData>
    <row r="1" spans="1:44" ht="15.6" x14ac:dyDescent="0.3">
      <c r="A1" s="1023" t="s">
        <v>55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794"/>
      <c r="P1" s="794"/>
      <c r="Q1" s="794"/>
      <c r="R1" s="794"/>
      <c r="S1" s="794"/>
      <c r="T1" s="794"/>
      <c r="U1" s="794"/>
      <c r="V1" s="795"/>
      <c r="W1" s="795"/>
      <c r="X1" s="796"/>
    </row>
    <row r="2" spans="1:44" x14ac:dyDescent="0.25">
      <c r="A2" s="15"/>
      <c r="B2" s="92" t="s">
        <v>65</v>
      </c>
      <c r="C2" s="92" t="s">
        <v>66</v>
      </c>
      <c r="D2" s="92" t="s">
        <v>67</v>
      </c>
      <c r="E2" s="92" t="s">
        <v>68</v>
      </c>
      <c r="F2" s="92" t="s">
        <v>69</v>
      </c>
      <c r="G2" s="92" t="s">
        <v>70</v>
      </c>
      <c r="H2" s="797" t="s">
        <v>29</v>
      </c>
      <c r="I2" s="797" t="s">
        <v>15</v>
      </c>
      <c r="J2" s="797" t="s">
        <v>16</v>
      </c>
      <c r="K2" s="797" t="s">
        <v>17</v>
      </c>
      <c r="L2" s="797" t="s">
        <v>18</v>
      </c>
      <c r="M2" s="797" t="s">
        <v>19</v>
      </c>
      <c r="N2" s="797" t="s">
        <v>20</v>
      </c>
      <c r="O2" s="797" t="s">
        <v>21</v>
      </c>
      <c r="P2" s="797" t="s">
        <v>0</v>
      </c>
      <c r="Q2" s="797" t="s">
        <v>1</v>
      </c>
      <c r="R2" s="797" t="s">
        <v>2</v>
      </c>
      <c r="S2" s="797" t="s">
        <v>3</v>
      </c>
      <c r="T2" s="797" t="s">
        <v>4</v>
      </c>
      <c r="U2" s="797" t="s">
        <v>5</v>
      </c>
      <c r="V2" s="798" t="s">
        <v>6</v>
      </c>
      <c r="W2" s="798" t="s">
        <v>7</v>
      </c>
      <c r="X2" s="798" t="s">
        <v>8</v>
      </c>
      <c r="Y2" s="798" t="s">
        <v>13</v>
      </c>
      <c r="Z2" s="797" t="s">
        <v>46</v>
      </c>
      <c r="AA2" s="797" t="s">
        <v>48</v>
      </c>
      <c r="AB2" s="797" t="s">
        <v>49</v>
      </c>
      <c r="AC2" s="797" t="s">
        <v>50</v>
      </c>
      <c r="AD2" s="797" t="s">
        <v>51</v>
      </c>
      <c r="AE2" s="797" t="s">
        <v>52</v>
      </c>
      <c r="AF2" s="797" t="s">
        <v>53</v>
      </c>
      <c r="AG2" s="797" t="s">
        <v>54</v>
      </c>
      <c r="AH2" s="797" t="s">
        <v>60</v>
      </c>
      <c r="AI2" s="797" t="s">
        <v>61</v>
      </c>
      <c r="AJ2" s="797" t="s">
        <v>62</v>
      </c>
      <c r="AK2" s="797" t="s">
        <v>63</v>
      </c>
      <c r="AL2" s="92" t="s">
        <v>64</v>
      </c>
      <c r="AM2" s="92" t="s">
        <v>284</v>
      </c>
      <c r="AN2" s="92" t="s">
        <v>322</v>
      </c>
      <c r="AO2" s="92" t="s">
        <v>330</v>
      </c>
      <c r="AP2" s="92" t="s">
        <v>372</v>
      </c>
      <c r="AQ2" s="92" t="s">
        <v>388</v>
      </c>
      <c r="AR2" s="92" t="s">
        <v>430</v>
      </c>
    </row>
    <row r="3" spans="1:44" x14ac:dyDescent="0.25">
      <c r="A3" s="16"/>
      <c r="B3" s="1028" t="s">
        <v>9</v>
      </c>
      <c r="C3" s="1028"/>
      <c r="D3" s="1028"/>
      <c r="E3" s="1028"/>
      <c r="F3" s="1028"/>
      <c r="G3" s="1028"/>
      <c r="H3" s="1028"/>
      <c r="I3" s="1028"/>
      <c r="J3" s="1028"/>
      <c r="K3" s="1028"/>
      <c r="L3" s="1028"/>
      <c r="M3" s="1028"/>
      <c r="N3" s="1028"/>
      <c r="O3" s="1028"/>
      <c r="P3" s="1028"/>
      <c r="Q3" s="1028"/>
      <c r="R3" s="1028"/>
      <c r="S3" s="1028"/>
      <c r="T3" s="1028"/>
      <c r="U3" s="1028"/>
      <c r="V3" s="1028"/>
      <c r="W3" s="1028"/>
      <c r="X3" s="1028"/>
      <c r="Y3" s="1028"/>
      <c r="Z3" s="1028"/>
      <c r="AA3" s="1028"/>
      <c r="AB3" s="1028"/>
      <c r="AC3" s="1028"/>
      <c r="AD3" s="1028"/>
      <c r="AE3" s="1028"/>
      <c r="AF3" s="1028"/>
      <c r="AG3" s="1028"/>
      <c r="AH3" s="1028"/>
      <c r="AI3" s="1028"/>
      <c r="AJ3" s="1028"/>
      <c r="AK3" s="1028"/>
      <c r="AL3" s="1028"/>
      <c r="AM3" s="1028"/>
      <c r="AN3" s="1028"/>
    </row>
    <row r="4" spans="1:44" x14ac:dyDescent="0.25">
      <c r="A4" s="2" t="s">
        <v>22</v>
      </c>
      <c r="B4" s="799">
        <v>558</v>
      </c>
      <c r="C4" s="799">
        <v>633.20000000000005</v>
      </c>
      <c r="D4" s="799">
        <v>1135.5999999999999</v>
      </c>
      <c r="E4" s="799">
        <v>1435.9</v>
      </c>
      <c r="F4" s="799">
        <v>1709.5</v>
      </c>
      <c r="G4" s="799">
        <v>2034.3</v>
      </c>
      <c r="H4" s="800">
        <v>1392.1</v>
      </c>
      <c r="I4" s="801">
        <v>2536.6</v>
      </c>
      <c r="J4" s="802">
        <v>3523.1</v>
      </c>
      <c r="K4" s="799">
        <v>1006.3</v>
      </c>
      <c r="L4" s="802">
        <v>1648.2</v>
      </c>
      <c r="M4" s="802">
        <v>4039.5219999999999</v>
      </c>
      <c r="N4" s="802">
        <v>4881.6930000000002</v>
      </c>
      <c r="O4" s="802">
        <v>4259.0860000000002</v>
      </c>
      <c r="P4" s="802">
        <v>1930.4280000000001</v>
      </c>
      <c r="Q4" s="802">
        <v>1344.4570000000001</v>
      </c>
      <c r="R4" s="802">
        <v>1521.2449999999999</v>
      </c>
      <c r="S4" s="802">
        <v>1100.3109999999999</v>
      </c>
      <c r="T4" s="802">
        <v>2112.9810000000002</v>
      </c>
      <c r="U4" s="802">
        <v>850.14300000000003</v>
      </c>
      <c r="V4" s="104">
        <v>1557.84</v>
      </c>
      <c r="W4" s="104">
        <v>425.94200000000001</v>
      </c>
      <c r="X4" s="104">
        <v>883.16099999999994</v>
      </c>
      <c r="Y4" s="104">
        <v>1307.8030000000001</v>
      </c>
      <c r="Z4" s="104">
        <v>1786.9770000000001</v>
      </c>
      <c r="AA4" s="104">
        <v>1717.549</v>
      </c>
      <c r="AB4" s="104">
        <v>1899.1079999999999</v>
      </c>
      <c r="AC4" s="104">
        <v>1596.4259999999999</v>
      </c>
      <c r="AD4" s="104">
        <v>1086.673</v>
      </c>
      <c r="AE4" s="104">
        <v>958.09100000000001</v>
      </c>
      <c r="AF4" s="104">
        <v>2113.9720000000002</v>
      </c>
      <c r="AG4" s="104">
        <v>1967.1610000000001</v>
      </c>
      <c r="AH4" s="104">
        <v>1303.6469999999999</v>
      </c>
      <c r="AI4" s="104">
        <v>1624.15</v>
      </c>
      <c r="AJ4" s="104">
        <v>1673.3109999999999</v>
      </c>
      <c r="AK4" s="104">
        <v>1707.787</v>
      </c>
      <c r="AL4" s="104">
        <v>1127.645</v>
      </c>
      <c r="AM4" s="104">
        <v>989.02700000000004</v>
      </c>
      <c r="AN4" s="104">
        <v>821.18499999999995</v>
      </c>
      <c r="AO4" s="104">
        <v>1231.904</v>
      </c>
      <c r="AP4" s="104">
        <v>1731.164</v>
      </c>
      <c r="AQ4" s="104">
        <v>1737.058</v>
      </c>
      <c r="AR4" s="104">
        <v>2295</v>
      </c>
    </row>
    <row r="5" spans="1:44" x14ac:dyDescent="0.25">
      <c r="A5" s="2" t="s">
        <v>10</v>
      </c>
      <c r="B5" s="799">
        <v>5840.7569999999996</v>
      </c>
      <c r="C5" s="799">
        <v>6289.1689999999999</v>
      </c>
      <c r="D5" s="799">
        <v>6505.0410000000002</v>
      </c>
      <c r="E5" s="799">
        <v>7267.9269999999997</v>
      </c>
      <c r="F5" s="799">
        <v>7928.1390000000001</v>
      </c>
      <c r="G5" s="799">
        <v>6639.3959999999997</v>
      </c>
      <c r="H5" s="800">
        <v>8118.65</v>
      </c>
      <c r="I5" s="803">
        <v>8235.1010000000006</v>
      </c>
      <c r="J5" s="804">
        <v>4174.2510000000002</v>
      </c>
      <c r="K5" s="804">
        <v>7672.13</v>
      </c>
      <c r="L5" s="804">
        <v>8875.4529999999995</v>
      </c>
      <c r="M5" s="804">
        <v>8225.7639999999992</v>
      </c>
      <c r="N5" s="804">
        <v>7131.3</v>
      </c>
      <c r="O5" s="804">
        <v>4928.6809999999996</v>
      </c>
      <c r="P5" s="804">
        <v>7531.9530000000004</v>
      </c>
      <c r="Q5" s="804">
        <v>7934.0280000000002</v>
      </c>
      <c r="R5" s="804">
        <v>7474.7650000000003</v>
      </c>
      <c r="S5" s="804">
        <v>9476.6980000000003</v>
      </c>
      <c r="T5" s="804">
        <v>6337.73</v>
      </c>
      <c r="U5" s="804">
        <v>10050.52</v>
      </c>
      <c r="V5" s="104">
        <v>7400.0510000000004</v>
      </c>
      <c r="W5" s="104">
        <v>9232.5570000000007</v>
      </c>
      <c r="X5" s="104">
        <v>9206.8320000000003</v>
      </c>
      <c r="Y5" s="104">
        <v>9758.6849999999995</v>
      </c>
      <c r="Z5" s="104">
        <v>9430.6119999999992</v>
      </c>
      <c r="AA5" s="104">
        <v>9915.0509999999995</v>
      </c>
      <c r="AB5" s="104">
        <v>9502.58</v>
      </c>
      <c r="AC5" s="104">
        <v>8966.7870000000003</v>
      </c>
      <c r="AD5" s="104">
        <v>10087.291999999999</v>
      </c>
      <c r="AE5" s="104">
        <v>11805.581</v>
      </c>
      <c r="AF5" s="104">
        <v>11112.187</v>
      </c>
      <c r="AG5" s="104">
        <v>10531.123</v>
      </c>
      <c r="AH5" s="104">
        <v>13037.875</v>
      </c>
      <c r="AI5" s="104">
        <v>12043.203</v>
      </c>
      <c r="AJ5" s="104">
        <v>13067.156000000001</v>
      </c>
      <c r="AK5" s="104">
        <v>12425.33</v>
      </c>
      <c r="AL5" s="104">
        <v>12313.956</v>
      </c>
      <c r="AM5" s="104">
        <v>10755.111000000001</v>
      </c>
      <c r="AN5" s="104">
        <v>13828.964</v>
      </c>
      <c r="AO5" s="104">
        <v>14215.531999999999</v>
      </c>
      <c r="AP5" s="104">
        <v>13601.964</v>
      </c>
      <c r="AQ5" s="104">
        <v>15148.038</v>
      </c>
      <c r="AR5" s="104">
        <v>14065</v>
      </c>
    </row>
    <row r="6" spans="1:44" ht="15.6" x14ac:dyDescent="0.25">
      <c r="A6" s="6" t="s">
        <v>14</v>
      </c>
      <c r="B6" s="799">
        <v>6400.2539999999999</v>
      </c>
      <c r="C6" s="799">
        <v>6924.8</v>
      </c>
      <c r="D6" s="799">
        <v>7643.0389999999998</v>
      </c>
      <c r="E6" s="799">
        <v>8704.9789999999994</v>
      </c>
      <c r="F6" s="799">
        <v>9638.36</v>
      </c>
      <c r="G6" s="799">
        <v>8674.5439999999999</v>
      </c>
      <c r="H6" s="800">
        <v>9511.3060000000005</v>
      </c>
      <c r="I6" s="805">
        <v>10772.19</v>
      </c>
      <c r="J6" s="802">
        <v>7699.0590000000002</v>
      </c>
      <c r="K6" s="802">
        <v>8680.1630000000005</v>
      </c>
      <c r="L6" s="802">
        <v>10533.550999999999</v>
      </c>
      <c r="M6" s="802">
        <v>12267.043</v>
      </c>
      <c r="N6" s="802">
        <v>12016.404</v>
      </c>
      <c r="O6" s="802">
        <v>9190.5489999999991</v>
      </c>
      <c r="P6" s="802">
        <v>9464.2830000000013</v>
      </c>
      <c r="Q6" s="802">
        <v>9281.9</v>
      </c>
      <c r="R6" s="802">
        <v>9015.6470000000008</v>
      </c>
      <c r="S6" s="802">
        <v>10584.1</v>
      </c>
      <c r="T6" s="802">
        <v>8471.5259999999998</v>
      </c>
      <c r="U6" s="802">
        <v>10910.22</v>
      </c>
      <c r="V6" s="104">
        <v>8974.3779999999988</v>
      </c>
      <c r="W6" s="104">
        <v>9671.760000000002</v>
      </c>
      <c r="X6" s="104">
        <v>10098.803</v>
      </c>
      <c r="Y6" s="104">
        <v>11085.294</v>
      </c>
      <c r="Z6" s="104">
        <v>11232.333000000001</v>
      </c>
      <c r="AA6" s="104">
        <v>11639.423999999999</v>
      </c>
      <c r="AB6" s="104">
        <v>11411.828</v>
      </c>
      <c r="AC6" s="104">
        <v>10577.659</v>
      </c>
      <c r="AD6" s="104">
        <v>11188.040999999999</v>
      </c>
      <c r="AE6" s="104">
        <v>12774.502</v>
      </c>
      <c r="AF6" s="104">
        <v>13234.965</v>
      </c>
      <c r="AG6" s="104">
        <v>12510.267</v>
      </c>
      <c r="AH6" s="104">
        <v>14361.543000000001</v>
      </c>
      <c r="AI6" s="104">
        <v>13680.883</v>
      </c>
      <c r="AJ6" s="104">
        <v>14748.810000000001</v>
      </c>
      <c r="AK6" s="104">
        <v>14160.786</v>
      </c>
      <c r="AL6" s="104">
        <v>13470.974</v>
      </c>
      <c r="AM6" s="104">
        <v>11904.084000000001</v>
      </c>
      <c r="AN6" s="104">
        <v>14685.942999999999</v>
      </c>
      <c r="AO6" s="104">
        <v>15479.078</v>
      </c>
      <c r="AP6" s="104">
        <v>15400.59</v>
      </c>
      <c r="AQ6" s="104">
        <v>16940.096000000001</v>
      </c>
      <c r="AR6" s="104">
        <v>16410.095999999998</v>
      </c>
    </row>
    <row r="7" spans="1:44" x14ac:dyDescent="0.25">
      <c r="A7" s="6"/>
      <c r="B7" s="799"/>
      <c r="C7" s="799"/>
      <c r="D7" s="799"/>
      <c r="E7" s="799"/>
      <c r="F7" s="799"/>
      <c r="G7" s="799"/>
      <c r="H7" s="800"/>
      <c r="I7" s="805"/>
      <c r="J7" s="802"/>
      <c r="K7" s="802"/>
      <c r="L7" s="802"/>
      <c r="M7" s="802"/>
      <c r="N7" s="802"/>
      <c r="O7" s="802"/>
      <c r="P7" s="802"/>
      <c r="Q7" s="802"/>
      <c r="R7" s="802"/>
      <c r="S7" s="802"/>
      <c r="T7" s="802"/>
      <c r="U7" s="802"/>
    </row>
    <row r="8" spans="1:44" x14ac:dyDescent="0.25">
      <c r="A8" s="2" t="s">
        <v>23</v>
      </c>
      <c r="B8" s="799"/>
      <c r="C8" s="799"/>
      <c r="D8" s="799"/>
      <c r="E8" s="799"/>
      <c r="F8" s="799"/>
      <c r="G8" s="799"/>
      <c r="H8" s="800"/>
      <c r="I8" s="805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2"/>
    </row>
    <row r="9" spans="1:44" x14ac:dyDescent="0.25">
      <c r="A9" s="6" t="s">
        <v>39</v>
      </c>
      <c r="B9" s="799">
        <v>123.8</v>
      </c>
      <c r="C9" s="799">
        <v>130.30000000000001</v>
      </c>
      <c r="D9" s="799">
        <v>138.9</v>
      </c>
      <c r="E9" s="799">
        <v>146.69999999999999</v>
      </c>
      <c r="F9" s="799">
        <v>151.5</v>
      </c>
      <c r="G9" s="799">
        <v>154.5</v>
      </c>
      <c r="H9" s="800">
        <v>173.3</v>
      </c>
      <c r="I9" s="803">
        <v>207.5</v>
      </c>
      <c r="J9" s="804">
        <v>227.4</v>
      </c>
      <c r="K9" s="804">
        <v>244.1</v>
      </c>
      <c r="L9" s="804">
        <v>276.3</v>
      </c>
      <c r="M9" s="804">
        <v>294.47300000000001</v>
      </c>
      <c r="N9" s="804">
        <v>296.13299999999998</v>
      </c>
      <c r="O9" s="804">
        <v>302.28500000000003</v>
      </c>
      <c r="P9" s="804">
        <v>311.93900000000002</v>
      </c>
      <c r="Q9" s="804">
        <v>337.53199999999998</v>
      </c>
      <c r="R9" s="804">
        <v>360.45100000000002</v>
      </c>
      <c r="S9" s="804">
        <v>370.07400000000001</v>
      </c>
      <c r="T9" s="804">
        <v>382.78300000000002</v>
      </c>
      <c r="U9" s="804">
        <v>410.39299999999997</v>
      </c>
      <c r="V9" s="104">
        <v>417.22</v>
      </c>
      <c r="W9" s="104">
        <v>387.92500000000001</v>
      </c>
      <c r="X9" s="104">
        <v>438.73200000000003</v>
      </c>
      <c r="Y9" s="104">
        <v>450.27600000000001</v>
      </c>
      <c r="Z9" s="104">
        <v>463.64400000000001</v>
      </c>
      <c r="AA9" s="104">
        <v>472.42</v>
      </c>
      <c r="AB9" s="104">
        <v>497.27300000000002</v>
      </c>
      <c r="AC9" s="104">
        <v>552.68200000000002</v>
      </c>
      <c r="AD9" s="104">
        <v>592.61800000000005</v>
      </c>
      <c r="AE9" s="104">
        <v>645.27</v>
      </c>
      <c r="AF9" s="104">
        <v>706.06399999999996</v>
      </c>
      <c r="AG9" s="104">
        <v>811.43100000000004</v>
      </c>
      <c r="AH9" s="104">
        <v>985.702</v>
      </c>
      <c r="AI9" s="104">
        <v>1219.2439999999999</v>
      </c>
      <c r="AJ9" s="104">
        <v>1382.029</v>
      </c>
      <c r="AK9" s="104">
        <v>1582.4380000000001</v>
      </c>
      <c r="AL9" s="104">
        <v>1610.771</v>
      </c>
      <c r="AM9" s="104">
        <v>1465.6210000000001</v>
      </c>
      <c r="AN9" s="104">
        <v>1549.923</v>
      </c>
      <c r="AO9" s="104">
        <v>1614.692</v>
      </c>
      <c r="AP9" s="104">
        <v>1631.1569999999999</v>
      </c>
      <c r="AQ9" s="104">
        <v>1690.6652999999999</v>
      </c>
    </row>
    <row r="10" spans="1:44" x14ac:dyDescent="0.25">
      <c r="A10" s="6" t="s">
        <v>12</v>
      </c>
      <c r="B10" s="799">
        <v>372.92399999999998</v>
      </c>
      <c r="C10" s="799">
        <v>468.78300000000002</v>
      </c>
      <c r="D10" s="799">
        <v>399.10500000000002</v>
      </c>
      <c r="E10" s="799">
        <v>468.839</v>
      </c>
      <c r="F10" s="799">
        <v>621.274</v>
      </c>
      <c r="G10" s="799">
        <v>687.86699999999996</v>
      </c>
      <c r="H10" s="800">
        <v>519.07899999999995</v>
      </c>
      <c r="I10" s="805">
        <v>443.137</v>
      </c>
      <c r="J10" s="802">
        <v>493.37400000000002</v>
      </c>
      <c r="K10" s="802">
        <v>503.245</v>
      </c>
      <c r="L10" s="802">
        <v>414.803</v>
      </c>
      <c r="M10" s="802">
        <v>318.21199999999999</v>
      </c>
      <c r="N10" s="802">
        <v>395.56099999999998</v>
      </c>
      <c r="O10" s="802">
        <v>470.77199999999999</v>
      </c>
      <c r="P10" s="802">
        <v>582.28700000000003</v>
      </c>
      <c r="Q10" s="802">
        <v>382.80500000000001</v>
      </c>
      <c r="R10" s="802">
        <v>421.07400000000001</v>
      </c>
      <c r="S10" s="802">
        <v>487.51400000000001</v>
      </c>
      <c r="T10" s="802">
        <v>435.41</v>
      </c>
      <c r="U10" s="802">
        <v>449.30399999999997</v>
      </c>
      <c r="V10" s="104">
        <v>660.42100000000005</v>
      </c>
      <c r="W10" s="104">
        <v>486.53100000000001</v>
      </c>
      <c r="X10" s="104">
        <v>380.08699999999999</v>
      </c>
      <c r="Y10" s="104">
        <v>450.21899999999999</v>
      </c>
      <c r="Z10" s="104">
        <v>535.01700000000005</v>
      </c>
      <c r="AA10" s="104">
        <v>506.67500000000001</v>
      </c>
      <c r="AB10" s="104">
        <v>447.88099999999997</v>
      </c>
      <c r="AC10" s="104">
        <v>393.42599999999999</v>
      </c>
      <c r="AD10" s="104">
        <v>469.54899999999998</v>
      </c>
      <c r="AE10" s="104">
        <v>498.89</v>
      </c>
      <c r="AF10" s="104">
        <v>477.32900000000001</v>
      </c>
      <c r="AG10" s="104">
        <v>595.93899999999996</v>
      </c>
      <c r="AH10" s="104">
        <v>693.15899999999999</v>
      </c>
      <c r="AI10" s="104">
        <v>448.78800000000001</v>
      </c>
      <c r="AJ10" s="104">
        <v>466.88099999999997</v>
      </c>
      <c r="AK10" s="104">
        <v>451.904</v>
      </c>
      <c r="AL10" s="104">
        <v>406.202</v>
      </c>
      <c r="AM10" s="104">
        <v>220.87200000000001</v>
      </c>
      <c r="AN10" s="104">
        <v>350.25799999999998</v>
      </c>
      <c r="AO10" s="104">
        <v>401.22199999999998</v>
      </c>
      <c r="AP10" s="104">
        <v>301.18799999999999</v>
      </c>
      <c r="AQ10" s="104">
        <v>551.22199999999998</v>
      </c>
    </row>
    <row r="11" spans="1:44" x14ac:dyDescent="0.25">
      <c r="A11" s="6" t="s">
        <v>40</v>
      </c>
      <c r="B11" s="799">
        <v>927.673</v>
      </c>
      <c r="C11" s="799">
        <v>936.572</v>
      </c>
      <c r="D11" s="799">
        <v>1016.577</v>
      </c>
      <c r="E11" s="799">
        <v>1160.223</v>
      </c>
      <c r="F11" s="799">
        <v>1270.98</v>
      </c>
      <c r="G11" s="799">
        <v>1235.721</v>
      </c>
      <c r="H11" s="800">
        <v>1217.3810000000001</v>
      </c>
      <c r="I11" s="805">
        <v>1215.0119999999999</v>
      </c>
      <c r="J11" s="802">
        <v>1325.2750000000001</v>
      </c>
      <c r="K11" s="802">
        <v>1300.7080000000001</v>
      </c>
      <c r="L11" s="802">
        <v>1218.713</v>
      </c>
      <c r="M11" s="802">
        <v>1347.8130000000001</v>
      </c>
      <c r="N11" s="802">
        <v>1550.856</v>
      </c>
      <c r="O11" s="802">
        <v>1343.769</v>
      </c>
      <c r="P11" s="802">
        <v>1486.722</v>
      </c>
      <c r="Q11" s="802">
        <v>1618.7439999999999</v>
      </c>
      <c r="R11" s="802">
        <v>1673.65</v>
      </c>
      <c r="S11" s="802">
        <v>1814.316</v>
      </c>
      <c r="T11" s="802">
        <v>1701.1790000000001</v>
      </c>
      <c r="U11" s="802">
        <v>1962.546</v>
      </c>
      <c r="V11" s="104">
        <v>1778.124</v>
      </c>
      <c r="W11" s="104">
        <v>1884.5070000000001</v>
      </c>
      <c r="X11" s="104">
        <v>2026.623</v>
      </c>
      <c r="Y11" s="104">
        <v>2118.172</v>
      </c>
      <c r="Z11" s="104">
        <v>2183.0320000000002</v>
      </c>
      <c r="AA11" s="104">
        <v>2125.163</v>
      </c>
      <c r="AB11" s="104">
        <v>2194.268</v>
      </c>
      <c r="AC11" s="104">
        <v>1982.5630000000001</v>
      </c>
      <c r="AD11" s="104">
        <v>2160.4839999999999</v>
      </c>
      <c r="AE11" s="104">
        <v>2168.6590000000001</v>
      </c>
      <c r="AF11" s="104">
        <v>2229.9229999999998</v>
      </c>
      <c r="AG11" s="104">
        <v>2159.36</v>
      </c>
      <c r="AH11" s="104">
        <v>2386.7600000000002</v>
      </c>
      <c r="AI11" s="104">
        <v>1930.03</v>
      </c>
      <c r="AJ11" s="104">
        <v>1990.077</v>
      </c>
      <c r="AK11" s="104">
        <v>2047.327</v>
      </c>
      <c r="AL11" s="104">
        <v>1781.86</v>
      </c>
      <c r="AM11" s="104">
        <v>2059.6979999999999</v>
      </c>
      <c r="AN11" s="104">
        <v>2311.9609999999998</v>
      </c>
      <c r="AO11" s="104">
        <v>2225.1460000000002</v>
      </c>
      <c r="AP11" s="104">
        <v>2178.489</v>
      </c>
      <c r="AQ11" s="104">
        <v>2271.6747</v>
      </c>
    </row>
    <row r="12" spans="1:44" x14ac:dyDescent="0.25">
      <c r="A12" s="6" t="s">
        <v>11</v>
      </c>
      <c r="B12" s="799">
        <v>1424.3969999999999</v>
      </c>
      <c r="C12" s="799">
        <v>1535.655</v>
      </c>
      <c r="D12" s="799">
        <v>1554.5820000000001</v>
      </c>
      <c r="E12" s="799">
        <v>1775.7619999999999</v>
      </c>
      <c r="F12" s="799">
        <v>2043.7539999999999</v>
      </c>
      <c r="G12" s="799">
        <v>2078.0880000000002</v>
      </c>
      <c r="H12" s="800">
        <v>1909.76</v>
      </c>
      <c r="I12" s="805">
        <v>1865.6489999999999</v>
      </c>
      <c r="J12" s="800">
        <v>2046.049</v>
      </c>
      <c r="K12" s="800">
        <v>2048.0529999999999</v>
      </c>
      <c r="L12" s="800">
        <v>1909.816</v>
      </c>
      <c r="M12" s="800">
        <v>1960.498</v>
      </c>
      <c r="N12" s="800">
        <v>2242.5500000000002</v>
      </c>
      <c r="O12" s="800">
        <v>2116.826</v>
      </c>
      <c r="P12" s="800">
        <v>2380.9479999999999</v>
      </c>
      <c r="Q12" s="800">
        <v>2339.0810000000001</v>
      </c>
      <c r="R12" s="800">
        <v>2455.1750000000002</v>
      </c>
      <c r="S12" s="800">
        <v>2671.904</v>
      </c>
      <c r="T12" s="800">
        <v>2519.3719999999998</v>
      </c>
      <c r="U12" s="800">
        <v>2822.2429999999999</v>
      </c>
      <c r="V12" s="806">
        <v>2855.7649999999999</v>
      </c>
      <c r="W12" s="806">
        <v>2758.9630000000002</v>
      </c>
      <c r="X12" s="806">
        <v>2845.442</v>
      </c>
      <c r="Y12" s="104">
        <v>3018.6669999999999</v>
      </c>
      <c r="Z12" s="104">
        <v>3181.6930000000002</v>
      </c>
      <c r="AA12" s="104">
        <v>3104.2579999999998</v>
      </c>
      <c r="AB12" s="104">
        <v>3139.422</v>
      </c>
      <c r="AC12" s="104">
        <v>2928.6709999999998</v>
      </c>
      <c r="AD12" s="104">
        <v>3222.6509999999998</v>
      </c>
      <c r="AE12" s="104">
        <v>3312.819</v>
      </c>
      <c r="AF12" s="104">
        <v>3413.3159999999998</v>
      </c>
      <c r="AG12" s="104">
        <v>3566.73</v>
      </c>
      <c r="AH12" s="104">
        <v>4065.6210000000001</v>
      </c>
      <c r="AI12" s="104">
        <v>3598.0619999999999</v>
      </c>
      <c r="AJ12" s="104">
        <v>3838.9870000000001</v>
      </c>
      <c r="AK12" s="104">
        <v>4081.6689999999999</v>
      </c>
      <c r="AL12" s="104">
        <v>3798.8330000000001</v>
      </c>
      <c r="AM12" s="104">
        <v>3746.1909999999998</v>
      </c>
      <c r="AN12" s="104">
        <v>4212.1419999999998</v>
      </c>
      <c r="AO12" s="104">
        <v>4241.0600000000004</v>
      </c>
      <c r="AP12" s="104">
        <v>4110.8339999999998</v>
      </c>
      <c r="AQ12" s="104">
        <v>4513.5619999999999</v>
      </c>
    </row>
    <row r="13" spans="1:44" x14ac:dyDescent="0.25">
      <c r="A13" s="6"/>
      <c r="B13" s="799"/>
      <c r="C13" s="799"/>
      <c r="D13" s="799"/>
      <c r="E13" s="799"/>
      <c r="F13" s="799"/>
      <c r="G13" s="799"/>
      <c r="H13" s="800"/>
      <c r="I13" s="805"/>
      <c r="J13" s="800"/>
      <c r="K13" s="800"/>
      <c r="L13" s="800"/>
      <c r="M13" s="800"/>
      <c r="N13" s="800"/>
      <c r="O13" s="800"/>
      <c r="P13" s="800"/>
      <c r="Q13" s="800"/>
      <c r="R13" s="800"/>
      <c r="S13" s="800"/>
      <c r="T13" s="807"/>
      <c r="U13" s="807"/>
      <c r="V13" s="806"/>
      <c r="W13" s="806"/>
      <c r="X13" s="806"/>
    </row>
    <row r="14" spans="1:44" x14ac:dyDescent="0.25">
      <c r="A14" t="s">
        <v>24</v>
      </c>
      <c r="B14" s="810">
        <v>4974.6000000000004</v>
      </c>
      <c r="C14" s="810">
        <v>5387.2</v>
      </c>
      <c r="D14" s="810">
        <v>6086.7</v>
      </c>
      <c r="E14" s="810">
        <v>6928.2</v>
      </c>
      <c r="F14" s="810">
        <v>7594.1</v>
      </c>
      <c r="G14" s="810">
        <v>6595.9</v>
      </c>
      <c r="H14" s="801">
        <v>7601.1</v>
      </c>
      <c r="I14" s="801">
        <v>8906.2999999999993</v>
      </c>
      <c r="J14" s="104">
        <v>5651.7</v>
      </c>
      <c r="K14" s="104">
        <v>6631.1</v>
      </c>
      <c r="L14" s="104">
        <v>8614.7000000000007</v>
      </c>
      <c r="M14" s="104">
        <v>10305.499</v>
      </c>
      <c r="N14" s="104">
        <v>9771.0049999999992</v>
      </c>
      <c r="O14" s="104">
        <v>7071.567</v>
      </c>
      <c r="P14" s="104">
        <v>7082.0749999999998</v>
      </c>
      <c r="Q14" s="104">
        <v>6940.2889999999998</v>
      </c>
      <c r="R14" s="104">
        <v>6547.3159999999998</v>
      </c>
      <c r="S14" s="104">
        <v>7906.3630000000003</v>
      </c>
      <c r="T14" s="104">
        <v>5936.5479999999998</v>
      </c>
      <c r="U14" s="104">
        <v>8080.48</v>
      </c>
      <c r="V14" s="104">
        <v>6105.7740000000003</v>
      </c>
      <c r="W14" s="104">
        <v>6902.9740000000002</v>
      </c>
      <c r="X14" s="104">
        <v>7246.7560000000003</v>
      </c>
      <c r="Y14" s="104">
        <v>8051.8459999999995</v>
      </c>
      <c r="Z14" s="104">
        <v>8039.4430000000002</v>
      </c>
      <c r="AA14" s="104">
        <v>8529.634</v>
      </c>
      <c r="AB14" s="104">
        <v>8264.7150000000001</v>
      </c>
      <c r="AC14" s="104">
        <v>7637.9709999999995</v>
      </c>
      <c r="AD14" s="104">
        <v>7953.7749999999996</v>
      </c>
      <c r="AE14" s="104">
        <v>9452.4879999999994</v>
      </c>
      <c r="AF14" s="104">
        <v>9814.9570000000003</v>
      </c>
      <c r="AG14" s="104">
        <v>8932.7070000000003</v>
      </c>
      <c r="AH14" s="104">
        <v>10278.084999999999</v>
      </c>
      <c r="AI14" s="104">
        <v>10072.106</v>
      </c>
      <c r="AJ14" s="104">
        <v>10902.46</v>
      </c>
      <c r="AK14" s="104">
        <v>10056.769</v>
      </c>
      <c r="AL14" s="104">
        <v>9646.8230000000003</v>
      </c>
      <c r="AM14" s="104">
        <v>8032.732</v>
      </c>
      <c r="AN14" s="104">
        <v>10452.531999999999</v>
      </c>
      <c r="AO14" s="104">
        <v>11211.38</v>
      </c>
      <c r="AP14" s="104">
        <v>11235.178</v>
      </c>
      <c r="AQ14" s="104">
        <v>12385.776</v>
      </c>
    </row>
    <row r="15" spans="1:44" x14ac:dyDescent="0.25">
      <c r="A15" s="6" t="s">
        <v>39</v>
      </c>
      <c r="B15" s="799">
        <v>114.4</v>
      </c>
      <c r="C15" s="799">
        <v>117.9</v>
      </c>
      <c r="D15" s="799">
        <v>128.6</v>
      </c>
      <c r="E15" s="799">
        <v>135.1</v>
      </c>
      <c r="F15" s="799">
        <v>140.30000000000001</v>
      </c>
      <c r="G15" s="799">
        <v>144.69999999999999</v>
      </c>
      <c r="H15" s="801">
        <v>165.4</v>
      </c>
      <c r="I15" s="801">
        <v>192.4</v>
      </c>
      <c r="J15" s="104">
        <v>212.3</v>
      </c>
      <c r="K15" s="104">
        <v>236.1</v>
      </c>
      <c r="L15" s="104">
        <v>262.39999999999998</v>
      </c>
      <c r="M15" s="104">
        <v>281.49200000000002</v>
      </c>
      <c r="N15" s="104">
        <v>287.58100000000002</v>
      </c>
      <c r="O15" s="104">
        <v>301.35000000000002</v>
      </c>
      <c r="P15" s="104">
        <v>312.90499999999997</v>
      </c>
      <c r="Q15" s="104">
        <v>329.87200000000001</v>
      </c>
      <c r="R15" s="104">
        <v>362.22199999999998</v>
      </c>
      <c r="S15" s="104">
        <v>365.04700000000003</v>
      </c>
      <c r="T15" s="104">
        <v>378.87700000000001</v>
      </c>
      <c r="U15" s="104">
        <v>410.45699999999999</v>
      </c>
      <c r="V15" s="104">
        <v>405.50400000000002</v>
      </c>
      <c r="W15" s="104">
        <v>400.30099999999999</v>
      </c>
      <c r="X15" s="104">
        <v>433.01100000000002</v>
      </c>
      <c r="Y15" s="104">
        <v>441.04899999999998</v>
      </c>
      <c r="Z15" s="104">
        <v>454.10899999999998</v>
      </c>
      <c r="AA15" s="104">
        <v>470.29300000000001</v>
      </c>
      <c r="AB15" s="104">
        <v>485.14800000000002</v>
      </c>
      <c r="AC15" s="104">
        <v>565.673</v>
      </c>
      <c r="AD15" s="104">
        <v>610.60199999999998</v>
      </c>
      <c r="AE15" s="104">
        <v>639.68899999999996</v>
      </c>
      <c r="AF15" s="104">
        <v>715.59299999999996</v>
      </c>
      <c r="AG15" s="104">
        <v>831.39499999999998</v>
      </c>
      <c r="AH15" s="104">
        <v>1045.962</v>
      </c>
      <c r="AI15" s="104">
        <v>1178.2439999999999</v>
      </c>
      <c r="AJ15" s="104">
        <v>1447.24</v>
      </c>
      <c r="AK15" s="104">
        <v>1576.7080000000001</v>
      </c>
      <c r="AL15" s="104">
        <v>1637.0709999999999</v>
      </c>
      <c r="AM15" s="104">
        <v>1429.84</v>
      </c>
      <c r="AN15" s="104">
        <v>1602.3330000000001</v>
      </c>
      <c r="AO15" s="104">
        <v>1622.1</v>
      </c>
      <c r="AP15" s="104">
        <v>1651.84</v>
      </c>
      <c r="AQ15" s="104">
        <v>1712.4863</v>
      </c>
    </row>
    <row r="16" spans="1:44" x14ac:dyDescent="0.25">
      <c r="A16" s="6" t="s">
        <v>12</v>
      </c>
      <c r="B16" s="799">
        <v>426.83600000000001</v>
      </c>
      <c r="C16" s="799">
        <v>382.60199999999998</v>
      </c>
      <c r="D16" s="799">
        <v>407.863</v>
      </c>
      <c r="E16" s="799">
        <v>413.30799999999999</v>
      </c>
      <c r="F16" s="799">
        <v>597.73599999999999</v>
      </c>
      <c r="G16" s="799">
        <v>645.97400000000005</v>
      </c>
      <c r="H16" s="801">
        <v>470.22300000000001</v>
      </c>
      <c r="I16" s="801">
        <v>509.57</v>
      </c>
      <c r="J16" s="104">
        <v>505.892</v>
      </c>
      <c r="K16" s="104">
        <v>580.41600000000005</v>
      </c>
      <c r="L16" s="104">
        <v>460.20600000000002</v>
      </c>
      <c r="M16" s="104">
        <v>312.83100000000002</v>
      </c>
      <c r="N16" s="104">
        <v>404.74799999999999</v>
      </c>
      <c r="O16" s="104">
        <v>502.62400000000002</v>
      </c>
      <c r="P16" s="104">
        <v>681.62400000000002</v>
      </c>
      <c r="Q16" s="104">
        <v>470.66899999999998</v>
      </c>
      <c r="R16" s="104">
        <v>361.68900000000002</v>
      </c>
      <c r="S16" s="104">
        <v>463.04199999999997</v>
      </c>
      <c r="T16" s="104">
        <v>329.995</v>
      </c>
      <c r="U16" s="104">
        <v>590.43499999999995</v>
      </c>
      <c r="V16" s="104">
        <v>562.18100000000004</v>
      </c>
      <c r="W16" s="104">
        <v>524.71799999999996</v>
      </c>
      <c r="X16" s="104">
        <v>379.90100000000001</v>
      </c>
      <c r="Y16" s="104">
        <v>465.08199999999999</v>
      </c>
      <c r="Z16" s="104">
        <v>465.1</v>
      </c>
      <c r="AA16" s="104">
        <v>415.28699999999998</v>
      </c>
      <c r="AB16" s="104">
        <v>448.37799999999999</v>
      </c>
      <c r="AC16" s="104">
        <v>390.18900000000002</v>
      </c>
      <c r="AD16" s="104">
        <v>505.892</v>
      </c>
      <c r="AE16" s="104">
        <v>439.20800000000003</v>
      </c>
      <c r="AF16" s="104">
        <v>474.24299999999999</v>
      </c>
      <c r="AG16" s="104">
        <v>512.99400000000003</v>
      </c>
      <c r="AH16" s="104">
        <v>642.10599999999999</v>
      </c>
      <c r="AI16" s="104">
        <v>370.935</v>
      </c>
      <c r="AJ16" s="104">
        <v>421.51100000000002</v>
      </c>
      <c r="AK16" s="104">
        <v>402.88099999999997</v>
      </c>
      <c r="AL16" s="104">
        <v>444.13499999999999</v>
      </c>
      <c r="AM16" s="104">
        <v>161.05799999999999</v>
      </c>
      <c r="AN16" s="104">
        <v>389.80599999999998</v>
      </c>
      <c r="AO16" s="104">
        <v>400.07900000000001</v>
      </c>
      <c r="AP16" s="104">
        <v>340.40499999999997</v>
      </c>
      <c r="AQ16" s="104">
        <v>544.26900000000001</v>
      </c>
    </row>
    <row r="17" spans="1:44" x14ac:dyDescent="0.25">
      <c r="A17" s="6" t="s">
        <v>40</v>
      </c>
      <c r="B17" s="799">
        <v>1060.3610000000001</v>
      </c>
      <c r="C17" s="799">
        <v>1038.8920000000001</v>
      </c>
      <c r="D17" s="799">
        <v>1069.2929999999999</v>
      </c>
      <c r="E17" s="799">
        <v>1228.9960000000001</v>
      </c>
      <c r="F17" s="799">
        <v>1299.23</v>
      </c>
      <c r="G17" s="799">
        <v>1142.829</v>
      </c>
      <c r="H17" s="801">
        <v>1199.2360000000001</v>
      </c>
      <c r="I17" s="801">
        <v>1305.1890000000001</v>
      </c>
      <c r="J17" s="104">
        <v>1068.82</v>
      </c>
      <c r="K17" s="104">
        <v>1191.4670000000001</v>
      </c>
      <c r="L17" s="104">
        <v>1305.9469999999999</v>
      </c>
      <c r="M17" s="104">
        <v>1463.15</v>
      </c>
      <c r="N17" s="104">
        <v>1443.7909999999999</v>
      </c>
      <c r="O17" s="104">
        <v>1064.258</v>
      </c>
      <c r="P17" s="104">
        <v>1275.5640000000001</v>
      </c>
      <c r="Q17" s="104">
        <v>1351.049</v>
      </c>
      <c r="R17" s="104">
        <v>1266.825</v>
      </c>
      <c r="S17" s="104">
        <v>1401.098</v>
      </c>
      <c r="T17" s="104">
        <v>1239.9159999999999</v>
      </c>
      <c r="U17" s="104">
        <v>1491.634</v>
      </c>
      <c r="V17" s="104">
        <v>1343.51</v>
      </c>
      <c r="W17" s="104">
        <v>1486.1769999999999</v>
      </c>
      <c r="X17" s="104">
        <v>1494.932</v>
      </c>
      <c r="Y17" s="104">
        <v>1453.0029999999999</v>
      </c>
      <c r="Z17" s="104">
        <v>1521.742</v>
      </c>
      <c r="AA17" s="104">
        <v>1601.9659999999999</v>
      </c>
      <c r="AB17" s="104">
        <v>1537.61</v>
      </c>
      <c r="AC17" s="104">
        <v>1554.296</v>
      </c>
      <c r="AD17" s="104">
        <v>1569.345</v>
      </c>
      <c r="AE17" s="104">
        <v>1618.961</v>
      </c>
      <c r="AF17" s="104">
        <v>1639.028</v>
      </c>
      <c r="AG17" s="104">
        <v>1521.752</v>
      </c>
      <c r="AH17" s="104">
        <v>1734.1130000000001</v>
      </c>
      <c r="AI17" s="104">
        <v>1572.89</v>
      </c>
      <c r="AJ17" s="104">
        <v>1341.241</v>
      </c>
      <c r="AK17" s="104">
        <v>1562.4159999999999</v>
      </c>
      <c r="AL17" s="104">
        <v>1546.1949999999999</v>
      </c>
      <c r="AM17" s="104">
        <v>1087.335</v>
      </c>
      <c r="AN17" s="104">
        <v>1458.837</v>
      </c>
      <c r="AO17" s="104">
        <v>1445.3240000000001</v>
      </c>
      <c r="AP17" s="104">
        <v>1438.377</v>
      </c>
      <c r="AQ17" s="104">
        <v>1524.5227</v>
      </c>
    </row>
    <row r="18" spans="1:44" x14ac:dyDescent="0.25">
      <c r="A18" s="6" t="s">
        <v>11</v>
      </c>
      <c r="B18" s="799">
        <v>1601.597</v>
      </c>
      <c r="C18" s="799">
        <v>1539.394</v>
      </c>
      <c r="D18" s="799">
        <v>1605.7560000000001</v>
      </c>
      <c r="E18" s="799">
        <v>1777.404</v>
      </c>
      <c r="F18" s="799">
        <v>2037.2660000000001</v>
      </c>
      <c r="G18" s="799">
        <v>1933.5029999999999</v>
      </c>
      <c r="H18" s="801">
        <v>1834.8589999999999</v>
      </c>
      <c r="I18" s="801">
        <v>2007.1590000000001</v>
      </c>
      <c r="J18" s="104">
        <v>1787.0119999999999</v>
      </c>
      <c r="K18" s="104">
        <v>2007.9829999999999</v>
      </c>
      <c r="L18" s="104">
        <v>2028.5530000000001</v>
      </c>
      <c r="M18" s="104">
        <v>2057.473</v>
      </c>
      <c r="N18" s="104">
        <v>2136.12</v>
      </c>
      <c r="O18" s="104">
        <v>1868.232</v>
      </c>
      <c r="P18" s="104">
        <v>2270.0929999999998</v>
      </c>
      <c r="Q18" s="104">
        <v>2151.59</v>
      </c>
      <c r="R18" s="104">
        <v>1990.7360000000001</v>
      </c>
      <c r="S18" s="104">
        <v>2229.1869999999999</v>
      </c>
      <c r="T18" s="104">
        <v>1948.788</v>
      </c>
      <c r="U18" s="104">
        <v>2492.5259999999998</v>
      </c>
      <c r="V18" s="104">
        <v>2311.1950000000002</v>
      </c>
      <c r="W18" s="104">
        <v>2411.1959999999999</v>
      </c>
      <c r="X18" s="104">
        <v>2307.8440000000001</v>
      </c>
      <c r="Y18" s="104">
        <v>2359.134</v>
      </c>
      <c r="Z18" s="104">
        <v>2440.951</v>
      </c>
      <c r="AA18" s="104">
        <v>2487.5459999999998</v>
      </c>
      <c r="AB18" s="104">
        <v>2471.136</v>
      </c>
      <c r="AC18" s="104">
        <v>2510.1579999999999</v>
      </c>
      <c r="AD18" s="104">
        <v>2685.8389999999999</v>
      </c>
      <c r="AE18" s="104">
        <v>2697.8580000000002</v>
      </c>
      <c r="AF18" s="104">
        <v>2828.864</v>
      </c>
      <c r="AG18" s="104">
        <v>2866.1410000000001</v>
      </c>
      <c r="AH18" s="104">
        <v>3422.181</v>
      </c>
      <c r="AI18" s="104">
        <v>3122.069</v>
      </c>
      <c r="AJ18" s="104">
        <v>3209.9920000000002</v>
      </c>
      <c r="AK18" s="104">
        <v>3542.0050000000001</v>
      </c>
      <c r="AL18" s="91">
        <v>3627.4009999999998</v>
      </c>
      <c r="AM18" s="91">
        <v>2678.2330000000002</v>
      </c>
      <c r="AN18" s="91">
        <v>3450.9760000000001</v>
      </c>
      <c r="AO18" s="104">
        <v>3467.5030000000002</v>
      </c>
      <c r="AP18" s="104">
        <v>3430.6219999999998</v>
      </c>
      <c r="AQ18" s="104">
        <v>3781.2779999999998</v>
      </c>
    </row>
    <row r="19" spans="1:44" x14ac:dyDescent="0.25">
      <c r="A19" s="6"/>
      <c r="B19" s="799"/>
      <c r="C19" s="799"/>
      <c r="D19" s="799"/>
      <c r="E19" s="799"/>
      <c r="F19" s="799"/>
      <c r="G19" s="799"/>
      <c r="H19" s="801"/>
      <c r="I19" s="801"/>
      <c r="AL19" s="808"/>
      <c r="AM19" s="808"/>
      <c r="AN19" s="808"/>
    </row>
    <row r="20" spans="1:44" x14ac:dyDescent="0.25">
      <c r="A20" t="s">
        <v>25</v>
      </c>
      <c r="B20" s="810">
        <v>3373.6</v>
      </c>
      <c r="C20" s="810">
        <v>3848.2</v>
      </c>
      <c r="D20" s="810">
        <v>4481.6000000000004</v>
      </c>
      <c r="E20" s="810">
        <v>5151.1000000000004</v>
      </c>
      <c r="F20" s="810">
        <v>5557</v>
      </c>
      <c r="G20" s="810">
        <v>4662.3999999999996</v>
      </c>
      <c r="H20" s="801">
        <v>5766.4</v>
      </c>
      <c r="I20" s="801">
        <v>6899.2</v>
      </c>
      <c r="J20" s="104">
        <v>3865</v>
      </c>
      <c r="K20" s="104">
        <v>4623.2</v>
      </c>
      <c r="L20" s="104">
        <v>6587.1</v>
      </c>
      <c r="M20" s="104">
        <v>8248.1929999999993</v>
      </c>
      <c r="N20" s="104">
        <v>7635.59</v>
      </c>
      <c r="O20" s="104">
        <v>5203.9260000000004</v>
      </c>
      <c r="P20" s="104">
        <v>4812.4210000000003</v>
      </c>
      <c r="Q20" s="104">
        <v>4788.9740000000002</v>
      </c>
      <c r="R20" s="104">
        <v>4560.9849999999997</v>
      </c>
      <c r="S20" s="104">
        <v>5678.2150000000001</v>
      </c>
      <c r="T20" s="104">
        <v>3995.7139999999999</v>
      </c>
      <c r="U20" s="104">
        <v>5591.6930000000002</v>
      </c>
      <c r="V20" s="104">
        <v>3799.5410000000002</v>
      </c>
      <c r="W20" s="104">
        <v>4494.1279999999997</v>
      </c>
      <c r="X20" s="104">
        <v>4939.8980000000001</v>
      </c>
      <c r="Y20" s="104">
        <v>5698.4279999999999</v>
      </c>
      <c r="Z20" s="104">
        <v>5601.8950000000004</v>
      </c>
      <c r="AA20" s="104">
        <v>6042.9989999999998</v>
      </c>
      <c r="AB20" s="104">
        <v>5795.2629999999999</v>
      </c>
      <c r="AC20" s="104">
        <v>5131.8729999999996</v>
      </c>
      <c r="AD20" s="104">
        <v>5271.4589999999998</v>
      </c>
      <c r="AE20" s="104">
        <v>6756.3339999999998</v>
      </c>
      <c r="AF20" s="104">
        <v>6987.3280000000004</v>
      </c>
      <c r="AG20" s="104">
        <v>6068.25</v>
      </c>
      <c r="AH20" s="104">
        <v>6858.7219999999998</v>
      </c>
      <c r="AI20" s="104">
        <v>6954.1450000000004</v>
      </c>
      <c r="AJ20" s="104">
        <v>7693.7870000000003</v>
      </c>
      <c r="AK20" s="104">
        <v>6523.2280000000001</v>
      </c>
      <c r="AL20" s="104">
        <v>6023.3559999999998</v>
      </c>
      <c r="AM20" s="104">
        <v>5399.9260000000004</v>
      </c>
      <c r="AN20" s="104">
        <v>7008.1229999999996</v>
      </c>
      <c r="AO20" s="104">
        <v>7749.8059999999996</v>
      </c>
      <c r="AP20" s="104">
        <v>7822.2330000000002</v>
      </c>
      <c r="AQ20" s="104">
        <v>8616.2430000000004</v>
      </c>
    </row>
    <row r="21" spans="1:44" x14ac:dyDescent="0.25">
      <c r="A21" s="6" t="s">
        <v>39</v>
      </c>
      <c r="B21" s="799">
        <v>146.1</v>
      </c>
      <c r="C21" s="799">
        <v>148</v>
      </c>
      <c r="D21" s="799">
        <v>157.29999999999998</v>
      </c>
      <c r="E21" s="799">
        <v>173.1</v>
      </c>
      <c r="F21" s="799">
        <v>175.6</v>
      </c>
      <c r="G21" s="799">
        <v>182.6</v>
      </c>
      <c r="H21" s="801">
        <v>201.3</v>
      </c>
      <c r="I21" s="801">
        <v>227.79999999999998</v>
      </c>
      <c r="J21" s="104">
        <v>252.5</v>
      </c>
      <c r="K21" s="104">
        <v>294.39999999999998</v>
      </c>
      <c r="L21" s="104">
        <v>307.3</v>
      </c>
      <c r="M21" s="104">
        <v>332.613</v>
      </c>
      <c r="N21" s="104">
        <v>336.84199999999998</v>
      </c>
      <c r="O21" s="104">
        <v>352.93099999999998</v>
      </c>
      <c r="P21" s="104">
        <v>376.00799999999998</v>
      </c>
      <c r="Q21" s="104">
        <v>384.03700000000003</v>
      </c>
      <c r="R21" s="104">
        <v>414.53299999999996</v>
      </c>
      <c r="S21" s="104">
        <v>413.71599999999995</v>
      </c>
      <c r="T21" s="104">
        <v>422.75099999999998</v>
      </c>
      <c r="U21" s="104">
        <v>452.56200000000001</v>
      </c>
      <c r="V21" s="104">
        <v>434.50099999999998</v>
      </c>
      <c r="W21" s="104">
        <v>472.97199999999998</v>
      </c>
      <c r="X21" s="104">
        <v>481.71600000000001</v>
      </c>
      <c r="Y21" s="104">
        <v>502.80900000000003</v>
      </c>
      <c r="Z21" s="104">
        <v>523.01400000000001</v>
      </c>
      <c r="AA21" s="104">
        <v>522.25199999999995</v>
      </c>
      <c r="AB21" s="104">
        <v>546.00599999999997</v>
      </c>
      <c r="AC21" s="104">
        <v>625.053</v>
      </c>
      <c r="AD21" s="104">
        <v>682.54600000000005</v>
      </c>
      <c r="AE21" s="104">
        <v>709.85</v>
      </c>
      <c r="AF21" s="104">
        <v>787.89900000000011</v>
      </c>
      <c r="AG21" s="104">
        <v>936.64199999999994</v>
      </c>
      <c r="AH21" s="104">
        <v>1192.6369999999999</v>
      </c>
      <c r="AI21" s="104">
        <v>1262.9170000000001</v>
      </c>
      <c r="AJ21" s="104">
        <v>1570.067</v>
      </c>
      <c r="AK21" s="104">
        <v>1644.0159999999998</v>
      </c>
      <c r="AL21" s="91">
        <v>1630.4929999999999</v>
      </c>
      <c r="AM21" s="104">
        <v>1573.3720000000001</v>
      </c>
      <c r="AN21" s="104">
        <v>1683.548</v>
      </c>
      <c r="AO21" s="104">
        <v>1674.925</v>
      </c>
      <c r="AP21" s="104">
        <v>1656.5510000000002</v>
      </c>
    </row>
    <row r="22" spans="1:44" x14ac:dyDescent="0.25">
      <c r="A22" s="6" t="s">
        <v>12</v>
      </c>
      <c r="B22" s="799">
        <v>446.39</v>
      </c>
      <c r="C22" s="799">
        <v>430.89699999999999</v>
      </c>
      <c r="D22" s="799">
        <v>524.29499999999996</v>
      </c>
      <c r="E22" s="799">
        <v>554.64700000000005</v>
      </c>
      <c r="F22" s="799">
        <v>587.77300000000002</v>
      </c>
      <c r="G22" s="799">
        <v>613.95299999999997</v>
      </c>
      <c r="H22" s="801">
        <v>595.83900000000006</v>
      </c>
      <c r="I22" s="801">
        <v>475.31200000000001</v>
      </c>
      <c r="J22" s="104">
        <v>513.4</v>
      </c>
      <c r="K22" s="104">
        <v>474.72699999999998</v>
      </c>
      <c r="L22" s="104">
        <v>201.42599999999999</v>
      </c>
      <c r="M22" s="104">
        <v>496.09699999999998</v>
      </c>
      <c r="N22" s="104">
        <v>509.67099999999999</v>
      </c>
      <c r="O22" s="104">
        <v>591.61900000000003</v>
      </c>
      <c r="P22" s="104">
        <v>600.76</v>
      </c>
      <c r="Q22" s="104">
        <v>453.738</v>
      </c>
      <c r="R22" s="104">
        <v>371.45800000000003</v>
      </c>
      <c r="S22" s="104">
        <v>411.291</v>
      </c>
      <c r="T22" s="104">
        <v>269.84899999999999</v>
      </c>
      <c r="U22" s="104">
        <v>568.16200000000003</v>
      </c>
      <c r="V22" s="104">
        <v>609.72</v>
      </c>
      <c r="W22" s="104">
        <v>432.858</v>
      </c>
      <c r="X22" s="104">
        <v>350.322</v>
      </c>
      <c r="Y22" s="104">
        <v>497.35300000000001</v>
      </c>
      <c r="Z22" s="104">
        <v>451.14800000000002</v>
      </c>
      <c r="AA22" s="104">
        <v>455.18900000000002</v>
      </c>
      <c r="AB22" s="91">
        <v>496.88600000000002</v>
      </c>
      <c r="AC22" s="104">
        <v>393.41399999999999</v>
      </c>
      <c r="AD22" s="104">
        <v>464.89400000000001</v>
      </c>
      <c r="AE22" s="104">
        <v>428.41300000000001</v>
      </c>
      <c r="AF22" s="104">
        <v>562.37599999999998</v>
      </c>
      <c r="AG22" s="104">
        <v>495.26900000000001</v>
      </c>
      <c r="AH22" s="104">
        <v>583.42700000000002</v>
      </c>
      <c r="AI22" s="104">
        <v>492.99400000000003</v>
      </c>
      <c r="AJ22" s="104">
        <v>548.65300000000002</v>
      </c>
      <c r="AK22" s="104">
        <v>510.17599999999999</v>
      </c>
      <c r="AL22" s="91">
        <v>397.92500000000001</v>
      </c>
      <c r="AM22" s="104">
        <v>185.84899999999999</v>
      </c>
      <c r="AN22" s="104">
        <v>636.24400000000003</v>
      </c>
      <c r="AO22" s="104">
        <v>539.78800000000001</v>
      </c>
      <c r="AP22" s="104">
        <v>560.84299999999996</v>
      </c>
    </row>
    <row r="23" spans="1:44" x14ac:dyDescent="0.25">
      <c r="A23" s="6" t="s">
        <v>40</v>
      </c>
      <c r="B23" s="799">
        <v>912.51499999999999</v>
      </c>
      <c r="C23" s="799">
        <v>899.83600000000001</v>
      </c>
      <c r="D23" s="799">
        <v>939.43200000000002</v>
      </c>
      <c r="E23" s="799">
        <v>1136.4490000000001</v>
      </c>
      <c r="F23" s="799">
        <v>1149.527</v>
      </c>
      <c r="G23" s="799">
        <v>1092.393</v>
      </c>
      <c r="H23" s="801">
        <v>1089.201</v>
      </c>
      <c r="I23" s="801">
        <v>1272.2739999999999</v>
      </c>
      <c r="J23" s="104">
        <v>954.48699999999997</v>
      </c>
      <c r="K23" s="104">
        <v>1019.422</v>
      </c>
      <c r="L23" s="104">
        <v>1090.5419999999999</v>
      </c>
      <c r="M23" s="104">
        <v>1087.691</v>
      </c>
      <c r="N23" s="104">
        <v>951.23</v>
      </c>
      <c r="O23" s="104">
        <v>841.28899999999999</v>
      </c>
      <c r="P23" s="104">
        <v>993.06399999999996</v>
      </c>
      <c r="Q23" s="104">
        <v>960.02499999999998</v>
      </c>
      <c r="R23" s="104">
        <v>1041.847</v>
      </c>
      <c r="S23" s="104">
        <v>1145.7639999999999</v>
      </c>
      <c r="T23" s="104">
        <v>949.50699999999995</v>
      </c>
      <c r="U23" s="104">
        <v>1159.076</v>
      </c>
      <c r="V23" s="104">
        <v>1042.4480000000001</v>
      </c>
      <c r="W23" s="104">
        <v>1095.4670000000001</v>
      </c>
      <c r="X23" s="104">
        <v>1071.71</v>
      </c>
      <c r="Y23" s="104">
        <v>1089.2760000000001</v>
      </c>
      <c r="Z23" s="104">
        <v>1047.31</v>
      </c>
      <c r="AA23" s="104">
        <v>1144.723</v>
      </c>
      <c r="AB23" s="104">
        <v>1159.633</v>
      </c>
      <c r="AC23" s="104">
        <v>1133.6400000000001</v>
      </c>
      <c r="AD23" s="104">
        <v>1159.002</v>
      </c>
      <c r="AE23" s="104">
        <v>1301.2639999999999</v>
      </c>
      <c r="AF23" s="104">
        <v>1279.491</v>
      </c>
      <c r="AG23" s="104">
        <v>1108.3720000000001</v>
      </c>
      <c r="AH23" s="104">
        <v>1064.3530000000001</v>
      </c>
      <c r="AI23" s="104">
        <v>941.928</v>
      </c>
      <c r="AJ23" s="104">
        <v>1268.1279999999999</v>
      </c>
      <c r="AK23" s="104">
        <v>709.08799999999997</v>
      </c>
      <c r="AL23" s="91">
        <v>857.40800000000002</v>
      </c>
      <c r="AM23" s="104">
        <v>914.64</v>
      </c>
      <c r="AN23" s="104">
        <v>845.19799999999998</v>
      </c>
      <c r="AO23" s="104">
        <v>1092.067</v>
      </c>
      <c r="AP23" s="104">
        <v>913.56299999999999</v>
      </c>
    </row>
    <row r="24" spans="1:44" x14ac:dyDescent="0.25">
      <c r="A24" s="6" t="s">
        <v>11</v>
      </c>
      <c r="B24" s="799">
        <v>1505.0050000000001</v>
      </c>
      <c r="C24" s="799">
        <v>1478.7329999999999</v>
      </c>
      <c r="D24" s="799">
        <v>1621.027</v>
      </c>
      <c r="E24" s="799">
        <v>1864.1959999999999</v>
      </c>
      <c r="F24" s="799">
        <v>1912.9</v>
      </c>
      <c r="G24" s="799">
        <v>1888.9459999999999</v>
      </c>
      <c r="H24" s="801">
        <v>1886.34</v>
      </c>
      <c r="I24" s="801">
        <v>1975.386</v>
      </c>
      <c r="J24" s="104">
        <v>1720.3869999999999</v>
      </c>
      <c r="K24" s="104">
        <v>1788.549</v>
      </c>
      <c r="L24" s="104">
        <v>1599.268</v>
      </c>
      <c r="M24" s="104">
        <v>1916.4010000000001</v>
      </c>
      <c r="N24" s="104">
        <v>1797.7429999999999</v>
      </c>
      <c r="O24" s="104">
        <v>1785.8389999999999</v>
      </c>
      <c r="P24" s="104">
        <v>1969.8320000000001</v>
      </c>
      <c r="Q24" s="104">
        <v>1797.8</v>
      </c>
      <c r="R24" s="104">
        <v>1827.838</v>
      </c>
      <c r="S24" s="104">
        <v>1970.771</v>
      </c>
      <c r="T24" s="104">
        <v>1642.107</v>
      </c>
      <c r="U24" s="104">
        <v>2179.8000000000002</v>
      </c>
      <c r="V24" s="104">
        <v>2086.6689999999999</v>
      </c>
      <c r="W24" s="104">
        <v>2001.297</v>
      </c>
      <c r="X24" s="104">
        <v>1903.748</v>
      </c>
      <c r="Y24" s="104">
        <v>2089.4380000000001</v>
      </c>
      <c r="Z24" s="104">
        <v>2021.472</v>
      </c>
      <c r="AA24" s="104">
        <v>2122.1640000000002</v>
      </c>
      <c r="AB24" s="104">
        <v>2202.5250000000001</v>
      </c>
      <c r="AC24" s="104">
        <v>2152.107</v>
      </c>
      <c r="AD24" s="104">
        <v>2306.442</v>
      </c>
      <c r="AE24" s="104">
        <v>2439.527</v>
      </c>
      <c r="AF24" s="104">
        <v>2629.7660000000001</v>
      </c>
      <c r="AG24" s="104">
        <v>2540.2829999999999</v>
      </c>
      <c r="AH24" s="104">
        <v>2840.4169999999999</v>
      </c>
      <c r="AI24" s="104">
        <v>2697.8389999999999</v>
      </c>
      <c r="AJ24" s="104">
        <v>3386.848</v>
      </c>
      <c r="AK24" s="91">
        <v>2863.28</v>
      </c>
      <c r="AL24" s="104">
        <v>2885.826</v>
      </c>
      <c r="AM24" s="104">
        <v>2673.8609999999999</v>
      </c>
      <c r="AN24" s="104">
        <v>3164.99</v>
      </c>
      <c r="AO24" s="104">
        <v>3306.78</v>
      </c>
      <c r="AP24" s="104">
        <v>3130.9569999999999</v>
      </c>
    </row>
    <row r="25" spans="1:44" x14ac:dyDescent="0.25">
      <c r="A25" s="6"/>
      <c r="B25" s="799"/>
      <c r="C25" s="799"/>
      <c r="D25" s="799"/>
      <c r="E25" s="799"/>
      <c r="F25" s="799"/>
      <c r="G25" s="799"/>
      <c r="H25" s="801"/>
      <c r="I25" s="801"/>
    </row>
    <row r="26" spans="1:44" x14ac:dyDescent="0.25">
      <c r="A26" t="s">
        <v>26</v>
      </c>
      <c r="B26" s="810">
        <v>1868.8</v>
      </c>
      <c r="C26" s="810">
        <v>2370</v>
      </c>
      <c r="D26" s="810">
        <v>2861.1</v>
      </c>
      <c r="E26" s="810">
        <v>3287.2</v>
      </c>
      <c r="F26" s="810">
        <v>3644.3</v>
      </c>
      <c r="G26" s="810">
        <v>2773.5</v>
      </c>
      <c r="H26" s="801">
        <v>3880.1</v>
      </c>
      <c r="I26" s="801">
        <v>4923.8999999999996</v>
      </c>
      <c r="J26" s="104">
        <v>2145.1</v>
      </c>
      <c r="K26" s="104">
        <v>2835.5</v>
      </c>
      <c r="L26" s="104">
        <v>4990.0370000000003</v>
      </c>
      <c r="M26" s="104">
        <v>6332.241</v>
      </c>
      <c r="N26" s="104">
        <v>5839.2169999999996</v>
      </c>
      <c r="O26" s="104">
        <v>3419.3020000000001</v>
      </c>
      <c r="P26" s="104">
        <v>2843.2080000000001</v>
      </c>
      <c r="Q26" s="104">
        <v>2991.9569999999999</v>
      </c>
      <c r="R26" s="104">
        <v>2738.5509999999999</v>
      </c>
      <c r="S26" s="104">
        <v>3709.4430000000002</v>
      </c>
      <c r="T26" s="104">
        <v>2359.8809999999999</v>
      </c>
      <c r="U26" s="104">
        <v>3414.8960000000002</v>
      </c>
      <c r="V26" s="104">
        <v>1717.894</v>
      </c>
      <c r="W26" s="104">
        <v>2496.5500000000002</v>
      </c>
      <c r="X26" s="104">
        <v>3039.7570000000001</v>
      </c>
      <c r="Y26" s="104">
        <v>3616.2249999999999</v>
      </c>
      <c r="Z26" s="104">
        <v>3585.9380000000001</v>
      </c>
      <c r="AA26" s="104">
        <v>3923.9580000000001</v>
      </c>
      <c r="AB26" s="104">
        <v>3596.89</v>
      </c>
      <c r="AC26" s="104">
        <v>2984.9180000000001</v>
      </c>
      <c r="AD26" s="104">
        <v>2970.14</v>
      </c>
      <c r="AE26" s="104">
        <v>4320.8130000000001</v>
      </c>
      <c r="AF26" s="104">
        <v>4361.6989999999996</v>
      </c>
      <c r="AG26" s="104">
        <v>3533.4430000000002</v>
      </c>
      <c r="AH26" s="104">
        <v>4028.0169999999998</v>
      </c>
      <c r="AI26" s="104">
        <v>4261.4269999999997</v>
      </c>
      <c r="AJ26" s="104">
        <v>4310.0709999999999</v>
      </c>
      <c r="AK26" s="104">
        <v>3670.3319999999999</v>
      </c>
      <c r="AL26" s="104">
        <v>3148.2040000000002</v>
      </c>
      <c r="AM26" s="104">
        <v>2766.2440000000001</v>
      </c>
      <c r="AN26" s="104">
        <v>3851.7159999999999</v>
      </c>
      <c r="AO26" s="104">
        <v>4452.9880000000003</v>
      </c>
      <c r="AP26" s="104">
        <v>4711.0789999999997</v>
      </c>
    </row>
    <row r="27" spans="1:44" x14ac:dyDescent="0.25">
      <c r="A27" s="6" t="s">
        <v>39</v>
      </c>
      <c r="B27" s="799">
        <v>136.5</v>
      </c>
      <c r="C27" s="799">
        <v>146</v>
      </c>
      <c r="D27" s="799">
        <v>156.20000000000002</v>
      </c>
      <c r="E27" s="799">
        <v>153.1</v>
      </c>
      <c r="F27" s="799">
        <v>172.1</v>
      </c>
      <c r="G27" s="799">
        <v>177.4</v>
      </c>
      <c r="H27" s="801">
        <v>193.4</v>
      </c>
      <c r="I27" s="801">
        <v>226.8</v>
      </c>
      <c r="J27" s="104">
        <v>237.9</v>
      </c>
      <c r="K27" s="104">
        <v>292.59999999999997</v>
      </c>
      <c r="L27" s="104">
        <v>306.5</v>
      </c>
      <c r="M27" s="104">
        <v>324.834</v>
      </c>
      <c r="N27" s="104">
        <v>331.09300000000002</v>
      </c>
      <c r="O27" s="104">
        <v>341.19200000000001</v>
      </c>
      <c r="P27" s="104">
        <v>369.18700000000001</v>
      </c>
      <c r="Q27" s="104">
        <v>373.67599999999999</v>
      </c>
      <c r="R27" s="104">
        <v>396.3</v>
      </c>
      <c r="S27" s="104">
        <v>406.91500000000002</v>
      </c>
      <c r="T27" s="104">
        <v>428.8</v>
      </c>
      <c r="U27" s="104">
        <v>441.82500000000005</v>
      </c>
      <c r="V27" s="104">
        <v>372.65699999999998</v>
      </c>
      <c r="W27" s="104">
        <v>454.99900000000002</v>
      </c>
      <c r="X27" s="104">
        <v>485.27300000000002</v>
      </c>
      <c r="Y27" s="104">
        <v>470.178</v>
      </c>
      <c r="Z27" s="104">
        <v>497.57899999999995</v>
      </c>
      <c r="AA27" s="104">
        <v>515.101</v>
      </c>
      <c r="AB27" s="104">
        <v>537.01200000000006</v>
      </c>
      <c r="AC27" s="104">
        <v>615.15499999999997</v>
      </c>
      <c r="AD27" s="104">
        <v>666.72799999999995</v>
      </c>
      <c r="AE27" s="104">
        <v>716.01599999999996</v>
      </c>
      <c r="AF27" s="104">
        <v>813.125</v>
      </c>
      <c r="AG27" s="104">
        <v>966.45500000000004</v>
      </c>
      <c r="AH27" s="104">
        <v>1222.6610000000001</v>
      </c>
      <c r="AI27" s="104">
        <v>1370.0930000000001</v>
      </c>
      <c r="AJ27" s="104">
        <v>1567.085</v>
      </c>
      <c r="AK27" s="104">
        <v>1628.9360000000001</v>
      </c>
      <c r="AL27" s="104">
        <v>1552.386</v>
      </c>
      <c r="AM27" s="104">
        <v>1575.3389999999999</v>
      </c>
      <c r="AN27" s="104">
        <v>1696.499</v>
      </c>
      <c r="AO27" s="104">
        <v>1689.7249999999999</v>
      </c>
      <c r="AP27" s="104">
        <v>1703.48</v>
      </c>
    </row>
    <row r="28" spans="1:44" x14ac:dyDescent="0.25">
      <c r="A28" s="6" t="s">
        <v>12</v>
      </c>
      <c r="B28" s="799">
        <v>418.34399999999999</v>
      </c>
      <c r="C28" s="799">
        <v>362.83699999999999</v>
      </c>
      <c r="D28" s="799">
        <v>565.13300000000004</v>
      </c>
      <c r="E28" s="799">
        <v>676.32299999999998</v>
      </c>
      <c r="F28" s="799">
        <v>594.73400000000004</v>
      </c>
      <c r="G28" s="799">
        <v>443.31200000000001</v>
      </c>
      <c r="H28" s="801">
        <v>411.62</v>
      </c>
      <c r="I28" s="801">
        <v>393.32600000000002</v>
      </c>
      <c r="J28" s="104">
        <v>373.73099999999999</v>
      </c>
      <c r="K28" s="104">
        <v>291.863</v>
      </c>
      <c r="L28" s="104">
        <v>150.89699999999999</v>
      </c>
      <c r="M28" s="104">
        <v>365.33100000000002</v>
      </c>
      <c r="N28" s="104">
        <v>406.44499999999999</v>
      </c>
      <c r="O28" s="104">
        <v>463.43799999999999</v>
      </c>
      <c r="P28" s="104">
        <v>502.63200000000001</v>
      </c>
      <c r="Q28" s="104">
        <v>419.41899999999998</v>
      </c>
      <c r="R28" s="104">
        <v>429.69600000000003</v>
      </c>
      <c r="S28" s="104">
        <v>301.43099999999998</v>
      </c>
      <c r="T28" s="104">
        <v>293.06799999999998</v>
      </c>
      <c r="U28" s="104">
        <v>569.58100000000002</v>
      </c>
      <c r="V28" s="104">
        <v>395.50200000000001</v>
      </c>
      <c r="W28" s="104">
        <v>353.262</v>
      </c>
      <c r="X28" s="104">
        <v>394.11599999999999</v>
      </c>
      <c r="Y28" s="104">
        <v>571.53899999999999</v>
      </c>
      <c r="Z28" s="104">
        <v>485.30099999999999</v>
      </c>
      <c r="AA28" s="104">
        <v>564.197</v>
      </c>
      <c r="AB28" s="104">
        <v>511.62299999999999</v>
      </c>
      <c r="AC28" s="104">
        <v>410.858</v>
      </c>
      <c r="AD28" s="104">
        <v>459.48200000000003</v>
      </c>
      <c r="AE28" s="104">
        <v>451.54500000000002</v>
      </c>
      <c r="AF28" s="104">
        <v>619.86300000000006</v>
      </c>
      <c r="AG28" s="104">
        <v>521.16700000000003</v>
      </c>
      <c r="AH28" s="104">
        <v>518.71</v>
      </c>
      <c r="AI28" s="104">
        <v>536.23</v>
      </c>
      <c r="AJ28" s="104">
        <v>541.98099999999999</v>
      </c>
      <c r="AK28" s="104">
        <v>465.964</v>
      </c>
      <c r="AL28" s="104">
        <v>290.89499999999998</v>
      </c>
      <c r="AM28" s="104">
        <v>162.309</v>
      </c>
      <c r="AN28" s="104">
        <v>544.47500000000002</v>
      </c>
      <c r="AO28" s="104">
        <v>525.79399999999998</v>
      </c>
      <c r="AP28" s="104">
        <v>695.19500000000005</v>
      </c>
    </row>
    <row r="29" spans="1:44" x14ac:dyDescent="0.25">
      <c r="A29" s="6" t="s">
        <v>40</v>
      </c>
      <c r="B29" s="799">
        <v>681.21100000000001</v>
      </c>
      <c r="C29" s="799">
        <v>726.58100000000002</v>
      </c>
      <c r="D29" s="799">
        <v>704.44100000000003</v>
      </c>
      <c r="E29" s="799">
        <v>748.69399999999996</v>
      </c>
      <c r="F29" s="799">
        <v>843.30600000000004</v>
      </c>
      <c r="G29" s="799">
        <v>761.19500000000005</v>
      </c>
      <c r="H29" s="801">
        <v>738.72699999999998</v>
      </c>
      <c r="I29" s="801">
        <v>780.77</v>
      </c>
      <c r="J29" s="104">
        <v>527.67999999999995</v>
      </c>
      <c r="K29" s="104">
        <v>602.91499999999996</v>
      </c>
      <c r="L29" s="104">
        <v>498.995</v>
      </c>
      <c r="M29" s="104">
        <v>760.81299999999999</v>
      </c>
      <c r="N29" s="104">
        <v>843.36699999999996</v>
      </c>
      <c r="O29" s="104">
        <v>684.59400000000005</v>
      </c>
      <c r="P29" s="104">
        <v>627.13400000000001</v>
      </c>
      <c r="Q29" s="104">
        <v>679.08900000000006</v>
      </c>
      <c r="R29" s="104">
        <v>815.59100000000001</v>
      </c>
      <c r="S29" s="104">
        <v>890.91099999999994</v>
      </c>
      <c r="T29" s="104">
        <v>789.24800000000005</v>
      </c>
      <c r="U29" s="104">
        <v>846.40499999999997</v>
      </c>
      <c r="V29" s="104">
        <v>526.64800000000002</v>
      </c>
      <c r="W29" s="104">
        <v>808.88199999999995</v>
      </c>
      <c r="X29" s="104">
        <v>854.577</v>
      </c>
      <c r="Y29" s="104">
        <v>789.36099999999999</v>
      </c>
      <c r="Z29" s="104">
        <v>887.78800000000001</v>
      </c>
      <c r="AA29" s="104">
        <v>947.05</v>
      </c>
      <c r="AB29" s="104">
        <v>953.68399999999997</v>
      </c>
      <c r="AC29" s="104">
        <v>874.03700000000003</v>
      </c>
      <c r="AD29" s="104">
        <v>888.80799999999999</v>
      </c>
      <c r="AE29" s="104">
        <v>1042.7650000000001</v>
      </c>
      <c r="AF29" s="104">
        <v>962.87</v>
      </c>
      <c r="AG29" s="104">
        <v>745.84400000000005</v>
      </c>
      <c r="AH29" s="104">
        <v>667.803</v>
      </c>
      <c r="AI29" s="104">
        <v>683.279</v>
      </c>
      <c r="AJ29" s="104">
        <v>496.13</v>
      </c>
      <c r="AK29" s="104">
        <v>451.28699999999998</v>
      </c>
      <c r="AL29" s="104">
        <v>326.60599999999999</v>
      </c>
      <c r="AM29" s="104">
        <v>246.96600000000001</v>
      </c>
      <c r="AN29" s="104">
        <v>384.95699999999999</v>
      </c>
      <c r="AO29" s="104">
        <v>517.05200000000002</v>
      </c>
      <c r="AP29" s="104">
        <v>592.44399999999996</v>
      </c>
    </row>
    <row r="30" spans="1:44" x14ac:dyDescent="0.25">
      <c r="A30" s="6" t="s">
        <v>11</v>
      </c>
      <c r="B30" s="799">
        <v>1236.0550000000001</v>
      </c>
      <c r="C30" s="799">
        <v>1235.4179999999999</v>
      </c>
      <c r="D30" s="799">
        <v>1425.7739999999999</v>
      </c>
      <c r="E30" s="799">
        <v>1578.117</v>
      </c>
      <c r="F30" s="799">
        <v>1610.14</v>
      </c>
      <c r="G30" s="799">
        <v>1381.9069999999999</v>
      </c>
      <c r="H30" s="801">
        <v>1343.7470000000001</v>
      </c>
      <c r="I30" s="801">
        <v>1400.896</v>
      </c>
      <c r="J30" s="104">
        <v>1139.3109999999999</v>
      </c>
      <c r="K30" s="104">
        <v>1187.3779999999999</v>
      </c>
      <c r="L30" s="104">
        <v>956.39200000000005</v>
      </c>
      <c r="M30" s="104">
        <v>1450.9780000000001</v>
      </c>
      <c r="N30" s="104">
        <v>1580.905</v>
      </c>
      <c r="O30" s="104">
        <v>1489.2239999999999</v>
      </c>
      <c r="P30" s="104">
        <v>1498.953</v>
      </c>
      <c r="Q30" s="104">
        <v>1472.184</v>
      </c>
      <c r="R30" s="104">
        <v>1641.587</v>
      </c>
      <c r="S30" s="104">
        <v>1599.2570000000001</v>
      </c>
      <c r="T30" s="104">
        <v>1511.116</v>
      </c>
      <c r="U30" s="104">
        <v>1857.8109999999999</v>
      </c>
      <c r="V30" s="104">
        <v>1294.807</v>
      </c>
      <c r="W30" s="104">
        <v>1617.143</v>
      </c>
      <c r="X30" s="104">
        <v>1733.9659999999999</v>
      </c>
      <c r="Y30" s="104">
        <v>1831.078</v>
      </c>
      <c r="Z30" s="104">
        <v>1870.6679999999999</v>
      </c>
      <c r="AA30" s="104">
        <v>2026.348</v>
      </c>
      <c r="AB30" s="104">
        <v>2002.319</v>
      </c>
      <c r="AC30" s="104">
        <v>1900.05</v>
      </c>
      <c r="AD30" s="104">
        <v>2015.018</v>
      </c>
      <c r="AE30" s="104">
        <v>2210.326</v>
      </c>
      <c r="AF30" s="104">
        <v>2395.8580000000002</v>
      </c>
      <c r="AG30" s="104">
        <v>2233.4659999999999</v>
      </c>
      <c r="AH30" s="104">
        <v>2409.174</v>
      </c>
      <c r="AI30" s="104">
        <v>2589.6019999999999</v>
      </c>
      <c r="AJ30" s="104">
        <v>2605.1959999999999</v>
      </c>
      <c r="AK30" s="104">
        <v>2546.1869999999999</v>
      </c>
      <c r="AL30" s="104">
        <v>2169.8870000000002</v>
      </c>
      <c r="AM30" s="104">
        <v>1984.614</v>
      </c>
      <c r="AN30" s="104">
        <v>2625.931</v>
      </c>
      <c r="AO30" s="104">
        <v>2732.5709999999999</v>
      </c>
      <c r="AP30" s="104">
        <v>2991.1190000000001</v>
      </c>
    </row>
    <row r="31" spans="1:44" x14ac:dyDescent="0.25">
      <c r="A31" s="6"/>
      <c r="B31" s="799"/>
      <c r="C31" s="799"/>
      <c r="D31" s="799"/>
      <c r="E31" s="799"/>
      <c r="F31" s="799"/>
      <c r="G31" s="799"/>
      <c r="H31" s="801"/>
      <c r="I31" s="801"/>
    </row>
    <row r="32" spans="1:44" x14ac:dyDescent="0.25">
      <c r="A32" t="s">
        <v>22</v>
      </c>
      <c r="B32" s="810">
        <v>633.20000000000005</v>
      </c>
      <c r="C32" s="810">
        <v>1135.5999999999999</v>
      </c>
      <c r="D32" s="810">
        <v>1435.9</v>
      </c>
      <c r="E32" s="810">
        <v>1709.5</v>
      </c>
      <c r="F32" s="810">
        <v>2034.3</v>
      </c>
      <c r="G32" s="810">
        <v>1392.1</v>
      </c>
      <c r="H32" s="801">
        <v>2536.6</v>
      </c>
      <c r="I32" s="801">
        <v>3523.1</v>
      </c>
      <c r="J32" s="104">
        <v>1006.3</v>
      </c>
      <c r="K32" s="104">
        <v>1648.2</v>
      </c>
      <c r="L32" s="104">
        <v>4039.5219999999999</v>
      </c>
      <c r="M32" s="104">
        <v>4881.6930000000002</v>
      </c>
      <c r="N32" s="104">
        <v>4259.0860000000002</v>
      </c>
      <c r="O32" s="104">
        <v>1930.4280000000001</v>
      </c>
      <c r="P32" s="104">
        <v>1344.4570000000001</v>
      </c>
      <c r="Q32" s="104">
        <v>1521.2449999999999</v>
      </c>
      <c r="R32" s="104">
        <v>1100.3109999999999</v>
      </c>
      <c r="S32" s="104">
        <v>2112.9810000000002</v>
      </c>
      <c r="T32" s="104">
        <v>850.14300000000003</v>
      </c>
      <c r="U32" s="104">
        <v>1557.84</v>
      </c>
      <c r="V32" s="104">
        <v>425.94200000000001</v>
      </c>
      <c r="W32" s="104">
        <v>883.16099999999994</v>
      </c>
      <c r="X32" s="104">
        <v>1307.8030000000001</v>
      </c>
      <c r="Y32" s="104">
        <v>1786.9770000000001</v>
      </c>
      <c r="Z32" s="104">
        <v>1717.549</v>
      </c>
      <c r="AA32" s="104">
        <v>1899.1079999999999</v>
      </c>
      <c r="AB32" s="104">
        <v>1596.4259999999999</v>
      </c>
      <c r="AC32" s="104">
        <v>1086.673</v>
      </c>
      <c r="AD32" s="104">
        <v>958.09100000000001</v>
      </c>
      <c r="AE32" s="104">
        <v>2113.9720000000002</v>
      </c>
      <c r="AF32" s="104">
        <v>1967.1610000000001</v>
      </c>
      <c r="AG32" s="104">
        <v>1303.6469999999999</v>
      </c>
      <c r="AH32" s="104">
        <v>1624.15</v>
      </c>
      <c r="AI32" s="104">
        <v>1673.3109999999999</v>
      </c>
      <c r="AJ32" s="104">
        <v>1707.787</v>
      </c>
      <c r="AK32" s="104">
        <v>1127.645</v>
      </c>
      <c r="AL32" s="104">
        <v>989.02700000000004</v>
      </c>
      <c r="AM32" s="104">
        <v>821.18499999999995</v>
      </c>
      <c r="AN32" s="104">
        <v>1231.904</v>
      </c>
      <c r="AO32" s="104">
        <v>1731.164</v>
      </c>
      <c r="AP32" s="104">
        <v>1737.058</v>
      </c>
      <c r="AQ32" s="104">
        <v>2295.0954999999999</v>
      </c>
      <c r="AR32" s="104">
        <v>2110.096</v>
      </c>
    </row>
    <row r="33" spans="1:44" x14ac:dyDescent="0.25">
      <c r="A33" t="s">
        <v>27</v>
      </c>
      <c r="B33" s="810"/>
      <c r="C33" s="810"/>
      <c r="D33" s="810"/>
      <c r="E33" s="810"/>
      <c r="F33" s="810"/>
      <c r="G33" s="810"/>
      <c r="H33" s="801"/>
      <c r="I33" s="801"/>
      <c r="X33" s="104" t="s">
        <v>47</v>
      </c>
      <c r="AA33" s="104" t="s">
        <v>47</v>
      </c>
    </row>
    <row r="34" spans="1:44" x14ac:dyDescent="0.25">
      <c r="A34" s="6" t="s">
        <v>39</v>
      </c>
      <c r="B34" s="799">
        <v>520.79999999999995</v>
      </c>
      <c r="C34" s="799">
        <v>542.20000000000005</v>
      </c>
      <c r="D34" s="799">
        <v>581</v>
      </c>
      <c r="E34" s="799">
        <v>608</v>
      </c>
      <c r="F34" s="799">
        <v>639.5</v>
      </c>
      <c r="G34" s="799">
        <v>659.2</v>
      </c>
      <c r="H34" s="801">
        <v>733.4</v>
      </c>
      <c r="I34" s="801">
        <v>854.49999999999989</v>
      </c>
      <c r="J34" s="104">
        <v>930.10000000000014</v>
      </c>
      <c r="K34" s="104">
        <v>1067.2</v>
      </c>
      <c r="L34" s="104">
        <v>1152.5</v>
      </c>
      <c r="M34" s="104">
        <v>1233.412</v>
      </c>
      <c r="N34" s="104">
        <v>1251.6490000000001</v>
      </c>
      <c r="O34" s="104">
        <v>1297.758</v>
      </c>
      <c r="P34" s="104">
        <v>1370.0390000000002</v>
      </c>
      <c r="Q34" s="104">
        <v>1425.117</v>
      </c>
      <c r="R34" s="104">
        <v>1533.5060000000001</v>
      </c>
      <c r="S34" s="104">
        <v>1555.7520000000002</v>
      </c>
      <c r="T34" s="104">
        <v>1613.211</v>
      </c>
      <c r="U34" s="104">
        <v>1715.2369999999999</v>
      </c>
      <c r="V34" s="104">
        <v>1629.8820000000001</v>
      </c>
      <c r="W34" s="104">
        <v>1716.1969999999999</v>
      </c>
      <c r="X34" s="104">
        <v>1838.7320000000002</v>
      </c>
      <c r="Y34" s="104">
        <v>1864.3119999999999</v>
      </c>
      <c r="Z34" s="104">
        <v>1938.346</v>
      </c>
      <c r="AA34" s="104">
        <v>1980.066</v>
      </c>
      <c r="AB34" s="104">
        <v>2065.4390000000003</v>
      </c>
      <c r="AC34" s="104">
        <v>2358.5630000000001</v>
      </c>
      <c r="AD34" s="104">
        <v>2552.4939999999997</v>
      </c>
      <c r="AE34" s="104">
        <v>2710.8249999999998</v>
      </c>
      <c r="AF34" s="104">
        <v>3022.681</v>
      </c>
      <c r="AG34" s="104">
        <v>3545.9230000000002</v>
      </c>
      <c r="AH34" s="104">
        <v>4446.9619999999995</v>
      </c>
      <c r="AI34" s="104">
        <v>5030.4980000000005</v>
      </c>
      <c r="AJ34" s="104">
        <v>5966.4210000000003</v>
      </c>
      <c r="AK34" s="104">
        <v>6432.098</v>
      </c>
      <c r="AL34" s="104">
        <v>6430.7209999999995</v>
      </c>
      <c r="AM34" s="104">
        <v>6044.1720000000005</v>
      </c>
      <c r="AN34" s="104">
        <v>6532.3029999999999</v>
      </c>
      <c r="AO34" s="104">
        <v>6601.442</v>
      </c>
      <c r="AP34" s="104">
        <v>6643.0280000000002</v>
      </c>
      <c r="AQ34" s="104">
        <v>6920.0001000000002</v>
      </c>
      <c r="AR34" s="104">
        <v>7000</v>
      </c>
    </row>
    <row r="35" spans="1:44" x14ac:dyDescent="0.25">
      <c r="A35" s="6" t="s">
        <v>12</v>
      </c>
      <c r="B35" s="799">
        <v>1664.4940000000001</v>
      </c>
      <c r="C35" s="799">
        <v>1645.1189999999999</v>
      </c>
      <c r="D35" s="799">
        <v>1896.396</v>
      </c>
      <c r="E35" s="799">
        <v>2113.1169999999997</v>
      </c>
      <c r="F35" s="799">
        <v>2401.5169999999998</v>
      </c>
      <c r="G35" s="799">
        <v>2391.1059999999998</v>
      </c>
      <c r="H35" s="801">
        <v>1996.761</v>
      </c>
      <c r="I35" s="801">
        <v>1821.345</v>
      </c>
      <c r="J35" s="104">
        <v>1886.3970000000002</v>
      </c>
      <c r="K35" s="104">
        <v>1850.251</v>
      </c>
      <c r="L35" s="104">
        <v>1227.3319999999999</v>
      </c>
      <c r="M35" s="104">
        <v>1492.471</v>
      </c>
      <c r="N35" s="104">
        <v>1716.425</v>
      </c>
      <c r="O35" s="104">
        <v>2028.453</v>
      </c>
      <c r="P35" s="104">
        <v>2367.3029999999999</v>
      </c>
      <c r="Q35" s="104">
        <v>1726.6309999999999</v>
      </c>
      <c r="R35" s="104">
        <v>1583.9169999999999</v>
      </c>
      <c r="S35" s="104">
        <v>1663.278</v>
      </c>
      <c r="T35" s="104">
        <v>1328.3219999999999</v>
      </c>
      <c r="U35" s="104">
        <v>2177.482</v>
      </c>
      <c r="V35" s="104">
        <v>2227.8240000000001</v>
      </c>
      <c r="W35" s="104">
        <v>1797.3689999999999</v>
      </c>
      <c r="X35" s="104">
        <v>1504.4259999999999</v>
      </c>
      <c r="Y35" s="104">
        <v>1984.193</v>
      </c>
      <c r="Z35" s="104">
        <v>1936.566</v>
      </c>
      <c r="AA35" s="104">
        <v>1941.348</v>
      </c>
      <c r="AB35" s="104">
        <v>1904.768</v>
      </c>
      <c r="AC35" s="104">
        <v>1587.8869999999999</v>
      </c>
      <c r="AD35" s="104">
        <v>1899.817</v>
      </c>
      <c r="AE35" s="104">
        <v>1818.056</v>
      </c>
      <c r="AF35" s="104">
        <v>2133.8109999999997</v>
      </c>
      <c r="AG35" s="104">
        <v>2125.3690000000001</v>
      </c>
      <c r="AH35" s="104">
        <v>2437.402</v>
      </c>
      <c r="AI35" s="104">
        <v>1848.9470000000001</v>
      </c>
      <c r="AJ35" s="104">
        <v>1979.0260000000001</v>
      </c>
      <c r="AK35" s="104">
        <v>1830.925</v>
      </c>
      <c r="AL35" s="104">
        <v>1539.1569999999999</v>
      </c>
      <c r="AM35" s="104">
        <v>730.08799999999997</v>
      </c>
      <c r="AN35" s="104">
        <v>1920.7829999999999</v>
      </c>
      <c r="AO35" s="104">
        <v>1866.8829999999998</v>
      </c>
      <c r="AP35" s="104">
        <v>1897.6309999999999</v>
      </c>
      <c r="AQ35" s="104">
        <v>2225</v>
      </c>
      <c r="AR35" s="104">
        <v>1875</v>
      </c>
    </row>
    <row r="36" spans="1:44" x14ac:dyDescent="0.25">
      <c r="A36" s="6" t="s">
        <v>40</v>
      </c>
      <c r="B36" s="799">
        <v>3581.76</v>
      </c>
      <c r="C36" s="799">
        <v>3601.8810000000003</v>
      </c>
      <c r="D36" s="799">
        <v>3729.7429999999995</v>
      </c>
      <c r="E36" s="799">
        <v>4274.3620000000001</v>
      </c>
      <c r="F36" s="799">
        <v>4563.0429999999997</v>
      </c>
      <c r="G36" s="799">
        <v>4232.1379999999999</v>
      </c>
      <c r="H36" s="801">
        <v>4244.5450000000001</v>
      </c>
      <c r="I36" s="801">
        <v>4573.2449999999999</v>
      </c>
      <c r="J36" s="104">
        <v>3876.2620000000002</v>
      </c>
      <c r="K36" s="104">
        <v>4114.5120000000006</v>
      </c>
      <c r="L36" s="104">
        <v>4114.1970000000001</v>
      </c>
      <c r="M36" s="104">
        <v>4659.4670000000006</v>
      </c>
      <c r="N36" s="104">
        <v>4789.2439999999997</v>
      </c>
      <c r="O36" s="104">
        <v>3933.91</v>
      </c>
      <c r="P36" s="104">
        <v>4382.4840000000004</v>
      </c>
      <c r="Q36" s="104">
        <v>4608.9070000000002</v>
      </c>
      <c r="R36" s="104">
        <v>4797.9130000000005</v>
      </c>
      <c r="S36" s="104">
        <v>5252.0889999999999</v>
      </c>
      <c r="T36" s="104">
        <v>4679.8500000000004</v>
      </c>
      <c r="U36" s="104">
        <v>5459.6610000000001</v>
      </c>
      <c r="V36" s="104">
        <v>4690.7300000000005</v>
      </c>
      <c r="W36" s="104">
        <v>5275.0329999999994</v>
      </c>
      <c r="X36" s="104">
        <v>5447.8420000000006</v>
      </c>
      <c r="Y36" s="104">
        <v>5449.8119999999999</v>
      </c>
      <c r="Z36" s="104">
        <v>5639.8720000000012</v>
      </c>
      <c r="AA36" s="104">
        <v>5818.902</v>
      </c>
      <c r="AB36" s="104">
        <v>5845.1949999999997</v>
      </c>
      <c r="AC36" s="104">
        <v>5544.536000000001</v>
      </c>
      <c r="AD36" s="104">
        <v>5777.6390000000001</v>
      </c>
      <c r="AE36" s="104">
        <v>6131.6490000000003</v>
      </c>
      <c r="AF36" s="104">
        <v>6111.3119999999999</v>
      </c>
      <c r="AG36" s="104">
        <v>5535.3280000000004</v>
      </c>
      <c r="AH36" s="104">
        <v>5853.0290000000005</v>
      </c>
      <c r="AI36" s="104">
        <v>5128.1270000000004</v>
      </c>
      <c r="AJ36" s="104">
        <v>5095.576</v>
      </c>
      <c r="AK36" s="104">
        <v>4770.1180000000004</v>
      </c>
      <c r="AL36" s="104">
        <v>4512.0689999999995</v>
      </c>
      <c r="AM36" s="104">
        <v>4308.6390000000001</v>
      </c>
      <c r="AN36" s="104">
        <v>5000.9530000000004</v>
      </c>
      <c r="AO36" s="104">
        <v>5279.5889999999999</v>
      </c>
      <c r="AP36" s="104">
        <v>5122.8729999999996</v>
      </c>
      <c r="AQ36" s="104">
        <v>5499.9998999999998</v>
      </c>
      <c r="AR36" s="104">
        <v>5425</v>
      </c>
    </row>
    <row r="37" spans="1:44" x14ac:dyDescent="0.25">
      <c r="A37" s="17" t="s">
        <v>11</v>
      </c>
      <c r="B37" s="811">
        <v>5767.0540000000001</v>
      </c>
      <c r="C37" s="811">
        <v>5789.2</v>
      </c>
      <c r="D37" s="811">
        <v>6207.1389999999992</v>
      </c>
      <c r="E37" s="811">
        <v>6995.4790000000003</v>
      </c>
      <c r="F37" s="811">
        <v>7604.06</v>
      </c>
      <c r="G37" s="811">
        <v>7282.4440000000004</v>
      </c>
      <c r="H37" s="809">
        <v>6974.7060000000001</v>
      </c>
      <c r="I37" s="809">
        <v>7249.0899999999992</v>
      </c>
      <c r="J37" s="269">
        <v>6692.7589999999991</v>
      </c>
      <c r="K37" s="269">
        <v>7031.9629999999997</v>
      </c>
      <c r="L37" s="269">
        <v>6494.0290000000005</v>
      </c>
      <c r="M37" s="269">
        <v>7385.35</v>
      </c>
      <c r="N37" s="269">
        <v>7757.3180000000002</v>
      </c>
      <c r="O37" s="269">
        <v>7260.1210000000001</v>
      </c>
      <c r="P37" s="269">
        <v>8119.8259999999991</v>
      </c>
      <c r="Q37" s="269">
        <v>7760.6550000000007</v>
      </c>
      <c r="R37" s="269">
        <v>7915.3359999999993</v>
      </c>
      <c r="S37" s="269">
        <v>8471.1190000000006</v>
      </c>
      <c r="T37" s="269">
        <v>7621.3829999999998</v>
      </c>
      <c r="U37" s="269">
        <v>9352.380000000001</v>
      </c>
      <c r="V37" s="269">
        <v>8548.4359999999997</v>
      </c>
      <c r="W37" s="269">
        <v>8788.5990000000002</v>
      </c>
      <c r="X37" s="269">
        <v>8791</v>
      </c>
      <c r="Y37" s="269">
        <v>9298.3169999999991</v>
      </c>
      <c r="Z37" s="269">
        <v>9514.7839999999997</v>
      </c>
      <c r="AA37" s="269">
        <v>9740.3160000000007</v>
      </c>
      <c r="AB37" s="269">
        <v>9815.402</v>
      </c>
      <c r="AC37" s="269">
        <v>9490.985999999999</v>
      </c>
      <c r="AD37" s="269">
        <v>10229.950000000001</v>
      </c>
      <c r="AE37" s="269">
        <v>10660.53</v>
      </c>
      <c r="AF37" s="269">
        <v>11267.804</v>
      </c>
      <c r="AG37" s="269">
        <v>11206.62</v>
      </c>
      <c r="AH37" s="269">
        <v>12737.393</v>
      </c>
      <c r="AI37" s="269">
        <v>12007.572</v>
      </c>
      <c r="AJ37" s="269">
        <v>13041.023000000001</v>
      </c>
      <c r="AK37" s="269">
        <v>13033.141</v>
      </c>
      <c r="AL37" s="269">
        <v>12481.947000000002</v>
      </c>
      <c r="AM37" s="269">
        <v>11082.898999999999</v>
      </c>
      <c r="AN37" s="269">
        <v>13454.039000000001</v>
      </c>
      <c r="AO37" s="269">
        <v>13747.914000000001</v>
      </c>
      <c r="AP37" s="269">
        <v>13663.532000000001</v>
      </c>
      <c r="AQ37" s="269">
        <v>14645</v>
      </c>
      <c r="AR37" s="104">
        <v>14300</v>
      </c>
    </row>
    <row r="38" spans="1:44" ht="15.6" x14ac:dyDescent="0.25">
      <c r="A38" s="1027" t="s">
        <v>41</v>
      </c>
      <c r="B38" s="1027"/>
      <c r="C38" s="1027"/>
      <c r="D38" s="1027"/>
      <c r="E38" s="1027"/>
      <c r="F38" s="1027"/>
      <c r="G38" s="1027"/>
      <c r="H38" s="1020"/>
      <c r="I38" s="1020"/>
      <c r="J38" s="1020"/>
      <c r="K38" s="1020"/>
      <c r="L38" s="1020"/>
    </row>
  </sheetData>
  <mergeCells count="3">
    <mergeCell ref="A1:N1"/>
    <mergeCell ref="A38:L38"/>
    <mergeCell ref="B3:AN3"/>
  </mergeCells>
  <phoneticPr fontId="0" type="noConversion"/>
  <printOptions horizontalCentered="1" verticalCentered="1"/>
  <pageMargins left="0.5" right="0.5" top="1" bottom="0.75" header="0" footer="0"/>
  <pageSetup scale="4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81"/>
  <sheetViews>
    <sheetView zoomScale="130" zoomScaleNormal="130" workbookViewId="0">
      <pane xSplit="1" ySplit="2" topLeftCell="B104" activePane="bottomRight" state="frozen"/>
      <selection pane="topRight" activeCell="B1" sqref="B1"/>
      <selection pane="bottomLeft" activeCell="A3" sqref="A3"/>
      <selection pane="bottomRight" activeCell="AX111" sqref="AX111"/>
    </sheetView>
  </sheetViews>
  <sheetFormatPr defaultRowHeight="13.2" x14ac:dyDescent="0.25"/>
  <cols>
    <col min="1" max="1" width="34.44140625" bestFit="1" customWidth="1"/>
    <col min="2" max="36" width="8.6640625" customWidth="1"/>
    <col min="37" max="39" width="8.6640625" style="104" customWidth="1"/>
    <col min="40" max="40" width="8.88671875" style="104" customWidth="1"/>
    <col min="41" max="41" width="8.88671875" customWidth="1"/>
    <col min="42" max="44" width="8.88671875" style="104" customWidth="1"/>
    <col min="45" max="47" width="8.88671875" customWidth="1"/>
  </cols>
  <sheetData>
    <row r="1" spans="1:47" ht="17.399999999999999" x14ac:dyDescent="0.3">
      <c r="A1" s="1029" t="s">
        <v>252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46"/>
      <c r="P1" s="46"/>
      <c r="Q1" s="46"/>
      <c r="R1" s="46"/>
      <c r="S1" s="46"/>
      <c r="T1" s="46"/>
      <c r="U1" s="46"/>
      <c r="V1" s="14"/>
      <c r="W1" s="14"/>
      <c r="X1" s="14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91"/>
      <c r="AL1" s="270"/>
      <c r="AM1" s="270"/>
    </row>
    <row r="2" spans="1:47" s="271" customFormat="1" ht="39.6" x14ac:dyDescent="0.25">
      <c r="A2" s="44"/>
      <c r="B2" s="44" t="s">
        <v>65</v>
      </c>
      <c r="C2" s="44" t="s">
        <v>66</v>
      </c>
      <c r="D2" s="44" t="s">
        <v>67</v>
      </c>
      <c r="E2" s="44" t="s">
        <v>68</v>
      </c>
      <c r="F2" s="44" t="s">
        <v>69</v>
      </c>
      <c r="G2" s="44" t="s">
        <v>70</v>
      </c>
      <c r="H2" s="45" t="s">
        <v>29</v>
      </c>
      <c r="I2" s="45" t="s">
        <v>15</v>
      </c>
      <c r="J2" s="45" t="s">
        <v>16</v>
      </c>
      <c r="K2" s="45" t="s">
        <v>17</v>
      </c>
      <c r="L2" s="45" t="s">
        <v>18</v>
      </c>
      <c r="M2" s="45" t="s">
        <v>19</v>
      </c>
      <c r="N2" s="45" t="s">
        <v>20</v>
      </c>
      <c r="O2" s="45" t="s">
        <v>21</v>
      </c>
      <c r="P2" s="45" t="s">
        <v>0</v>
      </c>
      <c r="Q2" s="45" t="s">
        <v>1</v>
      </c>
      <c r="R2" s="45" t="s">
        <v>2</v>
      </c>
      <c r="S2" s="45" t="s">
        <v>3</v>
      </c>
      <c r="T2" s="45" t="s">
        <v>4</v>
      </c>
      <c r="U2" s="45" t="s">
        <v>5</v>
      </c>
      <c r="V2" s="39" t="s">
        <v>6</v>
      </c>
      <c r="W2" s="39" t="s">
        <v>7</v>
      </c>
      <c r="X2" s="39" t="s">
        <v>8</v>
      </c>
      <c r="Y2" s="39" t="s">
        <v>13</v>
      </c>
      <c r="Z2" s="45" t="s">
        <v>46</v>
      </c>
      <c r="AA2" s="45" t="s">
        <v>48</v>
      </c>
      <c r="AB2" s="45" t="s">
        <v>49</v>
      </c>
      <c r="AC2" s="45" t="s">
        <v>50</v>
      </c>
      <c r="AD2" s="45" t="s">
        <v>51</v>
      </c>
      <c r="AE2" s="45" t="s">
        <v>52</v>
      </c>
      <c r="AF2" s="45" t="s">
        <v>53</v>
      </c>
      <c r="AG2" s="45" t="s">
        <v>54</v>
      </c>
      <c r="AH2" s="45" t="s">
        <v>60</v>
      </c>
      <c r="AI2" s="45" t="s">
        <v>61</v>
      </c>
      <c r="AJ2" s="45" t="s">
        <v>62</v>
      </c>
      <c r="AK2" s="92" t="s">
        <v>63</v>
      </c>
      <c r="AL2" s="92" t="s">
        <v>64</v>
      </c>
      <c r="AM2" s="92" t="s">
        <v>284</v>
      </c>
      <c r="AN2" s="92" t="s">
        <v>322</v>
      </c>
      <c r="AO2" s="92" t="s">
        <v>330</v>
      </c>
      <c r="AP2" s="92" t="s">
        <v>372</v>
      </c>
      <c r="AQ2" s="92" t="s">
        <v>388</v>
      </c>
      <c r="AR2" s="92" t="s">
        <v>430</v>
      </c>
      <c r="AS2" s="432" t="s">
        <v>327</v>
      </c>
      <c r="AT2" s="433" t="s">
        <v>432</v>
      </c>
      <c r="AU2" s="433" t="s">
        <v>431</v>
      </c>
    </row>
    <row r="3" spans="1:47" x14ac:dyDescent="0.25">
      <c r="A3" s="46"/>
      <c r="B3" s="46"/>
      <c r="C3" s="46"/>
      <c r="D3" s="46"/>
      <c r="E3" s="46"/>
      <c r="F3" s="46"/>
      <c r="G3" s="46"/>
      <c r="H3" s="1030" t="s">
        <v>9</v>
      </c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0"/>
      <c r="V3" s="1030"/>
      <c r="W3" s="1030"/>
      <c r="X3" s="1030"/>
      <c r="Y3" s="1030"/>
      <c r="Z3" s="1031"/>
      <c r="AA3" s="1031"/>
      <c r="AB3" s="43"/>
      <c r="AC3" s="43"/>
      <c r="AD3" s="43"/>
      <c r="AE3" s="43"/>
      <c r="AF3" s="43"/>
      <c r="AG3" s="43"/>
      <c r="AH3" s="43"/>
      <c r="AI3" s="43"/>
      <c r="AJ3" s="43"/>
      <c r="AK3" s="91"/>
      <c r="AL3" s="91"/>
      <c r="AM3" s="91"/>
      <c r="AN3" s="91"/>
      <c r="AO3" s="91"/>
      <c r="AP3" s="91"/>
      <c r="AQ3" s="91"/>
      <c r="AR3" s="91"/>
      <c r="AS3" s="434"/>
      <c r="AT3" s="435"/>
      <c r="AU3" s="435"/>
    </row>
    <row r="4" spans="1:47" x14ac:dyDescent="0.25">
      <c r="A4" s="47" t="s">
        <v>71</v>
      </c>
      <c r="B4" s="48">
        <v>558</v>
      </c>
      <c r="C4" s="48">
        <v>633.20000000000005</v>
      </c>
      <c r="D4" s="48">
        <v>1135.5999999999999</v>
      </c>
      <c r="E4" s="48">
        <v>1435.9</v>
      </c>
      <c r="F4" s="48">
        <v>1709.5</v>
      </c>
      <c r="G4" s="48">
        <v>2034.3</v>
      </c>
      <c r="H4" s="48">
        <v>1392.1</v>
      </c>
      <c r="I4" s="48">
        <v>2536.6</v>
      </c>
      <c r="J4" s="48">
        <v>3523.1</v>
      </c>
      <c r="K4" s="48">
        <v>1006.3</v>
      </c>
      <c r="L4" s="48">
        <v>1648.2</v>
      </c>
      <c r="M4" s="48">
        <v>4039.5219999999999</v>
      </c>
      <c r="N4" s="48">
        <v>4881.6930000000002</v>
      </c>
      <c r="O4" s="48">
        <v>4259.0860000000002</v>
      </c>
      <c r="P4" s="48">
        <v>1930.4280000000001</v>
      </c>
      <c r="Q4" s="48">
        <v>1344.4570000000001</v>
      </c>
      <c r="R4" s="48">
        <v>1521.2449999999999</v>
      </c>
      <c r="S4" s="48">
        <v>1100.3109999999999</v>
      </c>
      <c r="T4" s="48">
        <v>2112.9810000000002</v>
      </c>
      <c r="U4" s="48">
        <v>850.14300000000003</v>
      </c>
      <c r="V4" s="48">
        <v>1557.84</v>
      </c>
      <c r="W4" s="48">
        <v>425.94200000000001</v>
      </c>
      <c r="X4" s="48">
        <v>883.16099999999994</v>
      </c>
      <c r="Y4" s="48">
        <v>1307.8030000000001</v>
      </c>
      <c r="Z4" s="48">
        <v>1786.9770000000001</v>
      </c>
      <c r="AA4" s="48">
        <v>1717.549</v>
      </c>
      <c r="AB4" s="48">
        <v>1899.1079999999999</v>
      </c>
      <c r="AC4" s="48">
        <v>1596.4259999999999</v>
      </c>
      <c r="AD4" s="48">
        <v>1086.673</v>
      </c>
      <c r="AE4" s="48">
        <v>958.09100000000001</v>
      </c>
      <c r="AF4" s="48">
        <v>2113.9720000000002</v>
      </c>
      <c r="AG4" s="48">
        <v>1967.1610000000001</v>
      </c>
      <c r="AH4" s="48">
        <v>1303.6469999999999</v>
      </c>
      <c r="AI4" s="48">
        <v>1624.15</v>
      </c>
      <c r="AJ4" s="48">
        <v>1673.3109999999999</v>
      </c>
      <c r="AK4" s="93">
        <v>1707.787</v>
      </c>
      <c r="AL4" s="93">
        <v>1127.645</v>
      </c>
      <c r="AM4" s="93">
        <v>989.02700000000004</v>
      </c>
      <c r="AN4" s="93">
        <v>821.18499999999995</v>
      </c>
      <c r="AO4" s="93">
        <v>1231.904</v>
      </c>
      <c r="AP4" s="93">
        <v>1731.164</v>
      </c>
      <c r="AQ4" s="93">
        <v>1737.058</v>
      </c>
      <c r="AR4" s="93">
        <v>2295</v>
      </c>
      <c r="AS4" s="436">
        <f>AVERAGE(AA4:AG4)</f>
        <v>1619.8542857142859</v>
      </c>
      <c r="AT4" s="437">
        <f>AVERAGE(AH4:AP4)</f>
        <v>1356.6466666666668</v>
      </c>
      <c r="AU4" s="437">
        <f>AVERAGE(AH4:AQ4)</f>
        <v>1394.6878000000002</v>
      </c>
    </row>
    <row r="5" spans="1:47" x14ac:dyDescent="0.25">
      <c r="A5" s="49" t="s">
        <v>10</v>
      </c>
      <c r="B5" s="50">
        <v>5840.7569999999996</v>
      </c>
      <c r="C5" s="50">
        <v>6289.1689999999999</v>
      </c>
      <c r="D5" s="50">
        <v>6505.0410000000002</v>
      </c>
      <c r="E5" s="50">
        <v>7267.9269999999997</v>
      </c>
      <c r="F5" s="50">
        <v>7928.1390000000001</v>
      </c>
      <c r="G5" s="50">
        <v>6639.3959999999997</v>
      </c>
      <c r="H5" s="50">
        <v>8118.65</v>
      </c>
      <c r="I5" s="50">
        <v>8235.1010000000006</v>
      </c>
      <c r="J5" s="50">
        <v>4174.2510000000002</v>
      </c>
      <c r="K5" s="50">
        <v>7672.13</v>
      </c>
      <c r="L5" s="50">
        <v>8875.4529999999995</v>
      </c>
      <c r="M5" s="50">
        <v>8225.7639999999992</v>
      </c>
      <c r="N5" s="50">
        <v>7131.3</v>
      </c>
      <c r="O5" s="50">
        <v>4928.6809999999996</v>
      </c>
      <c r="P5" s="50">
        <v>7531.9530000000004</v>
      </c>
      <c r="Q5" s="50">
        <v>7934.0280000000002</v>
      </c>
      <c r="R5" s="50">
        <v>7474.7650000000003</v>
      </c>
      <c r="S5" s="50">
        <v>9476.6980000000003</v>
      </c>
      <c r="T5" s="50">
        <v>6337.73</v>
      </c>
      <c r="U5" s="50">
        <v>10050.52</v>
      </c>
      <c r="V5" s="50">
        <v>7400.0510000000004</v>
      </c>
      <c r="W5" s="50">
        <v>9232.5570000000007</v>
      </c>
      <c r="X5" s="50">
        <v>9206.8320000000003</v>
      </c>
      <c r="Y5" s="50">
        <v>9758.6849999999995</v>
      </c>
      <c r="Z5" s="50">
        <v>9430.6119999999992</v>
      </c>
      <c r="AA5" s="50">
        <v>9915.0509999999995</v>
      </c>
      <c r="AB5" s="50">
        <v>9502.58</v>
      </c>
      <c r="AC5" s="50">
        <v>8966.7870000000003</v>
      </c>
      <c r="AD5" s="50">
        <v>10087.291999999999</v>
      </c>
      <c r="AE5" s="50">
        <v>11805.581</v>
      </c>
      <c r="AF5" s="50">
        <v>11112.187</v>
      </c>
      <c r="AG5" s="50">
        <v>10531.123</v>
      </c>
      <c r="AH5" s="50">
        <v>13037.875</v>
      </c>
      <c r="AI5" s="50">
        <v>12043.203</v>
      </c>
      <c r="AJ5" s="50">
        <v>13067.156000000001</v>
      </c>
      <c r="AK5" s="94">
        <v>12425.33</v>
      </c>
      <c r="AL5" s="94">
        <v>12313.956</v>
      </c>
      <c r="AM5" s="94">
        <v>10755.111000000001</v>
      </c>
      <c r="AN5" s="94">
        <v>13828.964</v>
      </c>
      <c r="AO5" s="94">
        <v>14215.531999999999</v>
      </c>
      <c r="AP5" s="94">
        <v>13601.964</v>
      </c>
      <c r="AQ5" s="94">
        <v>15148.038</v>
      </c>
      <c r="AR5" s="94">
        <v>14065</v>
      </c>
      <c r="AS5" s="438">
        <f t="shared" ref="AS5:AS6" si="0">AVERAGE(AA5:AG5)</f>
        <v>10274.37157142857</v>
      </c>
      <c r="AT5" s="439">
        <f t="shared" ref="AT5:AT6" si="1">AVERAGE(AH5:AP5)</f>
        <v>12809.899000000001</v>
      </c>
      <c r="AU5" s="439">
        <f t="shared" ref="AU5:AU6" si="2">AVERAGE(AH5:AQ5)</f>
        <v>13043.712900000002</v>
      </c>
    </row>
    <row r="6" spans="1:47" ht="15.6" x14ac:dyDescent="0.25">
      <c r="A6" s="51" t="s">
        <v>72</v>
      </c>
      <c r="B6" s="52">
        <v>6400.2539999999999</v>
      </c>
      <c r="C6" s="52">
        <v>6924.8</v>
      </c>
      <c r="D6" s="52">
        <v>7643.0389999999998</v>
      </c>
      <c r="E6" s="52">
        <v>8704.9789999999994</v>
      </c>
      <c r="F6" s="52">
        <v>9638.36</v>
      </c>
      <c r="G6" s="52">
        <v>8674.5439999999999</v>
      </c>
      <c r="H6" s="52">
        <v>9511.3060000000005</v>
      </c>
      <c r="I6" s="52">
        <v>10772.19</v>
      </c>
      <c r="J6" s="52">
        <v>7699.0590000000002</v>
      </c>
      <c r="K6" s="52">
        <v>8680.1630000000005</v>
      </c>
      <c r="L6" s="52">
        <v>10533.550999999999</v>
      </c>
      <c r="M6" s="52">
        <v>12267.043</v>
      </c>
      <c r="N6" s="52">
        <v>12016.404</v>
      </c>
      <c r="O6" s="52">
        <v>9190.5489999999991</v>
      </c>
      <c r="P6" s="52">
        <v>9464.2830000000013</v>
      </c>
      <c r="Q6" s="52">
        <v>9281.9</v>
      </c>
      <c r="R6" s="52">
        <v>9015.6470000000008</v>
      </c>
      <c r="S6" s="52">
        <v>10584.1</v>
      </c>
      <c r="T6" s="52">
        <v>8471.5259999999998</v>
      </c>
      <c r="U6" s="52">
        <v>10910.22</v>
      </c>
      <c r="V6" s="52">
        <v>8974.3779999999988</v>
      </c>
      <c r="W6" s="52">
        <v>9671.760000000002</v>
      </c>
      <c r="X6" s="52">
        <v>10098.803</v>
      </c>
      <c r="Y6" s="52">
        <v>11085.294</v>
      </c>
      <c r="Z6" s="52">
        <v>11232.333000000001</v>
      </c>
      <c r="AA6" s="52">
        <v>11639.423999999999</v>
      </c>
      <c r="AB6" s="52">
        <v>11411.828</v>
      </c>
      <c r="AC6" s="52">
        <v>10577.659</v>
      </c>
      <c r="AD6" s="52">
        <v>11188.040999999999</v>
      </c>
      <c r="AE6" s="52">
        <v>12774.502</v>
      </c>
      <c r="AF6" s="52">
        <v>13234.965</v>
      </c>
      <c r="AG6" s="52">
        <v>12510.267</v>
      </c>
      <c r="AH6" s="52">
        <v>14361.543000000001</v>
      </c>
      <c r="AI6" s="52">
        <v>13680.883</v>
      </c>
      <c r="AJ6" s="52">
        <v>14748.810000000001</v>
      </c>
      <c r="AK6" s="95">
        <v>14160.786</v>
      </c>
      <c r="AL6" s="95">
        <v>13470.974</v>
      </c>
      <c r="AM6" s="95">
        <v>11904.084000000001</v>
      </c>
      <c r="AN6" s="95">
        <v>14685.942999999999</v>
      </c>
      <c r="AO6" s="95">
        <v>15479.078</v>
      </c>
      <c r="AP6" s="95">
        <v>15400.59</v>
      </c>
      <c r="AQ6" s="95">
        <v>16940.096000000001</v>
      </c>
      <c r="AR6" s="95">
        <v>16410.095999999998</v>
      </c>
      <c r="AS6" s="436">
        <f t="shared" si="0"/>
        <v>11905.240857142855</v>
      </c>
      <c r="AT6" s="437">
        <f t="shared" si="1"/>
        <v>14210.298999999999</v>
      </c>
      <c r="AU6" s="437">
        <f t="shared" si="2"/>
        <v>14483.278699999999</v>
      </c>
    </row>
    <row r="7" spans="1:47" x14ac:dyDescent="0.25">
      <c r="A7" s="53"/>
      <c r="B7" s="53"/>
      <c r="C7" s="53"/>
      <c r="D7" s="53"/>
      <c r="E7" s="53"/>
      <c r="F7" s="53"/>
      <c r="G7" s="53"/>
      <c r="H7" s="26"/>
      <c r="I7" s="26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37"/>
      <c r="W7" s="37"/>
      <c r="X7" s="37"/>
      <c r="Y7" s="37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91"/>
      <c r="AL7" s="91"/>
      <c r="AM7" s="91"/>
      <c r="AS7" s="434"/>
      <c r="AT7" s="435"/>
      <c r="AU7" s="435"/>
    </row>
    <row r="8" spans="1:47" x14ac:dyDescent="0.25">
      <c r="A8" s="54" t="s">
        <v>73</v>
      </c>
      <c r="B8" s="46"/>
      <c r="C8" s="46"/>
      <c r="D8" s="46"/>
      <c r="E8" s="46"/>
      <c r="F8" s="46"/>
      <c r="G8" s="46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37"/>
      <c r="W8" s="37"/>
      <c r="X8" s="37"/>
      <c r="Y8" s="37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91"/>
      <c r="AL8" s="91"/>
      <c r="AM8" s="91"/>
      <c r="AS8" s="434"/>
      <c r="AT8" s="435"/>
      <c r="AU8" s="435"/>
    </row>
    <row r="9" spans="1:47" x14ac:dyDescent="0.25">
      <c r="A9" s="55" t="s">
        <v>74</v>
      </c>
      <c r="B9" s="56">
        <v>0.24</v>
      </c>
      <c r="C9" s="56">
        <v>0.48599999999999999</v>
      </c>
      <c r="D9" s="56">
        <v>0.64100000000000001</v>
      </c>
      <c r="E9" s="56">
        <v>0.13500000000000001</v>
      </c>
      <c r="F9" s="56">
        <v>0.215</v>
      </c>
      <c r="G9" s="56">
        <v>0.29199999999999998</v>
      </c>
      <c r="H9" s="56">
        <v>0.11</v>
      </c>
      <c r="I9" s="56">
        <v>0.248</v>
      </c>
      <c r="J9" s="56">
        <v>0.39800000000000002</v>
      </c>
      <c r="K9" s="56">
        <v>0.72299999999999998</v>
      </c>
      <c r="L9" s="56">
        <v>0.86299999999999999</v>
      </c>
      <c r="M9" s="56">
        <v>0.71099999999999997</v>
      </c>
      <c r="N9" s="56">
        <v>0.56200000000000006</v>
      </c>
      <c r="O9" s="56">
        <v>0.626</v>
      </c>
      <c r="P9" s="56">
        <v>0.64200000000000002</v>
      </c>
      <c r="Q9" s="56">
        <v>0.88500000000000001</v>
      </c>
      <c r="R9" s="56">
        <v>6.4809999999999999</v>
      </c>
      <c r="S9" s="56">
        <v>1.258</v>
      </c>
      <c r="T9" s="56">
        <v>5.2089999999999996</v>
      </c>
      <c r="U9" s="56">
        <v>2.06</v>
      </c>
      <c r="V9" s="56">
        <v>3.6480000000000001</v>
      </c>
      <c r="W9" s="56">
        <v>3.4380000000000002</v>
      </c>
      <c r="X9" s="56">
        <v>2.2050000000000001</v>
      </c>
      <c r="Y9" s="56">
        <v>4.0250000000000004</v>
      </c>
      <c r="Z9" s="56">
        <v>3.5470000000000002</v>
      </c>
      <c r="AA9" s="56">
        <v>1.292</v>
      </c>
      <c r="AB9" s="56">
        <v>2.4489999999999998</v>
      </c>
      <c r="AC9" s="56">
        <v>3.4289999999999998</v>
      </c>
      <c r="AD9" s="56">
        <v>2.4609999999999999</v>
      </c>
      <c r="AE9" s="56">
        <v>1.635</v>
      </c>
      <c r="AF9" s="56">
        <v>2.1139999999999999</v>
      </c>
      <c r="AG9" s="56">
        <v>1.153</v>
      </c>
      <c r="AH9" s="56">
        <v>2.1840000000000002</v>
      </c>
      <c r="AI9" s="56">
        <v>2.8149999999999999</v>
      </c>
      <c r="AJ9" s="56">
        <v>0.98</v>
      </c>
      <c r="AK9" s="96">
        <v>5.3209999999999997</v>
      </c>
      <c r="AL9" s="96">
        <v>4.0549999999999997</v>
      </c>
      <c r="AM9" s="96">
        <v>34.784999999999997</v>
      </c>
      <c r="AN9" s="260">
        <v>14.525</v>
      </c>
      <c r="AO9" s="924">
        <v>5.0039999999999996</v>
      </c>
      <c r="AP9" s="260">
        <v>12.884</v>
      </c>
      <c r="AQ9" s="260">
        <v>14.242000000000001</v>
      </c>
      <c r="AR9" s="260"/>
      <c r="AS9" s="436">
        <f t="shared" ref="AS9:AS14" si="3">AVERAGE(AA9:AG9)</f>
        <v>2.0761428571428571</v>
      </c>
      <c r="AT9" s="437">
        <f t="shared" ref="AT9:AT14" si="4">AVERAGE(AH9:AP9)</f>
        <v>9.1725555555555562</v>
      </c>
      <c r="AU9" s="437">
        <f t="shared" ref="AU9:AU14" si="5">AVERAGE(AH9:AQ9)</f>
        <v>9.6795000000000009</v>
      </c>
    </row>
    <row r="10" spans="1:47" x14ac:dyDescent="0.25">
      <c r="A10" s="55" t="s">
        <v>75</v>
      </c>
      <c r="B10" s="57">
        <v>6398.9969999999994</v>
      </c>
      <c r="C10" s="57">
        <v>6922.8549999999996</v>
      </c>
      <c r="D10" s="57">
        <v>7641.2819999999992</v>
      </c>
      <c r="E10" s="57">
        <v>8703.9619999999995</v>
      </c>
      <c r="F10" s="57">
        <v>9637.8539999999994</v>
      </c>
      <c r="G10" s="57">
        <v>8673.9879999999994</v>
      </c>
      <c r="H10" s="57">
        <v>9510.86</v>
      </c>
      <c r="I10" s="57">
        <v>10771.949000000001</v>
      </c>
      <c r="J10" s="57">
        <v>7697.7490000000007</v>
      </c>
      <c r="K10" s="57">
        <v>8679.1530000000002</v>
      </c>
      <c r="L10" s="57">
        <v>10524.516</v>
      </c>
      <c r="M10" s="57">
        <v>12265.996999999999</v>
      </c>
      <c r="N10" s="57">
        <v>12013.555</v>
      </c>
      <c r="O10" s="57">
        <v>9188.393</v>
      </c>
      <c r="P10" s="57">
        <v>9463.023000000001</v>
      </c>
      <c r="Q10" s="57">
        <v>9279.3700000000008</v>
      </c>
      <c r="R10" s="57">
        <v>9002.491</v>
      </c>
      <c r="S10" s="57">
        <v>10578.267</v>
      </c>
      <c r="T10" s="57">
        <v>8455.92</v>
      </c>
      <c r="U10" s="57">
        <v>10902.723</v>
      </c>
      <c r="V10" s="57">
        <v>8961.5389999999989</v>
      </c>
      <c r="W10" s="57">
        <v>9661.9369999999999</v>
      </c>
      <c r="X10" s="57">
        <v>10092.198</v>
      </c>
      <c r="Y10" s="57">
        <v>11070.512999999999</v>
      </c>
      <c r="Z10" s="57">
        <v>11221.136</v>
      </c>
      <c r="AA10" s="57">
        <v>11633.891999999998</v>
      </c>
      <c r="AB10" s="57">
        <v>11404.137000000001</v>
      </c>
      <c r="AC10" s="57">
        <v>10566.642</v>
      </c>
      <c r="AD10" s="57">
        <v>11176.425999999999</v>
      </c>
      <c r="AE10" s="57">
        <v>12765.307000000001</v>
      </c>
      <c r="AF10" s="57">
        <v>13228.273000000001</v>
      </c>
      <c r="AG10" s="57">
        <v>12499.437</v>
      </c>
      <c r="AH10" s="57">
        <v>14343.706</v>
      </c>
      <c r="AI10" s="57">
        <v>13670.168</v>
      </c>
      <c r="AJ10" s="57">
        <v>14741.447</v>
      </c>
      <c r="AK10" s="96">
        <v>14138.438</v>
      </c>
      <c r="AL10" s="96">
        <v>13445.656000000001</v>
      </c>
      <c r="AM10" s="96">
        <v>11778.923000000001</v>
      </c>
      <c r="AN10" s="260">
        <v>14664.673999999999</v>
      </c>
      <c r="AO10" s="925">
        <v>15452.44</v>
      </c>
      <c r="AP10" s="260">
        <v>15346.012000000001</v>
      </c>
      <c r="AQ10" s="260">
        <v>16899.338</v>
      </c>
      <c r="AR10" s="260"/>
      <c r="AS10" s="436">
        <f t="shared" si="3"/>
        <v>11896.302</v>
      </c>
      <c r="AT10" s="437">
        <f t="shared" si="4"/>
        <v>14175.718222222222</v>
      </c>
      <c r="AU10" s="437">
        <f t="shared" si="5"/>
        <v>14448.0802</v>
      </c>
    </row>
    <row r="11" spans="1:47" x14ac:dyDescent="0.25">
      <c r="A11" s="58" t="s">
        <v>76</v>
      </c>
      <c r="B11" s="59">
        <v>123.8</v>
      </c>
      <c r="C11" s="59">
        <v>130.30000000000001</v>
      </c>
      <c r="D11" s="59">
        <v>138.9</v>
      </c>
      <c r="E11" s="59">
        <v>146.69999999999999</v>
      </c>
      <c r="F11" s="59">
        <v>151.5</v>
      </c>
      <c r="G11" s="59">
        <v>154.5</v>
      </c>
      <c r="H11" s="59">
        <v>173.3</v>
      </c>
      <c r="I11" s="59">
        <v>207.5</v>
      </c>
      <c r="J11" s="59">
        <v>227.4</v>
      </c>
      <c r="K11" s="59">
        <v>244.1</v>
      </c>
      <c r="L11" s="59">
        <v>276.3</v>
      </c>
      <c r="M11" s="59">
        <v>294.47300000000001</v>
      </c>
      <c r="N11" s="59">
        <v>296.13299999999998</v>
      </c>
      <c r="O11" s="59">
        <v>302.28500000000003</v>
      </c>
      <c r="P11" s="59">
        <v>311.93900000000002</v>
      </c>
      <c r="Q11" s="59">
        <v>337.53199999999998</v>
      </c>
      <c r="R11" s="59">
        <v>360.45100000000002</v>
      </c>
      <c r="S11" s="59">
        <v>370.07400000000001</v>
      </c>
      <c r="T11" s="59">
        <v>382.78300000000002</v>
      </c>
      <c r="U11" s="59">
        <v>410.39299999999997</v>
      </c>
      <c r="V11" s="59">
        <v>417.22</v>
      </c>
      <c r="W11" s="59">
        <v>387.92500000000001</v>
      </c>
      <c r="X11" s="59">
        <v>438.73200000000003</v>
      </c>
      <c r="Y11" s="59">
        <v>450.27600000000001</v>
      </c>
      <c r="Z11" s="59">
        <v>463.64400000000001</v>
      </c>
      <c r="AA11" s="59">
        <v>472.42</v>
      </c>
      <c r="AB11" s="59">
        <v>497.27300000000002</v>
      </c>
      <c r="AC11" s="59">
        <v>552.68200000000002</v>
      </c>
      <c r="AD11" s="59">
        <v>592.61800000000005</v>
      </c>
      <c r="AE11" s="59">
        <v>645.27</v>
      </c>
      <c r="AF11" s="59">
        <v>706.06399999999996</v>
      </c>
      <c r="AG11" s="59">
        <v>811.43100000000004</v>
      </c>
      <c r="AH11" s="59">
        <v>985.702</v>
      </c>
      <c r="AI11" s="59">
        <v>1219.2439999999999</v>
      </c>
      <c r="AJ11" s="59">
        <v>1382.029</v>
      </c>
      <c r="AK11" s="97">
        <v>1582.4380000000001</v>
      </c>
      <c r="AL11" s="97">
        <v>1610.771</v>
      </c>
      <c r="AM11" s="97">
        <v>1465.6210000000001</v>
      </c>
      <c r="AN11" s="97">
        <v>1549.923</v>
      </c>
      <c r="AO11" s="926">
        <v>1614.692</v>
      </c>
      <c r="AP11" s="97">
        <v>1631.1569999999999</v>
      </c>
      <c r="AQ11" s="833">
        <v>1690.6652999999999</v>
      </c>
      <c r="AR11" s="833"/>
      <c r="AS11" s="436">
        <f t="shared" si="3"/>
        <v>611.10828571428567</v>
      </c>
      <c r="AT11" s="437">
        <f t="shared" si="4"/>
        <v>1449.0641111111113</v>
      </c>
      <c r="AU11" s="437">
        <f t="shared" si="5"/>
        <v>1473.2242300000003</v>
      </c>
    </row>
    <row r="12" spans="1:47" x14ac:dyDescent="0.25">
      <c r="A12" s="58" t="s">
        <v>12</v>
      </c>
      <c r="B12" s="59">
        <v>372.92399999999998</v>
      </c>
      <c r="C12" s="59">
        <v>468.78300000000002</v>
      </c>
      <c r="D12" s="59">
        <v>399.10500000000002</v>
      </c>
      <c r="E12" s="59">
        <v>468.839</v>
      </c>
      <c r="F12" s="59">
        <v>621.274</v>
      </c>
      <c r="G12" s="59">
        <v>687.86699999999996</v>
      </c>
      <c r="H12" s="59">
        <v>519.07899999999995</v>
      </c>
      <c r="I12" s="59">
        <v>443.137</v>
      </c>
      <c r="J12" s="59">
        <v>493.37400000000002</v>
      </c>
      <c r="K12" s="59">
        <v>503.245</v>
      </c>
      <c r="L12" s="59">
        <v>414.803</v>
      </c>
      <c r="M12" s="59">
        <v>318.21199999999999</v>
      </c>
      <c r="N12" s="59">
        <v>395.56099999999998</v>
      </c>
      <c r="O12" s="59">
        <v>470.77199999999999</v>
      </c>
      <c r="P12" s="59">
        <v>582.28700000000003</v>
      </c>
      <c r="Q12" s="59">
        <v>382.80500000000001</v>
      </c>
      <c r="R12" s="59">
        <v>421.07400000000001</v>
      </c>
      <c r="S12" s="59">
        <v>487.51400000000001</v>
      </c>
      <c r="T12" s="59">
        <v>435.41</v>
      </c>
      <c r="U12" s="59">
        <v>449.30399999999997</v>
      </c>
      <c r="V12" s="59">
        <v>660.42100000000005</v>
      </c>
      <c r="W12" s="59">
        <v>486.53100000000001</v>
      </c>
      <c r="X12" s="59">
        <v>380.08699999999999</v>
      </c>
      <c r="Y12" s="59">
        <v>450.21899999999999</v>
      </c>
      <c r="Z12" s="59">
        <v>535.01700000000005</v>
      </c>
      <c r="AA12" s="59">
        <v>506.67500000000001</v>
      </c>
      <c r="AB12" s="59">
        <v>447.88099999999997</v>
      </c>
      <c r="AC12" s="59">
        <v>393.42599999999999</v>
      </c>
      <c r="AD12" s="59">
        <v>469.54899999999998</v>
      </c>
      <c r="AE12" s="59">
        <v>498.89</v>
      </c>
      <c r="AF12" s="59">
        <v>477.32900000000001</v>
      </c>
      <c r="AG12" s="59">
        <v>595.93899999999996</v>
      </c>
      <c r="AH12" s="59">
        <v>693.15899999999999</v>
      </c>
      <c r="AI12" s="59">
        <v>448.78800000000001</v>
      </c>
      <c r="AJ12" s="59">
        <v>466.88099999999997</v>
      </c>
      <c r="AK12" s="97">
        <v>451.904</v>
      </c>
      <c r="AL12" s="97">
        <v>406.202</v>
      </c>
      <c r="AM12" s="97">
        <v>220.87200000000001</v>
      </c>
      <c r="AN12" s="97">
        <v>350.25799999999998</v>
      </c>
      <c r="AO12" s="926">
        <v>401.22199999999998</v>
      </c>
      <c r="AP12" s="97">
        <v>301.18799999999999</v>
      </c>
      <c r="AQ12" s="833">
        <v>551.22199999999998</v>
      </c>
      <c r="AR12" s="833"/>
      <c r="AS12" s="436">
        <f t="shared" si="3"/>
        <v>484.24128571428571</v>
      </c>
      <c r="AT12" s="437">
        <f t="shared" si="4"/>
        <v>415.60822222222225</v>
      </c>
      <c r="AU12" s="437">
        <f t="shared" si="5"/>
        <v>429.1696</v>
      </c>
    </row>
    <row r="13" spans="1:47" x14ac:dyDescent="0.25">
      <c r="A13" s="58" t="s">
        <v>40</v>
      </c>
      <c r="B13" s="60">
        <v>927.673</v>
      </c>
      <c r="C13" s="60">
        <v>936.572</v>
      </c>
      <c r="D13" s="60">
        <v>1016.577</v>
      </c>
      <c r="E13" s="60">
        <v>1160.223</v>
      </c>
      <c r="F13" s="60">
        <v>1270.98</v>
      </c>
      <c r="G13" s="60">
        <v>1235.721</v>
      </c>
      <c r="H13" s="60">
        <v>1217.3810000000001</v>
      </c>
      <c r="I13" s="60">
        <v>1215.0119999999999</v>
      </c>
      <c r="J13" s="60">
        <v>1325.2750000000001</v>
      </c>
      <c r="K13" s="60">
        <v>1300.7080000000001</v>
      </c>
      <c r="L13" s="60">
        <v>1218.713</v>
      </c>
      <c r="M13" s="60">
        <v>1347.8130000000001</v>
      </c>
      <c r="N13" s="60">
        <v>1550.856</v>
      </c>
      <c r="O13" s="60">
        <v>1343.769</v>
      </c>
      <c r="P13" s="60">
        <v>1486.722</v>
      </c>
      <c r="Q13" s="60">
        <v>1618.7439999999999</v>
      </c>
      <c r="R13" s="60">
        <v>1673.65</v>
      </c>
      <c r="S13" s="60">
        <v>1814.316</v>
      </c>
      <c r="T13" s="60">
        <v>1701.1790000000001</v>
      </c>
      <c r="U13" s="60">
        <v>1962.546</v>
      </c>
      <c r="V13" s="60">
        <v>1778.124</v>
      </c>
      <c r="W13" s="60">
        <v>1884.5070000000001</v>
      </c>
      <c r="X13" s="60">
        <v>2026.623</v>
      </c>
      <c r="Y13" s="60">
        <v>2118.172</v>
      </c>
      <c r="Z13" s="60">
        <v>2183.0320000000002</v>
      </c>
      <c r="AA13" s="60">
        <v>2125.163</v>
      </c>
      <c r="AB13" s="60">
        <v>2194.268</v>
      </c>
      <c r="AC13" s="60">
        <v>1982.5630000000001</v>
      </c>
      <c r="AD13" s="60">
        <v>2160.4839999999999</v>
      </c>
      <c r="AE13" s="60">
        <v>2168.6590000000001</v>
      </c>
      <c r="AF13" s="60">
        <v>2229.9229999999998</v>
      </c>
      <c r="AG13" s="60">
        <v>2159.36</v>
      </c>
      <c r="AH13" s="60">
        <v>2386.7600000000002</v>
      </c>
      <c r="AI13" s="60">
        <v>1930.03</v>
      </c>
      <c r="AJ13" s="60">
        <v>1990.077</v>
      </c>
      <c r="AK13" s="98">
        <v>2047.327</v>
      </c>
      <c r="AL13" s="98">
        <v>1781.86</v>
      </c>
      <c r="AM13" s="98">
        <v>2059.6979999999999</v>
      </c>
      <c r="AN13" s="98">
        <v>2311.9609999999998</v>
      </c>
      <c r="AO13" s="927">
        <v>2225.1460000000002</v>
      </c>
      <c r="AP13" s="98">
        <v>2178.489</v>
      </c>
      <c r="AQ13" s="1107">
        <v>2271.6747</v>
      </c>
      <c r="AR13" s="1109"/>
      <c r="AS13" s="438">
        <f t="shared" si="3"/>
        <v>2145.7742857142862</v>
      </c>
      <c r="AT13" s="439">
        <f t="shared" si="4"/>
        <v>2101.260888888889</v>
      </c>
      <c r="AU13" s="439">
        <f t="shared" si="5"/>
        <v>2118.3022700000001</v>
      </c>
    </row>
    <row r="14" spans="1:47" x14ac:dyDescent="0.25">
      <c r="A14" s="58" t="s">
        <v>77</v>
      </c>
      <c r="B14" s="59">
        <v>1424.3969999999999</v>
      </c>
      <c r="C14" s="59">
        <v>1535.655</v>
      </c>
      <c r="D14" s="59">
        <v>1554.5820000000001</v>
      </c>
      <c r="E14" s="59">
        <v>1775.7619999999999</v>
      </c>
      <c r="F14" s="59">
        <v>2043.7539999999999</v>
      </c>
      <c r="G14" s="59">
        <v>2078.0880000000002</v>
      </c>
      <c r="H14" s="59">
        <v>1909.76</v>
      </c>
      <c r="I14" s="59">
        <v>1865.6489999999999</v>
      </c>
      <c r="J14" s="59">
        <v>2046.049</v>
      </c>
      <c r="K14" s="59">
        <v>2048.0529999999999</v>
      </c>
      <c r="L14" s="59">
        <v>1909.816</v>
      </c>
      <c r="M14" s="59">
        <v>1960.498</v>
      </c>
      <c r="N14" s="59">
        <v>2242.5500000000002</v>
      </c>
      <c r="O14" s="59">
        <v>2116.826</v>
      </c>
      <c r="P14" s="59">
        <v>2380.9479999999999</v>
      </c>
      <c r="Q14" s="59">
        <v>2339.0810000000001</v>
      </c>
      <c r="R14" s="59">
        <v>2455.1750000000002</v>
      </c>
      <c r="S14" s="59">
        <v>2671.904</v>
      </c>
      <c r="T14" s="59">
        <v>2519.3719999999998</v>
      </c>
      <c r="U14" s="59">
        <v>2822.2429999999999</v>
      </c>
      <c r="V14" s="59">
        <v>2855.7649999999999</v>
      </c>
      <c r="W14" s="59">
        <v>2758.9630000000002</v>
      </c>
      <c r="X14" s="59">
        <v>2845.442</v>
      </c>
      <c r="Y14" s="59">
        <v>3018.6669999999999</v>
      </c>
      <c r="Z14" s="59">
        <v>3181.6930000000002</v>
      </c>
      <c r="AA14" s="59">
        <v>3104.2579999999998</v>
      </c>
      <c r="AB14" s="59">
        <v>3139.422</v>
      </c>
      <c r="AC14" s="59">
        <v>2928.6709999999998</v>
      </c>
      <c r="AD14" s="59">
        <v>3222.6509999999998</v>
      </c>
      <c r="AE14" s="59">
        <v>3312.819</v>
      </c>
      <c r="AF14" s="59">
        <v>3413.3159999999998</v>
      </c>
      <c r="AG14" s="59">
        <v>3566.73</v>
      </c>
      <c r="AH14" s="59">
        <v>4065.6210000000001</v>
      </c>
      <c r="AI14" s="59">
        <v>3598.0619999999999</v>
      </c>
      <c r="AJ14" s="59">
        <v>3838.9870000000001</v>
      </c>
      <c r="AK14" s="97">
        <v>4081.6689999999999</v>
      </c>
      <c r="AL14" s="97">
        <v>3798.8330000000001</v>
      </c>
      <c r="AM14" s="97">
        <v>3746.1909999999998</v>
      </c>
      <c r="AN14" s="97">
        <v>4212.1419999999998</v>
      </c>
      <c r="AO14" s="928">
        <v>4241.0600000000004</v>
      </c>
      <c r="AP14" s="97">
        <v>4110.8339999999998</v>
      </c>
      <c r="AQ14" s="833">
        <v>4513.5619999999999</v>
      </c>
      <c r="AR14" s="833"/>
      <c r="AS14" s="440">
        <f t="shared" si="3"/>
        <v>3241.1238571428571</v>
      </c>
      <c r="AT14" s="441">
        <f t="shared" si="4"/>
        <v>3965.933222222222</v>
      </c>
      <c r="AU14" s="441">
        <f t="shared" si="5"/>
        <v>4020.6960999999997</v>
      </c>
    </row>
    <row r="15" spans="1:47" x14ac:dyDescent="0.25">
      <c r="A15" s="53"/>
      <c r="B15" s="53"/>
      <c r="C15" s="53"/>
      <c r="D15" s="53"/>
      <c r="E15" s="53"/>
      <c r="F15" s="53"/>
      <c r="G15" s="53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1"/>
      <c r="W15" s="61"/>
      <c r="X15" s="61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91"/>
      <c r="AL15" s="91"/>
      <c r="AM15" s="91"/>
      <c r="AO15" s="268"/>
      <c r="AS15" s="434"/>
      <c r="AT15" s="435"/>
      <c r="AU15" s="435"/>
    </row>
    <row r="16" spans="1:47" x14ac:dyDescent="0.25">
      <c r="A16" s="62" t="s">
        <v>78</v>
      </c>
      <c r="B16" s="63">
        <f t="shared" ref="B16:AJ16" si="6">B10-B19</f>
        <v>1424.396999999999</v>
      </c>
      <c r="C16" s="63">
        <f t="shared" si="6"/>
        <v>1535.6549999999997</v>
      </c>
      <c r="D16" s="63">
        <f t="shared" si="6"/>
        <v>1554.5819999999994</v>
      </c>
      <c r="E16" s="63">
        <f t="shared" si="6"/>
        <v>1775.7619999999997</v>
      </c>
      <c r="F16" s="63">
        <f t="shared" si="6"/>
        <v>2043.753999999999</v>
      </c>
      <c r="G16" s="63">
        <f t="shared" si="6"/>
        <v>2078.0879999999997</v>
      </c>
      <c r="H16" s="63">
        <f t="shared" si="6"/>
        <v>1909.7600000000002</v>
      </c>
      <c r="I16" s="63">
        <f t="shared" si="6"/>
        <v>1865.6490000000013</v>
      </c>
      <c r="J16" s="63">
        <f t="shared" si="6"/>
        <v>2046.0490000000009</v>
      </c>
      <c r="K16" s="63">
        <f t="shared" si="6"/>
        <v>2048.0529999999999</v>
      </c>
      <c r="L16" s="63">
        <f t="shared" si="6"/>
        <v>1909.8159999999989</v>
      </c>
      <c r="M16" s="63">
        <f t="shared" si="6"/>
        <v>1960.4979999999996</v>
      </c>
      <c r="N16" s="63">
        <f t="shared" si="6"/>
        <v>2242.5500000000011</v>
      </c>
      <c r="O16" s="63">
        <f t="shared" si="6"/>
        <v>2116.826</v>
      </c>
      <c r="P16" s="63">
        <f t="shared" si="6"/>
        <v>2380.9480000000012</v>
      </c>
      <c r="Q16" s="63">
        <f t="shared" si="6"/>
        <v>2339.081000000001</v>
      </c>
      <c r="R16" s="63">
        <f t="shared" si="6"/>
        <v>2455.1750000000002</v>
      </c>
      <c r="S16" s="63">
        <f t="shared" si="6"/>
        <v>2671.9039999999995</v>
      </c>
      <c r="T16" s="63">
        <f t="shared" si="6"/>
        <v>2519.3720000000003</v>
      </c>
      <c r="U16" s="63">
        <f t="shared" si="6"/>
        <v>2822.2430000000004</v>
      </c>
      <c r="V16" s="63">
        <f t="shared" si="6"/>
        <v>2855.7649999999985</v>
      </c>
      <c r="W16" s="63">
        <f t="shared" si="6"/>
        <v>2758.9629999999997</v>
      </c>
      <c r="X16" s="63">
        <f t="shared" si="6"/>
        <v>2845.442</v>
      </c>
      <c r="Y16" s="63">
        <f t="shared" si="6"/>
        <v>3018.6669999999995</v>
      </c>
      <c r="Z16" s="63">
        <f t="shared" si="6"/>
        <v>3181.6930000000002</v>
      </c>
      <c r="AA16" s="63">
        <f t="shared" si="6"/>
        <v>3104.257999999998</v>
      </c>
      <c r="AB16" s="63">
        <f t="shared" si="6"/>
        <v>3139.4220000000005</v>
      </c>
      <c r="AC16" s="63">
        <f t="shared" si="6"/>
        <v>2928.6710000000003</v>
      </c>
      <c r="AD16" s="63">
        <f t="shared" si="6"/>
        <v>3222.6509999999998</v>
      </c>
      <c r="AE16" s="63">
        <f t="shared" si="6"/>
        <v>3312.8190000000013</v>
      </c>
      <c r="AF16" s="63">
        <f t="shared" si="6"/>
        <v>3413.3160000000007</v>
      </c>
      <c r="AG16" s="63">
        <f t="shared" si="6"/>
        <v>3566.7299999999996</v>
      </c>
      <c r="AH16" s="63">
        <f t="shared" si="6"/>
        <v>4065.621000000001</v>
      </c>
      <c r="AI16" s="63">
        <f t="shared" si="6"/>
        <v>3598.0619999999999</v>
      </c>
      <c r="AJ16" s="63">
        <f t="shared" si="6"/>
        <v>3838.987000000001</v>
      </c>
      <c r="AK16" s="63">
        <f t="shared" ref="AK16:AP16" si="7">AK10-AK19</f>
        <v>4081.6689999999999</v>
      </c>
      <c r="AL16" s="63">
        <f t="shared" si="7"/>
        <v>3798.8330000000005</v>
      </c>
      <c r="AM16" s="360">
        <f t="shared" si="7"/>
        <v>3746.1910000000007</v>
      </c>
      <c r="AN16" s="360">
        <f t="shared" si="7"/>
        <v>4212.1419999999998</v>
      </c>
      <c r="AO16" s="360">
        <f t="shared" si="7"/>
        <v>4241.0600000000013</v>
      </c>
      <c r="AP16" s="360">
        <f t="shared" si="7"/>
        <v>4110.8340000000007</v>
      </c>
      <c r="AQ16" s="360">
        <f t="shared" ref="AQ16" si="8">AQ10-AQ19</f>
        <v>4513.5619999999999</v>
      </c>
      <c r="AS16" s="434"/>
      <c r="AT16" s="435"/>
      <c r="AU16" s="435"/>
    </row>
    <row r="17" spans="1:47" x14ac:dyDescent="0.25">
      <c r="A17" s="62" t="s">
        <v>79</v>
      </c>
      <c r="B17" s="63">
        <f t="shared" ref="B17:G17" si="9">B16-B14</f>
        <v>0</v>
      </c>
      <c r="C17" s="63">
        <f t="shared" si="9"/>
        <v>0</v>
      </c>
      <c r="D17" s="63">
        <f t="shared" si="9"/>
        <v>0</v>
      </c>
      <c r="E17" s="63">
        <f t="shared" si="9"/>
        <v>0</v>
      </c>
      <c r="F17" s="63">
        <f t="shared" si="9"/>
        <v>0</v>
      </c>
      <c r="G17" s="63">
        <f t="shared" si="9"/>
        <v>0</v>
      </c>
      <c r="H17" s="63">
        <f>H16-H14</f>
        <v>0</v>
      </c>
      <c r="I17" s="63">
        <f t="shared" ref="I17:AK17" si="10">I16-I14</f>
        <v>0</v>
      </c>
      <c r="J17" s="63">
        <f t="shared" si="10"/>
        <v>0</v>
      </c>
      <c r="K17" s="63">
        <f t="shared" si="10"/>
        <v>0</v>
      </c>
      <c r="L17" s="63">
        <f t="shared" si="10"/>
        <v>0</v>
      </c>
      <c r="M17" s="63">
        <f t="shared" si="10"/>
        <v>0</v>
      </c>
      <c r="N17" s="63">
        <f t="shared" si="10"/>
        <v>0</v>
      </c>
      <c r="O17" s="63">
        <f t="shared" si="10"/>
        <v>0</v>
      </c>
      <c r="P17" s="63">
        <f t="shared" si="10"/>
        <v>0</v>
      </c>
      <c r="Q17" s="63">
        <f t="shared" si="10"/>
        <v>0</v>
      </c>
      <c r="R17" s="63">
        <f t="shared" si="10"/>
        <v>0</v>
      </c>
      <c r="S17" s="63">
        <f t="shared" si="10"/>
        <v>0</v>
      </c>
      <c r="T17" s="63">
        <f t="shared" si="10"/>
        <v>0</v>
      </c>
      <c r="U17" s="63">
        <f t="shared" si="10"/>
        <v>0</v>
      </c>
      <c r="V17" s="63">
        <f t="shared" si="10"/>
        <v>0</v>
      </c>
      <c r="W17" s="63">
        <f t="shared" si="10"/>
        <v>0</v>
      </c>
      <c r="X17" s="63">
        <f t="shared" si="10"/>
        <v>0</v>
      </c>
      <c r="Y17" s="63">
        <f t="shared" si="10"/>
        <v>0</v>
      </c>
      <c r="Z17" s="63">
        <f t="shared" si="10"/>
        <v>0</v>
      </c>
      <c r="AA17" s="63">
        <f t="shared" si="10"/>
        <v>0</v>
      </c>
      <c r="AB17" s="63">
        <f t="shared" si="10"/>
        <v>0</v>
      </c>
      <c r="AC17" s="63">
        <f t="shared" si="10"/>
        <v>0</v>
      </c>
      <c r="AD17" s="63">
        <f t="shared" si="10"/>
        <v>0</v>
      </c>
      <c r="AE17" s="63">
        <f t="shared" si="10"/>
        <v>0</v>
      </c>
      <c r="AF17" s="63">
        <f t="shared" si="10"/>
        <v>0</v>
      </c>
      <c r="AG17" s="63">
        <f t="shared" si="10"/>
        <v>0</v>
      </c>
      <c r="AH17" s="63">
        <f t="shared" si="10"/>
        <v>0</v>
      </c>
      <c r="AI17" s="63">
        <f t="shared" si="10"/>
        <v>0</v>
      </c>
      <c r="AJ17" s="63">
        <f t="shared" si="10"/>
        <v>0</v>
      </c>
      <c r="AK17" s="63">
        <f t="shared" si="10"/>
        <v>0</v>
      </c>
      <c r="AL17" s="63">
        <f t="shared" ref="AL17:AM17" si="11">AL16-AL14</f>
        <v>0</v>
      </c>
      <c r="AM17" s="360">
        <f t="shared" si="11"/>
        <v>0</v>
      </c>
      <c r="AN17" s="360">
        <f t="shared" ref="AN17:AO17" si="12">AN16-AN14</f>
        <v>0</v>
      </c>
      <c r="AO17" s="360">
        <f t="shared" si="12"/>
        <v>0</v>
      </c>
      <c r="AP17" s="360">
        <f t="shared" ref="AP17:AQ17" si="13">AP16-AP14</f>
        <v>0</v>
      </c>
      <c r="AQ17" s="360">
        <f t="shared" si="13"/>
        <v>0</v>
      </c>
      <c r="AS17" s="434"/>
      <c r="AT17" s="435"/>
      <c r="AU17" s="435"/>
    </row>
    <row r="18" spans="1:47" x14ac:dyDescent="0.25">
      <c r="A18" s="53"/>
      <c r="B18" s="53"/>
      <c r="C18" s="53"/>
      <c r="D18" s="53"/>
      <c r="E18" s="53"/>
      <c r="F18" s="53"/>
      <c r="G18" s="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64"/>
      <c r="U18" s="64"/>
      <c r="V18" s="61"/>
      <c r="W18" s="61"/>
      <c r="X18" s="61"/>
      <c r="Y18" s="37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91"/>
      <c r="AL18" s="91"/>
      <c r="AM18" s="91"/>
      <c r="AS18" s="434"/>
      <c r="AT18" s="435"/>
      <c r="AU18" s="435"/>
    </row>
    <row r="19" spans="1:47" s="65" customFormat="1" x14ac:dyDescent="0.25">
      <c r="A19" s="65" t="s">
        <v>24</v>
      </c>
      <c r="B19" s="66">
        <v>4974.6000000000004</v>
      </c>
      <c r="C19" s="66">
        <v>5387.2</v>
      </c>
      <c r="D19" s="66">
        <v>6086.7</v>
      </c>
      <c r="E19" s="66">
        <v>6928.2</v>
      </c>
      <c r="F19" s="66">
        <v>7594.1</v>
      </c>
      <c r="G19" s="66">
        <v>6595.9</v>
      </c>
      <c r="H19" s="66">
        <v>7601.1</v>
      </c>
      <c r="I19" s="66">
        <v>8906.2999999999993</v>
      </c>
      <c r="J19" s="66">
        <v>5651.7</v>
      </c>
      <c r="K19" s="66">
        <v>6631.1</v>
      </c>
      <c r="L19" s="66">
        <v>8614.7000000000007</v>
      </c>
      <c r="M19" s="66">
        <v>10305.499</v>
      </c>
      <c r="N19" s="66">
        <v>9771.0049999999992</v>
      </c>
      <c r="O19" s="66">
        <v>7071.567</v>
      </c>
      <c r="P19" s="66">
        <v>7082.0749999999998</v>
      </c>
      <c r="Q19" s="66">
        <v>6940.2889999999998</v>
      </c>
      <c r="R19" s="66">
        <v>6547.3159999999998</v>
      </c>
      <c r="S19" s="66">
        <v>7906.3630000000003</v>
      </c>
      <c r="T19" s="66">
        <v>5936.5479999999998</v>
      </c>
      <c r="U19" s="66">
        <v>8080.48</v>
      </c>
      <c r="V19" s="66">
        <v>6105.7740000000003</v>
      </c>
      <c r="W19" s="66">
        <v>6902.9740000000002</v>
      </c>
      <c r="X19" s="66">
        <v>7246.7560000000003</v>
      </c>
      <c r="Y19" s="66">
        <v>8051.8459999999995</v>
      </c>
      <c r="Z19" s="66">
        <v>8039.4430000000002</v>
      </c>
      <c r="AA19" s="66">
        <v>8529.634</v>
      </c>
      <c r="AB19" s="66">
        <v>8264.7150000000001</v>
      </c>
      <c r="AC19" s="66">
        <v>7637.9709999999995</v>
      </c>
      <c r="AD19" s="66">
        <v>7953.7749999999996</v>
      </c>
      <c r="AE19" s="66">
        <v>9452.4879999999994</v>
      </c>
      <c r="AF19" s="66">
        <v>9814.9570000000003</v>
      </c>
      <c r="AG19" s="66">
        <v>8932.7070000000003</v>
      </c>
      <c r="AH19" s="66">
        <v>10278.084999999999</v>
      </c>
      <c r="AI19" s="66">
        <v>10072.106</v>
      </c>
      <c r="AJ19" s="66">
        <v>10902.46</v>
      </c>
      <c r="AK19" s="99">
        <v>10056.769</v>
      </c>
      <c r="AL19" s="99">
        <v>9646.8230000000003</v>
      </c>
      <c r="AM19" s="99">
        <v>8032.732</v>
      </c>
      <c r="AN19" s="99">
        <v>10452.531999999999</v>
      </c>
      <c r="AO19" s="447">
        <v>11211.38</v>
      </c>
      <c r="AP19" s="99">
        <v>11235.178</v>
      </c>
      <c r="AQ19" s="99">
        <v>12385.776</v>
      </c>
      <c r="AR19" s="99"/>
      <c r="AS19" s="922">
        <f>AVERAGE(AA19:AG19)</f>
        <v>8655.178142857143</v>
      </c>
      <c r="AT19" s="923">
        <f>AVERAGE(AH19:AP19)</f>
        <v>10209.785000000002</v>
      </c>
      <c r="AU19" s="923">
        <f>AVERAGE(AH19:AQ19)</f>
        <v>10427.384100000001</v>
      </c>
    </row>
    <row r="20" spans="1:47" x14ac:dyDescent="0.25">
      <c r="A20" s="43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91"/>
      <c r="AL20" s="91"/>
      <c r="AM20" s="91"/>
      <c r="AO20" s="268"/>
      <c r="AS20" s="434"/>
      <c r="AT20" s="435"/>
      <c r="AU20" s="435"/>
    </row>
    <row r="21" spans="1:47" x14ac:dyDescent="0.25">
      <c r="A21" s="65" t="s">
        <v>80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91"/>
      <c r="AL21" s="91"/>
      <c r="AM21" s="91"/>
      <c r="AS21" s="434"/>
      <c r="AT21" s="435"/>
      <c r="AU21" s="435"/>
    </row>
    <row r="22" spans="1:47" x14ac:dyDescent="0.25">
      <c r="A22" s="55" t="s">
        <v>81</v>
      </c>
      <c r="B22" s="56">
        <v>0.59699999999999998</v>
      </c>
      <c r="C22" s="56">
        <v>0.39400000000000002</v>
      </c>
      <c r="D22" s="56">
        <v>0.65600000000000003</v>
      </c>
      <c r="E22" s="56">
        <v>0.30399999999999999</v>
      </c>
      <c r="F22" s="56">
        <v>0.16600000000000001</v>
      </c>
      <c r="G22" s="56">
        <v>3.0000000000000001E-3</v>
      </c>
      <c r="H22" s="56">
        <v>0.159</v>
      </c>
      <c r="I22" s="56">
        <v>5.8999999999999997E-2</v>
      </c>
      <c r="J22" s="56">
        <v>0.312</v>
      </c>
      <c r="K22" s="56">
        <v>8.3000000000000004E-2</v>
      </c>
      <c r="L22" s="56">
        <v>0.95299999999999996</v>
      </c>
      <c r="M22" s="56">
        <v>0.16700000000000001</v>
      </c>
      <c r="N22" s="56">
        <v>0.70499999999999996</v>
      </c>
      <c r="O22" s="56">
        <v>0.59099999999999997</v>
      </c>
      <c r="P22" s="56">
        <v>0.439</v>
      </c>
      <c r="Q22" s="56">
        <v>0.27500000000000002</v>
      </c>
      <c r="R22" s="56">
        <v>4.4050000000000002</v>
      </c>
      <c r="S22" s="56">
        <v>1.0389999999999999</v>
      </c>
      <c r="T22" s="56">
        <v>7.9539999999999997</v>
      </c>
      <c r="U22" s="56">
        <v>3.7389999999999999</v>
      </c>
      <c r="V22" s="56">
        <v>4.9619999999999997</v>
      </c>
      <c r="W22" s="56">
        <v>2.35</v>
      </c>
      <c r="X22" s="56">
        <v>0.98599999999999999</v>
      </c>
      <c r="Y22" s="56">
        <v>5.7160000000000002</v>
      </c>
      <c r="Z22" s="56">
        <v>3.403</v>
      </c>
      <c r="AA22" s="56">
        <v>0.91100000000000003</v>
      </c>
      <c r="AB22" s="56">
        <v>1.6839999999999999</v>
      </c>
      <c r="AC22" s="56">
        <v>4.0599999999999996</v>
      </c>
      <c r="AD22" s="56">
        <v>3.5230000000000001</v>
      </c>
      <c r="AE22" s="56">
        <v>1.704</v>
      </c>
      <c r="AF22" s="56">
        <v>1.2350000000000001</v>
      </c>
      <c r="AG22" s="56">
        <v>1.6839999999999999</v>
      </c>
      <c r="AH22" s="56">
        <v>2.8180000000000001</v>
      </c>
      <c r="AI22" s="56">
        <v>4.1079999999999997</v>
      </c>
      <c r="AJ22" s="56">
        <v>1.319</v>
      </c>
      <c r="AK22" s="96">
        <v>8.4640000000000004</v>
      </c>
      <c r="AL22" s="96">
        <v>3.9340000000000002</v>
      </c>
      <c r="AM22" s="96">
        <v>45.427</v>
      </c>
      <c r="AN22" s="450">
        <v>6.5670000000000002</v>
      </c>
      <c r="AO22" s="943">
        <v>5.9290000000000003</v>
      </c>
      <c r="AP22" s="450">
        <v>17.677</v>
      </c>
      <c r="AQ22" s="450">
        <v>11.744999999999999</v>
      </c>
      <c r="AR22" s="260"/>
      <c r="AS22" s="436">
        <f t="shared" ref="AS22:AS27" si="14">AVERAGE(AA22:AG22)</f>
        <v>2.1144285714285713</v>
      </c>
      <c r="AT22" s="437">
        <f t="shared" ref="AT22:AT27" si="15">AVERAGE(AH22:AP22)</f>
        <v>10.693666666666665</v>
      </c>
      <c r="AU22" s="437">
        <f t="shared" ref="AU22:AU27" si="16">AVERAGE(AH22:AQ22)</f>
        <v>10.7988</v>
      </c>
    </row>
    <row r="23" spans="1:47" x14ac:dyDescent="0.25">
      <c r="A23" s="55" t="s">
        <v>82</v>
      </c>
      <c r="B23" s="57">
        <v>4975.1970000000001</v>
      </c>
      <c r="C23" s="57">
        <v>5387.5940000000001</v>
      </c>
      <c r="D23" s="57">
        <v>6087.3559999999998</v>
      </c>
      <c r="E23" s="57">
        <v>6928.5039999999999</v>
      </c>
      <c r="F23" s="57">
        <v>7594.2660000000005</v>
      </c>
      <c r="G23" s="57">
        <v>6595.9029999999993</v>
      </c>
      <c r="H23" s="57">
        <v>7601.259</v>
      </c>
      <c r="I23" s="57">
        <v>8906.3589999999986</v>
      </c>
      <c r="J23" s="57">
        <v>5652.0119999999997</v>
      </c>
      <c r="K23" s="57">
        <v>6631.183</v>
      </c>
      <c r="L23" s="57">
        <v>8615.6530000000002</v>
      </c>
      <c r="M23" s="57">
        <v>10305.665999999999</v>
      </c>
      <c r="N23" s="57">
        <v>9771.7099999999991</v>
      </c>
      <c r="O23" s="57">
        <v>7072.1580000000004</v>
      </c>
      <c r="P23" s="57">
        <v>7082.5140000000001</v>
      </c>
      <c r="Q23" s="57">
        <v>6940.5639999999994</v>
      </c>
      <c r="R23" s="57">
        <v>6551.7209999999995</v>
      </c>
      <c r="S23" s="57">
        <v>7907.402</v>
      </c>
      <c r="T23" s="57">
        <v>5944.5019999999995</v>
      </c>
      <c r="U23" s="57">
        <v>8084.2189999999991</v>
      </c>
      <c r="V23" s="57">
        <v>6110.7360000000008</v>
      </c>
      <c r="W23" s="57">
        <v>6905.3240000000005</v>
      </c>
      <c r="X23" s="57">
        <v>7247.7420000000002</v>
      </c>
      <c r="Y23" s="57">
        <v>8057.5619999999999</v>
      </c>
      <c r="Z23" s="57">
        <v>8042.8460000000005</v>
      </c>
      <c r="AA23" s="57">
        <v>8530.5450000000001</v>
      </c>
      <c r="AB23" s="57">
        <v>8266.3989999999994</v>
      </c>
      <c r="AC23" s="57">
        <v>7642.0309999999999</v>
      </c>
      <c r="AD23" s="57">
        <v>7957.2979999999998</v>
      </c>
      <c r="AE23" s="57">
        <v>9454.1919999999991</v>
      </c>
      <c r="AF23" s="57">
        <v>9816.1920000000009</v>
      </c>
      <c r="AG23" s="57">
        <v>8934.3909999999996</v>
      </c>
      <c r="AH23" s="57">
        <v>10280.902999999998</v>
      </c>
      <c r="AI23" s="57">
        <v>10076.214</v>
      </c>
      <c r="AJ23" s="57">
        <v>10903.778999999999</v>
      </c>
      <c r="AK23" s="96">
        <v>10065.233</v>
      </c>
      <c r="AL23" s="96">
        <v>9650.7569999999996</v>
      </c>
      <c r="AM23" s="96">
        <v>8078.1589999999997</v>
      </c>
      <c r="AN23" s="450">
        <v>10459.098999999998</v>
      </c>
      <c r="AO23" s="901">
        <v>11217.308999999999</v>
      </c>
      <c r="AP23" s="450">
        <v>11252.855</v>
      </c>
      <c r="AQ23" s="450">
        <v>12397.521000000001</v>
      </c>
      <c r="AR23" s="260"/>
      <c r="AS23" s="436">
        <f t="shared" si="14"/>
        <v>8657.2925714285702</v>
      </c>
      <c r="AT23" s="437">
        <f t="shared" si="15"/>
        <v>10220.478666666666</v>
      </c>
      <c r="AU23" s="437">
        <f t="shared" si="16"/>
        <v>10438.1829</v>
      </c>
    </row>
    <row r="24" spans="1:47" x14ac:dyDescent="0.25">
      <c r="A24" s="58" t="s">
        <v>76</v>
      </c>
      <c r="B24" s="59">
        <v>114.4</v>
      </c>
      <c r="C24" s="59">
        <v>117.9</v>
      </c>
      <c r="D24" s="59">
        <v>128.6</v>
      </c>
      <c r="E24" s="59">
        <v>135.1</v>
      </c>
      <c r="F24" s="59">
        <v>140.30000000000001</v>
      </c>
      <c r="G24" s="59">
        <v>144.69999999999999</v>
      </c>
      <c r="H24" s="59">
        <v>165.4</v>
      </c>
      <c r="I24" s="59">
        <v>192.4</v>
      </c>
      <c r="J24" s="59">
        <v>212.3</v>
      </c>
      <c r="K24" s="59">
        <v>236.1</v>
      </c>
      <c r="L24" s="59">
        <v>262.39999999999998</v>
      </c>
      <c r="M24" s="59">
        <v>281.49200000000002</v>
      </c>
      <c r="N24" s="59">
        <v>287.58100000000002</v>
      </c>
      <c r="O24" s="59">
        <v>301.35000000000002</v>
      </c>
      <c r="P24" s="59">
        <v>312.90499999999997</v>
      </c>
      <c r="Q24" s="59">
        <v>329.87200000000001</v>
      </c>
      <c r="R24" s="59">
        <v>362.22199999999998</v>
      </c>
      <c r="S24" s="59">
        <v>365.04700000000003</v>
      </c>
      <c r="T24" s="59">
        <v>378.87700000000001</v>
      </c>
      <c r="U24" s="59">
        <v>410.45699999999999</v>
      </c>
      <c r="V24" s="59">
        <v>405.50400000000002</v>
      </c>
      <c r="W24" s="59">
        <v>400.30099999999999</v>
      </c>
      <c r="X24" s="59">
        <v>433.01100000000002</v>
      </c>
      <c r="Y24" s="59">
        <v>441.04899999999998</v>
      </c>
      <c r="Z24" s="59">
        <v>454.10899999999998</v>
      </c>
      <c r="AA24" s="59">
        <v>470.29300000000001</v>
      </c>
      <c r="AB24" s="59">
        <v>485.14800000000002</v>
      </c>
      <c r="AC24" s="59">
        <v>565.673</v>
      </c>
      <c r="AD24" s="59">
        <v>610.60199999999998</v>
      </c>
      <c r="AE24" s="59">
        <v>639.68899999999996</v>
      </c>
      <c r="AF24" s="59">
        <v>715.59299999999996</v>
      </c>
      <c r="AG24" s="59">
        <v>831.39499999999998</v>
      </c>
      <c r="AH24" s="59">
        <v>1045.962</v>
      </c>
      <c r="AI24" s="59">
        <v>1178.2439999999999</v>
      </c>
      <c r="AJ24" s="59">
        <v>1447.24</v>
      </c>
      <c r="AK24" s="97">
        <v>1576.7080000000001</v>
      </c>
      <c r="AL24" s="97">
        <v>1637.0709999999999</v>
      </c>
      <c r="AM24" s="97">
        <v>1429.84</v>
      </c>
      <c r="AN24" s="97">
        <v>1602.3330000000001</v>
      </c>
      <c r="AO24" s="919">
        <v>1622.1</v>
      </c>
      <c r="AP24" s="97">
        <v>1651.84</v>
      </c>
      <c r="AQ24" s="97">
        <v>1712.4863</v>
      </c>
      <c r="AR24" s="833"/>
      <c r="AS24" s="436">
        <f t="shared" si="14"/>
        <v>616.91328571428573</v>
      </c>
      <c r="AT24" s="437">
        <f t="shared" si="15"/>
        <v>1465.7042222222224</v>
      </c>
      <c r="AU24" s="437">
        <f t="shared" si="16"/>
        <v>1490.3824300000001</v>
      </c>
    </row>
    <row r="25" spans="1:47" x14ac:dyDescent="0.25">
      <c r="A25" s="58" t="s">
        <v>12</v>
      </c>
      <c r="B25" s="59">
        <v>426.83600000000001</v>
      </c>
      <c r="C25" s="59">
        <v>382.60199999999998</v>
      </c>
      <c r="D25" s="59">
        <v>407.863</v>
      </c>
      <c r="E25" s="59">
        <v>413.30799999999999</v>
      </c>
      <c r="F25" s="59">
        <v>597.73599999999999</v>
      </c>
      <c r="G25" s="59">
        <v>645.97400000000005</v>
      </c>
      <c r="H25" s="59">
        <v>470.22300000000001</v>
      </c>
      <c r="I25" s="59">
        <v>509.57</v>
      </c>
      <c r="J25" s="59">
        <v>505.892</v>
      </c>
      <c r="K25" s="59">
        <v>580.41600000000005</v>
      </c>
      <c r="L25" s="59">
        <v>460.20600000000002</v>
      </c>
      <c r="M25" s="59">
        <v>312.83100000000002</v>
      </c>
      <c r="N25" s="59">
        <v>404.74799999999999</v>
      </c>
      <c r="O25" s="59">
        <v>502.62400000000002</v>
      </c>
      <c r="P25" s="59">
        <v>681.62400000000002</v>
      </c>
      <c r="Q25" s="59">
        <v>470.66899999999998</v>
      </c>
      <c r="R25" s="59">
        <v>361.68900000000002</v>
      </c>
      <c r="S25" s="59">
        <v>463.04199999999997</v>
      </c>
      <c r="T25" s="59">
        <v>329.995</v>
      </c>
      <c r="U25" s="59">
        <v>590.43499999999995</v>
      </c>
      <c r="V25" s="59">
        <v>562.18100000000004</v>
      </c>
      <c r="W25" s="59">
        <v>524.71799999999996</v>
      </c>
      <c r="X25" s="59">
        <v>379.90100000000001</v>
      </c>
      <c r="Y25" s="59">
        <v>465.08199999999999</v>
      </c>
      <c r="Z25" s="59">
        <v>465.1</v>
      </c>
      <c r="AA25" s="59">
        <v>415.28699999999998</v>
      </c>
      <c r="AB25" s="59">
        <v>448.37799999999999</v>
      </c>
      <c r="AC25" s="59">
        <v>390.18900000000002</v>
      </c>
      <c r="AD25" s="59">
        <v>505.892</v>
      </c>
      <c r="AE25" s="59">
        <v>439.20800000000003</v>
      </c>
      <c r="AF25" s="59">
        <v>474.24299999999999</v>
      </c>
      <c r="AG25" s="59">
        <v>512.99400000000003</v>
      </c>
      <c r="AH25" s="59">
        <v>642.10599999999999</v>
      </c>
      <c r="AI25" s="59">
        <v>370.935</v>
      </c>
      <c r="AJ25" s="59">
        <v>421.51100000000002</v>
      </c>
      <c r="AK25" s="97">
        <v>402.88099999999997</v>
      </c>
      <c r="AL25" s="97">
        <v>444.13499999999999</v>
      </c>
      <c r="AM25" s="97">
        <v>161.05799999999999</v>
      </c>
      <c r="AN25" s="97">
        <v>389.80599999999998</v>
      </c>
      <c r="AO25" s="919">
        <v>400.07900000000001</v>
      </c>
      <c r="AP25" s="97">
        <v>340.40499999999997</v>
      </c>
      <c r="AQ25" s="97">
        <v>544.26900000000001</v>
      </c>
      <c r="AR25" s="833"/>
      <c r="AS25" s="436">
        <f t="shared" si="14"/>
        <v>455.17014285714288</v>
      </c>
      <c r="AT25" s="437">
        <f t="shared" si="15"/>
        <v>396.9906666666667</v>
      </c>
      <c r="AU25" s="437">
        <f t="shared" si="16"/>
        <v>411.71850000000006</v>
      </c>
    </row>
    <row r="26" spans="1:47" x14ac:dyDescent="0.25">
      <c r="A26" s="58" t="s">
        <v>40</v>
      </c>
      <c r="B26" s="60">
        <v>1060.3610000000001</v>
      </c>
      <c r="C26" s="60">
        <v>1038.8920000000001</v>
      </c>
      <c r="D26" s="60">
        <v>1069.2929999999999</v>
      </c>
      <c r="E26" s="60">
        <v>1228.9960000000001</v>
      </c>
      <c r="F26" s="60">
        <v>1299.23</v>
      </c>
      <c r="G26" s="60">
        <v>1142.829</v>
      </c>
      <c r="H26" s="60">
        <v>1199.2360000000001</v>
      </c>
      <c r="I26" s="60">
        <v>1305.1890000000001</v>
      </c>
      <c r="J26" s="60">
        <v>1068.82</v>
      </c>
      <c r="K26" s="60">
        <v>1191.4670000000001</v>
      </c>
      <c r="L26" s="60">
        <v>1305.9469999999999</v>
      </c>
      <c r="M26" s="60">
        <v>1463.15</v>
      </c>
      <c r="N26" s="60">
        <v>1443.7909999999999</v>
      </c>
      <c r="O26" s="60">
        <v>1064.258</v>
      </c>
      <c r="P26" s="60">
        <v>1275.5640000000001</v>
      </c>
      <c r="Q26" s="60">
        <v>1351.049</v>
      </c>
      <c r="R26" s="60">
        <v>1266.825</v>
      </c>
      <c r="S26" s="60">
        <v>1401.098</v>
      </c>
      <c r="T26" s="60">
        <v>1239.9159999999999</v>
      </c>
      <c r="U26" s="60">
        <v>1491.634</v>
      </c>
      <c r="V26" s="60">
        <v>1343.51</v>
      </c>
      <c r="W26" s="60">
        <v>1486.1769999999999</v>
      </c>
      <c r="X26" s="60">
        <v>1494.932</v>
      </c>
      <c r="Y26" s="60">
        <v>1453.0029999999999</v>
      </c>
      <c r="Z26" s="60">
        <v>1521.742</v>
      </c>
      <c r="AA26" s="60">
        <v>1601.9659999999999</v>
      </c>
      <c r="AB26" s="60">
        <v>1537.61</v>
      </c>
      <c r="AC26" s="60">
        <v>1554.296</v>
      </c>
      <c r="AD26" s="60">
        <v>1569.345</v>
      </c>
      <c r="AE26" s="60">
        <v>1618.961</v>
      </c>
      <c r="AF26" s="60">
        <v>1639.028</v>
      </c>
      <c r="AG26" s="60">
        <v>1521.752</v>
      </c>
      <c r="AH26" s="60">
        <v>1734.1130000000001</v>
      </c>
      <c r="AI26" s="60">
        <v>1572.89</v>
      </c>
      <c r="AJ26" s="60">
        <v>1341.241</v>
      </c>
      <c r="AK26" s="98">
        <v>1562.4159999999999</v>
      </c>
      <c r="AL26" s="98">
        <v>1546.1949999999999</v>
      </c>
      <c r="AM26" s="98">
        <v>1087.335</v>
      </c>
      <c r="AN26" s="98">
        <v>1458.837</v>
      </c>
      <c r="AO26" s="920">
        <v>1445.3240000000001</v>
      </c>
      <c r="AP26" s="98">
        <v>1438.377</v>
      </c>
      <c r="AQ26" s="98">
        <v>1524.5227</v>
      </c>
      <c r="AR26" s="1107"/>
      <c r="AS26" s="438">
        <f t="shared" si="14"/>
        <v>1577.5654285714286</v>
      </c>
      <c r="AT26" s="439">
        <f t="shared" si="15"/>
        <v>1465.192</v>
      </c>
      <c r="AU26" s="439">
        <f t="shared" si="16"/>
        <v>1471.1250700000001</v>
      </c>
    </row>
    <row r="27" spans="1:47" x14ac:dyDescent="0.25">
      <c r="A27" s="58" t="s">
        <v>77</v>
      </c>
      <c r="B27" s="59">
        <v>1601.597</v>
      </c>
      <c r="C27" s="59">
        <v>1539.394</v>
      </c>
      <c r="D27" s="59">
        <v>1605.7560000000001</v>
      </c>
      <c r="E27" s="59">
        <v>1777.404</v>
      </c>
      <c r="F27" s="59">
        <v>2037.2660000000001</v>
      </c>
      <c r="G27" s="59">
        <v>1933.5029999999999</v>
      </c>
      <c r="H27" s="59">
        <v>1834.8589999999999</v>
      </c>
      <c r="I27" s="59">
        <v>2007.1590000000001</v>
      </c>
      <c r="J27" s="59">
        <v>1787.0119999999999</v>
      </c>
      <c r="K27" s="59">
        <v>2007.9829999999999</v>
      </c>
      <c r="L27" s="59">
        <v>2028.5530000000001</v>
      </c>
      <c r="M27" s="59">
        <v>2057.473</v>
      </c>
      <c r="N27" s="59">
        <v>2136.12</v>
      </c>
      <c r="O27" s="59">
        <v>1868.232</v>
      </c>
      <c r="P27" s="59">
        <v>2270.0929999999998</v>
      </c>
      <c r="Q27" s="59">
        <v>2151.59</v>
      </c>
      <c r="R27" s="59">
        <v>1990.7360000000001</v>
      </c>
      <c r="S27" s="59">
        <v>2229.1869999999999</v>
      </c>
      <c r="T27" s="59">
        <v>1948.788</v>
      </c>
      <c r="U27" s="59">
        <v>2492.5259999999998</v>
      </c>
      <c r="V27" s="59">
        <v>2311.1950000000002</v>
      </c>
      <c r="W27" s="59">
        <v>2411.1959999999999</v>
      </c>
      <c r="X27" s="59">
        <v>2307.8440000000001</v>
      </c>
      <c r="Y27" s="59">
        <v>2359.134</v>
      </c>
      <c r="Z27" s="59">
        <v>2440.951</v>
      </c>
      <c r="AA27" s="59">
        <v>2487.5459999999998</v>
      </c>
      <c r="AB27" s="59">
        <v>2471.136</v>
      </c>
      <c r="AC27" s="59">
        <v>2510.1579999999999</v>
      </c>
      <c r="AD27" s="59">
        <v>2685.8389999999999</v>
      </c>
      <c r="AE27" s="59">
        <v>2697.8580000000002</v>
      </c>
      <c r="AF27" s="59">
        <v>2828.864</v>
      </c>
      <c r="AG27" s="59">
        <v>2866.1410000000001</v>
      </c>
      <c r="AH27" s="59">
        <v>3422.181</v>
      </c>
      <c r="AI27" s="59">
        <v>3122.069</v>
      </c>
      <c r="AJ27" s="59">
        <v>3209.9920000000002</v>
      </c>
      <c r="AK27" s="97">
        <v>3542.0050000000001</v>
      </c>
      <c r="AL27" s="97">
        <v>3627.4009999999998</v>
      </c>
      <c r="AM27" s="97">
        <v>2678.2330000000002</v>
      </c>
      <c r="AN27" s="97">
        <v>3450.9760000000001</v>
      </c>
      <c r="AO27" s="97">
        <v>3467.5030000000002</v>
      </c>
      <c r="AP27" s="97">
        <v>3430.6219999999998</v>
      </c>
      <c r="AQ27" s="97">
        <v>3781.2779999999998</v>
      </c>
      <c r="AR27" s="1108"/>
      <c r="AS27" s="440">
        <f t="shared" si="14"/>
        <v>2649.6488571428572</v>
      </c>
      <c r="AT27" s="441">
        <f t="shared" si="15"/>
        <v>3327.8868888888887</v>
      </c>
      <c r="AU27" s="441">
        <f t="shared" si="16"/>
        <v>3373.2260000000001</v>
      </c>
    </row>
    <row r="28" spans="1:47" x14ac:dyDescent="0.25">
      <c r="A28" s="53"/>
      <c r="B28" s="53"/>
      <c r="C28" s="53"/>
      <c r="D28" s="53"/>
      <c r="E28" s="53"/>
      <c r="F28" s="53"/>
      <c r="G28" s="53"/>
      <c r="H28" s="68"/>
      <c r="I28" s="68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>
        <f>AVERAGE(AA26:AL26)</f>
        <v>1566.6510833333332</v>
      </c>
      <c r="AB28" s="37"/>
      <c r="AC28" s="37"/>
      <c r="AD28" s="37"/>
      <c r="AE28" s="37"/>
      <c r="AF28" s="37"/>
      <c r="AG28" s="37"/>
      <c r="AH28" s="37"/>
      <c r="AI28" s="37"/>
      <c r="AJ28" s="428"/>
      <c r="AK28" s="91"/>
      <c r="AL28" s="91"/>
      <c r="AM28" s="91"/>
      <c r="AN28" s="91"/>
      <c r="AS28" s="434"/>
      <c r="AT28" s="435"/>
      <c r="AU28" s="435"/>
    </row>
    <row r="29" spans="1:47" x14ac:dyDescent="0.25">
      <c r="A29" s="69" t="s">
        <v>83</v>
      </c>
      <c r="B29" s="63">
        <f t="shared" ref="B29:AJ29" si="17">B23-B32</f>
        <v>1601.5970000000002</v>
      </c>
      <c r="C29" s="63">
        <f t="shared" si="17"/>
        <v>1539.3940000000002</v>
      </c>
      <c r="D29" s="63">
        <f t="shared" si="17"/>
        <v>1605.7559999999994</v>
      </c>
      <c r="E29" s="63">
        <f t="shared" si="17"/>
        <v>1777.4039999999995</v>
      </c>
      <c r="F29" s="63">
        <f t="shared" si="17"/>
        <v>2037.2660000000005</v>
      </c>
      <c r="G29" s="63">
        <f t="shared" si="17"/>
        <v>1933.5029999999997</v>
      </c>
      <c r="H29" s="63">
        <f t="shared" si="17"/>
        <v>1834.8590000000004</v>
      </c>
      <c r="I29" s="63">
        <f t="shared" si="17"/>
        <v>2007.1589999999987</v>
      </c>
      <c r="J29" s="63">
        <f t="shared" si="17"/>
        <v>1787.0119999999997</v>
      </c>
      <c r="K29" s="63">
        <f t="shared" si="17"/>
        <v>2007.9830000000002</v>
      </c>
      <c r="L29" s="63">
        <f t="shared" si="17"/>
        <v>2028.5529999999999</v>
      </c>
      <c r="M29" s="63">
        <f t="shared" si="17"/>
        <v>2057.473</v>
      </c>
      <c r="N29" s="63">
        <f t="shared" si="17"/>
        <v>2136.119999999999</v>
      </c>
      <c r="O29" s="63">
        <f t="shared" si="17"/>
        <v>1868.232</v>
      </c>
      <c r="P29" s="63">
        <f t="shared" si="17"/>
        <v>2270.0929999999998</v>
      </c>
      <c r="Q29" s="63">
        <f t="shared" si="17"/>
        <v>2151.5899999999992</v>
      </c>
      <c r="R29" s="63">
        <f t="shared" si="17"/>
        <v>1990.7359999999999</v>
      </c>
      <c r="S29" s="63">
        <f t="shared" si="17"/>
        <v>2229.1869999999999</v>
      </c>
      <c r="T29" s="63">
        <f t="shared" si="17"/>
        <v>1948.7879999999996</v>
      </c>
      <c r="U29" s="63">
        <f t="shared" si="17"/>
        <v>2492.5259999999989</v>
      </c>
      <c r="V29" s="63">
        <f t="shared" si="17"/>
        <v>2311.1950000000006</v>
      </c>
      <c r="W29" s="63">
        <f t="shared" si="17"/>
        <v>2411.1960000000008</v>
      </c>
      <c r="X29" s="63">
        <f t="shared" si="17"/>
        <v>2307.8440000000001</v>
      </c>
      <c r="Y29" s="63">
        <f t="shared" si="17"/>
        <v>2359.134</v>
      </c>
      <c r="Z29" s="63">
        <f t="shared" si="17"/>
        <v>2440.951</v>
      </c>
      <c r="AA29" s="63">
        <f t="shared" si="17"/>
        <v>2487.5460000000003</v>
      </c>
      <c r="AB29" s="63">
        <f t="shared" si="17"/>
        <v>2471.1359999999995</v>
      </c>
      <c r="AC29" s="63">
        <f t="shared" si="17"/>
        <v>2510.1580000000004</v>
      </c>
      <c r="AD29" s="63">
        <f t="shared" si="17"/>
        <v>2685.8389999999999</v>
      </c>
      <c r="AE29" s="63">
        <f t="shared" si="17"/>
        <v>2697.8579999999993</v>
      </c>
      <c r="AF29" s="63">
        <f t="shared" si="17"/>
        <v>2828.8640000000005</v>
      </c>
      <c r="AG29" s="63">
        <f t="shared" si="17"/>
        <v>2866.1409999999996</v>
      </c>
      <c r="AH29" s="63">
        <f t="shared" si="17"/>
        <v>3422.1809999999987</v>
      </c>
      <c r="AI29" s="63">
        <f t="shared" si="17"/>
        <v>3122.0689999999995</v>
      </c>
      <c r="AJ29" s="63">
        <f t="shared" si="17"/>
        <v>3209.9919999999984</v>
      </c>
      <c r="AK29" s="63">
        <f t="shared" ref="AK29:AP29" si="18">AK23-AK32</f>
        <v>3542.0050000000001</v>
      </c>
      <c r="AL29" s="63">
        <f t="shared" si="18"/>
        <v>3627.4009999999998</v>
      </c>
      <c r="AM29" s="63">
        <f t="shared" si="18"/>
        <v>2678.2329999999993</v>
      </c>
      <c r="AN29" s="360">
        <f t="shared" si="18"/>
        <v>3450.9759999999987</v>
      </c>
      <c r="AO29" s="360">
        <f t="shared" si="18"/>
        <v>3467.5029999999997</v>
      </c>
      <c r="AP29" s="360">
        <f t="shared" si="18"/>
        <v>3430.6219999999994</v>
      </c>
      <c r="AQ29" s="360">
        <f t="shared" ref="AQ29" si="19">AQ23-AQ32</f>
        <v>3781.2780000000002</v>
      </c>
      <c r="AS29" s="434"/>
      <c r="AT29" s="435"/>
      <c r="AU29" s="435"/>
    </row>
    <row r="30" spans="1:47" x14ac:dyDescent="0.25">
      <c r="A30" s="69" t="s">
        <v>84</v>
      </c>
      <c r="B30" s="63">
        <f t="shared" ref="B30:AJ30" si="20">B29-B27</f>
        <v>0</v>
      </c>
      <c r="C30" s="63">
        <f t="shared" si="20"/>
        <v>0</v>
      </c>
      <c r="D30" s="63">
        <f t="shared" si="20"/>
        <v>0</v>
      </c>
      <c r="E30" s="63">
        <f t="shared" si="20"/>
        <v>0</v>
      </c>
      <c r="F30" s="63">
        <f t="shared" si="20"/>
        <v>0</v>
      </c>
      <c r="G30" s="63">
        <f t="shared" si="20"/>
        <v>0</v>
      </c>
      <c r="H30" s="63">
        <f t="shared" si="20"/>
        <v>0</v>
      </c>
      <c r="I30" s="63">
        <f t="shared" si="20"/>
        <v>0</v>
      </c>
      <c r="J30" s="63">
        <f t="shared" si="20"/>
        <v>0</v>
      </c>
      <c r="K30" s="63">
        <f t="shared" si="20"/>
        <v>0</v>
      </c>
      <c r="L30" s="63">
        <f t="shared" si="20"/>
        <v>0</v>
      </c>
      <c r="M30" s="63">
        <f t="shared" si="20"/>
        <v>0</v>
      </c>
      <c r="N30" s="63">
        <f t="shared" si="20"/>
        <v>0</v>
      </c>
      <c r="O30" s="63">
        <f t="shared" si="20"/>
        <v>0</v>
      </c>
      <c r="P30" s="63">
        <f t="shared" si="20"/>
        <v>0</v>
      </c>
      <c r="Q30" s="63">
        <f t="shared" si="20"/>
        <v>0</v>
      </c>
      <c r="R30" s="63">
        <f t="shared" si="20"/>
        <v>0</v>
      </c>
      <c r="S30" s="63">
        <f t="shared" si="20"/>
        <v>0</v>
      </c>
      <c r="T30" s="63">
        <f t="shared" si="20"/>
        <v>0</v>
      </c>
      <c r="U30" s="63">
        <f t="shared" si="20"/>
        <v>0</v>
      </c>
      <c r="V30" s="63">
        <f t="shared" si="20"/>
        <v>0</v>
      </c>
      <c r="W30" s="63">
        <f t="shared" si="20"/>
        <v>0</v>
      </c>
      <c r="X30" s="63">
        <f t="shared" si="20"/>
        <v>0</v>
      </c>
      <c r="Y30" s="63">
        <f t="shared" si="20"/>
        <v>0</v>
      </c>
      <c r="Z30" s="63">
        <f t="shared" si="20"/>
        <v>0</v>
      </c>
      <c r="AA30" s="63">
        <f t="shared" si="20"/>
        <v>0</v>
      </c>
      <c r="AB30" s="63">
        <f t="shared" si="20"/>
        <v>0</v>
      </c>
      <c r="AC30" s="63">
        <f t="shared" si="20"/>
        <v>0</v>
      </c>
      <c r="AD30" s="63">
        <f t="shared" si="20"/>
        <v>0</v>
      </c>
      <c r="AE30" s="63">
        <f t="shared" si="20"/>
        <v>0</v>
      </c>
      <c r="AF30" s="63">
        <f t="shared" si="20"/>
        <v>0</v>
      </c>
      <c r="AG30" s="63">
        <f t="shared" si="20"/>
        <v>0</v>
      </c>
      <c r="AH30" s="63">
        <f t="shared" si="20"/>
        <v>0</v>
      </c>
      <c r="AI30" s="63">
        <f t="shared" si="20"/>
        <v>0</v>
      </c>
      <c r="AJ30" s="63">
        <f t="shared" si="20"/>
        <v>0</v>
      </c>
      <c r="AK30" s="63">
        <f t="shared" ref="AK30:AL30" si="21">AK29-AK27</f>
        <v>0</v>
      </c>
      <c r="AL30" s="63">
        <f t="shared" si="21"/>
        <v>0</v>
      </c>
      <c r="AM30" s="63">
        <f t="shared" ref="AM30:AN30" si="22">AM29-AM27</f>
        <v>0</v>
      </c>
      <c r="AN30" s="360">
        <f t="shared" si="22"/>
        <v>0</v>
      </c>
      <c r="AO30" s="63">
        <f t="shared" ref="AO30:AP30" si="23">AO29-AO27</f>
        <v>0</v>
      </c>
      <c r="AP30" s="63">
        <f t="shared" si="23"/>
        <v>0</v>
      </c>
      <c r="AQ30" s="63">
        <f t="shared" ref="AQ30" si="24">AQ29-AQ27</f>
        <v>0</v>
      </c>
      <c r="AS30" s="434"/>
      <c r="AT30" s="435"/>
      <c r="AU30" s="435"/>
    </row>
    <row r="31" spans="1:47" x14ac:dyDescent="0.25">
      <c r="A31" s="53"/>
      <c r="B31" s="53"/>
      <c r="C31" s="53"/>
      <c r="D31" s="53"/>
      <c r="E31" s="53"/>
      <c r="F31" s="53"/>
      <c r="G31" s="53"/>
      <c r="H31" s="68"/>
      <c r="I31" s="68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91"/>
      <c r="AL31" s="91"/>
      <c r="AM31" s="91"/>
      <c r="AN31" s="91"/>
      <c r="AO31" s="43"/>
      <c r="AP31" s="91"/>
      <c r="AQ31" s="91"/>
      <c r="AR31" s="91"/>
      <c r="AS31" s="442"/>
      <c r="AT31" s="443"/>
      <c r="AU31" s="443"/>
    </row>
    <row r="32" spans="1:47" s="65" customFormat="1" x14ac:dyDescent="0.25">
      <c r="A32" s="65" t="s">
        <v>25</v>
      </c>
      <c r="B32" s="66">
        <v>3373.6</v>
      </c>
      <c r="C32" s="66">
        <v>3848.2</v>
      </c>
      <c r="D32" s="66">
        <v>4481.6000000000004</v>
      </c>
      <c r="E32" s="66">
        <v>5151.1000000000004</v>
      </c>
      <c r="F32" s="66">
        <v>5557</v>
      </c>
      <c r="G32" s="66">
        <v>4662.3999999999996</v>
      </c>
      <c r="H32" s="66">
        <v>5766.4</v>
      </c>
      <c r="I32" s="66">
        <v>6899.2</v>
      </c>
      <c r="J32" s="66">
        <v>3865</v>
      </c>
      <c r="K32" s="66">
        <v>4623.2</v>
      </c>
      <c r="L32" s="66">
        <v>6587.1</v>
      </c>
      <c r="M32" s="66">
        <v>8248.1929999999993</v>
      </c>
      <c r="N32" s="66">
        <v>7635.59</v>
      </c>
      <c r="O32" s="66">
        <v>5203.9260000000004</v>
      </c>
      <c r="P32" s="66">
        <v>4812.4210000000003</v>
      </c>
      <c r="Q32" s="66">
        <v>4788.9740000000002</v>
      </c>
      <c r="R32" s="66">
        <v>4560.9849999999997</v>
      </c>
      <c r="S32" s="66">
        <v>5678.2150000000001</v>
      </c>
      <c r="T32" s="66">
        <v>3995.7139999999999</v>
      </c>
      <c r="U32" s="66">
        <v>5591.6930000000002</v>
      </c>
      <c r="V32" s="66">
        <v>3799.5410000000002</v>
      </c>
      <c r="W32" s="66">
        <v>4494.1279999999997</v>
      </c>
      <c r="X32" s="66">
        <v>4939.8980000000001</v>
      </c>
      <c r="Y32" s="66">
        <v>5698.4279999999999</v>
      </c>
      <c r="Z32" s="66">
        <v>5601.8950000000004</v>
      </c>
      <c r="AA32" s="66">
        <v>6042.9989999999998</v>
      </c>
      <c r="AB32" s="66">
        <v>5795.2629999999999</v>
      </c>
      <c r="AC32" s="66">
        <v>5131.8729999999996</v>
      </c>
      <c r="AD32" s="66">
        <v>5271.4589999999998</v>
      </c>
      <c r="AE32" s="66">
        <v>6756.3339999999998</v>
      </c>
      <c r="AF32" s="66">
        <v>6987.3280000000004</v>
      </c>
      <c r="AG32" s="66">
        <v>6068.25</v>
      </c>
      <c r="AH32" s="66">
        <v>6858.7219999999998</v>
      </c>
      <c r="AI32" s="66">
        <v>6954.1450000000004</v>
      </c>
      <c r="AJ32" s="66">
        <v>7693.7870000000003</v>
      </c>
      <c r="AK32" s="99">
        <v>6523.2280000000001</v>
      </c>
      <c r="AL32" s="99">
        <v>6023.3559999999998</v>
      </c>
      <c r="AM32" s="99">
        <v>5399.9260000000004</v>
      </c>
      <c r="AN32" s="449">
        <v>7008.1229999999996</v>
      </c>
      <c r="AO32" s="66">
        <v>7749.8059999999996</v>
      </c>
      <c r="AP32" s="449">
        <v>7822.2330000000002</v>
      </c>
      <c r="AQ32" s="449">
        <v>8616.2430000000004</v>
      </c>
      <c r="AR32" s="449"/>
      <c r="AS32" s="922">
        <f>AVERAGE(AA32:AG32)</f>
        <v>6007.643714285713</v>
      </c>
      <c r="AT32" s="923">
        <f>AVERAGE(AH32:AP32)</f>
        <v>6892.5917777777768</v>
      </c>
      <c r="AU32" s="923">
        <f>AVERAGE(AH32:AQ32)</f>
        <v>7064.9568999999992</v>
      </c>
    </row>
    <row r="33" spans="1:47" x14ac:dyDescent="0.25">
      <c r="A33" s="43"/>
      <c r="B33" s="43"/>
      <c r="C33" s="43"/>
      <c r="D33" s="43"/>
      <c r="E33" s="43"/>
      <c r="F33" s="43"/>
      <c r="G33" s="43"/>
      <c r="H33" s="68"/>
      <c r="I33" s="68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91"/>
      <c r="AL33" s="91"/>
      <c r="AM33" s="91"/>
      <c r="AN33" s="91"/>
      <c r="AS33" s="434"/>
      <c r="AT33" s="435"/>
      <c r="AU33" s="435"/>
    </row>
    <row r="34" spans="1:47" x14ac:dyDescent="0.25">
      <c r="A34" s="65" t="s">
        <v>85</v>
      </c>
      <c r="B34" s="43"/>
      <c r="C34" s="43"/>
      <c r="D34" s="43"/>
      <c r="E34" s="43"/>
      <c r="F34" s="43"/>
      <c r="G34" s="43"/>
      <c r="H34" s="68"/>
      <c r="I34" s="68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91"/>
      <c r="AL34" s="91"/>
      <c r="AM34" s="91"/>
      <c r="AN34" s="91"/>
      <c r="AS34" s="434"/>
      <c r="AT34" s="435"/>
      <c r="AU34" s="435"/>
    </row>
    <row r="35" spans="1:47" x14ac:dyDescent="0.25">
      <c r="A35" s="55" t="s">
        <v>86</v>
      </c>
      <c r="B35" s="56">
        <v>0.20499999999999999</v>
      </c>
      <c r="C35" s="56">
        <v>0.53300000000000003</v>
      </c>
      <c r="D35" s="56">
        <v>0.52700000000000002</v>
      </c>
      <c r="E35" s="56">
        <v>0.29599999999999999</v>
      </c>
      <c r="F35" s="56">
        <v>0.2</v>
      </c>
      <c r="G35" s="56">
        <v>4.5999999999999999E-2</v>
      </c>
      <c r="H35" s="56">
        <v>0.04</v>
      </c>
      <c r="I35" s="56">
        <v>8.5999999999999993E-2</v>
      </c>
      <c r="J35" s="56">
        <v>0.48699999999999999</v>
      </c>
      <c r="K35" s="56">
        <v>0.84899999999999998</v>
      </c>
      <c r="L35" s="56">
        <v>2.2050000000000001</v>
      </c>
      <c r="M35" s="56">
        <v>0.44900000000000001</v>
      </c>
      <c r="N35" s="56">
        <v>1.37</v>
      </c>
      <c r="O35" s="56">
        <v>1.2150000000000001</v>
      </c>
      <c r="P35" s="56">
        <v>0.61899999999999999</v>
      </c>
      <c r="Q35" s="56">
        <v>0.78300000000000003</v>
      </c>
      <c r="R35" s="56">
        <v>5.4039999999999999</v>
      </c>
      <c r="S35" s="56">
        <v>1.9990000000000001</v>
      </c>
      <c r="T35" s="56">
        <v>6.274</v>
      </c>
      <c r="U35" s="56">
        <v>3.0030000000000001</v>
      </c>
      <c r="V35" s="56">
        <v>5.0220000000000002</v>
      </c>
      <c r="W35" s="56">
        <v>3.7189999999999999</v>
      </c>
      <c r="X35" s="56">
        <v>3.6070000000000002</v>
      </c>
      <c r="Y35" s="56">
        <v>7.2350000000000003</v>
      </c>
      <c r="Z35" s="56">
        <v>5.5149999999999997</v>
      </c>
      <c r="AA35" s="56">
        <v>3.1230000000000002</v>
      </c>
      <c r="AB35" s="56">
        <v>4.1520000000000001</v>
      </c>
      <c r="AC35" s="56">
        <v>5.1520000000000001</v>
      </c>
      <c r="AD35" s="56">
        <v>5.1230000000000002</v>
      </c>
      <c r="AE35" s="56">
        <v>4.0060000000000002</v>
      </c>
      <c r="AF35" s="56">
        <v>4.1369999999999996</v>
      </c>
      <c r="AG35" s="56">
        <v>5.476</v>
      </c>
      <c r="AH35" s="56">
        <v>9.7119999999999997</v>
      </c>
      <c r="AI35" s="56">
        <v>5.1210000000000004</v>
      </c>
      <c r="AJ35" s="56">
        <v>3.1320000000000001</v>
      </c>
      <c r="AK35" s="96">
        <v>10.384</v>
      </c>
      <c r="AL35" s="96">
        <v>10.673999999999999</v>
      </c>
      <c r="AM35" s="96">
        <v>40.179000000000002</v>
      </c>
      <c r="AN35" s="96">
        <v>8.5830000000000002</v>
      </c>
      <c r="AO35" s="900">
        <v>9.9619999999999997</v>
      </c>
      <c r="AP35" s="260">
        <v>19.803000000000001</v>
      </c>
      <c r="AQ35" s="260"/>
      <c r="AR35" s="260"/>
      <c r="AS35" s="436">
        <f t="shared" ref="AS35:AS41" si="25">AVERAGE(AA35:AG35)</f>
        <v>4.4527142857142854</v>
      </c>
      <c r="AT35" s="437">
        <f t="shared" ref="AT35:AT41" si="26">AVERAGE(AH35:AP35)</f>
        <v>13.06111111111111</v>
      </c>
      <c r="AU35" s="437">
        <f t="shared" ref="AU35:AU41" si="27">AVERAGE(AH35:AQ35)</f>
        <v>13.06111111111111</v>
      </c>
    </row>
    <row r="36" spans="1:47" x14ac:dyDescent="0.25">
      <c r="A36" s="55" t="s">
        <v>87</v>
      </c>
      <c r="B36" s="57">
        <v>3373.8049999999998</v>
      </c>
      <c r="C36" s="57">
        <v>3848.7329999999997</v>
      </c>
      <c r="D36" s="57">
        <v>4482.1270000000004</v>
      </c>
      <c r="E36" s="57">
        <v>5151.3960000000006</v>
      </c>
      <c r="F36" s="57">
        <v>5557.2</v>
      </c>
      <c r="G36" s="57">
        <v>4662.4459999999999</v>
      </c>
      <c r="H36" s="57">
        <v>5766.44</v>
      </c>
      <c r="I36" s="57">
        <v>6899.2860000000001</v>
      </c>
      <c r="J36" s="57">
        <v>3865.4870000000001</v>
      </c>
      <c r="K36" s="57">
        <v>4624.049</v>
      </c>
      <c r="L36" s="57">
        <v>6589.3050000000003</v>
      </c>
      <c r="M36" s="57">
        <v>8248.6419999999998</v>
      </c>
      <c r="N36" s="57">
        <v>7636.96</v>
      </c>
      <c r="O36" s="57">
        <v>5205.1410000000005</v>
      </c>
      <c r="P36" s="57">
        <v>4813.04</v>
      </c>
      <c r="Q36" s="57">
        <v>4789.7570000000005</v>
      </c>
      <c r="R36" s="57">
        <v>4566.3890000000001</v>
      </c>
      <c r="S36" s="57">
        <v>5680.2139999999999</v>
      </c>
      <c r="T36" s="57">
        <v>4001.9879999999998</v>
      </c>
      <c r="U36" s="57">
        <v>5594.6959999999999</v>
      </c>
      <c r="V36" s="57">
        <v>3804.5630000000001</v>
      </c>
      <c r="W36" s="57">
        <v>4497.8469999999998</v>
      </c>
      <c r="X36" s="57">
        <v>4943.5050000000001</v>
      </c>
      <c r="Y36" s="57">
        <v>5705.6629999999996</v>
      </c>
      <c r="Z36" s="57">
        <v>5607.4100000000008</v>
      </c>
      <c r="AA36" s="57">
        <v>6046.1219999999994</v>
      </c>
      <c r="AB36" s="57">
        <v>5799.415</v>
      </c>
      <c r="AC36" s="57">
        <v>5137.0249999999996</v>
      </c>
      <c r="AD36" s="57">
        <v>5276.5819999999994</v>
      </c>
      <c r="AE36" s="57">
        <v>6760.34</v>
      </c>
      <c r="AF36" s="57">
        <v>6991.4650000000001</v>
      </c>
      <c r="AG36" s="57">
        <v>6073.7259999999997</v>
      </c>
      <c r="AH36" s="57">
        <v>6868.4340000000002</v>
      </c>
      <c r="AI36" s="57">
        <v>6959.2660000000005</v>
      </c>
      <c r="AJ36" s="57">
        <v>7696.9189999999999</v>
      </c>
      <c r="AK36" s="96">
        <v>6533.6120000000001</v>
      </c>
      <c r="AL36" s="96">
        <v>6034.03</v>
      </c>
      <c r="AM36" s="96">
        <v>5440.1050000000005</v>
      </c>
      <c r="AN36" s="96">
        <v>7016.7059999999992</v>
      </c>
      <c r="AO36" s="934">
        <v>7759.768</v>
      </c>
      <c r="AP36" s="260">
        <v>7842.0360000000001</v>
      </c>
      <c r="AQ36" s="260"/>
      <c r="AR36" s="260"/>
      <c r="AS36" s="436">
        <f t="shared" si="25"/>
        <v>6012.0964285714281</v>
      </c>
      <c r="AT36" s="437">
        <f t="shared" si="26"/>
        <v>6905.6528888888888</v>
      </c>
      <c r="AU36" s="437">
        <f t="shared" si="27"/>
        <v>6905.6528888888888</v>
      </c>
    </row>
    <row r="37" spans="1:47" x14ac:dyDescent="0.25">
      <c r="A37" s="58" t="s">
        <v>76</v>
      </c>
      <c r="B37" s="59">
        <v>130</v>
      </c>
      <c r="C37" s="59">
        <v>131.9</v>
      </c>
      <c r="D37" s="59">
        <v>141.69999999999999</v>
      </c>
      <c r="E37" s="59">
        <v>157.5</v>
      </c>
      <c r="F37" s="59">
        <v>159.6</v>
      </c>
      <c r="G37" s="59">
        <v>166.4</v>
      </c>
      <c r="H37" s="59">
        <v>185.3</v>
      </c>
      <c r="I37" s="59">
        <v>216.2</v>
      </c>
      <c r="J37" s="59">
        <v>235.7</v>
      </c>
      <c r="K37" s="59">
        <v>277.39999999999998</v>
      </c>
      <c r="L37" s="59">
        <v>291.2</v>
      </c>
      <c r="M37" s="59">
        <v>316.21300000000002</v>
      </c>
      <c r="N37" s="59">
        <v>320.142</v>
      </c>
      <c r="O37" s="59">
        <v>336.23099999999999</v>
      </c>
      <c r="P37" s="59">
        <v>359.30799999999999</v>
      </c>
      <c r="Q37" s="59">
        <v>366.43700000000001</v>
      </c>
      <c r="R37" s="59">
        <v>394.63299999999998</v>
      </c>
      <c r="S37" s="59">
        <v>397.31599999999997</v>
      </c>
      <c r="T37" s="59">
        <v>403.25099999999998</v>
      </c>
      <c r="U37" s="59">
        <v>437.86200000000002</v>
      </c>
      <c r="V37" s="59">
        <v>415.39299999999997</v>
      </c>
      <c r="W37" s="59">
        <v>451.315</v>
      </c>
      <c r="X37" s="59">
        <v>459.42599999999999</v>
      </c>
      <c r="Y37" s="59">
        <v>481.49</v>
      </c>
      <c r="Z37" s="59">
        <v>500.161</v>
      </c>
      <c r="AA37" s="59">
        <v>500.54199999999997</v>
      </c>
      <c r="AB37" s="59">
        <v>524.11500000000001</v>
      </c>
      <c r="AC37" s="59">
        <v>602.59400000000005</v>
      </c>
      <c r="AD37" s="59">
        <v>659.36400000000003</v>
      </c>
      <c r="AE37" s="59">
        <v>685.99800000000005</v>
      </c>
      <c r="AF37" s="59">
        <v>764.73800000000006</v>
      </c>
      <c r="AG37" s="59">
        <v>908.49599999999998</v>
      </c>
      <c r="AH37" s="59">
        <v>1167.4749999999999</v>
      </c>
      <c r="AI37" s="59">
        <v>1237.6110000000001</v>
      </c>
      <c r="AJ37" s="59">
        <v>1543.1479999999999</v>
      </c>
      <c r="AK37" s="97">
        <v>1617.9259999999999</v>
      </c>
      <c r="AL37" s="97">
        <v>1602.3440000000001</v>
      </c>
      <c r="AM37" s="97">
        <v>1544.98</v>
      </c>
      <c r="AN37" s="97">
        <v>1655.424</v>
      </c>
      <c r="AO37" s="936">
        <v>1647.2090000000001</v>
      </c>
      <c r="AP37" s="833">
        <v>1628.623</v>
      </c>
      <c r="AQ37" s="833"/>
      <c r="AR37" s="833"/>
      <c r="AS37" s="436">
        <f t="shared" si="25"/>
        <v>663.69242857142854</v>
      </c>
      <c r="AT37" s="437">
        <f t="shared" si="26"/>
        <v>1516.0822222222223</v>
      </c>
      <c r="AU37" s="437">
        <f t="shared" si="27"/>
        <v>1516.0822222222223</v>
      </c>
    </row>
    <row r="38" spans="1:47" x14ac:dyDescent="0.25">
      <c r="A38" s="58" t="s">
        <v>12</v>
      </c>
      <c r="B38" s="59">
        <v>446.39</v>
      </c>
      <c r="C38" s="59">
        <v>430.89699999999999</v>
      </c>
      <c r="D38" s="59">
        <v>524.29499999999996</v>
      </c>
      <c r="E38" s="59">
        <v>554.64700000000005</v>
      </c>
      <c r="F38" s="59">
        <v>587.77300000000002</v>
      </c>
      <c r="G38" s="59">
        <v>613.95299999999997</v>
      </c>
      <c r="H38" s="59">
        <v>595.83900000000006</v>
      </c>
      <c r="I38" s="59">
        <v>475.31200000000001</v>
      </c>
      <c r="J38" s="59">
        <v>513.4</v>
      </c>
      <c r="K38" s="59">
        <v>474.72699999999998</v>
      </c>
      <c r="L38" s="59">
        <v>201.42599999999999</v>
      </c>
      <c r="M38" s="59">
        <v>496.09699999999998</v>
      </c>
      <c r="N38" s="59">
        <v>509.67099999999999</v>
      </c>
      <c r="O38" s="59">
        <v>591.61900000000003</v>
      </c>
      <c r="P38" s="59">
        <v>600.76</v>
      </c>
      <c r="Q38" s="59">
        <v>453.738</v>
      </c>
      <c r="R38" s="59">
        <v>371.45800000000003</v>
      </c>
      <c r="S38" s="59">
        <v>411.291</v>
      </c>
      <c r="T38" s="59">
        <v>269.84899999999999</v>
      </c>
      <c r="U38" s="59">
        <v>568.16200000000003</v>
      </c>
      <c r="V38" s="59">
        <v>609.72</v>
      </c>
      <c r="W38" s="59">
        <v>432.858</v>
      </c>
      <c r="X38" s="59">
        <v>350.322</v>
      </c>
      <c r="Y38" s="59">
        <v>497.35300000000001</v>
      </c>
      <c r="Z38" s="59">
        <v>451.14800000000002</v>
      </c>
      <c r="AA38" s="59">
        <v>455.18900000000002</v>
      </c>
      <c r="AB38" s="59">
        <v>496.88600000000002</v>
      </c>
      <c r="AC38" s="59">
        <v>393.41399999999999</v>
      </c>
      <c r="AD38" s="59">
        <v>464.89400000000001</v>
      </c>
      <c r="AE38" s="59">
        <v>428.41300000000001</v>
      </c>
      <c r="AF38" s="59">
        <v>562.37599999999998</v>
      </c>
      <c r="AG38" s="59">
        <v>495.26900000000001</v>
      </c>
      <c r="AH38" s="59">
        <v>583.42700000000002</v>
      </c>
      <c r="AI38" s="59">
        <v>492.99400000000003</v>
      </c>
      <c r="AJ38" s="59">
        <v>548.65300000000002</v>
      </c>
      <c r="AK38" s="97">
        <v>510.17599999999999</v>
      </c>
      <c r="AL38" s="97">
        <v>397.92500000000001</v>
      </c>
      <c r="AM38" s="97">
        <v>185.84899999999999</v>
      </c>
      <c r="AN38" s="97">
        <v>636.24400000000003</v>
      </c>
      <c r="AO38" s="936">
        <v>539.78800000000001</v>
      </c>
      <c r="AP38" s="833">
        <v>560.84299999999996</v>
      </c>
      <c r="AQ38" s="833"/>
      <c r="AR38" s="833"/>
      <c r="AS38" s="436">
        <f t="shared" si="25"/>
        <v>470.92014285714293</v>
      </c>
      <c r="AT38" s="437">
        <f t="shared" si="26"/>
        <v>495.09988888888893</v>
      </c>
      <c r="AU38" s="437">
        <f t="shared" si="27"/>
        <v>495.09988888888893</v>
      </c>
    </row>
    <row r="39" spans="1:47" x14ac:dyDescent="0.25">
      <c r="A39" s="71" t="s">
        <v>88</v>
      </c>
      <c r="B39" s="72">
        <v>16.100000000000001</v>
      </c>
      <c r="C39" s="72">
        <v>16.100000000000001</v>
      </c>
      <c r="D39" s="72">
        <v>15.6</v>
      </c>
      <c r="E39" s="72">
        <v>15.6</v>
      </c>
      <c r="F39" s="72">
        <v>16</v>
      </c>
      <c r="G39" s="72">
        <v>16.2</v>
      </c>
      <c r="H39" s="72">
        <v>16</v>
      </c>
      <c r="I39" s="72">
        <v>11.6</v>
      </c>
      <c r="J39" s="72">
        <v>16.8</v>
      </c>
      <c r="K39" s="72">
        <v>17</v>
      </c>
      <c r="L39" s="72">
        <v>16.100000000000001</v>
      </c>
      <c r="M39" s="72">
        <v>16.399999999999999</v>
      </c>
      <c r="N39" s="72">
        <v>16.7</v>
      </c>
      <c r="O39" s="72">
        <v>16.7</v>
      </c>
      <c r="P39" s="72">
        <v>16.7</v>
      </c>
      <c r="Q39" s="72">
        <v>17.600000000000001</v>
      </c>
      <c r="R39" s="72">
        <v>19.899999999999999</v>
      </c>
      <c r="S39" s="72">
        <v>16.399999999999999</v>
      </c>
      <c r="T39" s="72">
        <v>19.5</v>
      </c>
      <c r="U39" s="72">
        <v>14.7</v>
      </c>
      <c r="V39" s="72">
        <v>19.108000000000001</v>
      </c>
      <c r="W39" s="72">
        <v>21.657</v>
      </c>
      <c r="X39" s="72">
        <v>22.29</v>
      </c>
      <c r="Y39" s="72">
        <v>21.318999999999999</v>
      </c>
      <c r="Z39" s="72">
        <v>22.853000000000002</v>
      </c>
      <c r="AA39" s="72">
        <v>21.71</v>
      </c>
      <c r="AB39" s="72">
        <v>21.890999999999998</v>
      </c>
      <c r="AC39" s="72">
        <v>22.459</v>
      </c>
      <c r="AD39" s="72">
        <v>23.181999999999999</v>
      </c>
      <c r="AE39" s="72">
        <v>23.852</v>
      </c>
      <c r="AF39" s="72">
        <v>23.161000000000001</v>
      </c>
      <c r="AG39" s="72">
        <v>28.146000000000001</v>
      </c>
      <c r="AH39" s="72">
        <v>25.161999999999999</v>
      </c>
      <c r="AI39" s="72">
        <v>25.306000000000001</v>
      </c>
      <c r="AJ39" s="72">
        <v>26.919</v>
      </c>
      <c r="AK39" s="97">
        <v>26.09</v>
      </c>
      <c r="AL39" s="97">
        <v>28.149000000000001</v>
      </c>
      <c r="AM39" s="97">
        <v>28.391999999999999</v>
      </c>
      <c r="AN39" s="97">
        <v>28.123999999999999</v>
      </c>
      <c r="AO39" s="936">
        <v>27.716000000000001</v>
      </c>
      <c r="AP39" s="833">
        <v>27.928000000000001</v>
      </c>
      <c r="AQ39" s="833"/>
      <c r="AR39" s="833"/>
      <c r="AS39" s="436">
        <f t="shared" si="25"/>
        <v>23.485857142857146</v>
      </c>
      <c r="AT39" s="437">
        <f t="shared" si="26"/>
        <v>27.087333333333333</v>
      </c>
      <c r="AU39" s="437">
        <f t="shared" si="27"/>
        <v>27.087333333333333</v>
      </c>
    </row>
    <row r="40" spans="1:47" x14ac:dyDescent="0.25">
      <c r="A40" s="58" t="s">
        <v>40</v>
      </c>
      <c r="B40" s="60">
        <v>912.51499999999999</v>
      </c>
      <c r="C40" s="60">
        <v>899.83600000000001</v>
      </c>
      <c r="D40" s="60">
        <v>939.43200000000002</v>
      </c>
      <c r="E40" s="60">
        <v>1136.4490000000001</v>
      </c>
      <c r="F40" s="60">
        <v>1149.527</v>
      </c>
      <c r="G40" s="60">
        <v>1092.393</v>
      </c>
      <c r="H40" s="60">
        <v>1089.201</v>
      </c>
      <c r="I40" s="60">
        <v>1272.2739999999999</v>
      </c>
      <c r="J40" s="60">
        <v>954.48699999999997</v>
      </c>
      <c r="K40" s="60">
        <v>1019.422</v>
      </c>
      <c r="L40" s="60">
        <v>1090.5419999999999</v>
      </c>
      <c r="M40" s="60">
        <v>1087.691</v>
      </c>
      <c r="N40" s="60">
        <v>951.23</v>
      </c>
      <c r="O40" s="60">
        <v>841.28899999999999</v>
      </c>
      <c r="P40" s="60">
        <v>993.06399999999996</v>
      </c>
      <c r="Q40" s="60">
        <v>960.02499999999998</v>
      </c>
      <c r="R40" s="60">
        <v>1041.847</v>
      </c>
      <c r="S40" s="60">
        <v>1145.7639999999999</v>
      </c>
      <c r="T40" s="60">
        <v>949.50699999999995</v>
      </c>
      <c r="U40" s="60">
        <v>1159.076</v>
      </c>
      <c r="V40" s="60">
        <v>1042.4480000000001</v>
      </c>
      <c r="W40" s="60">
        <v>1095.4670000000001</v>
      </c>
      <c r="X40" s="60">
        <v>1071.71</v>
      </c>
      <c r="Y40" s="60">
        <v>1089.2760000000001</v>
      </c>
      <c r="Z40" s="60">
        <v>1047.31</v>
      </c>
      <c r="AA40" s="60">
        <v>1144.723</v>
      </c>
      <c r="AB40" s="60">
        <v>1159.633</v>
      </c>
      <c r="AC40" s="60">
        <v>1133.6400000000001</v>
      </c>
      <c r="AD40" s="60">
        <v>1159.002</v>
      </c>
      <c r="AE40" s="60">
        <v>1301.2639999999999</v>
      </c>
      <c r="AF40" s="60">
        <v>1279.491</v>
      </c>
      <c r="AG40" s="60">
        <v>1108.3720000000001</v>
      </c>
      <c r="AH40" s="60">
        <v>1064.3530000000001</v>
      </c>
      <c r="AI40" s="60">
        <v>941.928</v>
      </c>
      <c r="AJ40" s="60">
        <v>1268.1279999999999</v>
      </c>
      <c r="AK40" s="98">
        <v>709.08799999999997</v>
      </c>
      <c r="AL40" s="98">
        <v>857.40800000000002</v>
      </c>
      <c r="AM40" s="98">
        <v>914.64</v>
      </c>
      <c r="AN40" s="98">
        <v>845.19799999999998</v>
      </c>
      <c r="AO40" s="937">
        <v>1092.067</v>
      </c>
      <c r="AP40" s="1107">
        <v>913.56299999999999</v>
      </c>
      <c r="AQ40" s="1107"/>
      <c r="AR40" s="1109"/>
      <c r="AS40" s="438">
        <f t="shared" si="25"/>
        <v>1183.7321428571429</v>
      </c>
      <c r="AT40" s="439">
        <f t="shared" si="26"/>
        <v>956.26366666666661</v>
      </c>
      <c r="AU40" s="439">
        <f t="shared" si="27"/>
        <v>956.26366666666661</v>
      </c>
    </row>
    <row r="41" spans="1:47" x14ac:dyDescent="0.25">
      <c r="A41" s="58" t="s">
        <v>77</v>
      </c>
      <c r="B41" s="59">
        <v>1505.0050000000001</v>
      </c>
      <c r="C41" s="59">
        <v>1478.7329999999999</v>
      </c>
      <c r="D41" s="59">
        <v>1621.027</v>
      </c>
      <c r="E41" s="59">
        <v>1864.1959999999999</v>
      </c>
      <c r="F41" s="59">
        <v>1912.9</v>
      </c>
      <c r="G41" s="59">
        <v>1888.9459999999999</v>
      </c>
      <c r="H41" s="59">
        <v>1886.34</v>
      </c>
      <c r="I41" s="59">
        <v>1975.386</v>
      </c>
      <c r="J41" s="59">
        <v>1720.3869999999999</v>
      </c>
      <c r="K41" s="59">
        <v>1788.549</v>
      </c>
      <c r="L41" s="59">
        <v>1599.268</v>
      </c>
      <c r="M41" s="59">
        <v>1916.4010000000001</v>
      </c>
      <c r="N41" s="59">
        <v>1797.7429999999999</v>
      </c>
      <c r="O41" s="59">
        <v>1785.8389999999999</v>
      </c>
      <c r="P41" s="59">
        <v>1969.8320000000001</v>
      </c>
      <c r="Q41" s="59">
        <v>1797.8</v>
      </c>
      <c r="R41" s="59">
        <v>1827.838</v>
      </c>
      <c r="S41" s="59">
        <v>1970.771</v>
      </c>
      <c r="T41" s="59">
        <v>1642.107</v>
      </c>
      <c r="U41" s="59">
        <v>2179.8000000000002</v>
      </c>
      <c r="V41" s="59">
        <v>2086.6689999999999</v>
      </c>
      <c r="W41" s="59">
        <v>2001.297</v>
      </c>
      <c r="X41" s="59">
        <v>1903.748</v>
      </c>
      <c r="Y41" s="59">
        <v>2089.4380000000001</v>
      </c>
      <c r="Z41" s="59">
        <v>2021.472</v>
      </c>
      <c r="AA41" s="59">
        <v>2122.1640000000002</v>
      </c>
      <c r="AB41" s="59">
        <v>2202.5250000000001</v>
      </c>
      <c r="AC41" s="59">
        <v>2152.107</v>
      </c>
      <c r="AD41" s="59">
        <v>2306.442</v>
      </c>
      <c r="AE41" s="59">
        <v>2439.527</v>
      </c>
      <c r="AF41" s="59">
        <v>2629.7660000000001</v>
      </c>
      <c r="AG41" s="59">
        <v>2540.2829999999999</v>
      </c>
      <c r="AH41" s="59">
        <v>2840.4169999999999</v>
      </c>
      <c r="AI41" s="59">
        <v>2697.8389999999999</v>
      </c>
      <c r="AJ41" s="59">
        <v>3386.848</v>
      </c>
      <c r="AK41" s="97">
        <v>2863.28</v>
      </c>
      <c r="AL41" s="97">
        <v>2885.826</v>
      </c>
      <c r="AM41" s="97">
        <v>2673.8609999999999</v>
      </c>
      <c r="AN41" s="97">
        <v>3164.99</v>
      </c>
      <c r="AO41" s="935">
        <v>3306.78</v>
      </c>
      <c r="AP41" s="833">
        <v>3130.9569999999999</v>
      </c>
      <c r="AQ41" s="833"/>
      <c r="AR41" s="833"/>
      <c r="AS41" s="436">
        <f t="shared" si="25"/>
        <v>2341.8305714285716</v>
      </c>
      <c r="AT41" s="437">
        <f t="shared" si="26"/>
        <v>2994.5331111111109</v>
      </c>
      <c r="AU41" s="437">
        <f t="shared" si="27"/>
        <v>2994.5331111111109</v>
      </c>
    </row>
    <row r="42" spans="1:47" x14ac:dyDescent="0.25">
      <c r="A42" s="53"/>
      <c r="B42" s="53"/>
      <c r="C42" s="53"/>
      <c r="D42" s="53"/>
      <c r="E42" s="53"/>
      <c r="F42" s="53"/>
      <c r="G42" s="53"/>
      <c r="H42" s="68"/>
      <c r="I42" s="68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43"/>
      <c r="AK42" s="91"/>
      <c r="AL42" s="91"/>
      <c r="AM42" s="222"/>
      <c r="AS42" s="434"/>
      <c r="AT42" s="435"/>
      <c r="AU42" s="435"/>
    </row>
    <row r="43" spans="1:47" x14ac:dyDescent="0.25">
      <c r="A43" s="69" t="s">
        <v>89</v>
      </c>
      <c r="B43" s="63">
        <f t="shared" ref="B43:AJ43" si="28">B36-B46</f>
        <v>1505.0049999999999</v>
      </c>
      <c r="C43" s="63">
        <f t="shared" si="28"/>
        <v>1478.7329999999997</v>
      </c>
      <c r="D43" s="63">
        <f t="shared" si="28"/>
        <v>1621.0270000000005</v>
      </c>
      <c r="E43" s="63">
        <f t="shared" si="28"/>
        <v>1864.1960000000008</v>
      </c>
      <c r="F43" s="63">
        <f t="shared" si="28"/>
        <v>1912.8999999999996</v>
      </c>
      <c r="G43" s="63">
        <f t="shared" si="28"/>
        <v>1888.9459999999999</v>
      </c>
      <c r="H43" s="63">
        <f t="shared" si="28"/>
        <v>1886.3399999999997</v>
      </c>
      <c r="I43" s="63">
        <f t="shared" si="28"/>
        <v>1975.3860000000004</v>
      </c>
      <c r="J43" s="63">
        <f t="shared" si="28"/>
        <v>1720.3870000000002</v>
      </c>
      <c r="K43" s="63">
        <f t="shared" si="28"/>
        <v>1788.549</v>
      </c>
      <c r="L43" s="63">
        <f t="shared" si="28"/>
        <v>1599.268</v>
      </c>
      <c r="M43" s="63">
        <f t="shared" si="28"/>
        <v>1916.4009999999998</v>
      </c>
      <c r="N43" s="63">
        <f t="shared" si="28"/>
        <v>1797.7430000000004</v>
      </c>
      <c r="O43" s="63">
        <f t="shared" si="28"/>
        <v>1785.8390000000004</v>
      </c>
      <c r="P43" s="63">
        <f t="shared" si="28"/>
        <v>1969.8319999999999</v>
      </c>
      <c r="Q43" s="63">
        <f t="shared" si="28"/>
        <v>1797.8000000000006</v>
      </c>
      <c r="R43" s="63">
        <f t="shared" si="28"/>
        <v>1827.8380000000002</v>
      </c>
      <c r="S43" s="63">
        <f t="shared" si="28"/>
        <v>1970.7709999999997</v>
      </c>
      <c r="T43" s="63">
        <f t="shared" si="28"/>
        <v>1642.107</v>
      </c>
      <c r="U43" s="63">
        <f t="shared" si="28"/>
        <v>2179.7999999999997</v>
      </c>
      <c r="V43" s="63">
        <f t="shared" si="28"/>
        <v>2086.6689999999999</v>
      </c>
      <c r="W43" s="63">
        <f t="shared" si="28"/>
        <v>2001.2969999999996</v>
      </c>
      <c r="X43" s="63">
        <f t="shared" si="28"/>
        <v>1903.748</v>
      </c>
      <c r="Y43" s="63">
        <f t="shared" si="28"/>
        <v>2089.4379999999996</v>
      </c>
      <c r="Z43" s="63">
        <f t="shared" si="28"/>
        <v>2021.4720000000007</v>
      </c>
      <c r="AA43" s="63">
        <f t="shared" si="28"/>
        <v>2122.1639999999993</v>
      </c>
      <c r="AB43" s="63">
        <f t="shared" si="28"/>
        <v>2202.5250000000001</v>
      </c>
      <c r="AC43" s="63">
        <f t="shared" si="28"/>
        <v>2152.1069999999995</v>
      </c>
      <c r="AD43" s="63">
        <f t="shared" si="28"/>
        <v>2306.4419999999996</v>
      </c>
      <c r="AE43" s="63">
        <f t="shared" si="28"/>
        <v>2439.527</v>
      </c>
      <c r="AF43" s="63">
        <f t="shared" si="28"/>
        <v>2629.7660000000005</v>
      </c>
      <c r="AG43" s="63">
        <f t="shared" si="28"/>
        <v>2540.2829999999994</v>
      </c>
      <c r="AH43" s="63">
        <f t="shared" si="28"/>
        <v>2840.4170000000004</v>
      </c>
      <c r="AI43" s="63">
        <f t="shared" si="28"/>
        <v>2697.8390000000009</v>
      </c>
      <c r="AJ43" s="63">
        <f t="shared" si="28"/>
        <v>3386.848</v>
      </c>
      <c r="AK43" s="63">
        <f>AK36-AK46</f>
        <v>2863.28</v>
      </c>
      <c r="AL43" s="360">
        <f>AL36-AL46</f>
        <v>2885.8259999999996</v>
      </c>
      <c r="AM43" s="360">
        <f>AM36-AM46</f>
        <v>2673.8610000000003</v>
      </c>
      <c r="AN43" s="360">
        <f>AN36-AN46</f>
        <v>3164.9899999999993</v>
      </c>
      <c r="AO43" s="360">
        <f>AO36-AO46</f>
        <v>3306.7799999999997</v>
      </c>
      <c r="AP43" s="360">
        <f>AP36-AP46</f>
        <v>3130.9570000000003</v>
      </c>
      <c r="AS43" s="434"/>
      <c r="AT43" s="435"/>
      <c r="AU43" s="435"/>
    </row>
    <row r="44" spans="1:47" x14ac:dyDescent="0.25">
      <c r="A44" s="69" t="s">
        <v>90</v>
      </c>
      <c r="B44" s="70">
        <f t="shared" ref="B44:G44" si="29">B43-B41</f>
        <v>0</v>
      </c>
      <c r="C44" s="70">
        <f t="shared" si="29"/>
        <v>0</v>
      </c>
      <c r="D44" s="70">
        <f t="shared" si="29"/>
        <v>0</v>
      </c>
      <c r="E44" s="70">
        <f t="shared" si="29"/>
        <v>0</v>
      </c>
      <c r="F44" s="70">
        <f t="shared" si="29"/>
        <v>0</v>
      </c>
      <c r="G44" s="70">
        <f t="shared" si="29"/>
        <v>0</v>
      </c>
      <c r="H44" s="70">
        <f>H43-H41</f>
        <v>0</v>
      </c>
      <c r="I44" s="70">
        <f t="shared" ref="I44:AK44" si="30">I43-I41</f>
        <v>0</v>
      </c>
      <c r="J44" s="70">
        <f t="shared" si="30"/>
        <v>0</v>
      </c>
      <c r="K44" s="70">
        <f t="shared" si="30"/>
        <v>0</v>
      </c>
      <c r="L44" s="70">
        <f t="shared" si="30"/>
        <v>0</v>
      </c>
      <c r="M44" s="70">
        <f t="shared" si="30"/>
        <v>0</v>
      </c>
      <c r="N44" s="70">
        <f t="shared" si="30"/>
        <v>0</v>
      </c>
      <c r="O44" s="70">
        <f t="shared" si="30"/>
        <v>0</v>
      </c>
      <c r="P44" s="70">
        <f t="shared" si="30"/>
        <v>0</v>
      </c>
      <c r="Q44" s="70">
        <f t="shared" si="30"/>
        <v>0</v>
      </c>
      <c r="R44" s="70">
        <f t="shared" si="30"/>
        <v>0</v>
      </c>
      <c r="S44" s="70">
        <f t="shared" si="30"/>
        <v>0</v>
      </c>
      <c r="T44" s="70">
        <f t="shared" si="30"/>
        <v>0</v>
      </c>
      <c r="U44" s="70">
        <f t="shared" si="30"/>
        <v>0</v>
      </c>
      <c r="V44" s="70">
        <f t="shared" si="30"/>
        <v>0</v>
      </c>
      <c r="W44" s="70">
        <f t="shared" si="30"/>
        <v>0</v>
      </c>
      <c r="X44" s="70">
        <f t="shared" si="30"/>
        <v>0</v>
      </c>
      <c r="Y44" s="70">
        <f t="shared" si="30"/>
        <v>0</v>
      </c>
      <c r="Z44" s="70">
        <f t="shared" si="30"/>
        <v>0</v>
      </c>
      <c r="AA44" s="70">
        <f t="shared" si="30"/>
        <v>0</v>
      </c>
      <c r="AB44" s="70">
        <f t="shared" si="30"/>
        <v>0</v>
      </c>
      <c r="AC44" s="70">
        <f t="shared" si="30"/>
        <v>0</v>
      </c>
      <c r="AD44" s="70">
        <f t="shared" si="30"/>
        <v>0</v>
      </c>
      <c r="AE44" s="70">
        <f t="shared" si="30"/>
        <v>0</v>
      </c>
      <c r="AF44" s="70">
        <f t="shared" si="30"/>
        <v>0</v>
      </c>
      <c r="AG44" s="70">
        <f t="shared" si="30"/>
        <v>0</v>
      </c>
      <c r="AH44" s="70">
        <f t="shared" si="30"/>
        <v>0</v>
      </c>
      <c r="AI44" s="70">
        <f t="shared" si="30"/>
        <v>0</v>
      </c>
      <c r="AJ44" s="70">
        <f t="shared" si="30"/>
        <v>0</v>
      </c>
      <c r="AK44" s="63">
        <f t="shared" si="30"/>
        <v>0</v>
      </c>
      <c r="AL44" s="360">
        <f t="shared" ref="AL44:AM44" si="31">AL43-AL41</f>
        <v>0</v>
      </c>
      <c r="AM44" s="360">
        <f t="shared" si="31"/>
        <v>0</v>
      </c>
      <c r="AN44" s="360">
        <f t="shared" ref="AN44:AO44" si="32">AN43-AN41</f>
        <v>0</v>
      </c>
      <c r="AO44" s="360">
        <f t="shared" si="32"/>
        <v>0</v>
      </c>
      <c r="AP44" s="360">
        <f t="shared" ref="AP44" si="33">AP43-AP41</f>
        <v>0</v>
      </c>
      <c r="AS44" s="434"/>
      <c r="AT44" s="435"/>
      <c r="AU44" s="435"/>
    </row>
    <row r="45" spans="1:47" x14ac:dyDescent="0.25">
      <c r="A45" s="53"/>
      <c r="B45" s="53"/>
      <c r="C45" s="53"/>
      <c r="D45" s="53"/>
      <c r="E45" s="53"/>
      <c r="F45" s="53"/>
      <c r="G45" s="53"/>
      <c r="H45" s="68"/>
      <c r="I45" s="68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43"/>
      <c r="AK45" s="91"/>
      <c r="AL45" s="91"/>
      <c r="AM45" s="222"/>
      <c r="AS45" s="434"/>
      <c r="AT45" s="435"/>
      <c r="AU45" s="435"/>
    </row>
    <row r="46" spans="1:47" s="65" customFormat="1" x14ac:dyDescent="0.25">
      <c r="A46" s="65" t="s">
        <v>26</v>
      </c>
      <c r="B46" s="66">
        <v>1868.8</v>
      </c>
      <c r="C46" s="66">
        <v>2370</v>
      </c>
      <c r="D46" s="66">
        <v>2861.1</v>
      </c>
      <c r="E46" s="66">
        <v>3287.2</v>
      </c>
      <c r="F46" s="66">
        <v>3644.3</v>
      </c>
      <c r="G46" s="66">
        <v>2773.5</v>
      </c>
      <c r="H46" s="66">
        <v>3880.1</v>
      </c>
      <c r="I46" s="66">
        <v>4923.8999999999996</v>
      </c>
      <c r="J46" s="66">
        <v>2145.1</v>
      </c>
      <c r="K46" s="66">
        <v>2835.5</v>
      </c>
      <c r="L46" s="66">
        <v>4990.0370000000003</v>
      </c>
      <c r="M46" s="66">
        <v>6332.241</v>
      </c>
      <c r="N46" s="66">
        <v>5839.2169999999996</v>
      </c>
      <c r="O46" s="66">
        <v>3419.3020000000001</v>
      </c>
      <c r="P46" s="66">
        <v>2843.2080000000001</v>
      </c>
      <c r="Q46" s="66">
        <v>2991.9569999999999</v>
      </c>
      <c r="R46" s="66">
        <v>2738.5509999999999</v>
      </c>
      <c r="S46" s="66">
        <v>3709.4430000000002</v>
      </c>
      <c r="T46" s="66">
        <v>2359.8809999999999</v>
      </c>
      <c r="U46" s="66">
        <v>3414.8960000000002</v>
      </c>
      <c r="V46" s="66">
        <v>1717.894</v>
      </c>
      <c r="W46" s="66">
        <v>2496.5500000000002</v>
      </c>
      <c r="X46" s="66">
        <v>3039.7570000000001</v>
      </c>
      <c r="Y46" s="66">
        <v>3616.2249999999999</v>
      </c>
      <c r="Z46" s="66">
        <v>3585.9380000000001</v>
      </c>
      <c r="AA46" s="66">
        <v>3923.9580000000001</v>
      </c>
      <c r="AB46" s="66">
        <v>3596.89</v>
      </c>
      <c r="AC46" s="66">
        <v>2984.9180000000001</v>
      </c>
      <c r="AD46" s="66">
        <v>2970.14</v>
      </c>
      <c r="AE46" s="66">
        <v>4320.8130000000001</v>
      </c>
      <c r="AF46" s="66">
        <v>4361.6989999999996</v>
      </c>
      <c r="AG46" s="66">
        <v>3533.4430000000002</v>
      </c>
      <c r="AH46" s="66">
        <v>4028.0169999999998</v>
      </c>
      <c r="AI46" s="66">
        <v>4261.4269999999997</v>
      </c>
      <c r="AJ46" s="66">
        <v>4310.0709999999999</v>
      </c>
      <c r="AK46" s="99">
        <v>3670.3319999999999</v>
      </c>
      <c r="AL46" s="99">
        <v>3148.2040000000002</v>
      </c>
      <c r="AM46" s="99">
        <v>2766.2440000000001</v>
      </c>
      <c r="AN46" s="99">
        <v>3851.7159999999999</v>
      </c>
      <c r="AO46" s="933">
        <v>4452.9880000000003</v>
      </c>
      <c r="AP46" s="99">
        <v>4711.0789999999997</v>
      </c>
      <c r="AQ46" s="99"/>
      <c r="AR46" s="99"/>
      <c r="AS46" s="922">
        <f t="shared" ref="AS46" si="34">AVERAGE(AA46:AG46)</f>
        <v>3670.2658571428569</v>
      </c>
      <c r="AT46" s="923">
        <f>AVERAGE(AH46:AP46)</f>
        <v>3911.1197777777779</v>
      </c>
      <c r="AU46" s="923">
        <f>AVERAGE(AH46:AQ46)</f>
        <v>3911.1197777777779</v>
      </c>
    </row>
    <row r="47" spans="1:47" x14ac:dyDescent="0.25">
      <c r="A47" s="43"/>
      <c r="B47" s="43"/>
      <c r="C47" s="43"/>
      <c r="D47" s="43"/>
      <c r="E47" s="43"/>
      <c r="F47" s="43"/>
      <c r="G47" s="43"/>
      <c r="H47" s="68"/>
      <c r="I47" s="68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91"/>
      <c r="AL47" s="91"/>
      <c r="AM47" s="91"/>
      <c r="AS47" s="434"/>
      <c r="AT47" s="435"/>
      <c r="AU47" s="435"/>
    </row>
    <row r="48" spans="1:47" x14ac:dyDescent="0.25">
      <c r="A48" s="65" t="s">
        <v>91</v>
      </c>
      <c r="B48" s="43"/>
      <c r="C48" s="43"/>
      <c r="D48" s="43"/>
      <c r="E48" s="43"/>
      <c r="F48" s="43"/>
      <c r="G48" s="43"/>
      <c r="H48" s="68"/>
      <c r="I48" s="68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91"/>
      <c r="AL48" s="91"/>
      <c r="AM48" s="91"/>
      <c r="AS48" s="434"/>
      <c r="AT48" s="435"/>
      <c r="AU48" s="435"/>
    </row>
    <row r="49" spans="1:47" x14ac:dyDescent="0.25">
      <c r="A49" s="55" t="s">
        <v>92</v>
      </c>
      <c r="B49" s="56">
        <v>0.45500000000000002</v>
      </c>
      <c r="C49" s="56">
        <v>1.018</v>
      </c>
      <c r="D49" s="56">
        <v>0.57399999999999995</v>
      </c>
      <c r="E49" s="56">
        <v>0.41699999999999998</v>
      </c>
      <c r="F49" s="56">
        <v>0.14000000000000001</v>
      </c>
      <c r="G49" s="56">
        <v>0.50700000000000001</v>
      </c>
      <c r="H49" s="56">
        <v>0.247</v>
      </c>
      <c r="I49" s="56">
        <v>9.6000000000000002E-2</v>
      </c>
      <c r="J49" s="56">
        <v>0.51100000000000001</v>
      </c>
      <c r="K49" s="56">
        <v>7.8E-2</v>
      </c>
      <c r="L49" s="56">
        <v>5.8769999999999998</v>
      </c>
      <c r="M49" s="56">
        <v>0.43</v>
      </c>
      <c r="N49" s="56">
        <v>0.77400000000000002</v>
      </c>
      <c r="O49" s="56">
        <v>0.35</v>
      </c>
      <c r="P49" s="56">
        <v>0.20200000000000001</v>
      </c>
      <c r="Q49" s="56">
        <v>1.472</v>
      </c>
      <c r="R49" s="56">
        <v>3.347</v>
      </c>
      <c r="S49" s="56">
        <v>2.7949999999999999</v>
      </c>
      <c r="T49" s="56">
        <v>1.3779999999999999</v>
      </c>
      <c r="U49" s="56">
        <v>0.755</v>
      </c>
      <c r="V49" s="56">
        <v>2.855</v>
      </c>
      <c r="W49" s="56">
        <v>3.754</v>
      </c>
      <c r="X49" s="56">
        <v>2.012</v>
      </c>
      <c r="Y49" s="56">
        <v>1.83</v>
      </c>
      <c r="Z49" s="56">
        <v>2.2789999999999999</v>
      </c>
      <c r="AA49" s="56">
        <v>1.498</v>
      </c>
      <c r="AB49" s="56">
        <v>1.855</v>
      </c>
      <c r="AC49" s="56">
        <v>1.8049999999999999</v>
      </c>
      <c r="AD49" s="56">
        <v>2.9689999999999999</v>
      </c>
      <c r="AE49" s="56">
        <v>3.4849999999999999</v>
      </c>
      <c r="AF49" s="56">
        <v>1.32</v>
      </c>
      <c r="AG49" s="56">
        <v>3.67</v>
      </c>
      <c r="AH49" s="56">
        <v>5.3070000000000004</v>
      </c>
      <c r="AI49" s="56">
        <v>1.486</v>
      </c>
      <c r="AJ49" s="56">
        <v>2.9119999999999999</v>
      </c>
      <c r="AK49" s="944">
        <v>3.5</v>
      </c>
      <c r="AL49" s="944">
        <v>10.71</v>
      </c>
      <c r="AM49" s="944">
        <v>39.555</v>
      </c>
      <c r="AN49" s="943">
        <v>6.1189999999999998</v>
      </c>
      <c r="AO49" s="900">
        <v>10.747</v>
      </c>
      <c r="AP49" s="260">
        <v>17.097999999999999</v>
      </c>
      <c r="AQ49" s="260"/>
      <c r="AR49" s="260"/>
      <c r="AS49" s="436">
        <f t="shared" ref="AS49:AS55" si="35">AVERAGE(AA49:AG49)</f>
        <v>2.3717142857142854</v>
      </c>
      <c r="AT49" s="437">
        <f t="shared" ref="AT49:AT55" si="36">AVERAGE(AH49:AP49)</f>
        <v>10.826000000000001</v>
      </c>
      <c r="AU49" s="437">
        <f t="shared" ref="AU49:AU55" si="37">AVERAGE(AH49:AQ49)</f>
        <v>10.826000000000001</v>
      </c>
    </row>
    <row r="50" spans="1:47" x14ac:dyDescent="0.25">
      <c r="A50" s="55" t="s">
        <v>93</v>
      </c>
      <c r="B50" s="57">
        <v>1869.2550000000001</v>
      </c>
      <c r="C50" s="57">
        <v>2371.018</v>
      </c>
      <c r="D50" s="57">
        <v>2861.674</v>
      </c>
      <c r="E50" s="57">
        <v>3287.6169999999997</v>
      </c>
      <c r="F50" s="57">
        <v>3644.44</v>
      </c>
      <c r="G50" s="57">
        <v>2774.0070000000001</v>
      </c>
      <c r="H50" s="57">
        <v>3880.3469999999998</v>
      </c>
      <c r="I50" s="57">
        <v>4923.9959999999992</v>
      </c>
      <c r="J50" s="57">
        <v>2145.6109999999999</v>
      </c>
      <c r="K50" s="57">
        <v>2835.578</v>
      </c>
      <c r="L50" s="57">
        <v>4995.9140000000007</v>
      </c>
      <c r="M50" s="57">
        <v>6332.6710000000003</v>
      </c>
      <c r="N50" s="57">
        <v>5839.991</v>
      </c>
      <c r="O50" s="57">
        <v>3419.652</v>
      </c>
      <c r="P50" s="57">
        <v>2843.4100000000003</v>
      </c>
      <c r="Q50" s="57">
        <v>2993.4290000000001</v>
      </c>
      <c r="R50" s="57">
        <v>2741.8980000000001</v>
      </c>
      <c r="S50" s="57">
        <v>3712.2380000000003</v>
      </c>
      <c r="T50" s="57">
        <v>2361.259</v>
      </c>
      <c r="U50" s="57">
        <v>3415.6510000000003</v>
      </c>
      <c r="V50" s="57">
        <v>1720.749</v>
      </c>
      <c r="W50" s="57">
        <v>2500.3040000000001</v>
      </c>
      <c r="X50" s="57">
        <v>3041.7690000000002</v>
      </c>
      <c r="Y50" s="57">
        <v>3618.0549999999998</v>
      </c>
      <c r="Z50" s="57">
        <v>3588.2170000000001</v>
      </c>
      <c r="AA50" s="57">
        <v>3925.4560000000001</v>
      </c>
      <c r="AB50" s="57">
        <v>3598.7449999999999</v>
      </c>
      <c r="AC50" s="57">
        <v>2986.723</v>
      </c>
      <c r="AD50" s="57">
        <v>2973.1089999999999</v>
      </c>
      <c r="AE50" s="57">
        <v>4324.2979999999998</v>
      </c>
      <c r="AF50" s="57">
        <v>4363.0189999999993</v>
      </c>
      <c r="AG50" s="57">
        <v>3537.1130000000003</v>
      </c>
      <c r="AH50" s="57">
        <v>4033.3239999999996</v>
      </c>
      <c r="AI50" s="57">
        <v>4262.9129999999996</v>
      </c>
      <c r="AJ50" s="57">
        <v>4312.9830000000002</v>
      </c>
      <c r="AK50" s="96">
        <v>3673.8319999999999</v>
      </c>
      <c r="AL50" s="96">
        <v>3158.9140000000002</v>
      </c>
      <c r="AM50" s="96">
        <v>2805.799</v>
      </c>
      <c r="AN50" s="450">
        <v>3857.835</v>
      </c>
      <c r="AO50" s="945">
        <v>4463.7350000000006</v>
      </c>
      <c r="AP50" s="260">
        <v>4728.1769999999997</v>
      </c>
      <c r="AQ50" s="260"/>
      <c r="AR50" s="260"/>
      <c r="AS50" s="436">
        <f t="shared" si="35"/>
        <v>3672.6375714285714</v>
      </c>
      <c r="AT50" s="437">
        <f t="shared" si="36"/>
        <v>3921.9457777777779</v>
      </c>
      <c r="AU50" s="437">
        <f t="shared" si="37"/>
        <v>3921.9457777777779</v>
      </c>
    </row>
    <row r="51" spans="1:47" x14ac:dyDescent="0.25">
      <c r="A51" s="58" t="s">
        <v>76</v>
      </c>
      <c r="B51" s="59">
        <v>132.5</v>
      </c>
      <c r="C51" s="59">
        <v>142</v>
      </c>
      <c r="D51" s="59">
        <v>152.30000000000001</v>
      </c>
      <c r="E51" s="59">
        <v>149.19999999999999</v>
      </c>
      <c r="F51" s="59">
        <v>168.1</v>
      </c>
      <c r="G51" s="59">
        <v>173.4</v>
      </c>
      <c r="H51" s="59">
        <v>190</v>
      </c>
      <c r="I51" s="59">
        <v>223.9</v>
      </c>
      <c r="J51" s="59">
        <v>235.6</v>
      </c>
      <c r="K51" s="59">
        <v>288.39999999999998</v>
      </c>
      <c r="L51" s="59">
        <v>303.10000000000002</v>
      </c>
      <c r="M51" s="59">
        <v>324.53399999999999</v>
      </c>
      <c r="N51" s="59">
        <v>330.59300000000002</v>
      </c>
      <c r="O51" s="59">
        <v>339.49200000000002</v>
      </c>
      <c r="P51" s="59">
        <v>366.98700000000002</v>
      </c>
      <c r="Q51" s="59">
        <v>371.976</v>
      </c>
      <c r="R51" s="59">
        <v>396</v>
      </c>
      <c r="S51" s="59">
        <v>404.61500000000001</v>
      </c>
      <c r="T51" s="59">
        <v>428.2</v>
      </c>
      <c r="U51" s="59">
        <v>438.22500000000002</v>
      </c>
      <c r="V51" s="59">
        <v>369.863</v>
      </c>
      <c r="W51" s="59">
        <v>454.38</v>
      </c>
      <c r="X51" s="59">
        <v>484.50900000000001</v>
      </c>
      <c r="Y51" s="59">
        <v>469.178</v>
      </c>
      <c r="Z51" s="59">
        <v>497.29199999999997</v>
      </c>
      <c r="AA51" s="59">
        <v>514.36099999999999</v>
      </c>
      <c r="AB51" s="59">
        <v>535.29600000000005</v>
      </c>
      <c r="AC51" s="59">
        <v>613.86500000000001</v>
      </c>
      <c r="AD51" s="59">
        <v>665.75</v>
      </c>
      <c r="AE51" s="59">
        <v>715.65099999999995</v>
      </c>
      <c r="AF51" s="59">
        <v>812.64099999999996</v>
      </c>
      <c r="AG51" s="59">
        <v>966.05200000000002</v>
      </c>
      <c r="AH51" s="59">
        <v>1221.271</v>
      </c>
      <c r="AI51" s="59">
        <v>1368.171</v>
      </c>
      <c r="AJ51" s="59">
        <v>1566.249</v>
      </c>
      <c r="AK51" s="97">
        <v>1625.45</v>
      </c>
      <c r="AL51" s="97">
        <v>1549.548</v>
      </c>
      <c r="AM51" s="446">
        <v>1572.768</v>
      </c>
      <c r="AN51" s="97">
        <v>1694.9010000000001</v>
      </c>
      <c r="AO51" s="936">
        <v>1688.1859999999999</v>
      </c>
      <c r="AP51" s="833">
        <v>1700.8530000000001</v>
      </c>
      <c r="AQ51" s="833"/>
      <c r="AR51" s="833"/>
      <c r="AS51" s="436">
        <f t="shared" si="35"/>
        <v>689.08799999999997</v>
      </c>
      <c r="AT51" s="437">
        <f t="shared" si="36"/>
        <v>1554.1552222222219</v>
      </c>
      <c r="AU51" s="437">
        <f t="shared" si="37"/>
        <v>1554.1552222222219</v>
      </c>
    </row>
    <row r="52" spans="1:47" x14ac:dyDescent="0.25">
      <c r="A52" s="58" t="s">
        <v>12</v>
      </c>
      <c r="B52" s="59">
        <v>418.34399999999999</v>
      </c>
      <c r="C52" s="59">
        <v>362.83699999999999</v>
      </c>
      <c r="D52" s="59">
        <v>565.13300000000004</v>
      </c>
      <c r="E52" s="59">
        <v>676.32299999999998</v>
      </c>
      <c r="F52" s="59">
        <v>594.73400000000004</v>
      </c>
      <c r="G52" s="59">
        <v>443.31200000000001</v>
      </c>
      <c r="H52" s="59">
        <v>411.62</v>
      </c>
      <c r="I52" s="59">
        <v>393.32600000000002</v>
      </c>
      <c r="J52" s="59">
        <v>373.73099999999999</v>
      </c>
      <c r="K52" s="59">
        <v>291.863</v>
      </c>
      <c r="L52" s="59">
        <v>150.89699999999999</v>
      </c>
      <c r="M52" s="59">
        <v>365.33100000000002</v>
      </c>
      <c r="N52" s="59">
        <v>406.44499999999999</v>
      </c>
      <c r="O52" s="59">
        <v>463.43799999999999</v>
      </c>
      <c r="P52" s="59">
        <v>502.63200000000001</v>
      </c>
      <c r="Q52" s="59">
        <v>419.41899999999998</v>
      </c>
      <c r="R52" s="59">
        <v>429.69600000000003</v>
      </c>
      <c r="S52" s="59">
        <v>301.43099999999998</v>
      </c>
      <c r="T52" s="59">
        <v>293.06799999999998</v>
      </c>
      <c r="U52" s="59">
        <v>569.58100000000002</v>
      </c>
      <c r="V52" s="59">
        <v>395.50200000000001</v>
      </c>
      <c r="W52" s="59">
        <v>353.262</v>
      </c>
      <c r="X52" s="59">
        <v>394.11599999999999</v>
      </c>
      <c r="Y52" s="59">
        <v>571.53899999999999</v>
      </c>
      <c r="Z52" s="59">
        <v>485.30099999999999</v>
      </c>
      <c r="AA52" s="59">
        <v>564.197</v>
      </c>
      <c r="AB52" s="59">
        <v>511.62299999999999</v>
      </c>
      <c r="AC52" s="59">
        <v>410.858</v>
      </c>
      <c r="AD52" s="59">
        <v>459.48200000000003</v>
      </c>
      <c r="AE52" s="59">
        <v>451.54500000000002</v>
      </c>
      <c r="AF52" s="59">
        <v>619.86300000000006</v>
      </c>
      <c r="AG52" s="59">
        <v>521.16700000000003</v>
      </c>
      <c r="AH52" s="59">
        <v>518.71</v>
      </c>
      <c r="AI52" s="59">
        <v>536.23</v>
      </c>
      <c r="AJ52" s="59">
        <v>541.98099999999999</v>
      </c>
      <c r="AK52" s="97">
        <v>465.964</v>
      </c>
      <c r="AL52" s="97">
        <v>290.89499999999998</v>
      </c>
      <c r="AM52" s="446">
        <v>162.309</v>
      </c>
      <c r="AN52" s="97">
        <v>544.47500000000002</v>
      </c>
      <c r="AO52" s="936">
        <v>525.79399999999998</v>
      </c>
      <c r="AP52" s="833">
        <v>695.19500000000005</v>
      </c>
      <c r="AQ52" s="833"/>
      <c r="AR52" s="833"/>
      <c r="AS52" s="436">
        <f t="shared" si="35"/>
        <v>505.53357142857146</v>
      </c>
      <c r="AT52" s="437">
        <f t="shared" si="36"/>
        <v>475.7281111111111</v>
      </c>
      <c r="AU52" s="437">
        <f t="shared" si="37"/>
        <v>475.7281111111111</v>
      </c>
    </row>
    <row r="53" spans="1:47" x14ac:dyDescent="0.25">
      <c r="A53" s="71" t="s">
        <v>88</v>
      </c>
      <c r="B53" s="72">
        <v>4</v>
      </c>
      <c r="C53" s="72">
        <v>4</v>
      </c>
      <c r="D53" s="72">
        <v>3.9</v>
      </c>
      <c r="E53" s="72">
        <v>3.9</v>
      </c>
      <c r="F53" s="72">
        <v>4</v>
      </c>
      <c r="G53" s="72">
        <v>4</v>
      </c>
      <c r="H53" s="72">
        <v>3.4</v>
      </c>
      <c r="I53" s="72">
        <v>2.9</v>
      </c>
      <c r="J53" s="72">
        <v>2.2999999999999998</v>
      </c>
      <c r="K53" s="72">
        <v>4.2</v>
      </c>
      <c r="L53" s="72">
        <v>3.4</v>
      </c>
      <c r="M53" s="72">
        <v>0.3</v>
      </c>
      <c r="N53" s="72">
        <v>0.5</v>
      </c>
      <c r="O53" s="72">
        <v>1.7</v>
      </c>
      <c r="P53" s="72">
        <v>2.2000000000000002</v>
      </c>
      <c r="Q53" s="72">
        <v>1.7</v>
      </c>
      <c r="R53" s="72">
        <v>0.3</v>
      </c>
      <c r="S53" s="72">
        <v>2.2999999999999998</v>
      </c>
      <c r="T53" s="72">
        <v>0.6</v>
      </c>
      <c r="U53" s="72">
        <v>3.6</v>
      </c>
      <c r="V53" s="72">
        <v>2.794</v>
      </c>
      <c r="W53" s="72">
        <v>0.61899999999999999</v>
      </c>
      <c r="X53" s="72">
        <v>0.76400000000000001</v>
      </c>
      <c r="Y53" s="72">
        <v>1</v>
      </c>
      <c r="Z53" s="72">
        <v>0.28699999999999998</v>
      </c>
      <c r="AA53" s="72">
        <v>0.74</v>
      </c>
      <c r="AB53" s="72">
        <v>1.716</v>
      </c>
      <c r="AC53" s="72">
        <v>1.29</v>
      </c>
      <c r="AD53" s="72">
        <v>0.97799999999999998</v>
      </c>
      <c r="AE53" s="72">
        <v>0.36499999999999999</v>
      </c>
      <c r="AF53" s="72">
        <v>0.48399999999999999</v>
      </c>
      <c r="AG53" s="72">
        <v>0.40300000000000002</v>
      </c>
      <c r="AH53" s="72">
        <v>1.39</v>
      </c>
      <c r="AI53" s="72">
        <v>1.9219999999999999</v>
      </c>
      <c r="AJ53" s="72">
        <v>0.83599999999999997</v>
      </c>
      <c r="AK53" s="97">
        <v>3.4860000000000002</v>
      </c>
      <c r="AL53" s="97">
        <v>2.8380000000000001</v>
      </c>
      <c r="AM53" s="446">
        <v>2.5710000000000002</v>
      </c>
      <c r="AN53" s="97">
        <v>1.5980000000000001</v>
      </c>
      <c r="AO53" s="936">
        <v>1.5389999999999999</v>
      </c>
      <c r="AP53" s="833">
        <v>2.6269999999999998</v>
      </c>
      <c r="AQ53" s="833"/>
      <c r="AR53" s="833"/>
      <c r="AS53" s="436">
        <f t="shared" si="35"/>
        <v>0.85371428571428587</v>
      </c>
      <c r="AT53" s="437">
        <f t="shared" si="36"/>
        <v>2.089666666666667</v>
      </c>
      <c r="AU53" s="437">
        <f t="shared" si="37"/>
        <v>2.089666666666667</v>
      </c>
    </row>
    <row r="54" spans="1:47" x14ac:dyDescent="0.25">
      <c r="A54" s="58" t="s">
        <v>40</v>
      </c>
      <c r="B54" s="60">
        <v>681.21100000000001</v>
      </c>
      <c r="C54" s="60">
        <v>726.58100000000002</v>
      </c>
      <c r="D54" s="60">
        <v>704.44100000000003</v>
      </c>
      <c r="E54" s="60">
        <v>748.69399999999996</v>
      </c>
      <c r="F54" s="60">
        <v>843.30600000000004</v>
      </c>
      <c r="G54" s="60">
        <v>761.19500000000005</v>
      </c>
      <c r="H54" s="60">
        <v>738.72699999999998</v>
      </c>
      <c r="I54" s="60">
        <v>780.77</v>
      </c>
      <c r="J54" s="60">
        <v>527.67999999999995</v>
      </c>
      <c r="K54" s="60">
        <v>602.91499999999996</v>
      </c>
      <c r="L54" s="60">
        <v>498.995</v>
      </c>
      <c r="M54" s="60">
        <v>760.81299999999999</v>
      </c>
      <c r="N54" s="60">
        <v>843.36699999999996</v>
      </c>
      <c r="O54" s="60">
        <v>684.59400000000005</v>
      </c>
      <c r="P54" s="60">
        <v>627.13400000000001</v>
      </c>
      <c r="Q54" s="60">
        <v>679.08900000000006</v>
      </c>
      <c r="R54" s="60">
        <v>815.59100000000001</v>
      </c>
      <c r="S54" s="60">
        <v>890.91099999999994</v>
      </c>
      <c r="T54" s="60">
        <v>789.24800000000005</v>
      </c>
      <c r="U54" s="60">
        <v>846.40499999999997</v>
      </c>
      <c r="V54" s="60">
        <v>526.64800000000002</v>
      </c>
      <c r="W54" s="60">
        <v>808.88199999999995</v>
      </c>
      <c r="X54" s="60">
        <v>854.577</v>
      </c>
      <c r="Y54" s="60">
        <v>789.36099999999999</v>
      </c>
      <c r="Z54" s="60">
        <v>887.78800000000001</v>
      </c>
      <c r="AA54" s="60">
        <v>947.05</v>
      </c>
      <c r="AB54" s="60">
        <v>953.68399999999997</v>
      </c>
      <c r="AC54" s="60">
        <v>874.03700000000003</v>
      </c>
      <c r="AD54" s="60">
        <v>888.80799999999999</v>
      </c>
      <c r="AE54" s="60">
        <v>1042.7650000000001</v>
      </c>
      <c r="AF54" s="60">
        <v>962.87</v>
      </c>
      <c r="AG54" s="60">
        <v>745.84400000000005</v>
      </c>
      <c r="AH54" s="60">
        <v>667.803</v>
      </c>
      <c r="AI54" s="60">
        <v>683.279</v>
      </c>
      <c r="AJ54" s="60">
        <v>496.13</v>
      </c>
      <c r="AK54" s="98">
        <v>451.28699999999998</v>
      </c>
      <c r="AL54" s="98">
        <v>326.60599999999999</v>
      </c>
      <c r="AM54" s="448">
        <v>246.96600000000001</v>
      </c>
      <c r="AN54" s="98">
        <v>384.95699999999999</v>
      </c>
      <c r="AO54" s="937">
        <v>517.05200000000002</v>
      </c>
      <c r="AP54" s="1107">
        <v>592.44399999999996</v>
      </c>
      <c r="AQ54" s="1107"/>
      <c r="AR54" s="1109"/>
      <c r="AS54" s="438">
        <f t="shared" si="35"/>
        <v>916.43685714285709</v>
      </c>
      <c r="AT54" s="439">
        <f t="shared" si="36"/>
        <v>485.16933333333327</v>
      </c>
      <c r="AU54" s="439">
        <f t="shared" si="37"/>
        <v>485.16933333333327</v>
      </c>
    </row>
    <row r="55" spans="1:47" x14ac:dyDescent="0.25">
      <c r="A55" s="58" t="s">
        <v>77</v>
      </c>
      <c r="B55" s="59">
        <v>1236.0550000000001</v>
      </c>
      <c r="C55" s="59">
        <v>1235.4179999999999</v>
      </c>
      <c r="D55" s="59">
        <v>1425.7739999999999</v>
      </c>
      <c r="E55" s="59">
        <v>1578.117</v>
      </c>
      <c r="F55" s="59">
        <v>1610.14</v>
      </c>
      <c r="G55" s="59">
        <v>1381.9069999999999</v>
      </c>
      <c r="H55" s="59">
        <v>1343.7470000000001</v>
      </c>
      <c r="I55" s="59">
        <v>1400.896</v>
      </c>
      <c r="J55" s="59">
        <v>1139.3109999999999</v>
      </c>
      <c r="K55" s="59">
        <v>1187.3779999999999</v>
      </c>
      <c r="L55" s="59">
        <v>956.39200000000005</v>
      </c>
      <c r="M55" s="59">
        <v>1450.9780000000001</v>
      </c>
      <c r="N55" s="59">
        <v>1580.905</v>
      </c>
      <c r="O55" s="59">
        <v>1489.2239999999999</v>
      </c>
      <c r="P55" s="59">
        <v>1498.953</v>
      </c>
      <c r="Q55" s="59">
        <v>1472.184</v>
      </c>
      <c r="R55" s="59">
        <v>1641.587</v>
      </c>
      <c r="S55" s="59">
        <v>1599.2570000000001</v>
      </c>
      <c r="T55" s="59">
        <v>1511.116</v>
      </c>
      <c r="U55" s="59">
        <v>1857.8109999999999</v>
      </c>
      <c r="V55" s="59">
        <v>1294.807</v>
      </c>
      <c r="W55" s="59">
        <v>1617.143</v>
      </c>
      <c r="X55" s="59">
        <v>1733.9659999999999</v>
      </c>
      <c r="Y55" s="59">
        <v>1831.078</v>
      </c>
      <c r="Z55" s="59">
        <v>1870.6679999999999</v>
      </c>
      <c r="AA55" s="59">
        <v>2026.348</v>
      </c>
      <c r="AB55" s="59">
        <v>2002.319</v>
      </c>
      <c r="AC55" s="59">
        <v>1900.05</v>
      </c>
      <c r="AD55" s="59">
        <v>2015.018</v>
      </c>
      <c r="AE55" s="59">
        <v>2210.326</v>
      </c>
      <c r="AF55" s="59">
        <v>2395.8580000000002</v>
      </c>
      <c r="AG55" s="59">
        <v>2233.4659999999999</v>
      </c>
      <c r="AH55" s="59">
        <v>2409.174</v>
      </c>
      <c r="AI55" s="59">
        <v>2589.6019999999999</v>
      </c>
      <c r="AJ55" s="59">
        <v>2605.1959999999999</v>
      </c>
      <c r="AK55" s="97">
        <v>2546.1869999999999</v>
      </c>
      <c r="AL55" s="97">
        <v>2169.8870000000002</v>
      </c>
      <c r="AM55" s="446">
        <v>1984.614</v>
      </c>
      <c r="AN55" s="97">
        <v>2625.931</v>
      </c>
      <c r="AO55" s="936">
        <v>2732.5709999999999</v>
      </c>
      <c r="AP55" s="833">
        <v>2991.1190000000001</v>
      </c>
      <c r="AQ55" s="833"/>
      <c r="AR55" s="833"/>
      <c r="AS55" s="440">
        <f t="shared" si="35"/>
        <v>2111.912142857143</v>
      </c>
      <c r="AT55" s="441">
        <f t="shared" si="36"/>
        <v>2517.1423333333332</v>
      </c>
      <c r="AU55" s="441">
        <f t="shared" si="37"/>
        <v>2517.1423333333332</v>
      </c>
    </row>
    <row r="56" spans="1:47" x14ac:dyDescent="0.25">
      <c r="A56" s="53"/>
      <c r="B56" s="53"/>
      <c r="C56" s="53"/>
      <c r="D56" s="53"/>
      <c r="E56" s="53"/>
      <c r="F56" s="53"/>
      <c r="G56" s="53"/>
      <c r="H56" s="68"/>
      <c r="I56" s="68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431"/>
      <c r="AS56" s="434"/>
      <c r="AT56" s="435"/>
      <c r="AU56" s="435"/>
    </row>
    <row r="57" spans="1:47" s="894" customFormat="1" x14ac:dyDescent="0.25">
      <c r="A57" s="69" t="s">
        <v>94</v>
      </c>
      <c r="B57" s="63">
        <f t="shared" ref="B57:AJ57" si="38">B50-B60</f>
        <v>1236.0550000000001</v>
      </c>
      <c r="C57" s="63">
        <f t="shared" si="38"/>
        <v>1235.4180000000001</v>
      </c>
      <c r="D57" s="63">
        <f t="shared" si="38"/>
        <v>1425.7739999999999</v>
      </c>
      <c r="E57" s="63">
        <f t="shared" si="38"/>
        <v>1578.1169999999997</v>
      </c>
      <c r="F57" s="63">
        <f t="shared" si="38"/>
        <v>1610.14</v>
      </c>
      <c r="G57" s="63">
        <f t="shared" si="38"/>
        <v>1381.9070000000002</v>
      </c>
      <c r="H57" s="63">
        <f t="shared" si="38"/>
        <v>1343.7469999999998</v>
      </c>
      <c r="I57" s="63">
        <f t="shared" si="38"/>
        <v>1400.8959999999993</v>
      </c>
      <c r="J57" s="63">
        <f t="shared" si="38"/>
        <v>1139.3109999999999</v>
      </c>
      <c r="K57" s="63">
        <f t="shared" si="38"/>
        <v>1187.3779999999999</v>
      </c>
      <c r="L57" s="63">
        <f t="shared" si="38"/>
        <v>956.39200000000073</v>
      </c>
      <c r="M57" s="63">
        <f t="shared" si="38"/>
        <v>1450.9780000000001</v>
      </c>
      <c r="N57" s="63">
        <f t="shared" si="38"/>
        <v>1580.9049999999997</v>
      </c>
      <c r="O57" s="63">
        <f t="shared" si="38"/>
        <v>1489.2239999999999</v>
      </c>
      <c r="P57" s="63">
        <f t="shared" si="38"/>
        <v>1498.9530000000002</v>
      </c>
      <c r="Q57" s="63">
        <f t="shared" si="38"/>
        <v>1472.1840000000002</v>
      </c>
      <c r="R57" s="63">
        <f t="shared" si="38"/>
        <v>1641.5870000000002</v>
      </c>
      <c r="S57" s="63">
        <f t="shared" si="38"/>
        <v>1599.2570000000001</v>
      </c>
      <c r="T57" s="63">
        <f t="shared" si="38"/>
        <v>1511.116</v>
      </c>
      <c r="U57" s="63">
        <f t="shared" si="38"/>
        <v>1857.8110000000004</v>
      </c>
      <c r="V57" s="63">
        <f t="shared" si="38"/>
        <v>1294.807</v>
      </c>
      <c r="W57" s="63">
        <f t="shared" si="38"/>
        <v>1617.143</v>
      </c>
      <c r="X57" s="63">
        <f t="shared" si="38"/>
        <v>1733.9660000000001</v>
      </c>
      <c r="Y57" s="63">
        <f t="shared" si="38"/>
        <v>1831.0779999999997</v>
      </c>
      <c r="Z57" s="63">
        <f t="shared" si="38"/>
        <v>1870.6680000000001</v>
      </c>
      <c r="AA57" s="63">
        <f t="shared" si="38"/>
        <v>2026.3480000000002</v>
      </c>
      <c r="AB57" s="63">
        <f t="shared" si="38"/>
        <v>2002.319</v>
      </c>
      <c r="AC57" s="63">
        <f t="shared" si="38"/>
        <v>1900.05</v>
      </c>
      <c r="AD57" s="63">
        <f t="shared" si="38"/>
        <v>2015.018</v>
      </c>
      <c r="AE57" s="63">
        <f t="shared" si="38"/>
        <v>2210.3259999999996</v>
      </c>
      <c r="AF57" s="63">
        <f t="shared" si="38"/>
        <v>2395.8579999999993</v>
      </c>
      <c r="AG57" s="63">
        <f t="shared" si="38"/>
        <v>2233.4660000000003</v>
      </c>
      <c r="AH57" s="63">
        <f t="shared" si="38"/>
        <v>2409.1739999999995</v>
      </c>
      <c r="AI57" s="63">
        <f t="shared" si="38"/>
        <v>2589.6019999999999</v>
      </c>
      <c r="AJ57" s="63">
        <f t="shared" si="38"/>
        <v>2605.1959999999999</v>
      </c>
      <c r="AK57" s="63">
        <f>AK50-AK60</f>
        <v>2546.1869999999999</v>
      </c>
      <c r="AL57" s="63">
        <f>AL50-AL60</f>
        <v>2169.8870000000002</v>
      </c>
      <c r="AM57" s="63">
        <f>AM50-AM60</f>
        <v>1984.614</v>
      </c>
      <c r="AN57" s="63">
        <f>AN50-AN60</f>
        <v>2625.931</v>
      </c>
      <c r="AO57" s="63">
        <f>AO50-AO60</f>
        <v>2732.5710000000008</v>
      </c>
      <c r="AP57" s="63">
        <f>AP50-AP60</f>
        <v>2991.1189999999997</v>
      </c>
      <c r="AQ57" s="1110"/>
      <c r="AR57" s="1110"/>
      <c r="AS57" s="929"/>
      <c r="AT57" s="930"/>
      <c r="AU57" s="930"/>
    </row>
    <row r="58" spans="1:47" s="894" customFormat="1" x14ac:dyDescent="0.25">
      <c r="A58" s="69" t="s">
        <v>95</v>
      </c>
      <c r="B58" s="70">
        <f t="shared" ref="B58:G58" si="39">B57-B55</f>
        <v>0</v>
      </c>
      <c r="C58" s="70">
        <f t="shared" si="39"/>
        <v>0</v>
      </c>
      <c r="D58" s="70">
        <f t="shared" si="39"/>
        <v>0</v>
      </c>
      <c r="E58" s="70">
        <f t="shared" si="39"/>
        <v>0</v>
      </c>
      <c r="F58" s="70">
        <f t="shared" si="39"/>
        <v>0</v>
      </c>
      <c r="G58" s="70">
        <f t="shared" si="39"/>
        <v>0</v>
      </c>
      <c r="H58" s="70">
        <f>H57-H55</f>
        <v>0</v>
      </c>
      <c r="I58" s="70">
        <f t="shared" ref="I58:AK58" si="40">I57-I55</f>
        <v>0</v>
      </c>
      <c r="J58" s="70">
        <f t="shared" si="40"/>
        <v>0</v>
      </c>
      <c r="K58" s="70">
        <f t="shared" si="40"/>
        <v>0</v>
      </c>
      <c r="L58" s="70">
        <f t="shared" si="40"/>
        <v>0</v>
      </c>
      <c r="M58" s="70">
        <f t="shared" si="40"/>
        <v>0</v>
      </c>
      <c r="N58" s="70">
        <f t="shared" si="40"/>
        <v>0</v>
      </c>
      <c r="O58" s="70">
        <f t="shared" si="40"/>
        <v>0</v>
      </c>
      <c r="P58" s="70">
        <f t="shared" si="40"/>
        <v>0</v>
      </c>
      <c r="Q58" s="70">
        <f t="shared" si="40"/>
        <v>0</v>
      </c>
      <c r="R58" s="70">
        <f t="shared" si="40"/>
        <v>0</v>
      </c>
      <c r="S58" s="70">
        <f t="shared" si="40"/>
        <v>0</v>
      </c>
      <c r="T58" s="70">
        <f t="shared" si="40"/>
        <v>0</v>
      </c>
      <c r="U58" s="70">
        <f t="shared" si="40"/>
        <v>0</v>
      </c>
      <c r="V58" s="70">
        <f t="shared" si="40"/>
        <v>0</v>
      </c>
      <c r="W58" s="70">
        <f t="shared" si="40"/>
        <v>0</v>
      </c>
      <c r="X58" s="70">
        <f t="shared" si="40"/>
        <v>0</v>
      </c>
      <c r="Y58" s="70">
        <f t="shared" si="40"/>
        <v>0</v>
      </c>
      <c r="Z58" s="70">
        <f t="shared" si="40"/>
        <v>0</v>
      </c>
      <c r="AA58" s="70">
        <f t="shared" si="40"/>
        <v>0</v>
      </c>
      <c r="AB58" s="70">
        <f t="shared" si="40"/>
        <v>0</v>
      </c>
      <c r="AC58" s="70">
        <f t="shared" si="40"/>
        <v>0</v>
      </c>
      <c r="AD58" s="70">
        <f t="shared" si="40"/>
        <v>0</v>
      </c>
      <c r="AE58" s="70">
        <f t="shared" si="40"/>
        <v>0</v>
      </c>
      <c r="AF58" s="70">
        <f t="shared" si="40"/>
        <v>0</v>
      </c>
      <c r="AG58" s="70">
        <f t="shared" si="40"/>
        <v>0</v>
      </c>
      <c r="AH58" s="70">
        <f t="shared" si="40"/>
        <v>0</v>
      </c>
      <c r="AI58" s="70">
        <f t="shared" si="40"/>
        <v>0</v>
      </c>
      <c r="AJ58" s="70">
        <f t="shared" si="40"/>
        <v>0</v>
      </c>
      <c r="AK58" s="63">
        <f t="shared" si="40"/>
        <v>0</v>
      </c>
      <c r="AL58" s="63">
        <f t="shared" ref="AL58:AM58" si="41">AL57-AL55</f>
        <v>0</v>
      </c>
      <c r="AM58" s="63">
        <f t="shared" si="41"/>
        <v>0</v>
      </c>
      <c r="AN58" s="63">
        <f t="shared" ref="AN58:AO58" si="42">AN57-AN55</f>
        <v>0</v>
      </c>
      <c r="AO58" s="63">
        <f t="shared" si="42"/>
        <v>0</v>
      </c>
      <c r="AP58" s="63">
        <f t="shared" ref="AP58" si="43">AP57-AP55</f>
        <v>0</v>
      </c>
      <c r="AQ58" s="1110"/>
      <c r="AR58" s="1110"/>
      <c r="AS58" s="929"/>
      <c r="AT58" s="930"/>
      <c r="AU58" s="930"/>
    </row>
    <row r="59" spans="1:47" x14ac:dyDescent="0.25">
      <c r="A59" s="53"/>
      <c r="B59" s="53"/>
      <c r="C59" s="53"/>
      <c r="D59" s="53"/>
      <c r="E59" s="53"/>
      <c r="F59" s="53"/>
      <c r="G59" s="53"/>
      <c r="H59" s="68"/>
      <c r="I59" s="68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431"/>
      <c r="AS59" s="444"/>
      <c r="AT59" s="445"/>
      <c r="AU59" s="445"/>
    </row>
    <row r="60" spans="1:47" s="65" customFormat="1" x14ac:dyDescent="0.25">
      <c r="A60" s="65" t="s">
        <v>96</v>
      </c>
      <c r="B60" s="66">
        <v>633.20000000000005</v>
      </c>
      <c r="C60" s="66">
        <v>1135.5999999999999</v>
      </c>
      <c r="D60" s="66">
        <v>1435.9</v>
      </c>
      <c r="E60" s="66">
        <v>1709.5</v>
      </c>
      <c r="F60" s="66">
        <v>2034.3</v>
      </c>
      <c r="G60" s="66">
        <v>1392.1</v>
      </c>
      <c r="H60" s="66">
        <v>2536.6</v>
      </c>
      <c r="I60" s="66">
        <v>3523.1</v>
      </c>
      <c r="J60" s="66">
        <v>1006.3</v>
      </c>
      <c r="K60" s="66">
        <v>1648.2</v>
      </c>
      <c r="L60" s="66">
        <v>4039.5219999999999</v>
      </c>
      <c r="M60" s="66">
        <v>4881.6930000000002</v>
      </c>
      <c r="N60" s="66">
        <v>4259.0860000000002</v>
      </c>
      <c r="O60" s="66">
        <v>1930.4280000000001</v>
      </c>
      <c r="P60" s="66">
        <v>1344.4570000000001</v>
      </c>
      <c r="Q60" s="66">
        <v>1521.2449999999999</v>
      </c>
      <c r="R60" s="66">
        <v>1100.3109999999999</v>
      </c>
      <c r="S60" s="66">
        <v>2112.9810000000002</v>
      </c>
      <c r="T60" s="66">
        <v>850.14300000000003</v>
      </c>
      <c r="U60" s="66">
        <v>1557.84</v>
      </c>
      <c r="V60" s="66">
        <v>425.94200000000001</v>
      </c>
      <c r="W60" s="66">
        <v>883.16099999999994</v>
      </c>
      <c r="X60" s="66">
        <v>1307.8030000000001</v>
      </c>
      <c r="Y60" s="66">
        <v>1786.9770000000001</v>
      </c>
      <c r="Z60" s="66">
        <v>1717.549</v>
      </c>
      <c r="AA60" s="66">
        <v>1899.1079999999999</v>
      </c>
      <c r="AB60" s="66">
        <v>1596.4259999999999</v>
      </c>
      <c r="AC60" s="66">
        <v>1086.673</v>
      </c>
      <c r="AD60" s="66">
        <v>958.09100000000001</v>
      </c>
      <c r="AE60" s="66">
        <v>2113.9720000000002</v>
      </c>
      <c r="AF60" s="66">
        <v>1967.1610000000001</v>
      </c>
      <c r="AG60" s="66">
        <v>1303.6469999999999</v>
      </c>
      <c r="AH60" s="66">
        <v>1624.15</v>
      </c>
      <c r="AI60" s="66">
        <v>1673.3109999999999</v>
      </c>
      <c r="AJ60" s="66">
        <v>1707.787</v>
      </c>
      <c r="AK60" s="921">
        <v>1127.645</v>
      </c>
      <c r="AL60" s="921">
        <v>989.02700000000004</v>
      </c>
      <c r="AM60" s="921">
        <v>821.18499999999995</v>
      </c>
      <c r="AN60" s="921">
        <v>1231.904</v>
      </c>
      <c r="AO60" s="921">
        <v>1731.164</v>
      </c>
      <c r="AP60" s="921">
        <v>1737.058</v>
      </c>
      <c r="AQ60" s="921">
        <v>2295</v>
      </c>
      <c r="AR60" s="921">
        <v>2110</v>
      </c>
      <c r="AS60" s="922">
        <f t="shared" ref="AS60" si="44">AVERAGE(AA60:AG60)</f>
        <v>1560.7254285714287</v>
      </c>
      <c r="AT60" s="923">
        <f>AVERAGE(AH60:AP60)</f>
        <v>1404.8034444444445</v>
      </c>
      <c r="AU60" s="923">
        <f>AVERAGE(AH60:AQ60)</f>
        <v>1493.8231000000001</v>
      </c>
    </row>
    <row r="61" spans="1:47" x14ac:dyDescent="0.25">
      <c r="A61" s="43"/>
      <c r="B61" s="43"/>
      <c r="C61" s="43"/>
      <c r="D61" s="43"/>
      <c r="E61" s="43"/>
      <c r="F61" s="43"/>
      <c r="G61" s="43"/>
      <c r="H61" s="68"/>
      <c r="I61" s="68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91"/>
      <c r="AL61" s="91"/>
      <c r="AM61" s="91"/>
      <c r="AN61" s="91"/>
      <c r="AO61" s="91"/>
      <c r="AP61" s="91"/>
      <c r="AQ61" s="91"/>
      <c r="AR61" s="91"/>
      <c r="AS61" s="434"/>
      <c r="AT61" s="435"/>
      <c r="AU61" s="435"/>
    </row>
    <row r="62" spans="1:47" x14ac:dyDescent="0.25">
      <c r="A62" s="65" t="s">
        <v>97</v>
      </c>
      <c r="B62" s="43"/>
      <c r="C62" s="43"/>
      <c r="D62" s="43"/>
      <c r="E62" s="43"/>
      <c r="F62" s="43"/>
      <c r="G62" s="43"/>
      <c r="H62" s="68"/>
      <c r="I62" s="68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 t="s">
        <v>47</v>
      </c>
      <c r="Y62" s="37"/>
      <c r="Z62" s="43"/>
      <c r="AA62" s="37" t="s">
        <v>47</v>
      </c>
      <c r="AB62" s="43"/>
      <c r="AC62" s="43"/>
      <c r="AD62" s="43"/>
      <c r="AE62" s="43"/>
      <c r="AF62" s="43"/>
      <c r="AG62" s="43"/>
      <c r="AH62" s="43"/>
      <c r="AI62" s="43"/>
      <c r="AJ62" s="43"/>
      <c r="AK62" s="91"/>
      <c r="AL62" s="91"/>
      <c r="AM62" s="91"/>
      <c r="AN62" s="91"/>
      <c r="AO62" s="91"/>
      <c r="AP62" s="91"/>
      <c r="AQ62" s="91"/>
      <c r="AR62" s="91"/>
      <c r="AS62" s="434"/>
      <c r="AT62" s="435"/>
      <c r="AU62" s="435"/>
    </row>
    <row r="63" spans="1:47" x14ac:dyDescent="0.25">
      <c r="A63" s="55" t="s">
        <v>98</v>
      </c>
      <c r="B63" s="73">
        <v>1.4970000000000001</v>
      </c>
      <c r="C63" s="73">
        <v>2.431</v>
      </c>
      <c r="D63" s="73">
        <v>2.3980000000000001</v>
      </c>
      <c r="E63" s="73">
        <v>1.1519999999999999</v>
      </c>
      <c r="F63" s="73">
        <v>0.72099999999999997</v>
      </c>
      <c r="G63" s="73">
        <v>0.84799999999999998</v>
      </c>
      <c r="H63" s="73">
        <v>0.55600000000000005</v>
      </c>
      <c r="I63" s="73">
        <v>0.48899999999999999</v>
      </c>
      <c r="J63" s="73">
        <v>1.7080000000000002</v>
      </c>
      <c r="K63" s="73">
        <v>1.7329999999999999</v>
      </c>
      <c r="L63" s="73">
        <v>9.8979999999999997</v>
      </c>
      <c r="M63" s="73">
        <v>1.7569999999999999</v>
      </c>
      <c r="N63" s="73">
        <v>3.411</v>
      </c>
      <c r="O63" s="73">
        <v>2.7820000000000005</v>
      </c>
      <c r="P63" s="73">
        <v>1.9019999999999999</v>
      </c>
      <c r="Q63" s="73">
        <v>3.415</v>
      </c>
      <c r="R63" s="73">
        <v>19.637</v>
      </c>
      <c r="S63" s="73">
        <v>7.0909999999999993</v>
      </c>
      <c r="T63" s="73">
        <v>20.815000000000001</v>
      </c>
      <c r="U63" s="73">
        <v>9.5570000000000004</v>
      </c>
      <c r="V63" s="73">
        <v>16.486999999999998</v>
      </c>
      <c r="W63" s="73">
        <v>13.260999999999999</v>
      </c>
      <c r="X63" s="73">
        <v>8.81</v>
      </c>
      <c r="Y63" s="73">
        <v>18.805999999999997</v>
      </c>
      <c r="Z63" s="73">
        <v>14.744</v>
      </c>
      <c r="AA63" s="73">
        <v>6.8240000000000007</v>
      </c>
      <c r="AB63" s="73">
        <v>10.14</v>
      </c>
      <c r="AC63" s="73">
        <v>14.445999999999998</v>
      </c>
      <c r="AD63" s="73">
        <v>14.075999999999999</v>
      </c>
      <c r="AE63" s="73">
        <v>10.83</v>
      </c>
      <c r="AF63" s="73">
        <v>8.8059999999999992</v>
      </c>
      <c r="AG63" s="73">
        <v>11.982999999999999</v>
      </c>
      <c r="AH63" s="73">
        <v>20.021000000000001</v>
      </c>
      <c r="AI63" s="73">
        <v>13.53</v>
      </c>
      <c r="AJ63" s="73">
        <v>8.343</v>
      </c>
      <c r="AK63" s="100">
        <v>27.669</v>
      </c>
      <c r="AL63" s="100">
        <v>29.373000000000001</v>
      </c>
      <c r="AM63" s="100">
        <v>159.946</v>
      </c>
      <c r="AN63" s="100">
        <v>35.793999999999997</v>
      </c>
      <c r="AO63" s="100">
        <v>31.641999999999999</v>
      </c>
      <c r="AP63" s="100">
        <v>67.462000000000003</v>
      </c>
      <c r="AQ63" s="100">
        <v>55</v>
      </c>
      <c r="AR63" s="100">
        <v>50</v>
      </c>
      <c r="AS63" s="436">
        <f t="shared" ref="AS63:AS69" si="45">AVERAGE(AA63:AG63)</f>
        <v>11.015000000000001</v>
      </c>
      <c r="AT63" s="437">
        <f t="shared" ref="AT63:AT69" si="46">AVERAGE(AH63:AP63)</f>
        <v>43.75333333333333</v>
      </c>
      <c r="AU63" s="437">
        <f t="shared" ref="AU63:AU69" si="47">AVERAGE(AH63:AQ63)</f>
        <v>44.878</v>
      </c>
    </row>
    <row r="64" spans="1:47" x14ac:dyDescent="0.25">
      <c r="A64" s="55" t="s">
        <v>99</v>
      </c>
      <c r="B64" s="57">
        <v>6400.2539999999999</v>
      </c>
      <c r="C64" s="57">
        <v>6924.8</v>
      </c>
      <c r="D64" s="57">
        <v>7643.0389999999998</v>
      </c>
      <c r="E64" s="57">
        <v>8704.9789999999994</v>
      </c>
      <c r="F64" s="57">
        <v>9638.36</v>
      </c>
      <c r="G64" s="57">
        <v>8674.5439999999999</v>
      </c>
      <c r="H64" s="57">
        <v>9511.3060000000005</v>
      </c>
      <c r="I64" s="57">
        <v>10772.19</v>
      </c>
      <c r="J64" s="57">
        <v>7699.0590000000002</v>
      </c>
      <c r="K64" s="57">
        <v>8680.1630000000005</v>
      </c>
      <c r="L64" s="57">
        <v>10533.550999999999</v>
      </c>
      <c r="M64" s="57">
        <v>12267.043</v>
      </c>
      <c r="N64" s="57">
        <v>12016.404</v>
      </c>
      <c r="O64" s="57">
        <v>9190.5489999999991</v>
      </c>
      <c r="P64" s="57">
        <v>9464.2830000000013</v>
      </c>
      <c r="Q64" s="57">
        <v>9281.9</v>
      </c>
      <c r="R64" s="57">
        <v>9015.6470000000008</v>
      </c>
      <c r="S64" s="57">
        <v>10584.1</v>
      </c>
      <c r="T64" s="57">
        <v>8471.5259999999998</v>
      </c>
      <c r="U64" s="57">
        <v>10910.22</v>
      </c>
      <c r="V64" s="57">
        <v>8974.3779999999988</v>
      </c>
      <c r="W64" s="57">
        <v>9671.760000000002</v>
      </c>
      <c r="X64" s="57">
        <v>10098.803</v>
      </c>
      <c r="Y64" s="57">
        <v>11085.294</v>
      </c>
      <c r="Z64" s="57">
        <v>11232.333000000001</v>
      </c>
      <c r="AA64" s="57">
        <v>11639.423999999999</v>
      </c>
      <c r="AB64" s="57">
        <v>11411.828</v>
      </c>
      <c r="AC64" s="57">
        <v>10577.659</v>
      </c>
      <c r="AD64" s="57">
        <v>11188.040999999999</v>
      </c>
      <c r="AE64" s="57">
        <v>12774.502</v>
      </c>
      <c r="AF64" s="57">
        <v>13234.965</v>
      </c>
      <c r="AG64" s="57">
        <v>12510.267</v>
      </c>
      <c r="AH64" s="57">
        <v>14361.543000000001</v>
      </c>
      <c r="AI64" s="57">
        <v>13680.883</v>
      </c>
      <c r="AJ64" s="57">
        <v>14748.810000000001</v>
      </c>
      <c r="AK64" s="57">
        <v>14160.786</v>
      </c>
      <c r="AL64" s="57">
        <v>13470.974</v>
      </c>
      <c r="AM64" s="57">
        <v>11904.084000000001</v>
      </c>
      <c r="AN64" s="100">
        <v>14685.942999999999</v>
      </c>
      <c r="AO64" s="57">
        <v>15479.078</v>
      </c>
      <c r="AP64" s="100">
        <v>15400.59</v>
      </c>
      <c r="AQ64" s="100">
        <v>16940.096000000001</v>
      </c>
      <c r="AR64" s="100">
        <v>16410.095999999998</v>
      </c>
      <c r="AS64" s="436">
        <f t="shared" si="45"/>
        <v>11905.240857142855</v>
      </c>
      <c r="AT64" s="437">
        <f t="shared" si="46"/>
        <v>14210.298999999999</v>
      </c>
      <c r="AU64" s="437">
        <f t="shared" si="47"/>
        <v>14483.278699999999</v>
      </c>
    </row>
    <row r="65" spans="1:47" x14ac:dyDescent="0.25">
      <c r="A65" s="58" t="s">
        <v>76</v>
      </c>
      <c r="B65" s="59">
        <v>500.7</v>
      </c>
      <c r="C65" s="59">
        <v>522.1</v>
      </c>
      <c r="D65" s="59">
        <v>561.5</v>
      </c>
      <c r="E65" s="59">
        <v>588.5</v>
      </c>
      <c r="F65" s="59">
        <v>619.5</v>
      </c>
      <c r="G65" s="59">
        <v>639</v>
      </c>
      <c r="H65" s="59">
        <v>714</v>
      </c>
      <c r="I65" s="59">
        <v>839.99999999999989</v>
      </c>
      <c r="J65" s="59">
        <v>911.00000000000011</v>
      </c>
      <c r="K65" s="59">
        <v>1046</v>
      </c>
      <c r="L65" s="59">
        <v>1133</v>
      </c>
      <c r="M65" s="59">
        <v>1216.712</v>
      </c>
      <c r="N65" s="59">
        <v>1234.4490000000001</v>
      </c>
      <c r="O65" s="59">
        <v>1279.3579999999999</v>
      </c>
      <c r="P65" s="59">
        <v>1351.1390000000001</v>
      </c>
      <c r="Q65" s="59">
        <v>1405.817</v>
      </c>
      <c r="R65" s="59">
        <v>1513.306</v>
      </c>
      <c r="S65" s="59">
        <v>1537.0520000000001</v>
      </c>
      <c r="T65" s="59">
        <v>1593.1110000000001</v>
      </c>
      <c r="U65" s="59">
        <v>1696.9369999999999</v>
      </c>
      <c r="V65" s="59">
        <v>1607.98</v>
      </c>
      <c r="W65" s="59">
        <v>1693.9209999999998</v>
      </c>
      <c r="X65" s="59">
        <v>1815.6780000000001</v>
      </c>
      <c r="Y65" s="59">
        <v>1841.9929999999999</v>
      </c>
      <c r="Z65" s="59">
        <v>1915.2059999999999</v>
      </c>
      <c r="AA65" s="59">
        <v>1957.616</v>
      </c>
      <c r="AB65" s="59">
        <v>2041.8320000000001</v>
      </c>
      <c r="AC65" s="59">
        <v>2334.8140000000003</v>
      </c>
      <c r="AD65" s="59">
        <v>2528.3339999999998</v>
      </c>
      <c r="AE65" s="59">
        <v>2686.6079999999997</v>
      </c>
      <c r="AF65" s="59">
        <v>2999.0360000000001</v>
      </c>
      <c r="AG65" s="59">
        <v>3517.3740000000003</v>
      </c>
      <c r="AH65" s="59">
        <v>4420.41</v>
      </c>
      <c r="AI65" s="59">
        <v>5003.2700000000004</v>
      </c>
      <c r="AJ65" s="59">
        <v>5938.6660000000002</v>
      </c>
      <c r="AK65" s="101">
        <v>6402.5219999999999</v>
      </c>
      <c r="AL65" s="101">
        <v>6399.7339999999995</v>
      </c>
      <c r="AM65" s="101">
        <v>6013.2090000000007</v>
      </c>
      <c r="AN65" s="101">
        <v>6502.5810000000001</v>
      </c>
      <c r="AO65" s="101">
        <v>6572.1869999999999</v>
      </c>
      <c r="AP65" s="101">
        <v>6612.473</v>
      </c>
      <c r="AQ65" s="101">
        <v>6890.6001000000006</v>
      </c>
      <c r="AR65" s="101">
        <v>6970.5</v>
      </c>
      <c r="AS65" s="436">
        <f t="shared" si="45"/>
        <v>2580.8020000000001</v>
      </c>
      <c r="AT65" s="437">
        <f t="shared" si="46"/>
        <v>5985.0057777777774</v>
      </c>
      <c r="AU65" s="437">
        <f t="shared" si="47"/>
        <v>6075.5652099999998</v>
      </c>
    </row>
    <row r="66" spans="1:47" x14ac:dyDescent="0.25">
      <c r="A66" s="58" t="s">
        <v>12</v>
      </c>
      <c r="B66" s="59">
        <v>1664.4940000000001</v>
      </c>
      <c r="C66" s="59">
        <v>1645.1189999999999</v>
      </c>
      <c r="D66" s="59">
        <v>1896.396</v>
      </c>
      <c r="E66" s="59">
        <v>2113.1169999999997</v>
      </c>
      <c r="F66" s="59">
        <v>2401.5169999999998</v>
      </c>
      <c r="G66" s="59">
        <v>2391.1059999999998</v>
      </c>
      <c r="H66" s="59">
        <v>1996.761</v>
      </c>
      <c r="I66" s="59">
        <v>1821.345</v>
      </c>
      <c r="J66" s="59">
        <v>1886.3970000000002</v>
      </c>
      <c r="K66" s="59">
        <v>1850.251</v>
      </c>
      <c r="L66" s="59">
        <v>1227.3319999999999</v>
      </c>
      <c r="M66" s="59">
        <v>1492.471</v>
      </c>
      <c r="N66" s="59">
        <v>1716.425</v>
      </c>
      <c r="O66" s="59">
        <v>2028.453</v>
      </c>
      <c r="P66" s="59">
        <v>2367.3029999999999</v>
      </c>
      <c r="Q66" s="59">
        <v>1726.6309999999999</v>
      </c>
      <c r="R66" s="59">
        <v>1583.9169999999999</v>
      </c>
      <c r="S66" s="59">
        <v>1663.278</v>
      </c>
      <c r="T66" s="59">
        <v>1328.3219999999999</v>
      </c>
      <c r="U66" s="59">
        <v>2177.482</v>
      </c>
      <c r="V66" s="59">
        <v>2227.8240000000001</v>
      </c>
      <c r="W66" s="59">
        <v>1797.3689999999999</v>
      </c>
      <c r="X66" s="59">
        <v>1504.4259999999999</v>
      </c>
      <c r="Y66" s="59">
        <v>1984.193</v>
      </c>
      <c r="Z66" s="59">
        <v>1936.566</v>
      </c>
      <c r="AA66" s="59">
        <v>1941.348</v>
      </c>
      <c r="AB66" s="59">
        <v>1904.768</v>
      </c>
      <c r="AC66" s="59">
        <v>1587.8869999999999</v>
      </c>
      <c r="AD66" s="59">
        <v>1899.817</v>
      </c>
      <c r="AE66" s="59">
        <v>1818.056</v>
      </c>
      <c r="AF66" s="59">
        <v>2133.8109999999997</v>
      </c>
      <c r="AG66" s="59">
        <v>2125.3690000000001</v>
      </c>
      <c r="AH66" s="59">
        <v>2437.402</v>
      </c>
      <c r="AI66" s="59">
        <v>1848.9470000000001</v>
      </c>
      <c r="AJ66" s="59">
        <v>1979.0260000000001</v>
      </c>
      <c r="AK66" s="101">
        <v>1830.925</v>
      </c>
      <c r="AL66" s="101">
        <v>1539.1569999999999</v>
      </c>
      <c r="AM66" s="101">
        <v>730.08799999999997</v>
      </c>
      <c r="AN66" s="101">
        <v>1920.7829999999999</v>
      </c>
      <c r="AO66" s="101">
        <v>1866.8829999999998</v>
      </c>
      <c r="AP66" s="101">
        <v>1897.6309999999999</v>
      </c>
      <c r="AQ66" s="101">
        <v>2225</v>
      </c>
      <c r="AR66" s="101">
        <v>1875</v>
      </c>
      <c r="AS66" s="436">
        <f t="shared" si="45"/>
        <v>1915.8651428571429</v>
      </c>
      <c r="AT66" s="437">
        <f t="shared" si="46"/>
        <v>1783.4268888888887</v>
      </c>
      <c r="AU66" s="437">
        <f t="shared" si="47"/>
        <v>1827.5841999999998</v>
      </c>
    </row>
    <row r="67" spans="1:47" x14ac:dyDescent="0.25">
      <c r="A67" s="58" t="s">
        <v>88</v>
      </c>
      <c r="B67" s="74">
        <v>20.100000000000001</v>
      </c>
      <c r="C67" s="74">
        <v>20.100000000000001</v>
      </c>
      <c r="D67" s="74">
        <v>19.5</v>
      </c>
      <c r="E67" s="74">
        <v>19.5</v>
      </c>
      <c r="F67" s="74">
        <v>20</v>
      </c>
      <c r="G67" s="74">
        <v>20.2</v>
      </c>
      <c r="H67" s="74">
        <v>19.399999999999999</v>
      </c>
      <c r="I67" s="74">
        <v>14.5</v>
      </c>
      <c r="J67" s="74">
        <v>19.100000000000001</v>
      </c>
      <c r="K67" s="74">
        <v>21.2</v>
      </c>
      <c r="L67" s="74">
        <v>19.5</v>
      </c>
      <c r="M67" s="74">
        <v>16.7</v>
      </c>
      <c r="N67" s="74">
        <v>17.2</v>
      </c>
      <c r="O67" s="74">
        <v>18.399999999999999</v>
      </c>
      <c r="P67" s="74">
        <v>18.899999999999999</v>
      </c>
      <c r="Q67" s="74">
        <v>19.3</v>
      </c>
      <c r="R67" s="74">
        <v>20.2</v>
      </c>
      <c r="S67" s="74">
        <v>18.7</v>
      </c>
      <c r="T67" s="74">
        <v>20.100000000000001</v>
      </c>
      <c r="U67" s="74">
        <v>18.3</v>
      </c>
      <c r="V67" s="74">
        <v>21.902000000000001</v>
      </c>
      <c r="W67" s="74">
        <v>22.276</v>
      </c>
      <c r="X67" s="74">
        <v>23.053999999999998</v>
      </c>
      <c r="Y67" s="74">
        <v>22.318999999999999</v>
      </c>
      <c r="Z67" s="74">
        <v>23.14</v>
      </c>
      <c r="AA67" s="74">
        <v>22.45</v>
      </c>
      <c r="AB67" s="74">
        <v>23.606999999999999</v>
      </c>
      <c r="AC67" s="74">
        <v>23.748999999999999</v>
      </c>
      <c r="AD67" s="74">
        <v>24.16</v>
      </c>
      <c r="AE67" s="74">
        <v>24.216999999999999</v>
      </c>
      <c r="AF67" s="74">
        <v>23.645000000000003</v>
      </c>
      <c r="AG67" s="74">
        <v>28.548999999999999</v>
      </c>
      <c r="AH67" s="74">
        <v>26.552</v>
      </c>
      <c r="AI67" s="74">
        <v>27.228000000000002</v>
      </c>
      <c r="AJ67" s="74">
        <v>27.754999999999999</v>
      </c>
      <c r="AK67" s="101">
        <v>29.576000000000001</v>
      </c>
      <c r="AL67" s="101">
        <v>30.987000000000002</v>
      </c>
      <c r="AM67" s="101">
        <v>30.963000000000001</v>
      </c>
      <c r="AN67" s="101">
        <v>29.721999999999998</v>
      </c>
      <c r="AO67" s="101">
        <v>29.255000000000003</v>
      </c>
      <c r="AP67" s="101">
        <v>30.555</v>
      </c>
      <c r="AQ67" s="101">
        <v>29.4</v>
      </c>
      <c r="AR67" s="101">
        <v>29.5</v>
      </c>
      <c r="AS67" s="436">
        <f t="shared" si="45"/>
        <v>24.339571428571428</v>
      </c>
      <c r="AT67" s="437">
        <f t="shared" si="46"/>
        <v>29.176999999999996</v>
      </c>
      <c r="AU67" s="437">
        <f t="shared" si="47"/>
        <v>29.199299999999994</v>
      </c>
    </row>
    <row r="68" spans="1:47" x14ac:dyDescent="0.25">
      <c r="A68" s="58" t="s">
        <v>40</v>
      </c>
      <c r="B68" s="60">
        <v>3581.76</v>
      </c>
      <c r="C68" s="60">
        <v>3601.8810000000003</v>
      </c>
      <c r="D68" s="60">
        <v>3729.7429999999995</v>
      </c>
      <c r="E68" s="60">
        <v>4274.3620000000001</v>
      </c>
      <c r="F68" s="60">
        <v>4563.0429999999997</v>
      </c>
      <c r="G68" s="60">
        <v>4232.1379999999999</v>
      </c>
      <c r="H68" s="60">
        <v>4244.5450000000001</v>
      </c>
      <c r="I68" s="60">
        <v>4573.2449999999999</v>
      </c>
      <c r="J68" s="60">
        <v>3876.2620000000002</v>
      </c>
      <c r="K68" s="60">
        <v>4114.5120000000006</v>
      </c>
      <c r="L68" s="60">
        <v>4114.1970000000001</v>
      </c>
      <c r="M68" s="60">
        <v>4659.4670000000006</v>
      </c>
      <c r="N68" s="60">
        <v>4789.2439999999997</v>
      </c>
      <c r="O68" s="60">
        <v>3933.91</v>
      </c>
      <c r="P68" s="60">
        <v>4382.4840000000004</v>
      </c>
      <c r="Q68" s="60">
        <v>4608.9070000000002</v>
      </c>
      <c r="R68" s="60">
        <v>4797.9130000000005</v>
      </c>
      <c r="S68" s="60">
        <v>5252.0889999999999</v>
      </c>
      <c r="T68" s="60">
        <v>4679.8500000000004</v>
      </c>
      <c r="U68" s="60">
        <v>5459.6610000000001</v>
      </c>
      <c r="V68" s="60">
        <v>4690.7300000000005</v>
      </c>
      <c r="W68" s="60">
        <v>5275.0329999999994</v>
      </c>
      <c r="X68" s="60">
        <v>5447.8420000000006</v>
      </c>
      <c r="Y68" s="60">
        <v>5449.8119999999999</v>
      </c>
      <c r="Z68" s="60">
        <v>5639.8720000000012</v>
      </c>
      <c r="AA68" s="60">
        <v>5818.902</v>
      </c>
      <c r="AB68" s="60">
        <v>5845.1949999999997</v>
      </c>
      <c r="AC68" s="60">
        <v>5544.536000000001</v>
      </c>
      <c r="AD68" s="60">
        <v>5777.6390000000001</v>
      </c>
      <c r="AE68" s="60">
        <v>6131.6490000000003</v>
      </c>
      <c r="AF68" s="60">
        <v>6111.3119999999999</v>
      </c>
      <c r="AG68" s="60">
        <v>5535.3280000000004</v>
      </c>
      <c r="AH68" s="60">
        <v>5853.0290000000005</v>
      </c>
      <c r="AI68" s="60">
        <v>5128.1270000000004</v>
      </c>
      <c r="AJ68" s="60">
        <v>5095.576</v>
      </c>
      <c r="AK68" s="102">
        <v>4770.1180000000004</v>
      </c>
      <c r="AL68" s="102">
        <v>4512.0689999999995</v>
      </c>
      <c r="AM68" s="102">
        <v>4308.6390000000001</v>
      </c>
      <c r="AN68" s="102">
        <v>5000.9530000000004</v>
      </c>
      <c r="AO68" s="102">
        <v>5279.5889999999999</v>
      </c>
      <c r="AP68" s="102">
        <v>5122.8729999999996</v>
      </c>
      <c r="AQ68" s="102">
        <v>5499.9998999999998</v>
      </c>
      <c r="AR68" s="102">
        <v>5425</v>
      </c>
      <c r="AS68" s="438">
        <f t="shared" si="45"/>
        <v>5823.5087142857146</v>
      </c>
      <c r="AT68" s="439">
        <f t="shared" si="46"/>
        <v>5007.885888888889</v>
      </c>
      <c r="AU68" s="439">
        <f t="shared" si="47"/>
        <v>5057.0972899999997</v>
      </c>
    </row>
    <row r="69" spans="1:47" x14ac:dyDescent="0.25">
      <c r="A69" s="75" t="s">
        <v>77</v>
      </c>
      <c r="B69" s="59">
        <v>5767.0540000000001</v>
      </c>
      <c r="C69" s="59">
        <v>5789.2</v>
      </c>
      <c r="D69" s="59">
        <v>6207.1389999999992</v>
      </c>
      <c r="E69" s="59">
        <v>6995.4790000000003</v>
      </c>
      <c r="F69" s="59">
        <v>7604.06</v>
      </c>
      <c r="G69" s="59">
        <v>7282.4440000000004</v>
      </c>
      <c r="H69" s="59">
        <v>6974.7060000000001</v>
      </c>
      <c r="I69" s="59">
        <v>7249.0899999999992</v>
      </c>
      <c r="J69" s="59">
        <v>6692.7589999999991</v>
      </c>
      <c r="K69" s="59">
        <v>7031.9629999999997</v>
      </c>
      <c r="L69" s="59">
        <v>6494.0290000000005</v>
      </c>
      <c r="M69" s="76">
        <v>7385.35</v>
      </c>
      <c r="N69" s="76">
        <v>7757.3180000000002</v>
      </c>
      <c r="O69" s="76">
        <v>7260.1210000000001</v>
      </c>
      <c r="P69" s="76">
        <v>8119.8259999999991</v>
      </c>
      <c r="Q69" s="76">
        <v>7760.6550000000007</v>
      </c>
      <c r="R69" s="76">
        <v>7915.3359999999993</v>
      </c>
      <c r="S69" s="76">
        <v>8471.1190000000006</v>
      </c>
      <c r="T69" s="76">
        <v>7621.3829999999998</v>
      </c>
      <c r="U69" s="76">
        <v>9352.380000000001</v>
      </c>
      <c r="V69" s="76">
        <v>8548.4359999999997</v>
      </c>
      <c r="W69" s="76">
        <v>8788.5990000000002</v>
      </c>
      <c r="X69" s="76">
        <v>8791</v>
      </c>
      <c r="Y69" s="76">
        <v>9298.3169999999991</v>
      </c>
      <c r="Z69" s="76">
        <v>9514.7839999999997</v>
      </c>
      <c r="AA69" s="76">
        <v>9740.3160000000007</v>
      </c>
      <c r="AB69" s="76">
        <v>9815.402</v>
      </c>
      <c r="AC69" s="76">
        <v>9490.985999999999</v>
      </c>
      <c r="AD69" s="76">
        <v>10229.950000000001</v>
      </c>
      <c r="AE69" s="76">
        <v>10660.53</v>
      </c>
      <c r="AF69" s="76">
        <v>11267.804</v>
      </c>
      <c r="AG69" s="76">
        <v>11206.62</v>
      </c>
      <c r="AH69" s="76">
        <v>12737.393</v>
      </c>
      <c r="AI69" s="76">
        <v>12007.572</v>
      </c>
      <c r="AJ69" s="76">
        <v>13041.023000000001</v>
      </c>
      <c r="AK69" s="255">
        <v>13033.141</v>
      </c>
      <c r="AL69" s="103">
        <v>12481.947000000002</v>
      </c>
      <c r="AM69" s="103">
        <v>11082.898999999999</v>
      </c>
      <c r="AN69" s="103">
        <v>13454.039000000001</v>
      </c>
      <c r="AO69" s="103">
        <v>13747.914000000001</v>
      </c>
      <c r="AP69" s="103">
        <v>13663.532000000001</v>
      </c>
      <c r="AQ69" s="103">
        <v>14645</v>
      </c>
      <c r="AR69" s="946">
        <v>14300</v>
      </c>
      <c r="AS69" s="440">
        <f t="shared" si="45"/>
        <v>10344.515428571427</v>
      </c>
      <c r="AT69" s="441">
        <f t="shared" si="46"/>
        <v>12805.495555555557</v>
      </c>
      <c r="AU69" s="441">
        <f t="shared" si="47"/>
        <v>12989.446000000002</v>
      </c>
    </row>
    <row r="70" spans="1:47" ht="15.6" x14ac:dyDescent="0.25">
      <c r="A70" s="1027" t="s">
        <v>100</v>
      </c>
      <c r="B70" s="1027"/>
      <c r="C70" s="1027"/>
      <c r="D70" s="1027"/>
      <c r="E70" s="1027"/>
      <c r="F70" s="1027"/>
      <c r="G70" s="1027"/>
      <c r="H70" s="1020"/>
      <c r="I70" s="1020"/>
      <c r="J70" s="1020"/>
      <c r="K70" s="1020"/>
      <c r="L70" s="1020"/>
    </row>
    <row r="73" spans="1:47" x14ac:dyDescent="0.25">
      <c r="H73" s="65" t="s">
        <v>101</v>
      </c>
    </row>
    <row r="75" spans="1:47" x14ac:dyDescent="0.25">
      <c r="B75" s="44" t="s">
        <v>65</v>
      </c>
      <c r="C75" s="44" t="s">
        <v>66</v>
      </c>
      <c r="D75" s="44" t="s">
        <v>67</v>
      </c>
      <c r="E75" s="44" t="s">
        <v>68</v>
      </c>
      <c r="F75" s="44" t="s">
        <v>69</v>
      </c>
      <c r="G75" s="44" t="s">
        <v>70</v>
      </c>
      <c r="H75" s="8" t="s">
        <v>29</v>
      </c>
      <c r="I75" s="8" t="s">
        <v>15</v>
      </c>
      <c r="J75" s="8" t="s">
        <v>16</v>
      </c>
      <c r="K75" s="8" t="s">
        <v>17</v>
      </c>
      <c r="L75" s="8" t="s">
        <v>18</v>
      </c>
      <c r="M75" s="8" t="s">
        <v>19</v>
      </c>
      <c r="N75" s="8" t="s">
        <v>20</v>
      </c>
      <c r="O75" s="8" t="s">
        <v>21</v>
      </c>
      <c r="P75" s="8" t="s">
        <v>0</v>
      </c>
      <c r="Q75" s="8" t="s">
        <v>1</v>
      </c>
      <c r="R75" s="8" t="s">
        <v>2</v>
      </c>
      <c r="S75" s="8" t="s">
        <v>3</v>
      </c>
      <c r="T75" s="8" t="s">
        <v>4</v>
      </c>
      <c r="U75" s="8" t="s">
        <v>5</v>
      </c>
      <c r="V75" s="12" t="s">
        <v>6</v>
      </c>
      <c r="W75" s="12" t="s">
        <v>7</v>
      </c>
      <c r="X75" s="12" t="s">
        <v>8</v>
      </c>
      <c r="Y75" s="12" t="s">
        <v>13</v>
      </c>
      <c r="Z75" s="8" t="s">
        <v>46</v>
      </c>
      <c r="AA75" s="8" t="s">
        <v>48</v>
      </c>
      <c r="AB75" s="8" t="s">
        <v>49</v>
      </c>
      <c r="AC75" s="8" t="s">
        <v>50</v>
      </c>
      <c r="AD75" s="8" t="s">
        <v>51</v>
      </c>
      <c r="AE75" s="8" t="s">
        <v>52</v>
      </c>
      <c r="AF75" s="8" t="s">
        <v>53</v>
      </c>
      <c r="AG75" s="8" t="s">
        <v>54</v>
      </c>
      <c r="AH75" s="8" t="s">
        <v>60</v>
      </c>
      <c r="AI75" s="8" t="s">
        <v>61</v>
      </c>
      <c r="AJ75" s="8" t="s">
        <v>62</v>
      </c>
      <c r="AK75" s="92" t="s">
        <v>63</v>
      </c>
      <c r="AL75" s="92" t="s">
        <v>64</v>
      </c>
      <c r="AM75" s="92" t="s">
        <v>284</v>
      </c>
      <c r="AN75" s="92" t="s">
        <v>322</v>
      </c>
      <c r="AO75" s="92" t="s">
        <v>330</v>
      </c>
      <c r="AP75" s="92" t="s">
        <v>372</v>
      </c>
      <c r="AQ75" s="92" t="s">
        <v>388</v>
      </c>
      <c r="AR75" s="92" t="s">
        <v>430</v>
      </c>
    </row>
    <row r="76" spans="1:47" x14ac:dyDescent="0.25">
      <c r="A76" s="43" t="s">
        <v>102</v>
      </c>
      <c r="B76" s="77">
        <f t="shared" ref="B76:G76" si="48">B14/1000</f>
        <v>1.4243969999999999</v>
      </c>
      <c r="C76" s="77">
        <f t="shared" si="48"/>
        <v>1.535655</v>
      </c>
      <c r="D76" s="77">
        <f t="shared" si="48"/>
        <v>1.5545820000000001</v>
      </c>
      <c r="E76" s="77">
        <f t="shared" si="48"/>
        <v>1.7757619999999998</v>
      </c>
      <c r="F76" s="77">
        <f t="shared" si="48"/>
        <v>2.0437539999999998</v>
      </c>
      <c r="G76" s="77">
        <f t="shared" si="48"/>
        <v>2.0780880000000002</v>
      </c>
      <c r="H76" s="77">
        <f>H14/1000</f>
        <v>1.9097599999999999</v>
      </c>
      <c r="I76" s="77">
        <f t="shared" ref="I76:AK76" si="49">I14/1000</f>
        <v>1.8656489999999999</v>
      </c>
      <c r="J76" s="77">
        <f t="shared" si="49"/>
        <v>2.046049</v>
      </c>
      <c r="K76" s="77">
        <f t="shared" si="49"/>
        <v>2.0480529999999999</v>
      </c>
      <c r="L76" s="77">
        <f t="shared" si="49"/>
        <v>1.909816</v>
      </c>
      <c r="M76" s="77">
        <f t="shared" si="49"/>
        <v>1.9604980000000001</v>
      </c>
      <c r="N76" s="77">
        <f t="shared" si="49"/>
        <v>2.24255</v>
      </c>
      <c r="O76" s="77">
        <f t="shared" si="49"/>
        <v>2.1168260000000001</v>
      </c>
      <c r="P76" s="77">
        <f t="shared" si="49"/>
        <v>2.3809480000000001</v>
      </c>
      <c r="Q76" s="77">
        <f t="shared" si="49"/>
        <v>2.3390810000000002</v>
      </c>
      <c r="R76" s="77">
        <f t="shared" si="49"/>
        <v>2.4551750000000001</v>
      </c>
      <c r="S76" s="77">
        <f t="shared" si="49"/>
        <v>2.6719040000000001</v>
      </c>
      <c r="T76" s="77">
        <f t="shared" si="49"/>
        <v>2.5193719999999997</v>
      </c>
      <c r="U76" s="77">
        <f t="shared" si="49"/>
        <v>2.8222429999999998</v>
      </c>
      <c r="V76" s="77">
        <f t="shared" si="49"/>
        <v>2.8557649999999999</v>
      </c>
      <c r="W76" s="77">
        <f t="shared" si="49"/>
        <v>2.7589630000000001</v>
      </c>
      <c r="X76" s="77">
        <f t="shared" si="49"/>
        <v>2.8454419999999998</v>
      </c>
      <c r="Y76" s="77">
        <f t="shared" si="49"/>
        <v>3.0186669999999998</v>
      </c>
      <c r="Z76" s="77">
        <f t="shared" si="49"/>
        <v>3.1816930000000001</v>
      </c>
      <c r="AA76" s="77">
        <f t="shared" si="49"/>
        <v>3.1042579999999997</v>
      </c>
      <c r="AB76" s="77">
        <f t="shared" si="49"/>
        <v>3.1394220000000002</v>
      </c>
      <c r="AC76" s="77">
        <f t="shared" si="49"/>
        <v>2.928671</v>
      </c>
      <c r="AD76" s="77">
        <f t="shared" si="49"/>
        <v>3.2226509999999999</v>
      </c>
      <c r="AE76" s="77">
        <f t="shared" si="49"/>
        <v>3.3128190000000002</v>
      </c>
      <c r="AF76" s="77">
        <f t="shared" si="49"/>
        <v>3.413316</v>
      </c>
      <c r="AG76" s="77">
        <f t="shared" si="49"/>
        <v>3.5667300000000002</v>
      </c>
      <c r="AH76" s="77">
        <f t="shared" si="49"/>
        <v>4.0656210000000002</v>
      </c>
      <c r="AI76" s="77">
        <f t="shared" si="49"/>
        <v>3.5980620000000001</v>
      </c>
      <c r="AJ76" s="77">
        <f t="shared" si="49"/>
        <v>3.8389869999999999</v>
      </c>
      <c r="AK76" s="105">
        <f t="shared" si="49"/>
        <v>4.0816689999999998</v>
      </c>
      <c r="AL76" s="105">
        <f t="shared" ref="AL76:AM76" si="50">AL14/1000</f>
        <v>3.7988330000000001</v>
      </c>
      <c r="AM76" s="105">
        <f t="shared" si="50"/>
        <v>3.7461909999999996</v>
      </c>
      <c r="AN76" s="105">
        <f t="shared" ref="AN76:AO76" si="51">AN14/1000</f>
        <v>4.2121420000000001</v>
      </c>
      <c r="AO76" s="105">
        <f t="shared" si="51"/>
        <v>4.2410600000000001</v>
      </c>
      <c r="AP76" s="104">
        <f t="shared" ref="AP76:AQ76" si="52">AP14/1000</f>
        <v>4.1108339999999997</v>
      </c>
      <c r="AQ76" s="104">
        <f t="shared" si="52"/>
        <v>4.5135620000000003</v>
      </c>
      <c r="AR76" s="104">
        <f t="shared" ref="AR76" si="53">AR14/1000</f>
        <v>0</v>
      </c>
    </row>
    <row r="77" spans="1:47" x14ac:dyDescent="0.25">
      <c r="A77" s="43" t="s">
        <v>103</v>
      </c>
      <c r="B77" s="77">
        <f t="shared" ref="B77:G77" si="54">B27/1000</f>
        <v>1.6015969999999999</v>
      </c>
      <c r="C77" s="77">
        <f t="shared" si="54"/>
        <v>1.5393939999999999</v>
      </c>
      <c r="D77" s="77">
        <f t="shared" si="54"/>
        <v>1.6057560000000002</v>
      </c>
      <c r="E77" s="77">
        <f t="shared" si="54"/>
        <v>1.777404</v>
      </c>
      <c r="F77" s="77">
        <f t="shared" si="54"/>
        <v>2.0372660000000002</v>
      </c>
      <c r="G77" s="77">
        <f t="shared" si="54"/>
        <v>1.933503</v>
      </c>
      <c r="H77" s="77">
        <f>H27/1000</f>
        <v>1.834859</v>
      </c>
      <c r="I77" s="77">
        <f t="shared" ref="I77:AK77" si="55">I27/1000</f>
        <v>2.0071590000000001</v>
      </c>
      <c r="J77" s="77">
        <f t="shared" si="55"/>
        <v>1.787012</v>
      </c>
      <c r="K77" s="77">
        <f t="shared" si="55"/>
        <v>2.0079829999999999</v>
      </c>
      <c r="L77" s="77">
        <f t="shared" si="55"/>
        <v>2.0285530000000001</v>
      </c>
      <c r="M77" s="77">
        <f t="shared" si="55"/>
        <v>2.0574729999999999</v>
      </c>
      <c r="N77" s="77">
        <f t="shared" si="55"/>
        <v>2.13612</v>
      </c>
      <c r="O77" s="77">
        <f t="shared" si="55"/>
        <v>1.8682319999999999</v>
      </c>
      <c r="P77" s="77">
        <f t="shared" si="55"/>
        <v>2.2700929999999997</v>
      </c>
      <c r="Q77" s="77">
        <f t="shared" si="55"/>
        <v>2.1515900000000001</v>
      </c>
      <c r="R77" s="77">
        <f t="shared" si="55"/>
        <v>1.9907360000000001</v>
      </c>
      <c r="S77" s="77">
        <f t="shared" si="55"/>
        <v>2.229187</v>
      </c>
      <c r="T77" s="77">
        <f t="shared" si="55"/>
        <v>1.948788</v>
      </c>
      <c r="U77" s="77">
        <f t="shared" si="55"/>
        <v>2.4925259999999998</v>
      </c>
      <c r="V77" s="77">
        <f t="shared" si="55"/>
        <v>2.3111950000000001</v>
      </c>
      <c r="W77" s="77">
        <f t="shared" si="55"/>
        <v>2.4111959999999999</v>
      </c>
      <c r="X77" s="77">
        <f t="shared" si="55"/>
        <v>2.3078440000000002</v>
      </c>
      <c r="Y77" s="77">
        <f t="shared" si="55"/>
        <v>2.3591340000000001</v>
      </c>
      <c r="Z77" s="77">
        <f t="shared" si="55"/>
        <v>2.4409510000000001</v>
      </c>
      <c r="AA77" s="77">
        <f t="shared" si="55"/>
        <v>2.487546</v>
      </c>
      <c r="AB77" s="77">
        <f t="shared" si="55"/>
        <v>2.471136</v>
      </c>
      <c r="AC77" s="77">
        <f t="shared" si="55"/>
        <v>2.5101580000000001</v>
      </c>
      <c r="AD77" s="77">
        <f t="shared" si="55"/>
        <v>2.6858390000000001</v>
      </c>
      <c r="AE77" s="77">
        <f t="shared" si="55"/>
        <v>2.6978580000000001</v>
      </c>
      <c r="AF77" s="77">
        <f t="shared" si="55"/>
        <v>2.8288639999999998</v>
      </c>
      <c r="AG77" s="77">
        <f t="shared" si="55"/>
        <v>2.8661410000000003</v>
      </c>
      <c r="AH77" s="77">
        <f t="shared" si="55"/>
        <v>3.4221810000000001</v>
      </c>
      <c r="AI77" s="77">
        <f t="shared" si="55"/>
        <v>3.1220689999999998</v>
      </c>
      <c r="AJ77" s="77">
        <f t="shared" si="55"/>
        <v>3.2099920000000002</v>
      </c>
      <c r="AK77" s="105">
        <f t="shared" si="55"/>
        <v>3.5420050000000001</v>
      </c>
      <c r="AL77" s="105">
        <f t="shared" ref="AL77:AM77" si="56">AL27/1000</f>
        <v>3.6274009999999999</v>
      </c>
      <c r="AM77" s="105">
        <f t="shared" si="56"/>
        <v>2.6782330000000001</v>
      </c>
      <c r="AN77" s="105">
        <f t="shared" ref="AN77:AO77" si="57">AN27/1000</f>
        <v>3.4509760000000003</v>
      </c>
      <c r="AO77" s="105">
        <f t="shared" si="57"/>
        <v>3.4675030000000002</v>
      </c>
      <c r="AP77" s="104">
        <f t="shared" ref="AP77:AQ77" si="58">AP27/1000</f>
        <v>3.4306220000000001</v>
      </c>
      <c r="AQ77" s="104">
        <f t="shared" si="58"/>
        <v>3.7812779999999999</v>
      </c>
      <c r="AR77" s="104">
        <f t="shared" ref="AR77" si="59">AR27/1000</f>
        <v>0</v>
      </c>
    </row>
    <row r="78" spans="1:47" x14ac:dyDescent="0.25">
      <c r="A78" s="43" t="s">
        <v>104</v>
      </c>
      <c r="B78" s="77">
        <f t="shared" ref="B78:G78" si="60">B41/1000</f>
        <v>1.5050050000000001</v>
      </c>
      <c r="C78" s="77">
        <f t="shared" si="60"/>
        <v>1.4787329999999999</v>
      </c>
      <c r="D78" s="77">
        <f t="shared" si="60"/>
        <v>1.621027</v>
      </c>
      <c r="E78" s="77">
        <f t="shared" si="60"/>
        <v>1.864196</v>
      </c>
      <c r="F78" s="77">
        <f t="shared" si="60"/>
        <v>1.9129</v>
      </c>
      <c r="G78" s="77">
        <f t="shared" si="60"/>
        <v>1.888946</v>
      </c>
      <c r="H78" s="77">
        <f>H41/1000</f>
        <v>1.8863399999999999</v>
      </c>
      <c r="I78" s="77">
        <f t="shared" ref="I78:AM78" si="61">I41/1000</f>
        <v>1.9753859999999999</v>
      </c>
      <c r="J78" s="77">
        <f t="shared" si="61"/>
        <v>1.7203869999999999</v>
      </c>
      <c r="K78" s="77">
        <f t="shared" si="61"/>
        <v>1.7885489999999999</v>
      </c>
      <c r="L78" s="77">
        <f t="shared" si="61"/>
        <v>1.5992680000000001</v>
      </c>
      <c r="M78" s="77">
        <f t="shared" si="61"/>
        <v>1.916401</v>
      </c>
      <c r="N78" s="77">
        <f t="shared" si="61"/>
        <v>1.7977429999999999</v>
      </c>
      <c r="O78" s="77">
        <f t="shared" si="61"/>
        <v>1.785839</v>
      </c>
      <c r="P78" s="77">
        <f t="shared" si="61"/>
        <v>1.969832</v>
      </c>
      <c r="Q78" s="77">
        <f t="shared" si="61"/>
        <v>1.7978000000000001</v>
      </c>
      <c r="R78" s="77">
        <f t="shared" si="61"/>
        <v>1.8278380000000001</v>
      </c>
      <c r="S78" s="77">
        <f t="shared" si="61"/>
        <v>1.9707710000000001</v>
      </c>
      <c r="T78" s="77">
        <f t="shared" si="61"/>
        <v>1.642107</v>
      </c>
      <c r="U78" s="77">
        <f t="shared" si="61"/>
        <v>2.1798000000000002</v>
      </c>
      <c r="V78" s="77">
        <f t="shared" si="61"/>
        <v>2.0866689999999997</v>
      </c>
      <c r="W78" s="77">
        <f t="shared" si="61"/>
        <v>2.0012970000000001</v>
      </c>
      <c r="X78" s="77">
        <f t="shared" si="61"/>
        <v>1.903748</v>
      </c>
      <c r="Y78" s="77">
        <f t="shared" si="61"/>
        <v>2.0894379999999999</v>
      </c>
      <c r="Z78" s="77">
        <f t="shared" si="61"/>
        <v>2.0214720000000002</v>
      </c>
      <c r="AA78" s="77">
        <f t="shared" si="61"/>
        <v>2.1221640000000002</v>
      </c>
      <c r="AB78" s="77">
        <f t="shared" si="61"/>
        <v>2.2025250000000001</v>
      </c>
      <c r="AC78" s="77">
        <f t="shared" si="61"/>
        <v>2.152107</v>
      </c>
      <c r="AD78" s="77">
        <f t="shared" si="61"/>
        <v>2.3064420000000001</v>
      </c>
      <c r="AE78" s="77">
        <f t="shared" si="61"/>
        <v>2.439527</v>
      </c>
      <c r="AF78" s="77">
        <f t="shared" si="61"/>
        <v>2.629766</v>
      </c>
      <c r="AG78" s="77">
        <f t="shared" si="61"/>
        <v>2.5402830000000001</v>
      </c>
      <c r="AH78" s="77">
        <f t="shared" si="61"/>
        <v>2.840417</v>
      </c>
      <c r="AI78" s="77">
        <f t="shared" si="61"/>
        <v>2.6978390000000001</v>
      </c>
      <c r="AJ78" s="77">
        <f t="shared" si="61"/>
        <v>3.3868480000000001</v>
      </c>
      <c r="AK78" s="105">
        <f t="shared" si="61"/>
        <v>2.86328</v>
      </c>
      <c r="AL78" s="105">
        <f t="shared" si="61"/>
        <v>2.8858260000000002</v>
      </c>
      <c r="AM78" s="105">
        <f t="shared" si="61"/>
        <v>2.673861</v>
      </c>
      <c r="AN78" s="105">
        <f t="shared" ref="AN78:AO78" si="62">AN41/1000</f>
        <v>3.16499</v>
      </c>
      <c r="AO78" s="105">
        <f t="shared" si="62"/>
        <v>3.3067800000000003</v>
      </c>
      <c r="AP78" s="104">
        <f t="shared" ref="AP78:AQ78" si="63">AP41/1000</f>
        <v>3.130957</v>
      </c>
      <c r="AQ78" s="104">
        <f t="shared" si="63"/>
        <v>0</v>
      </c>
      <c r="AR78" s="104">
        <f t="shared" ref="AR78" si="64">AR41/1000</f>
        <v>0</v>
      </c>
    </row>
    <row r="79" spans="1:47" x14ac:dyDescent="0.25">
      <c r="A79" s="43" t="s">
        <v>105</v>
      </c>
      <c r="B79" s="77">
        <f t="shared" ref="B79:G79" si="65">B55/1000</f>
        <v>1.2360550000000001</v>
      </c>
      <c r="C79" s="77">
        <f t="shared" si="65"/>
        <v>1.2354179999999999</v>
      </c>
      <c r="D79" s="77">
        <f t="shared" si="65"/>
        <v>1.4257739999999999</v>
      </c>
      <c r="E79" s="77">
        <f t="shared" si="65"/>
        <v>1.578117</v>
      </c>
      <c r="F79" s="77">
        <f t="shared" si="65"/>
        <v>1.6101400000000001</v>
      </c>
      <c r="G79" s="77">
        <f t="shared" si="65"/>
        <v>1.381907</v>
      </c>
      <c r="H79" s="77">
        <f>H55/1000</f>
        <v>1.343747</v>
      </c>
      <c r="I79" s="77">
        <f t="shared" ref="I79:AK79" si="66">I55/1000</f>
        <v>1.4008959999999999</v>
      </c>
      <c r="J79" s="77">
        <f t="shared" si="66"/>
        <v>1.139311</v>
      </c>
      <c r="K79" s="77">
        <f t="shared" si="66"/>
        <v>1.1873779999999998</v>
      </c>
      <c r="L79" s="77">
        <f t="shared" si="66"/>
        <v>0.95639200000000002</v>
      </c>
      <c r="M79" s="77">
        <f t="shared" si="66"/>
        <v>1.4509780000000001</v>
      </c>
      <c r="N79" s="77">
        <f t="shared" si="66"/>
        <v>1.580905</v>
      </c>
      <c r="O79" s="77">
        <f t="shared" si="66"/>
        <v>1.4892239999999999</v>
      </c>
      <c r="P79" s="77">
        <f t="shared" si="66"/>
        <v>1.498953</v>
      </c>
      <c r="Q79" s="77">
        <f t="shared" si="66"/>
        <v>1.4721839999999999</v>
      </c>
      <c r="R79" s="77">
        <f t="shared" si="66"/>
        <v>1.6415869999999999</v>
      </c>
      <c r="S79" s="77">
        <f t="shared" si="66"/>
        <v>1.5992570000000002</v>
      </c>
      <c r="T79" s="77">
        <f t="shared" si="66"/>
        <v>1.5111159999999999</v>
      </c>
      <c r="U79" s="77">
        <f t="shared" si="66"/>
        <v>1.8578109999999999</v>
      </c>
      <c r="V79" s="77">
        <f t="shared" si="66"/>
        <v>1.294807</v>
      </c>
      <c r="W79" s="77">
        <f t="shared" si="66"/>
        <v>1.617143</v>
      </c>
      <c r="X79" s="77">
        <f t="shared" si="66"/>
        <v>1.7339659999999999</v>
      </c>
      <c r="Y79" s="77">
        <f t="shared" si="66"/>
        <v>1.831078</v>
      </c>
      <c r="Z79" s="77">
        <f t="shared" si="66"/>
        <v>1.870668</v>
      </c>
      <c r="AA79" s="77">
        <f t="shared" si="66"/>
        <v>2.026348</v>
      </c>
      <c r="AB79" s="77">
        <f t="shared" si="66"/>
        <v>2.002319</v>
      </c>
      <c r="AC79" s="77">
        <f t="shared" si="66"/>
        <v>1.90005</v>
      </c>
      <c r="AD79" s="77">
        <f t="shared" si="66"/>
        <v>2.015018</v>
      </c>
      <c r="AE79" s="77">
        <f t="shared" si="66"/>
        <v>2.2103260000000002</v>
      </c>
      <c r="AF79" s="77">
        <f t="shared" si="66"/>
        <v>2.395858</v>
      </c>
      <c r="AG79" s="77">
        <f t="shared" si="66"/>
        <v>2.233466</v>
      </c>
      <c r="AH79" s="77">
        <f t="shared" si="66"/>
        <v>2.4091740000000001</v>
      </c>
      <c r="AI79" s="77">
        <f t="shared" si="66"/>
        <v>2.5896019999999997</v>
      </c>
      <c r="AJ79" s="77">
        <f t="shared" si="66"/>
        <v>2.6051959999999998</v>
      </c>
      <c r="AK79" s="105">
        <f t="shared" si="66"/>
        <v>2.5461869999999998</v>
      </c>
      <c r="AL79" s="105">
        <f t="shared" ref="AL79:AM79" si="67">AL55/1000</f>
        <v>2.1698870000000001</v>
      </c>
      <c r="AM79" s="105">
        <f t="shared" si="67"/>
        <v>1.9846140000000001</v>
      </c>
      <c r="AN79" s="105">
        <f t="shared" ref="AN79:AO79" si="68">AN55/1000</f>
        <v>2.625931</v>
      </c>
      <c r="AO79" s="105">
        <f t="shared" si="68"/>
        <v>2.7325710000000001</v>
      </c>
      <c r="AP79" s="104">
        <f t="shared" ref="AP79:AQ79" si="69">AP55/1000</f>
        <v>2.9911190000000003</v>
      </c>
      <c r="AQ79" s="104">
        <f t="shared" si="69"/>
        <v>0</v>
      </c>
      <c r="AR79" s="104">
        <f t="shared" ref="AR79" si="70">AR55/1000</f>
        <v>0</v>
      </c>
    </row>
    <row r="107" spans="1:49" x14ac:dyDescent="0.25">
      <c r="H107" s="65" t="s">
        <v>106</v>
      </c>
    </row>
    <row r="108" spans="1:49" x14ac:dyDescent="0.25">
      <c r="AL108" s="79">
        <f>AVERAGE(AG113:AK113)</f>
        <v>0.19984730610792234</v>
      </c>
    </row>
    <row r="109" spans="1:49" x14ac:dyDescent="0.25">
      <c r="B109" s="44" t="s">
        <v>65</v>
      </c>
      <c r="C109" s="44" t="s">
        <v>66</v>
      </c>
      <c r="D109" s="44" t="s">
        <v>67</v>
      </c>
      <c r="E109" s="44" t="s">
        <v>68</v>
      </c>
      <c r="F109" s="44" t="s">
        <v>69</v>
      </c>
      <c r="G109" s="44" t="s">
        <v>70</v>
      </c>
      <c r="H109" s="8" t="s">
        <v>29</v>
      </c>
      <c r="I109" s="8" t="s">
        <v>15</v>
      </c>
      <c r="J109" s="8" t="s">
        <v>16</v>
      </c>
      <c r="K109" s="8" t="s">
        <v>17</v>
      </c>
      <c r="L109" s="8" t="s">
        <v>18</v>
      </c>
      <c r="M109" s="8" t="s">
        <v>19</v>
      </c>
      <c r="N109" s="8" t="s">
        <v>20</v>
      </c>
      <c r="O109" s="8" t="s">
        <v>21</v>
      </c>
      <c r="P109" s="8" t="s">
        <v>0</v>
      </c>
      <c r="Q109" s="8" t="s">
        <v>1</v>
      </c>
      <c r="R109" s="8" t="s">
        <v>2</v>
      </c>
      <c r="S109" s="8" t="s">
        <v>3</v>
      </c>
      <c r="T109" s="8" t="s">
        <v>4</v>
      </c>
      <c r="U109" s="8" t="s">
        <v>5</v>
      </c>
      <c r="V109" s="12" t="s">
        <v>6</v>
      </c>
      <c r="W109" s="12" t="s">
        <v>7</v>
      </c>
      <c r="X109" s="12" t="s">
        <v>8</v>
      </c>
      <c r="Y109" s="12" t="s">
        <v>13</v>
      </c>
      <c r="Z109" s="8" t="s">
        <v>46</v>
      </c>
      <c r="AA109" s="8" t="s">
        <v>48</v>
      </c>
      <c r="AB109" s="8" t="s">
        <v>49</v>
      </c>
      <c r="AC109" s="8" t="s">
        <v>50</v>
      </c>
      <c r="AD109" s="8" t="s">
        <v>51</v>
      </c>
      <c r="AE109" s="8" t="s">
        <v>52</v>
      </c>
      <c r="AF109" s="8" t="s">
        <v>53</v>
      </c>
      <c r="AG109" s="8" t="s">
        <v>54</v>
      </c>
      <c r="AH109" s="8" t="s">
        <v>60</v>
      </c>
      <c r="AI109" s="8" t="s">
        <v>61</v>
      </c>
      <c r="AJ109" s="8" t="s">
        <v>62</v>
      </c>
      <c r="AK109" s="92" t="s">
        <v>63</v>
      </c>
      <c r="AL109" s="92" t="s">
        <v>64</v>
      </c>
      <c r="AM109" s="92" t="s">
        <v>284</v>
      </c>
      <c r="AN109" s="92" t="s">
        <v>322</v>
      </c>
      <c r="AO109" s="92" t="s">
        <v>330</v>
      </c>
      <c r="AP109" s="92" t="s">
        <v>372</v>
      </c>
      <c r="AQ109" s="92" t="s">
        <v>388</v>
      </c>
      <c r="AR109" s="92" t="s">
        <v>430</v>
      </c>
      <c r="AS109" s="43" t="s">
        <v>433</v>
      </c>
      <c r="AT109" s="43"/>
      <c r="AU109" s="43"/>
    </row>
    <row r="110" spans="1:49" s="79" customFormat="1" x14ac:dyDescent="0.25">
      <c r="A110" s="106" t="s">
        <v>102</v>
      </c>
      <c r="B110" s="79">
        <f t="shared" ref="B110:G113" si="71">B76/(B$69/1000)</f>
        <v>0.24698867047196019</v>
      </c>
      <c r="C110" s="79">
        <f t="shared" si="71"/>
        <v>0.26526203966005663</v>
      </c>
      <c r="D110" s="79">
        <f t="shared" si="71"/>
        <v>0.25045065045264819</v>
      </c>
      <c r="E110" s="79">
        <f t="shared" si="71"/>
        <v>0.25384423282522894</v>
      </c>
      <c r="F110" s="79">
        <f t="shared" si="71"/>
        <v>0.26877141947854166</v>
      </c>
      <c r="G110" s="79">
        <f t="shared" si="71"/>
        <v>0.28535585031618504</v>
      </c>
      <c r="H110" s="79">
        <f>H76/(H$69/1000)</f>
        <v>0.27381225817977128</v>
      </c>
      <c r="I110" s="79">
        <f t="shared" ref="I110:AK113" si="72">I76/(I$69/1000)</f>
        <v>0.25736320007062957</v>
      </c>
      <c r="J110" s="79">
        <f t="shared" si="72"/>
        <v>0.30571084361471856</v>
      </c>
      <c r="K110" s="79">
        <f t="shared" si="72"/>
        <v>0.29124911493419409</v>
      </c>
      <c r="L110" s="79">
        <f t="shared" si="72"/>
        <v>0.29408799991499884</v>
      </c>
      <c r="M110" s="79">
        <f t="shared" si="72"/>
        <v>0.26545769665621805</v>
      </c>
      <c r="N110" s="79">
        <f t="shared" si="72"/>
        <v>0.28908831634851118</v>
      </c>
      <c r="O110" s="79">
        <f t="shared" si="72"/>
        <v>0.29156896971827329</v>
      </c>
      <c r="P110" s="79">
        <f t="shared" si="72"/>
        <v>0.29322648046891647</v>
      </c>
      <c r="Q110" s="79">
        <f t="shared" si="72"/>
        <v>0.30140252336948364</v>
      </c>
      <c r="R110" s="79">
        <f t="shared" si="72"/>
        <v>0.31017950469822131</v>
      </c>
      <c r="S110" s="79">
        <f t="shared" si="72"/>
        <v>0.31541334739837795</v>
      </c>
      <c r="T110" s="79">
        <f t="shared" si="72"/>
        <v>0.3305662502461823</v>
      </c>
      <c r="U110" s="79">
        <f t="shared" si="72"/>
        <v>0.30176735761378387</v>
      </c>
      <c r="V110" s="79">
        <f t="shared" si="72"/>
        <v>0.33406871151635226</v>
      </c>
      <c r="W110" s="79">
        <f t="shared" si="72"/>
        <v>0.31392523427226571</v>
      </c>
      <c r="X110" s="79">
        <f t="shared" si="72"/>
        <v>0.32367671482197696</v>
      </c>
      <c r="Y110" s="79">
        <f t="shared" si="72"/>
        <v>0.32464660002449908</v>
      </c>
      <c r="Z110" s="79">
        <f t="shared" si="72"/>
        <v>0.33439466413530783</v>
      </c>
      <c r="AA110" s="79">
        <f t="shared" si="72"/>
        <v>0.31870198051069387</v>
      </c>
      <c r="AB110" s="79">
        <f t="shared" si="72"/>
        <v>0.31984650246622603</v>
      </c>
      <c r="AC110" s="79">
        <f t="shared" si="72"/>
        <v>0.30857394584714382</v>
      </c>
      <c r="AD110" s="79">
        <f t="shared" si="72"/>
        <v>0.31502118778684157</v>
      </c>
      <c r="AE110" s="79">
        <f t="shared" si="72"/>
        <v>0.31075556280972894</v>
      </c>
      <c r="AF110" s="79">
        <f t="shared" si="72"/>
        <v>0.30292646197963685</v>
      </c>
      <c r="AG110" s="79">
        <f t="shared" si="72"/>
        <v>0.31826991546068306</v>
      </c>
      <c r="AH110" s="79">
        <f t="shared" si="72"/>
        <v>0.31918784322663202</v>
      </c>
      <c r="AI110" s="79">
        <f t="shared" si="72"/>
        <v>0.29964942121521321</v>
      </c>
      <c r="AJ110" s="79">
        <f t="shared" si="72"/>
        <v>0.29437774935294569</v>
      </c>
      <c r="AK110" s="79">
        <f t="shared" si="72"/>
        <v>0.31317615607780197</v>
      </c>
      <c r="AL110" s="79">
        <f t="shared" ref="AL110:AM110" si="73">AL76/(AL$69/1000)</f>
        <v>0.30434618893991455</v>
      </c>
      <c r="AM110" s="79">
        <f t="shared" si="73"/>
        <v>0.33801544162768243</v>
      </c>
      <c r="AN110" s="79">
        <f t="shared" ref="AN110:AO110" si="74">AN76/(AN$69/1000)</f>
        <v>0.31307639289584338</v>
      </c>
      <c r="AO110" s="79">
        <f t="shared" si="74"/>
        <v>0.30848752763510157</v>
      </c>
      <c r="AP110" s="79">
        <f t="shared" ref="AP110:AQ110" si="75">AP76/(AP$69/1000)</f>
        <v>0.30086173911694275</v>
      </c>
      <c r="AQ110" s="79">
        <f t="shared" si="75"/>
        <v>0.30819815636736092</v>
      </c>
      <c r="AR110" s="79">
        <f t="shared" ref="AR110" si="76">AR76/(AR$69/1000)</f>
        <v>0</v>
      </c>
      <c r="AS110" s="79">
        <f>AVERAGE(AH110:AQ110)</f>
        <v>0.30993766164554387</v>
      </c>
      <c r="AV110" s="79">
        <f>MEDIAN(AH110:AQ110)</f>
        <v>0.30834284200123124</v>
      </c>
      <c r="AW110" t="s">
        <v>283</v>
      </c>
    </row>
    <row r="111" spans="1:49" s="79" customFormat="1" x14ac:dyDescent="0.25">
      <c r="A111" s="106" t="s">
        <v>103</v>
      </c>
      <c r="B111" s="79">
        <f t="shared" si="71"/>
        <v>0.27771493036132483</v>
      </c>
      <c r="C111" s="79">
        <f t="shared" si="71"/>
        <v>0.26590789746424376</v>
      </c>
      <c r="D111" s="79">
        <f t="shared" si="71"/>
        <v>0.2586950284180845</v>
      </c>
      <c r="E111" s="79">
        <f t="shared" si="71"/>
        <v>0.25407895585134338</v>
      </c>
      <c r="F111" s="79">
        <f t="shared" si="71"/>
        <v>0.26791819107161174</v>
      </c>
      <c r="G111" s="79">
        <f t="shared" si="71"/>
        <v>0.2655019386348868</v>
      </c>
      <c r="H111" s="79">
        <f>H77/(H$69/1000)</f>
        <v>0.26307331090371405</v>
      </c>
      <c r="I111" s="79">
        <f t="shared" si="72"/>
        <v>0.27688427099125551</v>
      </c>
      <c r="J111" s="79">
        <f t="shared" si="72"/>
        <v>0.26700677553158575</v>
      </c>
      <c r="K111" s="79">
        <f t="shared" si="72"/>
        <v>0.28555084831930999</v>
      </c>
      <c r="L111" s="79">
        <f t="shared" si="72"/>
        <v>0.31237202667250175</v>
      </c>
      <c r="M111" s="79">
        <f t="shared" si="72"/>
        <v>0.27858842167263564</v>
      </c>
      <c r="N111" s="79">
        <f t="shared" si="72"/>
        <v>0.27536836829429961</v>
      </c>
      <c r="O111" s="79">
        <f t="shared" si="72"/>
        <v>0.25732794260591524</v>
      </c>
      <c r="P111" s="79">
        <f t="shared" si="72"/>
        <v>0.27957409432172559</v>
      </c>
      <c r="Q111" s="79">
        <f t="shared" si="72"/>
        <v>0.2772433512377499</v>
      </c>
      <c r="R111" s="79">
        <f t="shared" si="72"/>
        <v>0.2515036632683692</v>
      </c>
      <c r="S111" s="79">
        <f t="shared" si="72"/>
        <v>0.26315142072729708</v>
      </c>
      <c r="T111" s="79">
        <f t="shared" si="72"/>
        <v>0.25570004814086894</v>
      </c>
      <c r="U111" s="79">
        <f t="shared" si="72"/>
        <v>0.26651248131491662</v>
      </c>
      <c r="V111" s="79">
        <f t="shared" si="72"/>
        <v>0.27036466085726096</v>
      </c>
      <c r="W111" s="79">
        <f t="shared" si="72"/>
        <v>0.27435499105147476</v>
      </c>
      <c r="X111" s="79">
        <f t="shared" si="72"/>
        <v>0.26252348993288593</v>
      </c>
      <c r="Y111" s="79">
        <f t="shared" si="72"/>
        <v>0.25371623703515384</v>
      </c>
      <c r="Z111" s="79">
        <f t="shared" si="72"/>
        <v>0.25654297564716133</v>
      </c>
      <c r="AA111" s="79">
        <f t="shared" si="72"/>
        <v>0.25538658088710881</v>
      </c>
      <c r="AB111" s="79">
        <f t="shared" si="72"/>
        <v>0.251761058793109</v>
      </c>
      <c r="AC111" s="79">
        <f t="shared" si="72"/>
        <v>0.26447810585749471</v>
      </c>
      <c r="AD111" s="79">
        <f t="shared" si="72"/>
        <v>0.26254664001290329</v>
      </c>
      <c r="AE111" s="79">
        <f t="shared" si="72"/>
        <v>0.2530697817087893</v>
      </c>
      <c r="AF111" s="79">
        <f t="shared" si="72"/>
        <v>0.2510572601369353</v>
      </c>
      <c r="AG111" s="79">
        <f t="shared" si="72"/>
        <v>0.25575427738247569</v>
      </c>
      <c r="AH111" s="79">
        <f t="shared" si="72"/>
        <v>0.26867201161179527</v>
      </c>
      <c r="AI111" s="79">
        <f t="shared" si="72"/>
        <v>0.26000835139693518</v>
      </c>
      <c r="AJ111" s="79">
        <f t="shared" si="72"/>
        <v>0.24614572031657331</v>
      </c>
      <c r="AK111" s="79">
        <f t="shared" si="72"/>
        <v>0.27176910001971133</v>
      </c>
      <c r="AL111" s="79">
        <f t="shared" ref="AL111:AM111" si="77">AL77/(AL$69/1000)</f>
        <v>0.29061179317617669</v>
      </c>
      <c r="AM111" s="79">
        <f t="shared" si="77"/>
        <v>0.2416545526581087</v>
      </c>
      <c r="AN111" s="79">
        <f t="shared" ref="AN111:AO111" si="78">AN77/(AN$69/1000)</f>
        <v>0.25650111464668718</v>
      </c>
      <c r="AO111" s="79">
        <f t="shared" si="78"/>
        <v>0.25222030047613042</v>
      </c>
      <c r="AP111" s="79">
        <f t="shared" ref="AP111:AQ111" si="79">AP77/(AP$69/1000)</f>
        <v>0.25107871083406541</v>
      </c>
      <c r="AQ111" s="79">
        <f t="shared" si="79"/>
        <v>0.25819583475588936</v>
      </c>
      <c r="AR111" s="79">
        <f t="shared" ref="AR111" si="80">AR77/(AR$69/1000)</f>
        <v>0</v>
      </c>
      <c r="AS111" s="79">
        <f t="shared" ref="AS111:AS113" si="81">AVERAGE(AH111:AQ111)</f>
        <v>0.25968574898920732</v>
      </c>
      <c r="AV111" s="79">
        <f t="shared" ref="AV111:AV113" si="82">MEDIAN(AH111:AQ111)</f>
        <v>0.2573484747012883</v>
      </c>
      <c r="AW111" t="s">
        <v>283</v>
      </c>
    </row>
    <row r="112" spans="1:49" s="79" customFormat="1" x14ac:dyDescent="0.25">
      <c r="A112" s="106" t="s">
        <v>104</v>
      </c>
      <c r="B112" s="79">
        <f t="shared" si="71"/>
        <v>0.26096599754398003</v>
      </c>
      <c r="C112" s="79">
        <f t="shared" si="71"/>
        <v>0.2554295930353071</v>
      </c>
      <c r="D112" s="79">
        <f t="shared" si="71"/>
        <v>0.26115526009647927</v>
      </c>
      <c r="E112" s="79">
        <f t="shared" si="71"/>
        <v>0.26648582605994525</v>
      </c>
      <c r="F112" s="79">
        <f t="shared" si="71"/>
        <v>0.25156298082866257</v>
      </c>
      <c r="G112" s="79">
        <f t="shared" si="71"/>
        <v>0.25938352564056788</v>
      </c>
      <c r="H112" s="79">
        <f>H78/(H$69/1000)</f>
        <v>0.27045441055149849</v>
      </c>
      <c r="I112" s="79">
        <f t="shared" si="72"/>
        <v>0.27250123808643567</v>
      </c>
      <c r="J112" s="79">
        <f t="shared" si="72"/>
        <v>0.25705198708036553</v>
      </c>
      <c r="K112" s="79">
        <f t="shared" si="72"/>
        <v>0.25434562155688251</v>
      </c>
      <c r="L112" s="79">
        <f t="shared" si="72"/>
        <v>0.24626745584289816</v>
      </c>
      <c r="M112" s="79">
        <f t="shared" si="72"/>
        <v>0.25948682188386468</v>
      </c>
      <c r="N112" s="79">
        <f t="shared" si="72"/>
        <v>0.23174800878344806</v>
      </c>
      <c r="O112" s="79">
        <f t="shared" si="72"/>
        <v>0.24597923367943866</v>
      </c>
      <c r="P112" s="79">
        <f t="shared" si="72"/>
        <v>0.24259534625495671</v>
      </c>
      <c r="Q112" s="79">
        <f t="shared" si="72"/>
        <v>0.23165570431877205</v>
      </c>
      <c r="R112" s="79">
        <f t="shared" si="72"/>
        <v>0.23092361461345423</v>
      </c>
      <c r="S112" s="79">
        <f t="shared" si="72"/>
        <v>0.23264588775107517</v>
      </c>
      <c r="T112" s="79">
        <f t="shared" si="72"/>
        <v>0.21546050106653872</v>
      </c>
      <c r="U112" s="79">
        <f t="shared" si="72"/>
        <v>0.2330743618201998</v>
      </c>
      <c r="V112" s="79">
        <f t="shared" si="72"/>
        <v>0.2440995054533952</v>
      </c>
      <c r="W112" s="79">
        <f t="shared" si="72"/>
        <v>0.22771513411864625</v>
      </c>
      <c r="X112" s="79">
        <f t="shared" si="72"/>
        <v>0.21655647821635762</v>
      </c>
      <c r="Y112" s="79">
        <f t="shared" si="72"/>
        <v>0.22471141820611193</v>
      </c>
      <c r="Z112" s="79">
        <f t="shared" si="72"/>
        <v>0.21245590020750871</v>
      </c>
      <c r="AA112" s="79">
        <f t="shared" si="72"/>
        <v>0.21787424555835766</v>
      </c>
      <c r="AB112" s="79">
        <f t="shared" si="72"/>
        <v>0.22439478281174829</v>
      </c>
      <c r="AC112" s="79">
        <f t="shared" si="72"/>
        <v>0.22675273148648625</v>
      </c>
      <c r="AD112" s="79">
        <f t="shared" si="72"/>
        <v>0.22545975298021984</v>
      </c>
      <c r="AE112" s="79">
        <f t="shared" si="72"/>
        <v>0.22883730921445741</v>
      </c>
      <c r="AF112" s="79">
        <f t="shared" si="72"/>
        <v>0.23338762371088456</v>
      </c>
      <c r="AG112" s="79">
        <f t="shared" si="72"/>
        <v>0.22667699984473461</v>
      </c>
      <c r="AH112" s="79">
        <f t="shared" si="72"/>
        <v>0.22299830114372696</v>
      </c>
      <c r="AI112" s="79">
        <f t="shared" si="72"/>
        <v>0.22467814475732481</v>
      </c>
      <c r="AJ112" s="79">
        <f t="shared" si="72"/>
        <v>0.25970723309053284</v>
      </c>
      <c r="AK112" s="79">
        <f t="shared" si="72"/>
        <v>0.21969224456330214</v>
      </c>
      <c r="AL112" s="79">
        <f t="shared" ref="AL112:AM112" si="83">AL78/(AL$69/1000)</f>
        <v>0.23119998827106059</v>
      </c>
      <c r="AM112" s="79">
        <f t="shared" si="83"/>
        <v>0.24126007103376113</v>
      </c>
      <c r="AN112" s="79">
        <f t="shared" ref="AN112:AO112" si="84">AN78/(AN$69/1000)</f>
        <v>0.23524459829498043</v>
      </c>
      <c r="AO112" s="79">
        <f t="shared" si="84"/>
        <v>0.24052958143322689</v>
      </c>
      <c r="AP112" s="79">
        <f t="shared" ref="AP112:AQ112" si="85">AP78/(AP$69/1000)</f>
        <v>0.22914697312525045</v>
      </c>
      <c r="AQ112" s="79">
        <f t="shared" si="85"/>
        <v>0</v>
      </c>
      <c r="AR112" s="79">
        <f t="shared" ref="AR112" si="86">AR78/(AR$69/1000)</f>
        <v>0</v>
      </c>
      <c r="AS112" s="79">
        <f t="shared" si="81"/>
        <v>0.21044571357131661</v>
      </c>
      <c r="AV112" s="79">
        <f t="shared" si="82"/>
        <v>0.23017348069815552</v>
      </c>
      <c r="AW112" t="s">
        <v>283</v>
      </c>
    </row>
    <row r="113" spans="1:49" s="79" customFormat="1" x14ac:dyDescent="0.25">
      <c r="A113" s="106" t="s">
        <v>105</v>
      </c>
      <c r="B113" s="79">
        <f t="shared" si="71"/>
        <v>0.21433040162273495</v>
      </c>
      <c r="C113" s="79">
        <f t="shared" si="71"/>
        <v>0.21340046984039243</v>
      </c>
      <c r="D113" s="79">
        <f t="shared" si="71"/>
        <v>0.22969906103278823</v>
      </c>
      <c r="E113" s="79">
        <f t="shared" si="71"/>
        <v>0.22559098526348229</v>
      </c>
      <c r="F113" s="79">
        <f t="shared" si="71"/>
        <v>0.21174740862118396</v>
      </c>
      <c r="G113" s="79">
        <f t="shared" si="71"/>
        <v>0.18975868540836013</v>
      </c>
      <c r="H113" s="79">
        <f>H79/(H$69/1000)</f>
        <v>0.19266002036501609</v>
      </c>
      <c r="I113" s="79">
        <f t="shared" si="72"/>
        <v>0.19325129085167933</v>
      </c>
      <c r="J113" s="79">
        <f t="shared" si="72"/>
        <v>0.17023039377333027</v>
      </c>
      <c r="K113" s="79">
        <f t="shared" si="72"/>
        <v>0.16885441518961347</v>
      </c>
      <c r="L113" s="79">
        <f t="shared" si="72"/>
        <v>0.14727251756960125</v>
      </c>
      <c r="M113" s="79">
        <f t="shared" si="72"/>
        <v>0.19646705978728157</v>
      </c>
      <c r="N113" s="79">
        <f t="shared" si="72"/>
        <v>0.20379530657374106</v>
      </c>
      <c r="O113" s="79">
        <f t="shared" si="72"/>
        <v>0.20512385399637278</v>
      </c>
      <c r="P113" s="79">
        <f t="shared" si="72"/>
        <v>0.18460407895440123</v>
      </c>
      <c r="Q113" s="79">
        <f t="shared" si="72"/>
        <v>0.18969842107399437</v>
      </c>
      <c r="R113" s="79">
        <f t="shared" si="72"/>
        <v>0.20739321741995539</v>
      </c>
      <c r="S113" s="79">
        <f t="shared" si="72"/>
        <v>0.18878934412324985</v>
      </c>
      <c r="T113" s="79">
        <f t="shared" si="72"/>
        <v>0.19827320054641001</v>
      </c>
      <c r="U113" s="79">
        <f t="shared" si="72"/>
        <v>0.19864579925109971</v>
      </c>
      <c r="V113" s="79">
        <f t="shared" si="72"/>
        <v>0.15146712217299166</v>
      </c>
      <c r="W113" s="79">
        <f t="shared" si="72"/>
        <v>0.18400464055761334</v>
      </c>
      <c r="X113" s="79">
        <f t="shared" si="72"/>
        <v>0.19724331702877942</v>
      </c>
      <c r="Y113" s="79">
        <f t="shared" si="72"/>
        <v>0.19692574473423527</v>
      </c>
      <c r="Z113" s="79">
        <f t="shared" si="72"/>
        <v>0.19660646001002233</v>
      </c>
      <c r="AA113" s="79">
        <f t="shared" si="72"/>
        <v>0.20803719304383966</v>
      </c>
      <c r="AB113" s="79">
        <f t="shared" si="72"/>
        <v>0.20399765592891661</v>
      </c>
      <c r="AC113" s="79">
        <f t="shared" si="72"/>
        <v>0.20019521680887531</v>
      </c>
      <c r="AD113" s="79">
        <f t="shared" si="72"/>
        <v>0.19697241922003528</v>
      </c>
      <c r="AE113" s="79">
        <f t="shared" si="72"/>
        <v>0.20733734626702424</v>
      </c>
      <c r="AF113" s="79">
        <f t="shared" si="72"/>
        <v>0.21262865417254329</v>
      </c>
      <c r="AG113" s="79">
        <f t="shared" si="72"/>
        <v>0.19929880731210659</v>
      </c>
      <c r="AH113" s="79">
        <f t="shared" si="72"/>
        <v>0.18914184401784573</v>
      </c>
      <c r="AI113" s="79">
        <f t="shared" si="72"/>
        <v>0.21566408263052678</v>
      </c>
      <c r="AJ113" s="79">
        <f t="shared" si="72"/>
        <v>0.1997692972399481</v>
      </c>
      <c r="AK113" s="79">
        <f t="shared" si="72"/>
        <v>0.19536249933918462</v>
      </c>
      <c r="AL113" s="79">
        <f t="shared" ref="AL113:AM113" si="87">AL79/(AL$69/1000)</f>
        <v>0.17384202961284806</v>
      </c>
      <c r="AM113" s="79">
        <f t="shared" si="87"/>
        <v>0.1790699346804478</v>
      </c>
      <c r="AN113" s="79">
        <f t="shared" ref="AN113:AO113" si="88">AN79/(AN$69/1000)</f>
        <v>0.19517789416248904</v>
      </c>
      <c r="AO113" s="79">
        <f t="shared" si="88"/>
        <v>0.19876259045554109</v>
      </c>
      <c r="AP113" s="79">
        <f t="shared" ref="AP113:AQ113" si="89">AP79/(AP$69/1000)</f>
        <v>0.21891257692374125</v>
      </c>
      <c r="AQ113" s="79">
        <f t="shared" si="89"/>
        <v>0</v>
      </c>
      <c r="AR113" s="79">
        <f t="shared" ref="AR113" si="90">AR79/(AR$69/1000)</f>
        <v>0</v>
      </c>
      <c r="AS113" s="79">
        <f t="shared" si="81"/>
        <v>0.17657027490625726</v>
      </c>
      <c r="AV113" s="79">
        <f t="shared" si="82"/>
        <v>0.19527019675083684</v>
      </c>
      <c r="AW113" t="s">
        <v>283</v>
      </c>
    </row>
    <row r="114" spans="1:49" x14ac:dyDescent="0.25">
      <c r="AK114" s="79">
        <f t="shared" ref="AK114:AP114" si="91">SUM(AK110:AK113)</f>
        <v>1</v>
      </c>
      <c r="AL114" s="79">
        <f t="shared" si="91"/>
        <v>1</v>
      </c>
      <c r="AM114" s="79">
        <f t="shared" si="91"/>
        <v>1</v>
      </c>
      <c r="AN114" s="79">
        <f t="shared" si="91"/>
        <v>1</v>
      </c>
      <c r="AO114" s="79">
        <f t="shared" si="91"/>
        <v>1</v>
      </c>
      <c r="AP114" s="79">
        <f t="shared" si="91"/>
        <v>0.99999999999999978</v>
      </c>
      <c r="AQ114" s="79">
        <f t="shared" ref="AQ114:AR114" si="92">SUM(AQ110:AQ113)</f>
        <v>0.56639399112325028</v>
      </c>
      <c r="AR114" s="79">
        <f t="shared" si="92"/>
        <v>0</v>
      </c>
      <c r="AS114" s="79">
        <f>AVERAGE(AH114:AQ114)</f>
        <v>0.93805628444617872</v>
      </c>
    </row>
    <row r="116" spans="1:49" x14ac:dyDescent="0.25">
      <c r="AI116" t="s">
        <v>107</v>
      </c>
      <c r="AJ116" t="s">
        <v>296</v>
      </c>
      <c r="AK116" s="79">
        <f>AVERAGE(AG110:AK110)</f>
        <v>0.30893221706665519</v>
      </c>
      <c r="AL116" s="79">
        <f t="shared" ref="AL116:AO119" si="93">AVERAGE(AH110:AL110)</f>
        <v>0.30614747176250151</v>
      </c>
      <c r="AM116" s="79">
        <f t="shared" si="93"/>
        <v>0.30991299144271156</v>
      </c>
      <c r="AN116" s="79">
        <f t="shared" si="93"/>
        <v>0.31259838577883758</v>
      </c>
      <c r="AO116" s="79">
        <f t="shared" si="93"/>
        <v>0.31542034143526876</v>
      </c>
      <c r="AP116" s="79">
        <f t="shared" ref="AP116:AP119" si="94">AVERAGE(AL110:AP110)</f>
        <v>0.31295745804309694</v>
      </c>
      <c r="AQ116" s="79">
        <f t="shared" ref="AQ116:AQ119" si="95">AVERAGE(AM110:AQ110)</f>
        <v>0.31372785152858623</v>
      </c>
      <c r="AR116" s="79"/>
    </row>
    <row r="117" spans="1:49" x14ac:dyDescent="0.25">
      <c r="AI117" t="s">
        <v>108</v>
      </c>
      <c r="AJ117" t="s">
        <v>296</v>
      </c>
      <c r="AK117" s="79">
        <f t="shared" ref="AK117:AK118" si="96">AVERAGE(AG111:AK111)</f>
        <v>0.26046989214549815</v>
      </c>
      <c r="AL117" s="79">
        <f t="shared" si="93"/>
        <v>0.26744139530423838</v>
      </c>
      <c r="AM117" s="79">
        <f t="shared" si="93"/>
        <v>0.26203790351350104</v>
      </c>
      <c r="AN117" s="79">
        <f t="shared" si="93"/>
        <v>0.26133645616345141</v>
      </c>
      <c r="AO117" s="79">
        <f t="shared" si="93"/>
        <v>0.26255137219536284</v>
      </c>
      <c r="AP117" s="79">
        <f t="shared" si="94"/>
        <v>0.25841329435823368</v>
      </c>
      <c r="AQ117" s="79">
        <f t="shared" si="95"/>
        <v>0.2519301026741762</v>
      </c>
      <c r="AR117" s="79"/>
    </row>
    <row r="118" spans="1:49" x14ac:dyDescent="0.25">
      <c r="AI118" t="s">
        <v>109</v>
      </c>
      <c r="AJ118" t="s">
        <v>296</v>
      </c>
      <c r="AK118" s="79">
        <f t="shared" si="96"/>
        <v>0.23075058467992426</v>
      </c>
      <c r="AL118" s="79">
        <f t="shared" si="93"/>
        <v>0.23165518236518948</v>
      </c>
      <c r="AM118" s="79">
        <f t="shared" si="93"/>
        <v>0.23530753634319632</v>
      </c>
      <c r="AN118" s="79">
        <f t="shared" si="93"/>
        <v>0.23742082705072742</v>
      </c>
      <c r="AO118" s="79">
        <f t="shared" si="93"/>
        <v>0.23358529671926626</v>
      </c>
      <c r="AP118" s="79">
        <f t="shared" si="94"/>
        <v>0.23547624243165588</v>
      </c>
      <c r="AQ118" s="79">
        <f t="shared" si="95"/>
        <v>0.18923624477744377</v>
      </c>
      <c r="AR118" s="79"/>
    </row>
    <row r="119" spans="1:49" x14ac:dyDescent="0.25">
      <c r="AI119" t="s">
        <v>297</v>
      </c>
      <c r="AJ119" t="s">
        <v>296</v>
      </c>
      <c r="AK119" s="79">
        <f t="shared" ref="AK119" si="97">AVERAGE(AG113:AK113)</f>
        <v>0.19984730610792234</v>
      </c>
      <c r="AL119" s="79">
        <f t="shared" si="93"/>
        <v>0.19475595056807066</v>
      </c>
      <c r="AM119" s="79">
        <f t="shared" si="93"/>
        <v>0.19274156870059106</v>
      </c>
      <c r="AN119" s="79">
        <f t="shared" si="93"/>
        <v>0.18864433100698355</v>
      </c>
      <c r="AO119" s="79">
        <f t="shared" si="93"/>
        <v>0.18844298965010214</v>
      </c>
      <c r="AP119" s="79">
        <f t="shared" si="94"/>
        <v>0.19315300516701345</v>
      </c>
      <c r="AQ119" s="79">
        <f t="shared" si="95"/>
        <v>0.15838459924444384</v>
      </c>
      <c r="AR119" s="79"/>
    </row>
    <row r="140" spans="1:44" x14ac:dyDescent="0.25">
      <c r="B140" s="44" t="s">
        <v>65</v>
      </c>
      <c r="C140" s="44" t="s">
        <v>66</v>
      </c>
      <c r="D140" s="44" t="s">
        <v>67</v>
      </c>
      <c r="E140" s="44" t="s">
        <v>68</v>
      </c>
      <c r="F140" s="44" t="s">
        <v>69</v>
      </c>
      <c r="G140" s="44" t="s">
        <v>70</v>
      </c>
      <c r="H140" s="8" t="s">
        <v>29</v>
      </c>
      <c r="I140" s="8" t="s">
        <v>15</v>
      </c>
      <c r="J140" s="8" t="s">
        <v>16</v>
      </c>
      <c r="K140" s="8" t="s">
        <v>17</v>
      </c>
      <c r="L140" s="8" t="s">
        <v>18</v>
      </c>
      <c r="M140" s="8" t="s">
        <v>19</v>
      </c>
      <c r="N140" s="8" t="s">
        <v>20</v>
      </c>
      <c r="O140" s="8" t="s">
        <v>21</v>
      </c>
      <c r="P140" s="8" t="s">
        <v>0</v>
      </c>
      <c r="Q140" s="8" t="s">
        <v>1</v>
      </c>
      <c r="R140" s="8" t="s">
        <v>2</v>
      </c>
      <c r="S140" s="8" t="s">
        <v>3</v>
      </c>
      <c r="T140" s="8" t="s">
        <v>4</v>
      </c>
      <c r="U140" s="8" t="s">
        <v>5</v>
      </c>
      <c r="V140" s="12" t="s">
        <v>6</v>
      </c>
      <c r="W140" s="12" t="s">
        <v>7</v>
      </c>
      <c r="X140" s="12" t="s">
        <v>8</v>
      </c>
      <c r="Y140" s="12" t="s">
        <v>13</v>
      </c>
      <c r="Z140" s="8" t="s">
        <v>46</v>
      </c>
      <c r="AA140" s="8" t="s">
        <v>48</v>
      </c>
      <c r="AB140" s="8" t="s">
        <v>49</v>
      </c>
      <c r="AC140" s="8" t="s">
        <v>50</v>
      </c>
      <c r="AD140" s="8" t="s">
        <v>51</v>
      </c>
      <c r="AE140" s="8" t="s">
        <v>52</v>
      </c>
      <c r="AF140" s="8" t="s">
        <v>53</v>
      </c>
      <c r="AG140" s="8" t="s">
        <v>54</v>
      </c>
      <c r="AH140" s="8" t="s">
        <v>60</v>
      </c>
      <c r="AI140" s="8" t="s">
        <v>61</v>
      </c>
      <c r="AJ140" s="45" t="s">
        <v>62</v>
      </c>
      <c r="AK140" s="107" t="s">
        <v>63</v>
      </c>
      <c r="AL140" s="107" t="s">
        <v>64</v>
      </c>
      <c r="AM140" s="107" t="s">
        <v>284</v>
      </c>
      <c r="AN140" s="92" t="s">
        <v>322</v>
      </c>
      <c r="AO140" s="107" t="s">
        <v>330</v>
      </c>
      <c r="AP140" s="92" t="s">
        <v>372</v>
      </c>
      <c r="AQ140" s="92" t="s">
        <v>388</v>
      </c>
      <c r="AR140" s="92" t="s">
        <v>430</v>
      </c>
    </row>
    <row r="141" spans="1:44" x14ac:dyDescent="0.25">
      <c r="A141" s="43" t="s">
        <v>169</v>
      </c>
      <c r="B141" s="80">
        <f t="shared" ref="B141:G141" si="98">B6/1000</f>
        <v>6.4002540000000003</v>
      </c>
      <c r="C141" s="80">
        <f t="shared" si="98"/>
        <v>6.9248000000000003</v>
      </c>
      <c r="D141" s="80">
        <f t="shared" si="98"/>
        <v>7.6430389999999999</v>
      </c>
      <c r="E141" s="80">
        <f t="shared" si="98"/>
        <v>8.7049789999999998</v>
      </c>
      <c r="F141" s="80">
        <f t="shared" si="98"/>
        <v>9.6383600000000005</v>
      </c>
      <c r="G141" s="80">
        <f t="shared" si="98"/>
        <v>8.6745439999999991</v>
      </c>
      <c r="H141" s="80">
        <f>H6/1000</f>
        <v>9.5113060000000011</v>
      </c>
      <c r="I141" s="80">
        <f t="shared" ref="I141:AK141" si="99">I6/1000</f>
        <v>10.77219</v>
      </c>
      <c r="J141" s="80">
        <f t="shared" si="99"/>
        <v>7.6990590000000001</v>
      </c>
      <c r="K141" s="80">
        <f t="shared" si="99"/>
        <v>8.6801630000000003</v>
      </c>
      <c r="L141" s="80">
        <f t="shared" si="99"/>
        <v>10.533550999999999</v>
      </c>
      <c r="M141" s="80">
        <f t="shared" si="99"/>
        <v>12.267042999999999</v>
      </c>
      <c r="N141" s="80">
        <f t="shared" si="99"/>
        <v>12.016404</v>
      </c>
      <c r="O141" s="80">
        <f t="shared" si="99"/>
        <v>9.190548999999999</v>
      </c>
      <c r="P141" s="80">
        <f t="shared" si="99"/>
        <v>9.4642830000000018</v>
      </c>
      <c r="Q141" s="80">
        <f t="shared" si="99"/>
        <v>9.2819000000000003</v>
      </c>
      <c r="R141" s="80">
        <f t="shared" si="99"/>
        <v>9.0156470000000013</v>
      </c>
      <c r="S141" s="80">
        <f t="shared" si="99"/>
        <v>10.584100000000001</v>
      </c>
      <c r="T141" s="80">
        <f t="shared" si="99"/>
        <v>8.471525999999999</v>
      </c>
      <c r="U141" s="80">
        <f t="shared" si="99"/>
        <v>10.910219999999999</v>
      </c>
      <c r="V141" s="80">
        <f t="shared" si="99"/>
        <v>8.974377999999998</v>
      </c>
      <c r="W141" s="80">
        <f t="shared" si="99"/>
        <v>9.6717600000000026</v>
      </c>
      <c r="X141" s="80">
        <f t="shared" si="99"/>
        <v>10.098803</v>
      </c>
      <c r="Y141" s="80">
        <f t="shared" si="99"/>
        <v>11.085293999999999</v>
      </c>
      <c r="Z141" s="80">
        <f t="shared" si="99"/>
        <v>11.232333000000001</v>
      </c>
      <c r="AA141" s="80">
        <f t="shared" si="99"/>
        <v>11.639423999999998</v>
      </c>
      <c r="AB141" s="80">
        <f t="shared" si="99"/>
        <v>11.411828</v>
      </c>
      <c r="AC141" s="80">
        <f t="shared" si="99"/>
        <v>10.577658999999999</v>
      </c>
      <c r="AD141" s="80">
        <f t="shared" si="99"/>
        <v>11.188041</v>
      </c>
      <c r="AE141" s="80">
        <f t="shared" si="99"/>
        <v>12.774502</v>
      </c>
      <c r="AF141" s="80">
        <f t="shared" si="99"/>
        <v>13.234965000000001</v>
      </c>
      <c r="AG141" s="80">
        <f t="shared" si="99"/>
        <v>12.510267000000001</v>
      </c>
      <c r="AH141" s="80">
        <f t="shared" si="99"/>
        <v>14.361543000000001</v>
      </c>
      <c r="AI141" s="80">
        <f t="shared" si="99"/>
        <v>13.680883</v>
      </c>
      <c r="AJ141" s="80">
        <f t="shared" si="99"/>
        <v>14.748810000000001</v>
      </c>
      <c r="AK141" s="108">
        <f t="shared" si="99"/>
        <v>14.160786</v>
      </c>
      <c r="AL141" s="108">
        <f t="shared" ref="AL141:AM141" si="100">AL6/1000</f>
        <v>13.470974</v>
      </c>
      <c r="AM141" s="108">
        <f t="shared" si="100"/>
        <v>11.904084000000001</v>
      </c>
      <c r="AN141" s="108">
        <f t="shared" ref="AN141:AO141" si="101">AN6/1000</f>
        <v>14.685943</v>
      </c>
      <c r="AO141" s="108">
        <f t="shared" si="101"/>
        <v>15.479077999999999</v>
      </c>
      <c r="AP141" s="108">
        <f t="shared" ref="AP141:AQ141" si="102">AP6/1000</f>
        <v>15.400589999999999</v>
      </c>
      <c r="AQ141" s="108">
        <f t="shared" si="102"/>
        <v>16.940096</v>
      </c>
      <c r="AR141" s="108">
        <f t="shared" ref="AR141" si="103">AR6/1000</f>
        <v>16.410095999999999</v>
      </c>
    </row>
    <row r="142" spans="1:44" x14ac:dyDescent="0.25">
      <c r="A142" s="81" t="s">
        <v>323</v>
      </c>
      <c r="B142" s="80">
        <f t="shared" ref="B142:G142" si="104">B19/1000</f>
        <v>4.9746000000000006</v>
      </c>
      <c r="C142" s="80">
        <f t="shared" si="104"/>
        <v>5.3872</v>
      </c>
      <c r="D142" s="80">
        <f t="shared" si="104"/>
        <v>6.0866999999999996</v>
      </c>
      <c r="E142" s="80">
        <f t="shared" si="104"/>
        <v>6.9281999999999995</v>
      </c>
      <c r="F142" s="80">
        <f t="shared" si="104"/>
        <v>7.5941000000000001</v>
      </c>
      <c r="G142" s="80">
        <f t="shared" si="104"/>
        <v>6.5958999999999994</v>
      </c>
      <c r="H142" s="80">
        <f>H19/1000</f>
        <v>7.6011000000000006</v>
      </c>
      <c r="I142" s="80">
        <f t="shared" ref="I142:AM142" si="105">I19/1000</f>
        <v>8.9062999999999999</v>
      </c>
      <c r="J142" s="80">
        <f t="shared" si="105"/>
        <v>5.6516999999999999</v>
      </c>
      <c r="K142" s="80">
        <f t="shared" si="105"/>
        <v>6.6311</v>
      </c>
      <c r="L142" s="80">
        <f t="shared" si="105"/>
        <v>8.6147000000000009</v>
      </c>
      <c r="M142" s="80">
        <f t="shared" si="105"/>
        <v>10.305498999999999</v>
      </c>
      <c r="N142" s="80">
        <f t="shared" si="105"/>
        <v>9.7710049999999988</v>
      </c>
      <c r="O142" s="80">
        <f t="shared" si="105"/>
        <v>7.0715669999999999</v>
      </c>
      <c r="P142" s="80">
        <f t="shared" si="105"/>
        <v>7.0820749999999997</v>
      </c>
      <c r="Q142" s="80">
        <f t="shared" si="105"/>
        <v>6.9402889999999999</v>
      </c>
      <c r="R142" s="80">
        <f t="shared" si="105"/>
        <v>6.5473159999999995</v>
      </c>
      <c r="S142" s="80">
        <f t="shared" si="105"/>
        <v>7.9063630000000007</v>
      </c>
      <c r="T142" s="80">
        <f t="shared" si="105"/>
        <v>5.9365480000000002</v>
      </c>
      <c r="U142" s="80">
        <f t="shared" si="105"/>
        <v>8.0804799999999997</v>
      </c>
      <c r="V142" s="80">
        <f t="shared" si="105"/>
        <v>6.1057740000000003</v>
      </c>
      <c r="W142" s="80">
        <f t="shared" si="105"/>
        <v>6.9029740000000004</v>
      </c>
      <c r="X142" s="80">
        <f t="shared" si="105"/>
        <v>7.2467560000000004</v>
      </c>
      <c r="Y142" s="80">
        <f t="shared" si="105"/>
        <v>8.0518459999999994</v>
      </c>
      <c r="Z142" s="80">
        <f t="shared" si="105"/>
        <v>8.0394430000000003</v>
      </c>
      <c r="AA142" s="80">
        <f t="shared" si="105"/>
        <v>8.5296339999999997</v>
      </c>
      <c r="AB142" s="80">
        <f t="shared" si="105"/>
        <v>8.2647150000000007</v>
      </c>
      <c r="AC142" s="80">
        <f t="shared" si="105"/>
        <v>7.6379709999999994</v>
      </c>
      <c r="AD142" s="80">
        <f t="shared" si="105"/>
        <v>7.9537749999999994</v>
      </c>
      <c r="AE142" s="80">
        <f t="shared" si="105"/>
        <v>9.4524879999999989</v>
      </c>
      <c r="AF142" s="80">
        <f t="shared" si="105"/>
        <v>9.8149569999999997</v>
      </c>
      <c r="AG142" s="80">
        <f t="shared" si="105"/>
        <v>8.9327070000000006</v>
      </c>
      <c r="AH142" s="80">
        <f t="shared" si="105"/>
        <v>10.278084999999999</v>
      </c>
      <c r="AI142" s="80">
        <f t="shared" si="105"/>
        <v>10.072106</v>
      </c>
      <c r="AJ142" s="80">
        <f t="shared" si="105"/>
        <v>10.90246</v>
      </c>
      <c r="AK142" s="108">
        <f t="shared" si="105"/>
        <v>10.056769000000001</v>
      </c>
      <c r="AL142" s="108">
        <f t="shared" si="105"/>
        <v>9.6468229999999995</v>
      </c>
      <c r="AM142" s="108">
        <f t="shared" si="105"/>
        <v>8.0327319999999993</v>
      </c>
      <c r="AN142" s="108">
        <f t="shared" ref="AN142:AO142" si="106">AN19/1000</f>
        <v>10.452532</v>
      </c>
      <c r="AO142" s="108">
        <f t="shared" si="106"/>
        <v>11.211379999999998</v>
      </c>
      <c r="AP142" s="108">
        <f t="shared" ref="AP142:AQ142" si="107">AP19/1000</f>
        <v>11.235177999999999</v>
      </c>
      <c r="AQ142" s="108">
        <f t="shared" si="107"/>
        <v>12.385776</v>
      </c>
      <c r="AR142" s="108">
        <f t="shared" ref="AR142" si="108">AR19/1000</f>
        <v>0</v>
      </c>
    </row>
    <row r="143" spans="1:44" x14ac:dyDescent="0.25">
      <c r="A143" s="82" t="s">
        <v>110</v>
      </c>
      <c r="B143" s="80">
        <f t="shared" ref="B143:G143" si="109">B32/1000</f>
        <v>3.3735999999999997</v>
      </c>
      <c r="C143" s="80">
        <f t="shared" si="109"/>
        <v>3.8481999999999998</v>
      </c>
      <c r="D143" s="80">
        <f t="shared" si="109"/>
        <v>4.4816000000000003</v>
      </c>
      <c r="E143" s="80">
        <f t="shared" si="109"/>
        <v>5.1511000000000005</v>
      </c>
      <c r="F143" s="80">
        <f t="shared" si="109"/>
        <v>5.5570000000000004</v>
      </c>
      <c r="G143" s="80">
        <f t="shared" si="109"/>
        <v>4.6623999999999999</v>
      </c>
      <c r="H143" s="80">
        <f>H32/1000</f>
        <v>5.7664</v>
      </c>
      <c r="I143" s="80">
        <f t="shared" ref="I143:AM143" si="110">I32/1000</f>
        <v>6.8991999999999996</v>
      </c>
      <c r="J143" s="80">
        <f t="shared" si="110"/>
        <v>3.8650000000000002</v>
      </c>
      <c r="K143" s="80">
        <f t="shared" si="110"/>
        <v>4.6231999999999998</v>
      </c>
      <c r="L143" s="80">
        <f t="shared" si="110"/>
        <v>6.5871000000000004</v>
      </c>
      <c r="M143" s="80">
        <f t="shared" si="110"/>
        <v>8.2481929999999988</v>
      </c>
      <c r="N143" s="80">
        <f t="shared" si="110"/>
        <v>7.6355900000000005</v>
      </c>
      <c r="O143" s="80">
        <f t="shared" si="110"/>
        <v>5.2039260000000001</v>
      </c>
      <c r="P143" s="80">
        <f t="shared" si="110"/>
        <v>4.8124210000000005</v>
      </c>
      <c r="Q143" s="80">
        <f t="shared" si="110"/>
        <v>4.7889740000000005</v>
      </c>
      <c r="R143" s="80">
        <f t="shared" si="110"/>
        <v>4.5609849999999996</v>
      </c>
      <c r="S143" s="80">
        <f t="shared" si="110"/>
        <v>5.6782149999999998</v>
      </c>
      <c r="T143" s="80">
        <f t="shared" si="110"/>
        <v>3.995714</v>
      </c>
      <c r="U143" s="80">
        <f t="shared" si="110"/>
        <v>5.5916930000000002</v>
      </c>
      <c r="V143" s="80">
        <f t="shared" si="110"/>
        <v>3.7995410000000001</v>
      </c>
      <c r="W143" s="80">
        <f t="shared" si="110"/>
        <v>4.4941279999999999</v>
      </c>
      <c r="X143" s="80">
        <f t="shared" si="110"/>
        <v>4.9398980000000003</v>
      </c>
      <c r="Y143" s="80">
        <f t="shared" si="110"/>
        <v>5.6984279999999998</v>
      </c>
      <c r="Z143" s="80">
        <f t="shared" si="110"/>
        <v>5.6018950000000007</v>
      </c>
      <c r="AA143" s="80">
        <f t="shared" si="110"/>
        <v>6.042999</v>
      </c>
      <c r="AB143" s="80">
        <f t="shared" si="110"/>
        <v>5.7952630000000003</v>
      </c>
      <c r="AC143" s="80">
        <f t="shared" si="110"/>
        <v>5.1318729999999997</v>
      </c>
      <c r="AD143" s="80">
        <f t="shared" si="110"/>
        <v>5.2714590000000001</v>
      </c>
      <c r="AE143" s="80">
        <f t="shared" si="110"/>
        <v>6.7563339999999998</v>
      </c>
      <c r="AF143" s="80">
        <f t="shared" si="110"/>
        <v>6.9873280000000006</v>
      </c>
      <c r="AG143" s="80">
        <f t="shared" si="110"/>
        <v>6.0682499999999999</v>
      </c>
      <c r="AH143" s="80">
        <f t="shared" si="110"/>
        <v>6.8587219999999993</v>
      </c>
      <c r="AI143" s="80">
        <f t="shared" si="110"/>
        <v>6.9541450000000005</v>
      </c>
      <c r="AJ143" s="80">
        <f t="shared" si="110"/>
        <v>7.6937870000000004</v>
      </c>
      <c r="AK143" s="108">
        <f t="shared" si="110"/>
        <v>6.5232280000000005</v>
      </c>
      <c r="AL143" s="108">
        <f t="shared" si="110"/>
        <v>6.0233559999999997</v>
      </c>
      <c r="AM143" s="108">
        <f t="shared" si="110"/>
        <v>5.3999260000000007</v>
      </c>
      <c r="AN143" s="108">
        <f t="shared" ref="AN143:AO143" si="111">AN32/1000</f>
        <v>7.0081229999999994</v>
      </c>
      <c r="AO143" s="108">
        <f t="shared" si="111"/>
        <v>7.7498059999999995</v>
      </c>
      <c r="AP143" s="108">
        <f t="shared" ref="AP143:AQ143" si="112">AP32/1000</f>
        <v>7.8222329999999998</v>
      </c>
      <c r="AQ143" s="108">
        <f t="shared" si="112"/>
        <v>8.6162430000000008</v>
      </c>
      <c r="AR143" s="108">
        <f t="shared" ref="AR143" si="113">AR32/1000</f>
        <v>0</v>
      </c>
    </row>
    <row r="144" spans="1:44" x14ac:dyDescent="0.25">
      <c r="A144" s="82" t="s">
        <v>111</v>
      </c>
      <c r="B144" s="80">
        <f t="shared" ref="B144:G144" si="114">B46/1000</f>
        <v>1.8688</v>
      </c>
      <c r="C144" s="80">
        <f t="shared" si="114"/>
        <v>2.37</v>
      </c>
      <c r="D144" s="80">
        <f t="shared" si="114"/>
        <v>2.8611</v>
      </c>
      <c r="E144" s="80">
        <f t="shared" si="114"/>
        <v>3.2871999999999999</v>
      </c>
      <c r="F144" s="80">
        <f t="shared" si="114"/>
        <v>3.6443000000000003</v>
      </c>
      <c r="G144" s="80">
        <f t="shared" si="114"/>
        <v>2.7734999999999999</v>
      </c>
      <c r="H144" s="80">
        <f>H46/1000</f>
        <v>3.8801000000000001</v>
      </c>
      <c r="I144" s="80">
        <f t="shared" ref="I144:AM144" si="115">I46/1000</f>
        <v>4.9238999999999997</v>
      </c>
      <c r="J144" s="80">
        <f t="shared" si="115"/>
        <v>2.1450999999999998</v>
      </c>
      <c r="K144" s="80">
        <f t="shared" si="115"/>
        <v>2.8355000000000001</v>
      </c>
      <c r="L144" s="80">
        <f t="shared" si="115"/>
        <v>4.9900370000000001</v>
      </c>
      <c r="M144" s="80">
        <f t="shared" si="115"/>
        <v>6.3322409999999998</v>
      </c>
      <c r="N144" s="80">
        <f t="shared" si="115"/>
        <v>5.8392169999999997</v>
      </c>
      <c r="O144" s="80">
        <f t="shared" si="115"/>
        <v>3.4193020000000001</v>
      </c>
      <c r="P144" s="80">
        <f t="shared" si="115"/>
        <v>2.8432080000000002</v>
      </c>
      <c r="Q144" s="80">
        <f t="shared" si="115"/>
        <v>2.9919569999999998</v>
      </c>
      <c r="R144" s="80">
        <f t="shared" si="115"/>
        <v>2.7385509999999997</v>
      </c>
      <c r="S144" s="80">
        <f t="shared" si="115"/>
        <v>3.7094430000000003</v>
      </c>
      <c r="T144" s="80">
        <f t="shared" si="115"/>
        <v>2.3598809999999997</v>
      </c>
      <c r="U144" s="80">
        <f t="shared" si="115"/>
        <v>3.4148960000000002</v>
      </c>
      <c r="V144" s="80">
        <f t="shared" si="115"/>
        <v>1.717894</v>
      </c>
      <c r="W144" s="80">
        <f t="shared" si="115"/>
        <v>2.49655</v>
      </c>
      <c r="X144" s="80">
        <f t="shared" si="115"/>
        <v>3.0397570000000003</v>
      </c>
      <c r="Y144" s="80">
        <f t="shared" si="115"/>
        <v>3.616225</v>
      </c>
      <c r="Z144" s="80">
        <f t="shared" si="115"/>
        <v>3.5859380000000001</v>
      </c>
      <c r="AA144" s="80">
        <f t="shared" si="115"/>
        <v>3.9239580000000003</v>
      </c>
      <c r="AB144" s="80">
        <f t="shared" si="115"/>
        <v>3.5968899999999997</v>
      </c>
      <c r="AC144" s="80">
        <f t="shared" si="115"/>
        <v>2.984918</v>
      </c>
      <c r="AD144" s="80">
        <f t="shared" si="115"/>
        <v>2.9701399999999998</v>
      </c>
      <c r="AE144" s="80">
        <f t="shared" si="115"/>
        <v>4.3208130000000002</v>
      </c>
      <c r="AF144" s="80">
        <f t="shared" si="115"/>
        <v>4.3616989999999998</v>
      </c>
      <c r="AG144" s="80">
        <f t="shared" si="115"/>
        <v>3.5334430000000001</v>
      </c>
      <c r="AH144" s="80">
        <f t="shared" si="115"/>
        <v>4.0280170000000002</v>
      </c>
      <c r="AI144" s="80">
        <f t="shared" si="115"/>
        <v>4.2614269999999994</v>
      </c>
      <c r="AJ144" s="80">
        <f t="shared" si="115"/>
        <v>4.3100709999999998</v>
      </c>
      <c r="AK144" s="80">
        <f t="shared" si="115"/>
        <v>3.6703319999999997</v>
      </c>
      <c r="AL144" s="80">
        <f t="shared" si="115"/>
        <v>3.1482040000000002</v>
      </c>
      <c r="AM144" s="80">
        <f t="shared" si="115"/>
        <v>2.7662439999999999</v>
      </c>
      <c r="AN144" s="80">
        <f t="shared" ref="AN144:AO144" si="116">AN46/1000</f>
        <v>3.8517159999999997</v>
      </c>
      <c r="AO144" s="80">
        <f t="shared" si="116"/>
        <v>4.4529880000000004</v>
      </c>
      <c r="AP144" s="108">
        <f t="shared" ref="AP144:AQ144" si="117">AP46/1000</f>
        <v>4.7110789999999998</v>
      </c>
      <c r="AQ144" s="108">
        <f t="shared" si="117"/>
        <v>0</v>
      </c>
      <c r="AR144" s="108">
        <f t="shared" ref="AR144" si="118">AR46/1000</f>
        <v>0</v>
      </c>
    </row>
    <row r="145" spans="1:44" x14ac:dyDescent="0.25">
      <c r="A145" s="82" t="s">
        <v>385</v>
      </c>
      <c r="B145" s="80">
        <f t="shared" ref="B145:G145" si="119">B60/1000</f>
        <v>0.6332000000000001</v>
      </c>
      <c r="C145" s="80">
        <f t="shared" si="119"/>
        <v>1.1355999999999999</v>
      </c>
      <c r="D145" s="80">
        <f t="shared" si="119"/>
        <v>1.4359000000000002</v>
      </c>
      <c r="E145" s="80">
        <f t="shared" si="119"/>
        <v>1.7095</v>
      </c>
      <c r="F145" s="80">
        <f t="shared" si="119"/>
        <v>2.0343</v>
      </c>
      <c r="G145" s="80">
        <f t="shared" si="119"/>
        <v>1.3920999999999999</v>
      </c>
      <c r="H145" s="80">
        <f>H60/1000</f>
        <v>2.5366</v>
      </c>
      <c r="I145" s="80">
        <f t="shared" ref="I145:AK145" si="120">I60/1000</f>
        <v>3.5230999999999999</v>
      </c>
      <c r="J145" s="80">
        <f t="shared" si="120"/>
        <v>1.0063</v>
      </c>
      <c r="K145" s="80">
        <f t="shared" si="120"/>
        <v>1.6482000000000001</v>
      </c>
      <c r="L145" s="80">
        <f t="shared" si="120"/>
        <v>4.0395219999999998</v>
      </c>
      <c r="M145" s="80">
        <f t="shared" si="120"/>
        <v>4.8816930000000003</v>
      </c>
      <c r="N145" s="80">
        <f t="shared" si="120"/>
        <v>4.2590859999999999</v>
      </c>
      <c r="O145" s="80">
        <f t="shared" si="120"/>
        <v>1.930428</v>
      </c>
      <c r="P145" s="80">
        <f t="shared" si="120"/>
        <v>1.344457</v>
      </c>
      <c r="Q145" s="80">
        <f t="shared" si="120"/>
        <v>1.521245</v>
      </c>
      <c r="R145" s="80">
        <f t="shared" si="120"/>
        <v>1.1003109999999998</v>
      </c>
      <c r="S145" s="80">
        <f t="shared" si="120"/>
        <v>2.1129810000000004</v>
      </c>
      <c r="T145" s="80">
        <f t="shared" si="120"/>
        <v>0.85014299999999998</v>
      </c>
      <c r="U145" s="80">
        <f t="shared" si="120"/>
        <v>1.5578399999999999</v>
      </c>
      <c r="V145" s="80">
        <f t="shared" si="120"/>
        <v>0.42594199999999999</v>
      </c>
      <c r="W145" s="80">
        <f t="shared" si="120"/>
        <v>0.88316099999999997</v>
      </c>
      <c r="X145" s="80">
        <f t="shared" si="120"/>
        <v>1.307803</v>
      </c>
      <c r="Y145" s="80">
        <f t="shared" si="120"/>
        <v>1.786977</v>
      </c>
      <c r="Z145" s="80">
        <f t="shared" si="120"/>
        <v>1.717549</v>
      </c>
      <c r="AA145" s="80">
        <f t="shared" si="120"/>
        <v>1.899108</v>
      </c>
      <c r="AB145" s="80">
        <f t="shared" si="120"/>
        <v>1.5964259999999999</v>
      </c>
      <c r="AC145" s="80">
        <f t="shared" si="120"/>
        <v>1.086673</v>
      </c>
      <c r="AD145" s="80">
        <f t="shared" si="120"/>
        <v>0.95809100000000003</v>
      </c>
      <c r="AE145" s="80">
        <f t="shared" si="120"/>
        <v>2.1139720000000004</v>
      </c>
      <c r="AF145" s="80">
        <f t="shared" si="120"/>
        <v>1.9671610000000002</v>
      </c>
      <c r="AG145" s="80">
        <f t="shared" si="120"/>
        <v>1.303647</v>
      </c>
      <c r="AH145" s="80">
        <f t="shared" si="120"/>
        <v>1.62415</v>
      </c>
      <c r="AI145" s="80">
        <f t="shared" si="120"/>
        <v>1.673311</v>
      </c>
      <c r="AJ145" s="80">
        <f t="shared" si="120"/>
        <v>1.7077869999999999</v>
      </c>
      <c r="AK145" s="108">
        <f t="shared" si="120"/>
        <v>1.127645</v>
      </c>
      <c r="AL145" s="108">
        <f t="shared" ref="AL145:AM145" si="121">AL60/1000</f>
        <v>0.98902699999999999</v>
      </c>
      <c r="AM145" s="108">
        <f t="shared" si="121"/>
        <v>0.82118499999999994</v>
      </c>
      <c r="AN145" s="108">
        <f t="shared" ref="AN145:AO145" si="122">AN60/1000</f>
        <v>1.2319039999999999</v>
      </c>
      <c r="AO145" s="108">
        <f t="shared" si="122"/>
        <v>1.7311639999999999</v>
      </c>
      <c r="AP145" s="108">
        <f t="shared" ref="AP145:AQ145" si="123">AP60/1000</f>
        <v>1.737058</v>
      </c>
      <c r="AQ145" s="108">
        <f t="shared" si="123"/>
        <v>2.2949999999999999</v>
      </c>
      <c r="AR145" s="108">
        <f t="shared" ref="AR145" si="124">AR60/1000</f>
        <v>2.11</v>
      </c>
    </row>
    <row r="173" spans="1:44" x14ac:dyDescent="0.25">
      <c r="H173" s="65" t="s">
        <v>112</v>
      </c>
    </row>
    <row r="174" spans="1:44" x14ac:dyDescent="0.25">
      <c r="AL174" s="79">
        <f>AVERAGE(AG179:AK179)</f>
        <v>0.17840235237307461</v>
      </c>
    </row>
    <row r="175" spans="1:44" x14ac:dyDescent="0.25">
      <c r="B175" s="44" t="s">
        <v>65</v>
      </c>
      <c r="C175" s="44" t="s">
        <v>66</v>
      </c>
      <c r="D175" s="44" t="s">
        <v>67</v>
      </c>
      <c r="E175" s="44" t="s">
        <v>68</v>
      </c>
      <c r="F175" s="44" t="s">
        <v>69</v>
      </c>
      <c r="G175" s="44" t="s">
        <v>70</v>
      </c>
      <c r="H175" s="8" t="s">
        <v>29</v>
      </c>
      <c r="I175" s="8" t="s">
        <v>15</v>
      </c>
      <c r="J175" s="8" t="s">
        <v>16</v>
      </c>
      <c r="K175" s="8" t="s">
        <v>17</v>
      </c>
      <c r="L175" s="8" t="s">
        <v>18</v>
      </c>
      <c r="M175" s="8" t="s">
        <v>19</v>
      </c>
      <c r="N175" s="8" t="s">
        <v>20</v>
      </c>
      <c r="O175" s="8" t="s">
        <v>21</v>
      </c>
      <c r="P175" s="8" t="s">
        <v>0</v>
      </c>
      <c r="Q175" s="8" t="s">
        <v>1</v>
      </c>
      <c r="R175" s="8" t="s">
        <v>2</v>
      </c>
      <c r="S175" s="8" t="s">
        <v>3</v>
      </c>
      <c r="T175" s="8" t="s">
        <v>4</v>
      </c>
      <c r="U175" s="8" t="s">
        <v>5</v>
      </c>
      <c r="V175" s="12" t="s">
        <v>6</v>
      </c>
      <c r="W175" s="12" t="s">
        <v>7</v>
      </c>
      <c r="X175" s="12" t="s">
        <v>8</v>
      </c>
      <c r="Y175" s="12" t="s">
        <v>13</v>
      </c>
      <c r="Z175" s="8" t="s">
        <v>46</v>
      </c>
      <c r="AA175" s="8" t="s">
        <v>48</v>
      </c>
      <c r="AB175" s="8" t="s">
        <v>49</v>
      </c>
      <c r="AC175" s="8" t="s">
        <v>50</v>
      </c>
      <c r="AD175" s="8" t="s">
        <v>51</v>
      </c>
      <c r="AE175" s="8" t="s">
        <v>52</v>
      </c>
      <c r="AF175" s="8" t="s">
        <v>53</v>
      </c>
      <c r="AG175" s="8" t="s">
        <v>54</v>
      </c>
      <c r="AH175" s="8" t="s">
        <v>60</v>
      </c>
      <c r="AI175" s="8" t="s">
        <v>61</v>
      </c>
      <c r="AJ175" s="8" t="s">
        <v>62</v>
      </c>
      <c r="AK175" s="92" t="s">
        <v>63</v>
      </c>
      <c r="AL175" s="92" t="s">
        <v>64</v>
      </c>
      <c r="AM175" s="92" t="s">
        <v>284</v>
      </c>
      <c r="AN175" s="92" t="s">
        <v>322</v>
      </c>
      <c r="AO175" s="92" t="s">
        <v>330</v>
      </c>
      <c r="AP175" s="92" t="s">
        <v>372</v>
      </c>
      <c r="AQ175" s="92" t="s">
        <v>388</v>
      </c>
      <c r="AR175" s="92" t="s">
        <v>430</v>
      </c>
    </row>
    <row r="176" spans="1:44" s="78" customFormat="1" x14ac:dyDescent="0.25">
      <c r="A176" s="109" t="s">
        <v>102</v>
      </c>
      <c r="B176" s="78">
        <f>B14/B6</f>
        <v>0.22255319866992779</v>
      </c>
      <c r="C176" s="78">
        <f t="shared" ref="C176:AK176" si="125">C14/C6</f>
        <v>0.22176163932532347</v>
      </c>
      <c r="D176" s="78">
        <f t="shared" si="125"/>
        <v>0.2033984125947807</v>
      </c>
      <c r="E176" s="78">
        <f t="shared" si="125"/>
        <v>0.2039938292786232</v>
      </c>
      <c r="F176" s="78">
        <f t="shared" si="125"/>
        <v>0.21204375018156613</v>
      </c>
      <c r="G176" s="78">
        <f t="shared" si="125"/>
        <v>0.23956164151106965</v>
      </c>
      <c r="H176" s="78">
        <f t="shared" si="125"/>
        <v>0.20078840907862705</v>
      </c>
      <c r="I176" s="78">
        <f t="shared" si="125"/>
        <v>0.17319124523425597</v>
      </c>
      <c r="J176" s="78">
        <f t="shared" si="125"/>
        <v>0.26575312645350552</v>
      </c>
      <c r="K176" s="78">
        <f t="shared" si="125"/>
        <v>0.23594637566137869</v>
      </c>
      <c r="L176" s="78">
        <f t="shared" si="125"/>
        <v>0.18130789892221533</v>
      </c>
      <c r="M176" s="78">
        <f t="shared" si="125"/>
        <v>0.15981830340042014</v>
      </c>
      <c r="N176" s="78">
        <f t="shared" si="125"/>
        <v>0.18662405158814568</v>
      </c>
      <c r="O176" s="78">
        <f t="shared" si="125"/>
        <v>0.23032639290645207</v>
      </c>
      <c r="P176" s="78">
        <f t="shared" si="125"/>
        <v>0.25157193629987601</v>
      </c>
      <c r="Q176" s="78">
        <f t="shared" si="125"/>
        <v>0.25200454648293996</v>
      </c>
      <c r="R176" s="78">
        <f t="shared" si="125"/>
        <v>0.27232377221512777</v>
      </c>
      <c r="S176" s="78">
        <f t="shared" si="125"/>
        <v>0.25244508271841726</v>
      </c>
      <c r="T176" s="78">
        <f t="shared" si="125"/>
        <v>0.29739293723468474</v>
      </c>
      <c r="U176" s="78">
        <f t="shared" si="125"/>
        <v>0.25867883507390321</v>
      </c>
      <c r="V176" s="78">
        <f t="shared" si="125"/>
        <v>0.31821313967385823</v>
      </c>
      <c r="W176" s="78">
        <f t="shared" si="125"/>
        <v>0.28525966318436352</v>
      </c>
      <c r="X176" s="78">
        <f t="shared" si="125"/>
        <v>0.28176032347596047</v>
      </c>
      <c r="Y176" s="78">
        <f t="shared" si="125"/>
        <v>0.27231275958941636</v>
      </c>
      <c r="Z176" s="78">
        <f t="shared" si="125"/>
        <v>0.28326199018494197</v>
      </c>
      <c r="AA176" s="78">
        <f t="shared" si="125"/>
        <v>0.26670202924130954</v>
      </c>
      <c r="AB176" s="78">
        <f t="shared" si="125"/>
        <v>0.27510246386468495</v>
      </c>
      <c r="AC176" s="78">
        <f t="shared" si="125"/>
        <v>0.27687326657060884</v>
      </c>
      <c r="AD176" s="78">
        <f t="shared" si="125"/>
        <v>0.28804426083172202</v>
      </c>
      <c r="AE176" s="78">
        <f t="shared" si="125"/>
        <v>0.2593305789924335</v>
      </c>
      <c r="AF176" s="78">
        <f t="shared" si="125"/>
        <v>0.2579013998148087</v>
      </c>
      <c r="AG176" s="78">
        <f t="shared" si="125"/>
        <v>0.28510422679228192</v>
      </c>
      <c r="AH176" s="78">
        <f t="shared" si="125"/>
        <v>0.28309082109074213</v>
      </c>
      <c r="AI176" s="78">
        <f t="shared" si="125"/>
        <v>0.26299925231434257</v>
      </c>
      <c r="AJ176" s="78">
        <f t="shared" si="125"/>
        <v>0.26029130485781565</v>
      </c>
      <c r="AK176" s="78">
        <f t="shared" si="125"/>
        <v>0.28823746083021096</v>
      </c>
      <c r="AL176" s="78">
        <f t="shared" ref="AL176:AM176" si="126">AL14/AL6</f>
        <v>0.28200136085185823</v>
      </c>
      <c r="AM176" s="78">
        <f t="shared" si="126"/>
        <v>0.31469796416087115</v>
      </c>
      <c r="AN176" s="78">
        <f t="shared" ref="AN176:AO176" si="127">AN14/AN6</f>
        <v>0.28681454095252856</v>
      </c>
      <c r="AO176" s="78">
        <f t="shared" si="127"/>
        <v>0.27398660307803868</v>
      </c>
      <c r="AP176" s="78">
        <f t="shared" ref="AP176:AR176" si="128">AP14/AP6</f>
        <v>0.26692704630147285</v>
      </c>
      <c r="AQ176" s="78">
        <f t="shared" si="128"/>
        <v>0.26644252783455297</v>
      </c>
      <c r="AR176" s="78">
        <f t="shared" si="128"/>
        <v>0</v>
      </c>
    </row>
    <row r="177" spans="1:44" s="78" customFormat="1" x14ac:dyDescent="0.25">
      <c r="A177" s="109" t="s">
        <v>103</v>
      </c>
      <c r="B177" s="78">
        <f>B27/B6</f>
        <v>0.25023959986588035</v>
      </c>
      <c r="C177" s="78">
        <f t="shared" ref="C177:AK177" si="129">C27/C6</f>
        <v>0.22230158271719039</v>
      </c>
      <c r="D177" s="78">
        <f t="shared" si="129"/>
        <v>0.21009391683072665</v>
      </c>
      <c r="E177" s="78">
        <f t="shared" si="129"/>
        <v>0.20418245695940221</v>
      </c>
      <c r="F177" s="78">
        <f t="shared" si="129"/>
        <v>0.21137060661772333</v>
      </c>
      <c r="G177" s="78">
        <f t="shared" si="129"/>
        <v>0.2228939065845997</v>
      </c>
      <c r="H177" s="78">
        <f t="shared" si="129"/>
        <v>0.19291346530118997</v>
      </c>
      <c r="I177" s="78">
        <f t="shared" si="129"/>
        <v>0.18632784976870997</v>
      </c>
      <c r="J177" s="78">
        <f t="shared" si="129"/>
        <v>0.23210784590688288</v>
      </c>
      <c r="K177" s="78">
        <f t="shared" si="129"/>
        <v>0.23133010290244549</v>
      </c>
      <c r="L177" s="78">
        <f t="shared" si="129"/>
        <v>0.19258016598581051</v>
      </c>
      <c r="M177" s="78">
        <f t="shared" si="129"/>
        <v>0.16772363152228292</v>
      </c>
      <c r="N177" s="78">
        <f t="shared" si="129"/>
        <v>0.17776699252122347</v>
      </c>
      <c r="O177" s="78">
        <f t="shared" si="129"/>
        <v>0.2032775191122968</v>
      </c>
      <c r="P177" s="78">
        <f t="shared" si="129"/>
        <v>0.239858951808605</v>
      </c>
      <c r="Q177" s="78">
        <f t="shared" si="129"/>
        <v>0.23180491063252137</v>
      </c>
      <c r="R177" s="78">
        <f t="shared" si="129"/>
        <v>0.22080900017491811</v>
      </c>
      <c r="S177" s="78">
        <f t="shared" si="129"/>
        <v>0.21061658525524132</v>
      </c>
      <c r="T177" s="78">
        <f t="shared" si="129"/>
        <v>0.23003978267905925</v>
      </c>
      <c r="U177" s="78">
        <f t="shared" si="129"/>
        <v>0.22845790460687318</v>
      </c>
      <c r="V177" s="78">
        <f t="shared" si="129"/>
        <v>0.2575326111737215</v>
      </c>
      <c r="W177" s="78">
        <f t="shared" si="129"/>
        <v>0.24930271222610978</v>
      </c>
      <c r="X177" s="78">
        <f t="shared" si="129"/>
        <v>0.22852648972358408</v>
      </c>
      <c r="Y177" s="78">
        <f t="shared" si="129"/>
        <v>0.2128165477613855</v>
      </c>
      <c r="Z177" s="78">
        <f t="shared" si="129"/>
        <v>0.21731469321644933</v>
      </c>
      <c r="AA177" s="78">
        <f t="shared" si="129"/>
        <v>0.21371727673121968</v>
      </c>
      <c r="AB177" s="78">
        <f t="shared" si="129"/>
        <v>0.21654164433603451</v>
      </c>
      <c r="AC177" s="78">
        <f t="shared" si="129"/>
        <v>0.23730751766529815</v>
      </c>
      <c r="AD177" s="78">
        <f t="shared" si="129"/>
        <v>0.24006338553818315</v>
      </c>
      <c r="AE177" s="78">
        <f t="shared" si="129"/>
        <v>0.21119085503293986</v>
      </c>
      <c r="AF177" s="78">
        <f t="shared" si="129"/>
        <v>0.21374170615487084</v>
      </c>
      <c r="AG177" s="78">
        <f t="shared" si="129"/>
        <v>0.22910310387460156</v>
      </c>
      <c r="AH177" s="78">
        <f t="shared" si="129"/>
        <v>0.23828783578477603</v>
      </c>
      <c r="AI177" s="78">
        <f t="shared" si="129"/>
        <v>0.22820668812093489</v>
      </c>
      <c r="AJ177" s="78">
        <f t="shared" si="129"/>
        <v>0.21764413535736102</v>
      </c>
      <c r="AK177" s="78">
        <f t="shared" si="129"/>
        <v>0.25012771183746441</v>
      </c>
      <c r="AL177" s="78">
        <f t="shared" ref="AL177:AM177" si="130">AL27/AL6</f>
        <v>0.26927533228109563</v>
      </c>
      <c r="AM177" s="78">
        <f t="shared" si="130"/>
        <v>0.22498438351073463</v>
      </c>
      <c r="AN177" s="78">
        <f t="shared" ref="AN177:AO177" si="131">AN27/AN6</f>
        <v>0.23498497849269878</v>
      </c>
      <c r="AO177" s="78">
        <f t="shared" si="131"/>
        <v>0.22401224414012258</v>
      </c>
      <c r="AP177" s="78">
        <f t="shared" ref="AP177:AR177" si="132">AP27/AP6</f>
        <v>0.22275912805937953</v>
      </c>
      <c r="AQ177" s="78">
        <f t="shared" si="132"/>
        <v>0.22321467363585185</v>
      </c>
      <c r="AR177" s="78">
        <f t="shared" si="132"/>
        <v>0</v>
      </c>
    </row>
    <row r="178" spans="1:44" s="78" customFormat="1" x14ac:dyDescent="0.25">
      <c r="A178" s="109" t="s">
        <v>104</v>
      </c>
      <c r="B178" s="78">
        <f>B41/B6</f>
        <v>0.23514769882570288</v>
      </c>
      <c r="C178" s="78">
        <f t="shared" ref="C178:AK178" si="133">C41/C6</f>
        <v>0.21354161853049905</v>
      </c>
      <c r="D178" s="78">
        <f t="shared" si="133"/>
        <v>0.21209194405523774</v>
      </c>
      <c r="E178" s="78">
        <f t="shared" si="133"/>
        <v>0.21415284287302705</v>
      </c>
      <c r="F178" s="78">
        <f t="shared" si="133"/>
        <v>0.19846737411758847</v>
      </c>
      <c r="G178" s="78">
        <f t="shared" si="133"/>
        <v>0.21775738298174521</v>
      </c>
      <c r="H178" s="78">
        <f t="shared" si="133"/>
        <v>0.1983260763558653</v>
      </c>
      <c r="I178" s="78">
        <f t="shared" si="133"/>
        <v>0.18337831026003068</v>
      </c>
      <c r="J178" s="78">
        <f t="shared" si="133"/>
        <v>0.22345419096021993</v>
      </c>
      <c r="K178" s="78">
        <f t="shared" si="133"/>
        <v>0.20605016288288594</v>
      </c>
      <c r="L178" s="78">
        <f t="shared" si="133"/>
        <v>0.15182610308717356</v>
      </c>
      <c r="M178" s="78">
        <f t="shared" si="133"/>
        <v>0.15622354955468895</v>
      </c>
      <c r="N178" s="78">
        <f t="shared" si="133"/>
        <v>0.14960740334629227</v>
      </c>
      <c r="O178" s="78">
        <f t="shared" si="133"/>
        <v>0.19431254868452363</v>
      </c>
      <c r="P178" s="78">
        <f t="shared" si="133"/>
        <v>0.20813325214387607</v>
      </c>
      <c r="Q178" s="78">
        <f t="shared" si="133"/>
        <v>0.19368879216539717</v>
      </c>
      <c r="R178" s="78">
        <f t="shared" si="133"/>
        <v>0.20274063525335451</v>
      </c>
      <c r="S178" s="78">
        <f t="shared" si="133"/>
        <v>0.18620109409397115</v>
      </c>
      <c r="T178" s="78">
        <f t="shared" si="133"/>
        <v>0.19383839464105995</v>
      </c>
      <c r="U178" s="78">
        <f t="shared" si="133"/>
        <v>0.19979432128774674</v>
      </c>
      <c r="V178" s="78">
        <f t="shared" si="133"/>
        <v>0.23251405278449383</v>
      </c>
      <c r="W178" s="78">
        <f t="shared" si="133"/>
        <v>0.20692169780887859</v>
      </c>
      <c r="X178" s="78">
        <f t="shared" si="133"/>
        <v>0.18851224249052093</v>
      </c>
      <c r="Y178" s="78">
        <f t="shared" si="133"/>
        <v>0.18848737796219028</v>
      </c>
      <c r="Z178" s="78">
        <f t="shared" si="133"/>
        <v>0.17996902335427553</v>
      </c>
      <c r="AA178" s="78">
        <f t="shared" si="133"/>
        <v>0.18232551713899248</v>
      </c>
      <c r="AB178" s="78">
        <f t="shared" si="133"/>
        <v>0.19300369756712071</v>
      </c>
      <c r="AC178" s="78">
        <f t="shared" si="133"/>
        <v>0.20345777832316206</v>
      </c>
      <c r="AD178" s="78">
        <f t="shared" si="133"/>
        <v>0.20615244438235436</v>
      </c>
      <c r="AE178" s="78">
        <f t="shared" si="133"/>
        <v>0.1909684620191065</v>
      </c>
      <c r="AF178" s="78">
        <f t="shared" si="133"/>
        <v>0.19869837207729676</v>
      </c>
      <c r="AG178" s="78">
        <f t="shared" si="133"/>
        <v>0.20305585804043991</v>
      </c>
      <c r="AH178" s="78">
        <f t="shared" si="133"/>
        <v>0.19777937509917978</v>
      </c>
      <c r="AI178" s="78">
        <f t="shared" si="133"/>
        <v>0.19719772473750416</v>
      </c>
      <c r="AJ178" s="78">
        <f t="shared" si="133"/>
        <v>0.22963534007150405</v>
      </c>
      <c r="AK178" s="78">
        <f t="shared" si="133"/>
        <v>0.20219781585570182</v>
      </c>
      <c r="AL178" s="78">
        <f t="shared" ref="AL178:AM178" si="134">AL41/AL6</f>
        <v>0.21422548955999768</v>
      </c>
      <c r="AM178" s="78">
        <f t="shared" si="134"/>
        <v>0.22461711459697359</v>
      </c>
      <c r="AN178" s="78">
        <f t="shared" ref="AN178:AO178" si="135">AN41/AN6</f>
        <v>0.21551152690705663</v>
      </c>
      <c r="AO178" s="78">
        <f t="shared" si="135"/>
        <v>0.21362900296774784</v>
      </c>
      <c r="AP178" s="78">
        <f t="shared" ref="AP178:AR178" si="136">AP41/AP6</f>
        <v>0.20330110729523998</v>
      </c>
      <c r="AQ178" s="78">
        <f t="shared" si="136"/>
        <v>0</v>
      </c>
      <c r="AR178" s="78">
        <f t="shared" si="136"/>
        <v>0</v>
      </c>
    </row>
    <row r="179" spans="1:44" s="78" customFormat="1" x14ac:dyDescent="0.25">
      <c r="A179" s="109" t="s">
        <v>105</v>
      </c>
      <c r="B179" s="83">
        <f>B55/B6</f>
        <v>0.19312592906469025</v>
      </c>
      <c r="C179" s="83">
        <f t="shared" ref="C179:AK179" si="137">C55/C6</f>
        <v>0.17840486367837335</v>
      </c>
      <c r="D179" s="83">
        <f t="shared" si="137"/>
        <v>0.18654543042368354</v>
      </c>
      <c r="E179" s="83">
        <f t="shared" si="137"/>
        <v>0.18128900713028717</v>
      </c>
      <c r="F179" s="83">
        <f t="shared" si="137"/>
        <v>0.16705539116613199</v>
      </c>
      <c r="G179" s="83">
        <f t="shared" si="137"/>
        <v>0.15930601078281462</v>
      </c>
      <c r="H179" s="83">
        <f t="shared" si="137"/>
        <v>0.14127891585025232</v>
      </c>
      <c r="I179" s="83">
        <f t="shared" si="137"/>
        <v>0.13004746481448989</v>
      </c>
      <c r="J179" s="83">
        <f t="shared" si="137"/>
        <v>0.147980551909006</v>
      </c>
      <c r="K179" s="83">
        <f t="shared" si="137"/>
        <v>0.13679213166849516</v>
      </c>
      <c r="L179" s="83">
        <f t="shared" si="137"/>
        <v>9.0794832625768845E-2</v>
      </c>
      <c r="M179" s="83">
        <f t="shared" si="137"/>
        <v>0.11828262116632346</v>
      </c>
      <c r="N179" s="83">
        <f t="shared" si="137"/>
        <v>0.13156223775432316</v>
      </c>
      <c r="O179" s="83">
        <f t="shared" si="137"/>
        <v>0.16203863338305471</v>
      </c>
      <c r="P179" s="83">
        <f t="shared" si="137"/>
        <v>0.15837998504482587</v>
      </c>
      <c r="Q179" s="83">
        <f t="shared" si="137"/>
        <v>0.15860804361176054</v>
      </c>
      <c r="R179" s="83">
        <f t="shared" si="137"/>
        <v>0.18208199589003426</v>
      </c>
      <c r="S179" s="83">
        <f t="shared" si="137"/>
        <v>0.15109995181451422</v>
      </c>
      <c r="T179" s="83">
        <f t="shared" si="137"/>
        <v>0.17837589119126826</v>
      </c>
      <c r="U179" s="83">
        <f t="shared" si="137"/>
        <v>0.1702817175089045</v>
      </c>
      <c r="V179" s="83">
        <f t="shared" si="137"/>
        <v>0.14427818841595486</v>
      </c>
      <c r="W179" s="83">
        <f t="shared" si="137"/>
        <v>0.16720255672183756</v>
      </c>
      <c r="X179" s="83">
        <f t="shared" si="137"/>
        <v>0.17170015099809352</v>
      </c>
      <c r="Y179" s="83">
        <f t="shared" si="137"/>
        <v>0.1651808242523834</v>
      </c>
      <c r="Z179" s="83">
        <f t="shared" si="137"/>
        <v>0.16654313934602899</v>
      </c>
      <c r="AA179" s="83">
        <f t="shared" si="137"/>
        <v>0.17409349466090418</v>
      </c>
      <c r="AB179" s="83">
        <f t="shared" si="137"/>
        <v>0.17545997012923784</v>
      </c>
      <c r="AC179" s="83">
        <f t="shared" si="137"/>
        <v>0.1796285926782098</v>
      </c>
      <c r="AD179" s="83">
        <f t="shared" si="137"/>
        <v>0.1801046313648654</v>
      </c>
      <c r="AE179" s="83">
        <f t="shared" si="137"/>
        <v>0.17302639273139572</v>
      </c>
      <c r="AF179" s="83">
        <f t="shared" si="137"/>
        <v>0.18102488370766376</v>
      </c>
      <c r="AG179" s="83">
        <f t="shared" si="137"/>
        <v>0.17853064207182787</v>
      </c>
      <c r="AH179" s="83">
        <f t="shared" si="137"/>
        <v>0.16775175202274573</v>
      </c>
      <c r="AI179" s="83">
        <f t="shared" si="137"/>
        <v>0.18928617399914902</v>
      </c>
      <c r="AJ179" s="83">
        <f t="shared" si="137"/>
        <v>0.17663770839816906</v>
      </c>
      <c r="AK179" s="83">
        <f t="shared" si="137"/>
        <v>0.17980548537348137</v>
      </c>
      <c r="AL179" s="83">
        <f t="shared" ref="AL179:AM179" si="138">AL55/AL6</f>
        <v>0.16107870151037335</v>
      </c>
      <c r="AM179" s="83">
        <f t="shared" si="138"/>
        <v>0.1667170695368077</v>
      </c>
      <c r="AN179" s="83">
        <f t="shared" ref="AN179:AO179" si="139">AN55/AN6</f>
        <v>0.17880574642023328</v>
      </c>
      <c r="AO179" s="83">
        <f t="shared" si="139"/>
        <v>0.17653318886305761</v>
      </c>
      <c r="AP179" s="83">
        <f t="shared" ref="AP179:AR179" si="140">AP55/AP6</f>
        <v>0.19422106555657934</v>
      </c>
      <c r="AQ179" s="83">
        <f t="shared" si="140"/>
        <v>0</v>
      </c>
      <c r="AR179" s="83">
        <f t="shared" si="140"/>
        <v>0</v>
      </c>
    </row>
    <row r="180" spans="1:44" s="78" customFormat="1" x14ac:dyDescent="0.25">
      <c r="A180" s="109" t="s">
        <v>113</v>
      </c>
      <c r="B180" s="78">
        <f>B60/B6</f>
        <v>9.8933573573798797E-2</v>
      </c>
      <c r="C180" s="78">
        <f t="shared" ref="C180:AK180" si="141">C60/C6</f>
        <v>0.16399029574861365</v>
      </c>
      <c r="D180" s="78">
        <f t="shared" si="141"/>
        <v>0.18787029609557143</v>
      </c>
      <c r="E180" s="78">
        <f t="shared" si="141"/>
        <v>0.19638186375866043</v>
      </c>
      <c r="F180" s="78">
        <f t="shared" si="141"/>
        <v>0.21106287791699002</v>
      </c>
      <c r="G180" s="78">
        <f t="shared" si="141"/>
        <v>0.16048105813977079</v>
      </c>
      <c r="H180" s="78">
        <f t="shared" si="141"/>
        <v>0.26669313341406531</v>
      </c>
      <c r="I180" s="78">
        <f t="shared" si="141"/>
        <v>0.3270551299225134</v>
      </c>
      <c r="J180" s="78">
        <f t="shared" si="141"/>
        <v>0.13070428477038556</v>
      </c>
      <c r="K180" s="78">
        <f t="shared" si="141"/>
        <v>0.18988122688479467</v>
      </c>
      <c r="L180" s="78">
        <f t="shared" si="141"/>
        <v>0.38349099937903181</v>
      </c>
      <c r="M180" s="78">
        <f t="shared" si="141"/>
        <v>0.39795189435628459</v>
      </c>
      <c r="N180" s="78">
        <f t="shared" si="141"/>
        <v>0.35443931479001539</v>
      </c>
      <c r="O180" s="78">
        <f t="shared" si="141"/>
        <v>0.21004490591367286</v>
      </c>
      <c r="P180" s="78">
        <f t="shared" si="141"/>
        <v>0.14205587470281689</v>
      </c>
      <c r="Q180" s="78">
        <f t="shared" si="141"/>
        <v>0.16389370710738102</v>
      </c>
      <c r="R180" s="78">
        <f t="shared" si="141"/>
        <v>0.12204459646656528</v>
      </c>
      <c r="S180" s="78">
        <f t="shared" si="141"/>
        <v>0.19963728611785606</v>
      </c>
      <c r="T180" s="78">
        <f t="shared" si="141"/>
        <v>0.10035299425392781</v>
      </c>
      <c r="U180" s="78">
        <f t="shared" si="141"/>
        <v>0.14278722152257242</v>
      </c>
      <c r="V180" s="78">
        <f t="shared" si="141"/>
        <v>4.7462007951971717E-2</v>
      </c>
      <c r="W180" s="78">
        <f t="shared" si="141"/>
        <v>9.1313370058810364E-2</v>
      </c>
      <c r="X180" s="78">
        <f t="shared" si="141"/>
        <v>0.12950079331184103</v>
      </c>
      <c r="Y180" s="78">
        <f t="shared" si="141"/>
        <v>0.16120249043462448</v>
      </c>
      <c r="Z180" s="78">
        <f t="shared" si="141"/>
        <v>0.15291115389830412</v>
      </c>
      <c r="AA180" s="78">
        <f t="shared" si="141"/>
        <v>0.16316168222757416</v>
      </c>
      <c r="AB180" s="78">
        <f t="shared" si="141"/>
        <v>0.13989222410292199</v>
      </c>
      <c r="AC180" s="78">
        <f t="shared" si="141"/>
        <v>0.10273284476272113</v>
      </c>
      <c r="AD180" s="78">
        <f t="shared" si="141"/>
        <v>8.5635277882875116E-2</v>
      </c>
      <c r="AE180" s="78">
        <f t="shared" si="141"/>
        <v>0.16548371122412445</v>
      </c>
      <c r="AF180" s="78">
        <f t="shared" si="141"/>
        <v>0.14863363824535994</v>
      </c>
      <c r="AG180" s="78">
        <f t="shared" si="141"/>
        <v>0.10420616922084876</v>
      </c>
      <c r="AH180" s="78">
        <f t="shared" si="141"/>
        <v>0.11309021600255627</v>
      </c>
      <c r="AI180" s="78">
        <f t="shared" si="141"/>
        <v>0.12231016082806935</v>
      </c>
      <c r="AJ180" s="78">
        <f t="shared" si="141"/>
        <v>0.11579151131515017</v>
      </c>
      <c r="AK180" s="78">
        <f t="shared" si="141"/>
        <v>7.9631526103141448E-2</v>
      </c>
      <c r="AL180" s="78">
        <f t="shared" ref="AL180:AM180" si="142">AL60/AL6</f>
        <v>7.3419115796675136E-2</v>
      </c>
      <c r="AM180" s="78">
        <f t="shared" si="142"/>
        <v>6.898346819461286E-2</v>
      </c>
      <c r="AN180" s="78">
        <f t="shared" ref="AN180:AO180" si="143">AN60/AN6</f>
        <v>8.388320722748277E-2</v>
      </c>
      <c r="AO180" s="78">
        <f t="shared" si="143"/>
        <v>0.11183896095103339</v>
      </c>
      <c r="AP180" s="78">
        <f t="shared" ref="AP180:AR180" si="144">AP60/AP6</f>
        <v>0.11279165278732828</v>
      </c>
      <c r="AQ180" s="78">
        <f t="shared" si="144"/>
        <v>0.13547739044690182</v>
      </c>
      <c r="AR180" s="78">
        <f t="shared" si="144"/>
        <v>0.12857938186345774</v>
      </c>
    </row>
    <row r="181" spans="1:44" s="78" customFormat="1" x14ac:dyDescent="0.25">
      <c r="A181" s="109" t="s">
        <v>114</v>
      </c>
      <c r="B181" s="78">
        <f>SUM(B176:B180)</f>
        <v>1</v>
      </c>
      <c r="C181" s="78">
        <f t="shared" ref="C181:AK181" si="145">SUM(C176:C180)</f>
        <v>1</v>
      </c>
      <c r="D181" s="78">
        <f t="shared" si="145"/>
        <v>1</v>
      </c>
      <c r="E181" s="78">
        <f t="shared" si="145"/>
        <v>1</v>
      </c>
      <c r="F181" s="78">
        <f t="shared" si="145"/>
        <v>1</v>
      </c>
      <c r="G181" s="78">
        <f t="shared" si="145"/>
        <v>0.99999999999999989</v>
      </c>
      <c r="H181" s="78">
        <f t="shared" si="145"/>
        <v>0.99999999999999989</v>
      </c>
      <c r="I181" s="78">
        <f t="shared" si="145"/>
        <v>1</v>
      </c>
      <c r="J181" s="78">
        <f t="shared" si="145"/>
        <v>0.99999999999999989</v>
      </c>
      <c r="K181" s="78">
        <f t="shared" si="145"/>
        <v>0.99999999999999989</v>
      </c>
      <c r="L181" s="78">
        <f t="shared" si="145"/>
        <v>1</v>
      </c>
      <c r="M181" s="78">
        <f t="shared" si="145"/>
        <v>1</v>
      </c>
      <c r="N181" s="78">
        <f t="shared" si="145"/>
        <v>1</v>
      </c>
      <c r="O181" s="78">
        <f t="shared" si="145"/>
        <v>1</v>
      </c>
      <c r="P181" s="78">
        <f t="shared" si="145"/>
        <v>0.99999999999999989</v>
      </c>
      <c r="Q181" s="78">
        <f t="shared" si="145"/>
        <v>1</v>
      </c>
      <c r="R181" s="78">
        <f t="shared" si="145"/>
        <v>0.99999999999999989</v>
      </c>
      <c r="S181" s="78">
        <f t="shared" si="145"/>
        <v>0.99999999999999989</v>
      </c>
      <c r="T181" s="78">
        <f t="shared" si="145"/>
        <v>1</v>
      </c>
      <c r="U181" s="78">
        <f t="shared" si="145"/>
        <v>1.0000000000000002</v>
      </c>
      <c r="V181" s="78">
        <f t="shared" si="145"/>
        <v>1.0000000000000002</v>
      </c>
      <c r="W181" s="78">
        <f t="shared" si="145"/>
        <v>0.99999999999999989</v>
      </c>
      <c r="X181" s="78">
        <f t="shared" si="145"/>
        <v>1</v>
      </c>
      <c r="Y181" s="78">
        <f t="shared" si="145"/>
        <v>1</v>
      </c>
      <c r="Z181" s="78">
        <f t="shared" si="145"/>
        <v>1</v>
      </c>
      <c r="AA181" s="78">
        <f t="shared" si="145"/>
        <v>1</v>
      </c>
      <c r="AB181" s="78">
        <f t="shared" si="145"/>
        <v>1</v>
      </c>
      <c r="AC181" s="78">
        <f t="shared" si="145"/>
        <v>1</v>
      </c>
      <c r="AD181" s="78">
        <f t="shared" si="145"/>
        <v>1</v>
      </c>
      <c r="AE181" s="78">
        <f t="shared" si="145"/>
        <v>1.0000000000000002</v>
      </c>
      <c r="AF181" s="78">
        <f t="shared" si="145"/>
        <v>1</v>
      </c>
      <c r="AG181" s="78">
        <f t="shared" si="145"/>
        <v>1</v>
      </c>
      <c r="AH181" s="78">
        <f t="shared" si="145"/>
        <v>0.99999999999999989</v>
      </c>
      <c r="AI181" s="78">
        <f t="shared" si="145"/>
        <v>1</v>
      </c>
      <c r="AJ181" s="78">
        <f t="shared" si="145"/>
        <v>0.99999999999999989</v>
      </c>
      <c r="AK181" s="78">
        <f t="shared" si="145"/>
        <v>1</v>
      </c>
      <c r="AL181" s="78">
        <f t="shared" ref="AL181:AM181" si="146">SUM(AL176:AL180)</f>
        <v>0.99999999999999989</v>
      </c>
      <c r="AM181" s="78">
        <f t="shared" si="146"/>
        <v>0.99999999999999978</v>
      </c>
      <c r="AN181" s="78">
        <f t="shared" ref="AN181:AO181" si="147">SUM(AN176:AN180)</f>
        <v>1</v>
      </c>
      <c r="AO181" s="78">
        <f t="shared" si="147"/>
        <v>1</v>
      </c>
      <c r="AP181" s="78">
        <f t="shared" ref="AP181:AR181" si="148">SUM(AP176:AP180)</f>
        <v>1</v>
      </c>
      <c r="AQ181" s="78">
        <f t="shared" si="148"/>
        <v>0.62513459191730658</v>
      </c>
      <c r="AR181" s="78">
        <f t="shared" si="148"/>
        <v>0.12857938186345774</v>
      </c>
    </row>
  </sheetData>
  <mergeCells count="3">
    <mergeCell ref="A1:N1"/>
    <mergeCell ref="H3:AA3"/>
    <mergeCell ref="A70:L70"/>
  </mergeCells>
  <phoneticPr fontId="0" type="noConversion"/>
  <pageMargins left="0.7" right="0.7" top="0.75" bottom="0.75" header="0.3" footer="0.3"/>
  <pageSetup scale="2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2"/>
  <sheetViews>
    <sheetView zoomScaleNormal="100" workbookViewId="0">
      <pane xSplit="1" ySplit="4" topLeftCell="B42" activePane="bottomRight" state="frozen"/>
      <selection pane="topRight" activeCell="B1" sqref="B1"/>
      <selection pane="bottomLeft" activeCell="A5" sqref="A5"/>
      <selection pane="bottomRight" activeCell="T5" sqref="T5:AE62"/>
    </sheetView>
  </sheetViews>
  <sheetFormatPr defaultRowHeight="13.2" x14ac:dyDescent="0.25"/>
  <cols>
    <col min="1" max="1" width="12.6640625" customWidth="1"/>
    <col min="2" max="2" width="12.6640625" style="499" customWidth="1"/>
    <col min="3" max="3" width="12.6640625" style="500" customWidth="1"/>
    <col min="4" max="4" width="12.6640625" style="501" customWidth="1"/>
    <col min="5" max="5" width="12.6640625" style="502" customWidth="1"/>
    <col min="6" max="8" width="12.6640625" style="501" customWidth="1"/>
    <col min="9" max="9" width="12.6640625" style="503" customWidth="1"/>
    <col min="10" max="11" width="12.6640625" style="504" customWidth="1"/>
    <col min="12" max="12" width="12.6640625" style="505" customWidth="1"/>
    <col min="13" max="13" width="12.6640625" style="506" customWidth="1"/>
    <col min="14" max="14" width="12.6640625" style="507" customWidth="1"/>
    <col min="15" max="15" width="12.6640625" style="146" customWidth="1"/>
    <col min="16" max="17" width="12.6640625" style="142" customWidth="1"/>
    <col min="18" max="18" width="8.88671875" style="88"/>
    <col min="19" max="19" width="12.6640625" customWidth="1"/>
    <col min="20" max="20" width="12.6640625" style="137" customWidth="1"/>
    <col min="21" max="21" width="12.6640625" style="136" customWidth="1"/>
    <col min="22" max="22" width="12.6640625" style="131" customWidth="1"/>
    <col min="23" max="23" width="12.6640625" style="130" customWidth="1"/>
    <col min="24" max="25" width="12.6640625" style="131" customWidth="1"/>
    <col min="26" max="26" width="12.6640625" style="127" customWidth="1"/>
    <col min="27" max="28" width="12.6640625" style="89" customWidth="1"/>
    <col min="29" max="29" width="12.6640625" style="122" customWidth="1"/>
    <col min="30" max="30" width="12.6640625" style="228" customWidth="1"/>
    <col min="31" max="31" width="12.6640625" style="119" customWidth="1"/>
    <col min="32" max="32" width="12.6640625" style="146" customWidth="1"/>
    <col min="33" max="34" width="12.6640625" style="142" customWidth="1"/>
    <col min="36" max="36" width="12.6640625" customWidth="1"/>
    <col min="37" max="37" width="12.6640625" style="137" customWidth="1"/>
    <col min="38" max="38" width="12.6640625" style="136" customWidth="1"/>
    <col min="39" max="39" width="12.6640625" style="131" customWidth="1"/>
    <col min="40" max="40" width="12.6640625" style="130" customWidth="1"/>
    <col min="41" max="42" width="12.6640625" style="131" customWidth="1"/>
    <col min="43" max="43" width="12.6640625" style="127" customWidth="1"/>
    <col min="44" max="45" width="12.6640625" style="89" customWidth="1"/>
    <col min="46" max="46" width="12.6640625" style="122" customWidth="1"/>
    <col min="47" max="47" width="12.6640625" style="228" customWidth="1"/>
    <col min="48" max="48" width="12.6640625" style="119" customWidth="1"/>
    <col min="49" max="49" width="8.88671875" style="88"/>
    <col min="50" max="50" width="12.6640625" customWidth="1"/>
    <col min="51" max="51" width="12.6640625" style="137" customWidth="1"/>
    <col min="52" max="52" width="12.6640625" style="136" customWidth="1"/>
    <col min="53" max="53" width="12.6640625" style="131" customWidth="1"/>
    <col min="54" max="54" width="12.6640625" style="130" customWidth="1"/>
    <col min="55" max="56" width="12.6640625" style="131" customWidth="1"/>
    <col min="57" max="57" width="12.6640625" style="127" customWidth="1"/>
    <col min="58" max="59" width="12.6640625" style="89" customWidth="1"/>
    <col min="60" max="60" width="12.6640625" style="122" customWidth="1"/>
    <col min="61" max="61" width="12.6640625" style="228" customWidth="1"/>
    <col min="62" max="62" width="12.6640625" style="119" customWidth="1"/>
    <col min="63" max="63" width="12.6640625" style="146" customWidth="1"/>
    <col min="64" max="65" width="12.6640625" style="142" customWidth="1"/>
  </cols>
  <sheetData>
    <row r="1" spans="1:65" ht="17.399999999999999" x14ac:dyDescent="0.3">
      <c r="A1" s="111" t="s">
        <v>298</v>
      </c>
      <c r="B1" s="451"/>
      <c r="C1" s="80"/>
      <c r="D1" s="80"/>
      <c r="E1" s="80"/>
      <c r="F1" s="80"/>
      <c r="G1" s="80"/>
      <c r="H1" s="80"/>
      <c r="I1" s="80"/>
      <c r="J1" s="80"/>
      <c r="K1" s="80"/>
      <c r="L1" s="80"/>
      <c r="M1" s="452"/>
      <c r="N1" s="453"/>
      <c r="O1"/>
      <c r="P1"/>
      <c r="Q1"/>
      <c r="R1"/>
      <c r="S1" s="111" t="s">
        <v>329</v>
      </c>
      <c r="T1" s="88"/>
      <c r="U1" s="224"/>
      <c r="V1"/>
      <c r="W1"/>
      <c r="X1"/>
      <c r="Y1"/>
      <c r="Z1"/>
      <c r="AA1"/>
      <c r="AB1"/>
      <c r="AC1"/>
      <c r="AD1" s="147"/>
      <c r="AE1"/>
      <c r="AF1"/>
      <c r="AG1"/>
      <c r="AH1"/>
      <c r="AJ1" s="111" t="s">
        <v>316</v>
      </c>
      <c r="AK1" s="88"/>
      <c r="AL1" s="224"/>
      <c r="AM1"/>
      <c r="AN1"/>
      <c r="AO1"/>
      <c r="AP1"/>
      <c r="AQ1"/>
      <c r="AR1"/>
      <c r="AS1"/>
      <c r="AT1"/>
      <c r="AU1" s="147"/>
      <c r="AV1" s="28"/>
      <c r="AW1" s="28"/>
      <c r="AX1" s="111" t="s">
        <v>325</v>
      </c>
      <c r="AY1" s="88"/>
      <c r="AZ1" s="224"/>
      <c r="BA1"/>
      <c r="BB1"/>
      <c r="BC1"/>
      <c r="BD1"/>
      <c r="BE1"/>
      <c r="BF1"/>
      <c r="BG1"/>
      <c r="BH1"/>
      <c r="BI1" s="147"/>
      <c r="BJ1"/>
      <c r="BK1"/>
      <c r="BL1"/>
      <c r="BM1"/>
    </row>
    <row r="2" spans="1:65" x14ac:dyDescent="0.25">
      <c r="A2" s="5"/>
      <c r="B2" s="454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6"/>
      <c r="N2" s="457"/>
      <c r="O2" s="5"/>
      <c r="P2" s="5"/>
      <c r="Q2" s="5"/>
      <c r="R2"/>
      <c r="S2" s="5"/>
      <c r="T2" s="115"/>
      <c r="U2" s="114"/>
      <c r="V2" s="9"/>
      <c r="W2" s="9"/>
      <c r="X2" s="9"/>
      <c r="Y2" s="9"/>
      <c r="Z2" s="9"/>
      <c r="AA2" s="9"/>
      <c r="AB2" s="9"/>
      <c r="AC2" s="9"/>
      <c r="AD2" s="148"/>
      <c r="AE2" s="9"/>
      <c r="AF2" s="5"/>
      <c r="AG2" s="5"/>
      <c r="AH2" s="5"/>
      <c r="AJ2" s="5"/>
      <c r="AK2" s="115"/>
      <c r="AL2" s="114"/>
      <c r="AM2" s="9"/>
      <c r="AN2" s="9"/>
      <c r="AO2" s="9"/>
      <c r="AP2" s="9"/>
      <c r="AQ2" s="9"/>
      <c r="AR2" s="9"/>
      <c r="AS2" s="9"/>
      <c r="AT2" s="9"/>
      <c r="AU2" s="148"/>
      <c r="AV2" s="9"/>
      <c r="AW2" s="28"/>
      <c r="AX2" s="5"/>
      <c r="AY2" s="115"/>
      <c r="AZ2" s="114"/>
      <c r="BA2" s="9"/>
      <c r="BB2" s="9"/>
      <c r="BC2" s="9"/>
      <c r="BD2" s="9"/>
      <c r="BE2" s="9"/>
      <c r="BF2" s="9"/>
      <c r="BG2" s="9"/>
      <c r="BH2" s="9"/>
      <c r="BI2" s="148"/>
      <c r="BJ2" s="9"/>
      <c r="BK2" s="5"/>
      <c r="BL2" s="5"/>
      <c r="BM2" s="5"/>
    </row>
    <row r="3" spans="1:65" ht="52.8" x14ac:dyDescent="0.25">
      <c r="B3" s="458" t="s">
        <v>166</v>
      </c>
      <c r="C3" s="459" t="s">
        <v>122</v>
      </c>
      <c r="D3" s="460" t="s">
        <v>10</v>
      </c>
      <c r="E3" s="461" t="s">
        <v>167</v>
      </c>
      <c r="F3" s="461" t="s">
        <v>313</v>
      </c>
      <c r="G3" s="461" t="s">
        <v>436</v>
      </c>
      <c r="H3" s="461" t="s">
        <v>169</v>
      </c>
      <c r="I3" s="462" t="s">
        <v>172</v>
      </c>
      <c r="J3" s="463" t="s">
        <v>171</v>
      </c>
      <c r="K3" s="463" t="s">
        <v>181</v>
      </c>
      <c r="L3" s="464" t="s">
        <v>170</v>
      </c>
      <c r="M3" s="465" t="s">
        <v>173</v>
      </c>
      <c r="N3" s="466" t="s">
        <v>116</v>
      </c>
      <c r="O3" s="143" t="s">
        <v>177</v>
      </c>
      <c r="P3" s="138" t="s">
        <v>180</v>
      </c>
      <c r="Q3" s="139" t="s">
        <v>179</v>
      </c>
      <c r="T3" s="132" t="s">
        <v>166</v>
      </c>
      <c r="U3" s="133" t="s">
        <v>122</v>
      </c>
      <c r="V3" s="225" t="s">
        <v>10</v>
      </c>
      <c r="W3" s="128" t="s">
        <v>167</v>
      </c>
      <c r="X3" s="128" t="s">
        <v>313</v>
      </c>
      <c r="Y3" s="128" t="s">
        <v>169</v>
      </c>
      <c r="Z3" s="123" t="s">
        <v>172</v>
      </c>
      <c r="AA3" s="124" t="s">
        <v>171</v>
      </c>
      <c r="AB3" s="124" t="s">
        <v>181</v>
      </c>
      <c r="AC3" s="120" t="s">
        <v>170</v>
      </c>
      <c r="AD3" s="229" t="s">
        <v>173</v>
      </c>
      <c r="AE3" s="117" t="s">
        <v>116</v>
      </c>
      <c r="AF3" s="143" t="s">
        <v>177</v>
      </c>
      <c r="AG3" s="138" t="s">
        <v>180</v>
      </c>
      <c r="AH3" s="139" t="s">
        <v>179</v>
      </c>
      <c r="AK3" s="132" t="s">
        <v>166</v>
      </c>
      <c r="AL3" s="133" t="s">
        <v>122</v>
      </c>
      <c r="AM3" s="225" t="s">
        <v>10</v>
      </c>
      <c r="AN3" s="128" t="s">
        <v>167</v>
      </c>
      <c r="AO3" s="128" t="s">
        <v>313</v>
      </c>
      <c r="AP3" s="128" t="s">
        <v>169</v>
      </c>
      <c r="AQ3" s="123" t="s">
        <v>172</v>
      </c>
      <c r="AR3" s="124" t="s">
        <v>171</v>
      </c>
      <c r="AS3" s="124" t="s">
        <v>181</v>
      </c>
      <c r="AT3" s="120" t="s">
        <v>170</v>
      </c>
      <c r="AU3" s="229" t="s">
        <v>173</v>
      </c>
      <c r="AV3" s="117" t="s">
        <v>116</v>
      </c>
      <c r="AY3" s="132" t="s">
        <v>166</v>
      </c>
      <c r="AZ3" s="133" t="s">
        <v>122</v>
      </c>
      <c r="BA3" s="225" t="s">
        <v>10</v>
      </c>
      <c r="BB3" s="128" t="s">
        <v>167</v>
      </c>
      <c r="BC3" s="128" t="s">
        <v>313</v>
      </c>
      <c r="BD3" s="128" t="s">
        <v>169</v>
      </c>
      <c r="BE3" s="123" t="s">
        <v>172</v>
      </c>
      <c r="BF3" s="124" t="s">
        <v>171</v>
      </c>
      <c r="BG3" s="124" t="s">
        <v>181</v>
      </c>
      <c r="BH3" s="120" t="s">
        <v>170</v>
      </c>
      <c r="BI3" s="229" t="s">
        <v>173</v>
      </c>
      <c r="BJ3" s="117" t="s">
        <v>116</v>
      </c>
      <c r="BK3" s="143" t="s">
        <v>177</v>
      </c>
      <c r="BL3" s="138" t="s">
        <v>180</v>
      </c>
      <c r="BM3" s="139" t="s">
        <v>179</v>
      </c>
    </row>
    <row r="4" spans="1:65" s="110" customFormat="1" ht="26.4" x14ac:dyDescent="0.25">
      <c r="A4" s="112" t="s">
        <v>123</v>
      </c>
      <c r="B4" s="467" t="s">
        <v>176</v>
      </c>
      <c r="C4" s="468" t="s">
        <v>174</v>
      </c>
      <c r="D4" s="469" t="s">
        <v>175</v>
      </c>
      <c r="E4" s="470" t="s">
        <v>175</v>
      </c>
      <c r="F4" s="470" t="s">
        <v>175</v>
      </c>
      <c r="G4" s="470" t="s">
        <v>175</v>
      </c>
      <c r="H4" s="470" t="s">
        <v>175</v>
      </c>
      <c r="I4" s="471" t="s">
        <v>175</v>
      </c>
      <c r="J4" s="472" t="s">
        <v>175</v>
      </c>
      <c r="K4" s="472" t="s">
        <v>175</v>
      </c>
      <c r="L4" s="473" t="s">
        <v>175</v>
      </c>
      <c r="M4" s="474" t="s">
        <v>175</v>
      </c>
      <c r="N4" s="475" t="s">
        <v>175</v>
      </c>
      <c r="O4" s="144" t="s">
        <v>178</v>
      </c>
      <c r="P4" s="140" t="s">
        <v>178</v>
      </c>
      <c r="Q4" s="140" t="s">
        <v>178</v>
      </c>
      <c r="R4" s="116"/>
      <c r="S4" s="112" t="s">
        <v>123</v>
      </c>
      <c r="T4" s="134" t="s">
        <v>176</v>
      </c>
      <c r="U4" s="135" t="s">
        <v>174</v>
      </c>
      <c r="V4" s="226" t="s">
        <v>175</v>
      </c>
      <c r="W4" s="129" t="s">
        <v>175</v>
      </c>
      <c r="X4" s="129" t="s">
        <v>175</v>
      </c>
      <c r="Y4" s="129" t="s">
        <v>175</v>
      </c>
      <c r="Z4" s="125" t="s">
        <v>175</v>
      </c>
      <c r="AA4" s="126" t="s">
        <v>175</v>
      </c>
      <c r="AB4" s="126" t="s">
        <v>175</v>
      </c>
      <c r="AC4" s="121" t="s">
        <v>175</v>
      </c>
      <c r="AD4" s="227" t="s">
        <v>175</v>
      </c>
      <c r="AE4" s="118" t="s">
        <v>175</v>
      </c>
      <c r="AF4" s="144" t="s">
        <v>178</v>
      </c>
      <c r="AG4" s="140" t="s">
        <v>178</v>
      </c>
      <c r="AH4" s="140" t="s">
        <v>178</v>
      </c>
      <c r="AJ4" s="112" t="s">
        <v>123</v>
      </c>
      <c r="AK4" s="134" t="s">
        <v>176</v>
      </c>
      <c r="AL4" s="135" t="s">
        <v>174</v>
      </c>
      <c r="AM4" s="226" t="s">
        <v>175</v>
      </c>
      <c r="AN4" s="129" t="s">
        <v>175</v>
      </c>
      <c r="AO4" s="129" t="s">
        <v>175</v>
      </c>
      <c r="AP4" s="129" t="s">
        <v>175</v>
      </c>
      <c r="AQ4" s="125" t="s">
        <v>175</v>
      </c>
      <c r="AR4" s="126" t="s">
        <v>175</v>
      </c>
      <c r="AS4" s="126" t="s">
        <v>175</v>
      </c>
      <c r="AT4" s="121" t="s">
        <v>175</v>
      </c>
      <c r="AU4" s="227" t="s">
        <v>175</v>
      </c>
      <c r="AV4" s="118" t="s">
        <v>175</v>
      </c>
      <c r="AW4" s="116"/>
      <c r="AX4" s="112" t="s">
        <v>123</v>
      </c>
      <c r="AY4" s="134" t="s">
        <v>176</v>
      </c>
      <c r="AZ4" s="135" t="s">
        <v>174</v>
      </c>
      <c r="BA4" s="226" t="s">
        <v>175</v>
      </c>
      <c r="BB4" s="129" t="s">
        <v>175</v>
      </c>
      <c r="BC4" s="129" t="s">
        <v>175</v>
      </c>
      <c r="BD4" s="129" t="s">
        <v>175</v>
      </c>
      <c r="BE4" s="125" t="s">
        <v>175</v>
      </c>
      <c r="BF4" s="126" t="s">
        <v>175</v>
      </c>
      <c r="BG4" s="126" t="s">
        <v>175</v>
      </c>
      <c r="BH4" s="121" t="s">
        <v>175</v>
      </c>
      <c r="BI4" s="227" t="s">
        <v>175</v>
      </c>
      <c r="BJ4" s="118" t="s">
        <v>175</v>
      </c>
      <c r="BK4" s="144" t="s">
        <v>178</v>
      </c>
      <c r="BL4" s="140" t="s">
        <v>178</v>
      </c>
      <c r="BM4" s="140" t="s">
        <v>178</v>
      </c>
    </row>
    <row r="5" spans="1:65" ht="15" customHeight="1" x14ac:dyDescent="0.25">
      <c r="A5" s="43" t="s">
        <v>286</v>
      </c>
      <c r="B5" s="476">
        <v>102.179</v>
      </c>
      <c r="C5" s="477">
        <v>1.95</v>
      </c>
      <c r="D5" s="478">
        <v>199.57599999999999</v>
      </c>
      <c r="E5" s="479">
        <v>56.158999999999999</v>
      </c>
      <c r="F5" s="480">
        <v>12.821999999999999</v>
      </c>
      <c r="G5" s="480">
        <v>4.0430000000000001</v>
      </c>
      <c r="H5" s="480">
        <v>268.55700000000002</v>
      </c>
      <c r="I5" s="481">
        <v>62.896000000000001</v>
      </c>
      <c r="J5" s="482">
        <v>131.41200000000001</v>
      </c>
      <c r="K5" s="482">
        <v>194.30799999999999</v>
      </c>
      <c r="L5" s="483">
        <v>14.022</v>
      </c>
      <c r="M5" s="484">
        <v>60.226999999999997</v>
      </c>
      <c r="N5" s="485">
        <v>268.55700000000002</v>
      </c>
      <c r="O5" s="145">
        <f>N5/K5</f>
        <v>1.3821201391605082</v>
      </c>
      <c r="P5" s="141">
        <f>L5/K5</f>
        <v>7.2163781213331418E-2</v>
      </c>
      <c r="Q5" s="141">
        <f>L5/N5</f>
        <v>5.221237949485584E-2</v>
      </c>
      <c r="R5" s="113"/>
      <c r="S5" s="43" t="str">
        <f>A5</f>
        <v>1960/1961</v>
      </c>
      <c r="T5" s="476">
        <v>28.902999999999999</v>
      </c>
      <c r="U5" s="477">
        <v>3.43</v>
      </c>
      <c r="V5" s="478">
        <v>99.241</v>
      </c>
      <c r="W5" s="479">
        <v>45.39</v>
      </c>
      <c r="X5" s="480">
        <v>3.1E-2</v>
      </c>
      <c r="Y5" s="480">
        <v>144.66200000000001</v>
      </c>
      <c r="Z5" s="481">
        <v>7.4960000000000004</v>
      </c>
      <c r="AA5" s="482">
        <v>78.971999999999994</v>
      </c>
      <c r="AB5" s="482">
        <v>86.468000000000004</v>
      </c>
      <c r="AC5" s="483">
        <v>6.9880000000000004</v>
      </c>
      <c r="AD5" s="484">
        <v>144.66200000000001</v>
      </c>
      <c r="AE5" s="508">
        <v>51.206000000000003</v>
      </c>
      <c r="AF5" s="145">
        <f>AE5/AB5</f>
        <v>0.5921959568857843</v>
      </c>
      <c r="AG5" s="141">
        <f>AC5/AB5</f>
        <v>8.0816024425220886E-2</v>
      </c>
      <c r="AH5" s="141">
        <f>AC5/AE5</f>
        <v>0.13646838261141273</v>
      </c>
      <c r="AJ5" s="43" t="str">
        <f>A5</f>
        <v>1960/1961</v>
      </c>
      <c r="AK5" s="385">
        <f>T5/B5</f>
        <v>0.28286634239912312</v>
      </c>
      <c r="AL5" s="387">
        <f>U5/C5</f>
        <v>1.7589743589743592</v>
      </c>
      <c r="AM5" s="388">
        <f>V5/D5</f>
        <v>0.49725918948170122</v>
      </c>
      <c r="AN5" s="389">
        <f>W5/E5</f>
        <v>0.80824088748019018</v>
      </c>
      <c r="AO5" s="390">
        <f>X5/F5</f>
        <v>2.4177195445328342E-3</v>
      </c>
      <c r="AP5" s="390">
        <f t="shared" ref="AP5:AV20" si="0">Y5/H5</f>
        <v>0.5386640452492395</v>
      </c>
      <c r="AQ5" s="391">
        <f t="shared" si="0"/>
        <v>0.11918087000763165</v>
      </c>
      <c r="AR5" s="392">
        <f t="shared" si="0"/>
        <v>0.60094968496027756</v>
      </c>
      <c r="AS5" s="392">
        <f t="shared" si="0"/>
        <v>0.44500483768038374</v>
      </c>
      <c r="AT5" s="393">
        <f t="shared" si="0"/>
        <v>0.49835972043930971</v>
      </c>
      <c r="AU5" s="394">
        <f t="shared" si="0"/>
        <v>2.4019459710760955</v>
      </c>
      <c r="AV5" s="395">
        <f t="shared" si="0"/>
        <v>0.19067088178673428</v>
      </c>
      <c r="AX5" s="43" t="str">
        <f>A5</f>
        <v>1960/1961</v>
      </c>
      <c r="AY5" s="272">
        <f>B5-T5</f>
        <v>73.27600000000001</v>
      </c>
      <c r="AZ5" s="273">
        <f t="shared" ref="AZ5:AZ9" si="1">BA5/AY5</f>
        <v>1.3692750695998688</v>
      </c>
      <c r="BA5" s="274">
        <f>D5-V5</f>
        <v>100.33499999999999</v>
      </c>
      <c r="BB5" s="275">
        <f>E5-W5</f>
        <v>10.768999999999998</v>
      </c>
      <c r="BC5" s="276">
        <f>F5-X5</f>
        <v>12.790999999999999</v>
      </c>
      <c r="BD5" s="276">
        <f t="shared" ref="BD5:BJ20" si="2">H5-Y5</f>
        <v>123.89500000000001</v>
      </c>
      <c r="BE5" s="277">
        <f t="shared" si="2"/>
        <v>55.4</v>
      </c>
      <c r="BF5" s="278">
        <f t="shared" si="2"/>
        <v>52.440000000000012</v>
      </c>
      <c r="BG5" s="278">
        <f t="shared" si="2"/>
        <v>107.83999999999999</v>
      </c>
      <c r="BH5" s="279">
        <f t="shared" si="2"/>
        <v>7.0339999999999998</v>
      </c>
      <c r="BI5" s="230">
        <f t="shared" si="2"/>
        <v>-84.435000000000002</v>
      </c>
      <c r="BJ5" s="280">
        <f t="shared" si="2"/>
        <v>217.351</v>
      </c>
      <c r="BK5" s="145">
        <f>BJ5/BG5</f>
        <v>2.0154951780415433</v>
      </c>
      <c r="BL5" s="141">
        <f>BH5/BG5</f>
        <v>6.5226261127596441E-2</v>
      </c>
      <c r="BM5" s="141">
        <f>BH5/BJ5</f>
        <v>3.236239998895795E-2</v>
      </c>
    </row>
    <row r="6" spans="1:65" ht="15" customHeight="1" x14ac:dyDescent="0.25">
      <c r="A6" s="43" t="s">
        <v>287</v>
      </c>
      <c r="B6" s="486">
        <v>102.839</v>
      </c>
      <c r="C6" s="477">
        <v>2.02</v>
      </c>
      <c r="D6" s="478">
        <v>207.786</v>
      </c>
      <c r="E6" s="479">
        <v>60.226999999999997</v>
      </c>
      <c r="F6" s="480">
        <v>17.126999999999999</v>
      </c>
      <c r="G6" s="480">
        <v>6.5880000000000001</v>
      </c>
      <c r="H6" s="480">
        <v>285.14</v>
      </c>
      <c r="I6" s="481">
        <v>71.944999999999993</v>
      </c>
      <c r="J6" s="482">
        <v>136.827</v>
      </c>
      <c r="K6" s="482">
        <v>208.77199999999999</v>
      </c>
      <c r="L6" s="483">
        <v>20.145</v>
      </c>
      <c r="M6" s="484">
        <v>56.222999999999999</v>
      </c>
      <c r="N6" s="485">
        <v>285.14</v>
      </c>
      <c r="O6" s="145">
        <f t="shared" ref="O6:O46" si="3">N6/K6</f>
        <v>1.3657961795643094</v>
      </c>
      <c r="P6" s="141">
        <f t="shared" ref="P6:P46" si="4">L6/K6</f>
        <v>9.649282470829422E-2</v>
      </c>
      <c r="Q6" s="141">
        <f t="shared" ref="Q6:Q46" si="5">L6/N6</f>
        <v>7.0649505506067203E-2</v>
      </c>
      <c r="S6" s="43" t="str">
        <f t="shared" ref="S6:S62" si="6">A6</f>
        <v>1961/1962</v>
      </c>
      <c r="T6" s="486">
        <v>23.324000000000002</v>
      </c>
      <c r="U6" s="477">
        <v>3.92</v>
      </c>
      <c r="V6" s="478">
        <v>91.388999999999996</v>
      </c>
      <c r="W6" s="479">
        <v>51.206000000000003</v>
      </c>
      <c r="X6" s="480">
        <v>3.5000000000000003E-2</v>
      </c>
      <c r="Y6" s="480">
        <v>142.63</v>
      </c>
      <c r="Z6" s="481">
        <v>8</v>
      </c>
      <c r="AA6" s="482">
        <v>82.164000000000001</v>
      </c>
      <c r="AB6" s="482">
        <v>90.164000000000001</v>
      </c>
      <c r="AC6" s="483">
        <v>10.48</v>
      </c>
      <c r="AD6" s="484">
        <v>142.63</v>
      </c>
      <c r="AE6" s="508">
        <v>41.985999999999997</v>
      </c>
      <c r="AF6" s="145">
        <f t="shared" ref="AF6:AF57" si="7">AE6/AB6</f>
        <v>0.46566257042722148</v>
      </c>
      <c r="AG6" s="141">
        <f t="shared" ref="AG6:AG57" si="8">AC6/AB6</f>
        <v>0.1162326427398962</v>
      </c>
      <c r="AH6" s="141">
        <f t="shared" ref="AH6:AH57" si="9">AC6/AE6</f>
        <v>0.24960701186109657</v>
      </c>
      <c r="AJ6" s="43" t="str">
        <f t="shared" ref="AJ6:AJ62" si="10">A6</f>
        <v>1961/1962</v>
      </c>
      <c r="AK6" s="386">
        <f t="shared" ref="AK6:AK57" si="11">T6/B6</f>
        <v>0.22680111630801547</v>
      </c>
      <c r="AL6" s="387">
        <f>U6/C6</f>
        <v>1.9405940594059405</v>
      </c>
      <c r="AM6" s="388">
        <f>V6/D6</f>
        <v>0.43982270220322828</v>
      </c>
      <c r="AN6" s="389">
        <f>W6/E6</f>
        <v>0.85021668022647656</v>
      </c>
      <c r="AO6" s="390">
        <f>X6/F6</f>
        <v>2.0435569568517547E-3</v>
      </c>
      <c r="AP6" s="390">
        <f t="shared" si="0"/>
        <v>0.50021042295012974</v>
      </c>
      <c r="AQ6" s="391">
        <f t="shared" si="0"/>
        <v>0.11119605254013483</v>
      </c>
      <c r="AR6" s="392">
        <f t="shared" si="0"/>
        <v>0.60049551623583064</v>
      </c>
      <c r="AS6" s="392">
        <f t="shared" si="0"/>
        <v>0.43187783802425617</v>
      </c>
      <c r="AT6" s="393">
        <f t="shared" si="0"/>
        <v>0.52022834450235789</v>
      </c>
      <c r="AU6" s="394">
        <f t="shared" si="0"/>
        <v>2.5368621382708145</v>
      </c>
      <c r="AV6" s="395">
        <f t="shared" si="0"/>
        <v>0.14724696640246895</v>
      </c>
      <c r="AX6" s="43" t="str">
        <f t="shared" ref="AX6:AX62" si="12">A6</f>
        <v>1961/1962</v>
      </c>
      <c r="AY6" s="281">
        <f t="shared" ref="AY6:AY58" si="13">B6-T6</f>
        <v>79.515000000000001</v>
      </c>
      <c r="AZ6" s="273">
        <f t="shared" si="1"/>
        <v>1.4638370118845501</v>
      </c>
      <c r="BA6" s="274">
        <f>D6-V6</f>
        <v>116.39700000000001</v>
      </c>
      <c r="BB6" s="275">
        <f>E6-W6</f>
        <v>9.0209999999999937</v>
      </c>
      <c r="BC6" s="276">
        <f>F6-X6</f>
        <v>17.091999999999999</v>
      </c>
      <c r="BD6" s="276">
        <f t="shared" si="2"/>
        <v>142.51</v>
      </c>
      <c r="BE6" s="277">
        <f t="shared" si="2"/>
        <v>63.944999999999993</v>
      </c>
      <c r="BF6" s="278">
        <f t="shared" si="2"/>
        <v>54.662999999999997</v>
      </c>
      <c r="BG6" s="278">
        <f t="shared" si="2"/>
        <v>118.60799999999999</v>
      </c>
      <c r="BH6" s="279">
        <f t="shared" si="2"/>
        <v>9.6649999999999991</v>
      </c>
      <c r="BI6" s="230">
        <f t="shared" si="2"/>
        <v>-86.406999999999996</v>
      </c>
      <c r="BJ6" s="280">
        <f t="shared" si="2"/>
        <v>243.154</v>
      </c>
      <c r="BK6" s="145">
        <f t="shared" ref="BK6:BK58" si="14">BJ6/BG6</f>
        <v>2.0500640766221503</v>
      </c>
      <c r="BL6" s="141">
        <f t="shared" ref="BL6:BL58" si="15">BH6/BG6</f>
        <v>8.1486914879266154E-2</v>
      </c>
      <c r="BM6" s="141">
        <f t="shared" ref="BM6:BM58" si="16">BH6/BJ6</f>
        <v>3.9748472161675312E-2</v>
      </c>
    </row>
    <row r="7" spans="1:65" ht="15" customHeight="1" x14ac:dyDescent="0.25">
      <c r="A7" s="43" t="s">
        <v>288</v>
      </c>
      <c r="B7" s="486">
        <v>101.992</v>
      </c>
      <c r="C7" s="477">
        <v>2.0299999999999998</v>
      </c>
      <c r="D7" s="478">
        <v>207.267</v>
      </c>
      <c r="E7" s="479">
        <v>56.222999999999999</v>
      </c>
      <c r="F7" s="480">
        <v>19.771999999999998</v>
      </c>
      <c r="G7" s="480">
        <v>9.7100000000000009</v>
      </c>
      <c r="H7" s="480">
        <v>283.262</v>
      </c>
      <c r="I7" s="481">
        <v>76.147999999999996</v>
      </c>
      <c r="J7" s="482">
        <v>138.62899999999999</v>
      </c>
      <c r="K7" s="482">
        <v>214.77699999999999</v>
      </c>
      <c r="L7" s="483">
        <v>20.074999999999999</v>
      </c>
      <c r="M7" s="484">
        <v>48.41</v>
      </c>
      <c r="N7" s="485">
        <v>283.262</v>
      </c>
      <c r="O7" s="145">
        <f t="shared" si="3"/>
        <v>1.3188656141020687</v>
      </c>
      <c r="P7" s="141">
        <f t="shared" si="4"/>
        <v>9.346903998100356E-2</v>
      </c>
      <c r="Q7" s="141">
        <f t="shared" si="5"/>
        <v>7.0870783938544527E-2</v>
      </c>
      <c r="S7" s="43" t="str">
        <f t="shared" si="6"/>
        <v>1962/1963</v>
      </c>
      <c r="T7" s="486">
        <v>22.552</v>
      </c>
      <c r="U7" s="477">
        <v>4.0599999999999996</v>
      </c>
      <c r="V7" s="478">
        <v>91.605000000000004</v>
      </c>
      <c r="W7" s="479">
        <v>41.985999999999997</v>
      </c>
      <c r="X7" s="480">
        <v>2.5000000000000001E-2</v>
      </c>
      <c r="Y7" s="480">
        <v>133.61600000000001</v>
      </c>
      <c r="Z7" s="481">
        <v>8.1910000000000007</v>
      </c>
      <c r="AA7" s="482">
        <v>80.686000000000007</v>
      </c>
      <c r="AB7" s="482">
        <v>88.876999999999995</v>
      </c>
      <c r="AC7" s="483">
        <v>10.068</v>
      </c>
      <c r="AD7" s="484">
        <v>133.61600000000001</v>
      </c>
      <c r="AE7" s="508">
        <v>34.670999999999999</v>
      </c>
      <c r="AF7" s="145">
        <f t="shared" si="7"/>
        <v>0.39010092599885238</v>
      </c>
      <c r="AG7" s="141">
        <f t="shared" si="8"/>
        <v>0.11328015122022571</v>
      </c>
      <c r="AH7" s="141">
        <f t="shared" si="9"/>
        <v>0.29038677857575496</v>
      </c>
      <c r="AJ7" s="43" t="str">
        <f t="shared" si="10"/>
        <v>1962/1963</v>
      </c>
      <c r="AK7" s="386">
        <f t="shared" si="11"/>
        <v>0.22111538159855673</v>
      </c>
      <c r="AL7" s="387">
        <f>U7/C7</f>
        <v>2</v>
      </c>
      <c r="AM7" s="388">
        <f>V7/D7</f>
        <v>0.44196615959125191</v>
      </c>
      <c r="AN7" s="389">
        <f>W7/E7</f>
        <v>0.7467762303683545</v>
      </c>
      <c r="AO7" s="390">
        <f>X7/F7</f>
        <v>1.2644143232854543E-3</v>
      </c>
      <c r="AP7" s="390">
        <f t="shared" si="0"/>
        <v>0.47170464093312908</v>
      </c>
      <c r="AQ7" s="391">
        <f t="shared" si="0"/>
        <v>0.10756684351525977</v>
      </c>
      <c r="AR7" s="392">
        <f t="shared" si="0"/>
        <v>0.58202829133875311</v>
      </c>
      <c r="AS7" s="392">
        <f t="shared" si="0"/>
        <v>0.41381060355624671</v>
      </c>
      <c r="AT7" s="393">
        <f t="shared" si="0"/>
        <v>0.50151930261519306</v>
      </c>
      <c r="AU7" s="394">
        <f t="shared" si="0"/>
        <v>2.7600908903119197</v>
      </c>
      <c r="AV7" s="395">
        <f t="shared" si="0"/>
        <v>0.12239905105520683</v>
      </c>
      <c r="AX7" s="43" t="str">
        <f t="shared" si="12"/>
        <v>1962/1963</v>
      </c>
      <c r="AY7" s="281">
        <f t="shared" si="13"/>
        <v>79.44</v>
      </c>
      <c r="AZ7" s="273">
        <f t="shared" si="1"/>
        <v>1.4559667673716012</v>
      </c>
      <c r="BA7" s="274">
        <f>D7-V7</f>
        <v>115.66199999999999</v>
      </c>
      <c r="BB7" s="275">
        <f>E7-W7</f>
        <v>14.237000000000002</v>
      </c>
      <c r="BC7" s="276">
        <f>F7-X7</f>
        <v>19.747</v>
      </c>
      <c r="BD7" s="276">
        <f t="shared" si="2"/>
        <v>149.64599999999999</v>
      </c>
      <c r="BE7" s="277">
        <f t="shared" si="2"/>
        <v>67.956999999999994</v>
      </c>
      <c r="BF7" s="278">
        <f t="shared" si="2"/>
        <v>57.942999999999984</v>
      </c>
      <c r="BG7" s="278">
        <f t="shared" si="2"/>
        <v>125.89999999999999</v>
      </c>
      <c r="BH7" s="279">
        <f t="shared" si="2"/>
        <v>10.007</v>
      </c>
      <c r="BI7" s="230">
        <f t="shared" si="2"/>
        <v>-85.206000000000017</v>
      </c>
      <c r="BJ7" s="280">
        <f t="shared" si="2"/>
        <v>248.59100000000001</v>
      </c>
      <c r="BK7" s="145">
        <f t="shared" si="14"/>
        <v>1.9745115170770455</v>
      </c>
      <c r="BL7" s="141">
        <f t="shared" si="15"/>
        <v>7.9483717235901516E-2</v>
      </c>
      <c r="BM7" s="141">
        <f t="shared" si="16"/>
        <v>4.0254876483863049E-2</v>
      </c>
    </row>
    <row r="8" spans="1:65" ht="15" customHeight="1" x14ac:dyDescent="0.25">
      <c r="A8" s="43" t="s">
        <v>289</v>
      </c>
      <c r="B8" s="486">
        <v>107.361</v>
      </c>
      <c r="C8" s="477">
        <v>2.02</v>
      </c>
      <c r="D8" s="478">
        <v>217.054</v>
      </c>
      <c r="E8" s="479">
        <v>48.41</v>
      </c>
      <c r="F8" s="480">
        <v>22.285</v>
      </c>
      <c r="G8" s="480">
        <v>11.132</v>
      </c>
      <c r="H8" s="480">
        <v>287.74900000000002</v>
      </c>
      <c r="I8" s="481">
        <v>72.626999999999995</v>
      </c>
      <c r="J8" s="482">
        <v>140.32599999999999</v>
      </c>
      <c r="K8" s="482">
        <v>212.953</v>
      </c>
      <c r="L8" s="483">
        <v>21.853000000000002</v>
      </c>
      <c r="M8" s="484">
        <v>52.942999999999998</v>
      </c>
      <c r="N8" s="485">
        <v>287.74900000000002</v>
      </c>
      <c r="O8" s="145">
        <f t="shared" si="3"/>
        <v>1.3512324315694075</v>
      </c>
      <c r="P8" s="141">
        <f t="shared" si="4"/>
        <v>0.10261888773579148</v>
      </c>
      <c r="Q8" s="141">
        <f t="shared" si="5"/>
        <v>7.5944660103075948E-2</v>
      </c>
      <c r="S8" s="43" t="str">
        <f t="shared" si="6"/>
        <v>1963/1964</v>
      </c>
      <c r="T8" s="486">
        <v>23.968</v>
      </c>
      <c r="U8" s="477">
        <v>4.26</v>
      </c>
      <c r="V8" s="478">
        <v>102.093</v>
      </c>
      <c r="W8" s="479">
        <v>34.670999999999999</v>
      </c>
      <c r="X8" s="480">
        <v>2.5000000000000001E-2</v>
      </c>
      <c r="Y8" s="480">
        <v>136.78899999999999</v>
      </c>
      <c r="Z8" s="481">
        <v>8.6199999999999992</v>
      </c>
      <c r="AA8" s="482">
        <v>77.061999999999998</v>
      </c>
      <c r="AB8" s="482">
        <v>85.682000000000002</v>
      </c>
      <c r="AC8" s="483">
        <v>12.067</v>
      </c>
      <c r="AD8" s="484">
        <v>136.78899999999999</v>
      </c>
      <c r="AE8" s="508">
        <v>39.04</v>
      </c>
      <c r="AF8" s="145">
        <f t="shared" si="7"/>
        <v>0.45563829042272586</v>
      </c>
      <c r="AG8" s="141">
        <f t="shared" si="8"/>
        <v>0.14083471440909409</v>
      </c>
      <c r="AH8" s="141">
        <f t="shared" si="9"/>
        <v>0.30909323770491803</v>
      </c>
      <c r="AJ8" s="43" t="str">
        <f t="shared" si="10"/>
        <v>1963/1964</v>
      </c>
      <c r="AK8" s="386">
        <f t="shared" si="11"/>
        <v>0.22324680284274551</v>
      </c>
      <c r="AL8" s="387">
        <f>U8/C8</f>
        <v>2.108910891089109</v>
      </c>
      <c r="AM8" s="388">
        <f>V8/D8</f>
        <v>0.47035760686280836</v>
      </c>
      <c r="AN8" s="389">
        <f>W8/E8</f>
        <v>0.7161950010328445</v>
      </c>
      <c r="AO8" s="390">
        <f>X8/F8</f>
        <v>1.121830827911151E-3</v>
      </c>
      <c r="AP8" s="390">
        <f t="shared" si="0"/>
        <v>0.4753761090394753</v>
      </c>
      <c r="AQ8" s="391">
        <f t="shared" si="0"/>
        <v>0.11868864196510939</v>
      </c>
      <c r="AR8" s="392">
        <f t="shared" si="0"/>
        <v>0.54916408933483463</v>
      </c>
      <c r="AS8" s="392">
        <f t="shared" si="0"/>
        <v>0.40235169262701159</v>
      </c>
      <c r="AT8" s="393">
        <f t="shared" si="0"/>
        <v>0.55218963071431837</v>
      </c>
      <c r="AU8" s="394">
        <f t="shared" si="0"/>
        <v>2.5837032279999241</v>
      </c>
      <c r="AV8" s="395">
        <f t="shared" si="0"/>
        <v>0.13567379904013566</v>
      </c>
      <c r="AX8" s="43" t="str">
        <f t="shared" si="12"/>
        <v>1963/1964</v>
      </c>
      <c r="AY8" s="281">
        <f t="shared" si="13"/>
        <v>83.393000000000001</v>
      </c>
      <c r="AZ8" s="273">
        <f t="shared" si="1"/>
        <v>1.378544961807346</v>
      </c>
      <c r="BA8" s="274">
        <f>D8-V8</f>
        <v>114.961</v>
      </c>
      <c r="BB8" s="275">
        <f>E8-W8</f>
        <v>13.738999999999997</v>
      </c>
      <c r="BC8" s="276">
        <f>F8-X8</f>
        <v>22.26</v>
      </c>
      <c r="BD8" s="276">
        <f t="shared" si="2"/>
        <v>150.96000000000004</v>
      </c>
      <c r="BE8" s="277">
        <f t="shared" si="2"/>
        <v>64.006999999999991</v>
      </c>
      <c r="BF8" s="278">
        <f t="shared" si="2"/>
        <v>63.263999999999996</v>
      </c>
      <c r="BG8" s="278">
        <f t="shared" si="2"/>
        <v>127.271</v>
      </c>
      <c r="BH8" s="279">
        <f t="shared" si="2"/>
        <v>9.7860000000000014</v>
      </c>
      <c r="BI8" s="230">
        <f t="shared" si="2"/>
        <v>-83.845999999999989</v>
      </c>
      <c r="BJ8" s="280">
        <f t="shared" si="2"/>
        <v>248.70900000000003</v>
      </c>
      <c r="BK8" s="145">
        <f t="shared" si="14"/>
        <v>1.9541686637175792</v>
      </c>
      <c r="BL8" s="141">
        <f t="shared" si="15"/>
        <v>7.6891043521304936E-2</v>
      </c>
      <c r="BM8" s="141">
        <f t="shared" si="16"/>
        <v>3.9347188883393849E-2</v>
      </c>
    </row>
    <row r="9" spans="1:65" ht="15" customHeight="1" x14ac:dyDescent="0.25">
      <c r="A9" s="43" t="s">
        <v>290</v>
      </c>
      <c r="B9" s="486">
        <v>105.985</v>
      </c>
      <c r="C9" s="477">
        <v>2.0299999999999998</v>
      </c>
      <c r="D9" s="478">
        <v>215.38900000000001</v>
      </c>
      <c r="E9" s="479">
        <v>52.942999999999998</v>
      </c>
      <c r="F9" s="480">
        <v>21.431999999999999</v>
      </c>
      <c r="G9" s="480">
        <v>11.241</v>
      </c>
      <c r="H9" s="480">
        <v>289.76400000000001</v>
      </c>
      <c r="I9" s="481">
        <v>76.215000000000003</v>
      </c>
      <c r="J9" s="482">
        <v>146.489</v>
      </c>
      <c r="K9" s="482">
        <v>222.70400000000001</v>
      </c>
      <c r="L9" s="483">
        <v>23.946000000000002</v>
      </c>
      <c r="M9" s="484">
        <v>43.113999999999997</v>
      </c>
      <c r="N9" s="485">
        <v>289.76400000000001</v>
      </c>
      <c r="O9" s="145">
        <f t="shared" si="3"/>
        <v>1.3011171779581867</v>
      </c>
      <c r="P9" s="141">
        <f t="shared" si="4"/>
        <v>0.10752388821035994</v>
      </c>
      <c r="Q9" s="141">
        <f t="shared" si="5"/>
        <v>8.2639665382863298E-2</v>
      </c>
      <c r="S9" s="43" t="str">
        <f t="shared" si="6"/>
        <v>1964/1965</v>
      </c>
      <c r="T9" s="486">
        <v>22.407</v>
      </c>
      <c r="U9" s="477">
        <v>3.95</v>
      </c>
      <c r="V9" s="478">
        <v>88.504000000000005</v>
      </c>
      <c r="W9" s="479">
        <v>39.04</v>
      </c>
      <c r="X9" s="480">
        <v>2.5999999999999999E-2</v>
      </c>
      <c r="Y9" s="480">
        <v>127.57</v>
      </c>
      <c r="Z9" s="481">
        <v>8.8490000000000002</v>
      </c>
      <c r="AA9" s="482">
        <v>75.343999999999994</v>
      </c>
      <c r="AB9" s="482">
        <v>84.192999999999998</v>
      </c>
      <c r="AC9" s="483">
        <v>14.241</v>
      </c>
      <c r="AD9" s="484">
        <v>127.57</v>
      </c>
      <c r="AE9" s="508">
        <v>29.135999999999999</v>
      </c>
      <c r="AF9" s="145">
        <f t="shared" si="7"/>
        <v>0.34606202415877807</v>
      </c>
      <c r="AG9" s="141">
        <f t="shared" si="8"/>
        <v>0.16914707873576187</v>
      </c>
      <c r="AH9" s="141">
        <f t="shared" si="9"/>
        <v>0.48877677100494232</v>
      </c>
      <c r="AJ9" s="43" t="str">
        <f t="shared" si="10"/>
        <v>1964/1965</v>
      </c>
      <c r="AK9" s="386">
        <f t="shared" si="11"/>
        <v>0.21141670991177997</v>
      </c>
      <c r="AL9" s="387">
        <f>U9/C9</f>
        <v>1.9458128078817736</v>
      </c>
      <c r="AM9" s="388">
        <f>V9/D9</f>
        <v>0.41090306375905922</v>
      </c>
      <c r="AN9" s="389">
        <f>W9/E9</f>
        <v>0.73739682299831899</v>
      </c>
      <c r="AO9" s="390">
        <f>X9/F9</f>
        <v>1.2131392310563644E-3</v>
      </c>
      <c r="AP9" s="390">
        <f t="shared" si="0"/>
        <v>0.44025482806697863</v>
      </c>
      <c r="AQ9" s="391">
        <f t="shared" si="0"/>
        <v>0.11610575346060487</v>
      </c>
      <c r="AR9" s="392">
        <f t="shared" si="0"/>
        <v>0.51433213415341761</v>
      </c>
      <c r="AS9" s="392">
        <f t="shared" si="0"/>
        <v>0.37804889000646597</v>
      </c>
      <c r="AT9" s="393">
        <f t="shared" si="0"/>
        <v>0.5947131044850914</v>
      </c>
      <c r="AU9" s="394">
        <f t="shared" si="0"/>
        <v>2.9588996613628984</v>
      </c>
      <c r="AV9" s="395">
        <f t="shared" si="0"/>
        <v>0.10055079305917919</v>
      </c>
      <c r="AX9" s="43" t="str">
        <f t="shared" si="12"/>
        <v>1964/1965</v>
      </c>
      <c r="AY9" s="281">
        <f t="shared" si="13"/>
        <v>83.578000000000003</v>
      </c>
      <c r="AZ9" s="273">
        <f t="shared" si="1"/>
        <v>1.5181626743879968</v>
      </c>
      <c r="BA9" s="274">
        <f>D9-V9</f>
        <v>126.88500000000001</v>
      </c>
      <c r="BB9" s="275">
        <f>E9-W9</f>
        <v>13.902999999999999</v>
      </c>
      <c r="BC9" s="276">
        <f>F9-X9</f>
        <v>21.405999999999999</v>
      </c>
      <c r="BD9" s="276">
        <f t="shared" si="2"/>
        <v>162.19400000000002</v>
      </c>
      <c r="BE9" s="277">
        <f t="shared" si="2"/>
        <v>67.366</v>
      </c>
      <c r="BF9" s="278">
        <f t="shared" si="2"/>
        <v>71.14500000000001</v>
      </c>
      <c r="BG9" s="278">
        <f t="shared" si="2"/>
        <v>138.51100000000002</v>
      </c>
      <c r="BH9" s="279">
        <f t="shared" si="2"/>
        <v>9.7050000000000018</v>
      </c>
      <c r="BI9" s="230">
        <f t="shared" si="2"/>
        <v>-84.455999999999989</v>
      </c>
      <c r="BJ9" s="280">
        <f t="shared" si="2"/>
        <v>260.62799999999999</v>
      </c>
      <c r="BK9" s="145">
        <f t="shared" si="14"/>
        <v>1.8816411692934132</v>
      </c>
      <c r="BL9" s="141">
        <f t="shared" si="15"/>
        <v>7.0066637306784293E-2</v>
      </c>
      <c r="BM9" s="141">
        <f t="shared" si="16"/>
        <v>3.7236981444817907E-2</v>
      </c>
    </row>
    <row r="10" spans="1:65" ht="15" customHeight="1" x14ac:dyDescent="0.25">
      <c r="A10" s="43" t="s">
        <v>291</v>
      </c>
      <c r="B10" s="486">
        <v>104.471</v>
      </c>
      <c r="C10" s="477">
        <v>2.16</v>
      </c>
      <c r="D10" s="478">
        <v>225.48500000000001</v>
      </c>
      <c r="E10" s="479">
        <v>43.113999999999997</v>
      </c>
      <c r="F10" s="480">
        <v>25.359000000000002</v>
      </c>
      <c r="G10" s="480">
        <v>15.895</v>
      </c>
      <c r="H10" s="480">
        <v>293.95800000000003</v>
      </c>
      <c r="I10" s="481">
        <v>76.932000000000002</v>
      </c>
      <c r="J10" s="482">
        <v>155.273</v>
      </c>
      <c r="K10" s="482">
        <v>232.20500000000001</v>
      </c>
      <c r="L10" s="483">
        <v>28.073</v>
      </c>
      <c r="M10" s="484">
        <v>33.68</v>
      </c>
      <c r="N10" s="485">
        <v>293.95800000000003</v>
      </c>
      <c r="O10" s="145">
        <f t="shared" si="3"/>
        <v>1.2659417325208329</v>
      </c>
      <c r="P10" s="141">
        <f t="shared" si="4"/>
        <v>0.12089748282767382</v>
      </c>
      <c r="Q10" s="141">
        <f t="shared" si="5"/>
        <v>9.550003742031174E-2</v>
      </c>
      <c r="S10" s="43" t="str">
        <f t="shared" si="6"/>
        <v>1965/1966</v>
      </c>
      <c r="T10" s="486">
        <v>22.416</v>
      </c>
      <c r="U10" s="477">
        <v>4.6500000000000004</v>
      </c>
      <c r="V10" s="478">
        <v>104.218</v>
      </c>
      <c r="W10" s="479">
        <v>29.135999999999999</v>
      </c>
      <c r="X10" s="480">
        <v>2.1999999999999999E-2</v>
      </c>
      <c r="Y10" s="480">
        <v>133.376</v>
      </c>
      <c r="Z10" s="481">
        <v>9.1820000000000004</v>
      </c>
      <c r="AA10" s="482">
        <v>86.076999999999998</v>
      </c>
      <c r="AB10" s="482">
        <v>95.259</v>
      </c>
      <c r="AC10" s="483">
        <v>16.738</v>
      </c>
      <c r="AD10" s="484">
        <v>133.376</v>
      </c>
      <c r="AE10" s="508">
        <v>21.379000000000001</v>
      </c>
      <c r="AF10" s="145">
        <f t="shared" si="7"/>
        <v>0.22443023756285496</v>
      </c>
      <c r="AG10" s="141">
        <f t="shared" si="8"/>
        <v>0.17571043156027252</v>
      </c>
      <c r="AH10" s="141">
        <f t="shared" si="9"/>
        <v>0.78291781654894987</v>
      </c>
      <c r="AJ10" s="43" t="str">
        <f t="shared" si="10"/>
        <v>1965/1966</v>
      </c>
      <c r="AK10" s="386">
        <f t="shared" si="11"/>
        <v>0.21456672186539805</v>
      </c>
      <c r="AL10" s="387">
        <f>U10/C10</f>
        <v>2.1527777777777777</v>
      </c>
      <c r="AM10" s="388">
        <f>V10/D10</f>
        <v>0.46219482448943389</v>
      </c>
      <c r="AN10" s="389">
        <f>W10/E10</f>
        <v>0.67578976666512036</v>
      </c>
      <c r="AO10" s="390">
        <f>X10/F10</f>
        <v>8.6754209550849782E-4</v>
      </c>
      <c r="AP10" s="390">
        <f t="shared" si="0"/>
        <v>0.45372468175725783</v>
      </c>
      <c r="AQ10" s="391">
        <f t="shared" si="0"/>
        <v>0.1193521551500026</v>
      </c>
      <c r="AR10" s="392">
        <f t="shared" si="0"/>
        <v>0.55435909655896387</v>
      </c>
      <c r="AS10" s="392">
        <f t="shared" si="0"/>
        <v>0.41023664434443702</v>
      </c>
      <c r="AT10" s="393">
        <f t="shared" si="0"/>
        <v>0.59623125423004308</v>
      </c>
      <c r="AU10" s="394">
        <f t="shared" si="0"/>
        <v>3.9600950118764846</v>
      </c>
      <c r="AV10" s="395">
        <f t="shared" si="0"/>
        <v>7.2728076800087083E-2</v>
      </c>
      <c r="AX10" s="43" t="str">
        <f t="shared" si="12"/>
        <v>1965/1966</v>
      </c>
      <c r="AY10" s="281">
        <f t="shared" si="13"/>
        <v>82.055000000000007</v>
      </c>
      <c r="AZ10" s="273">
        <f t="shared" ref="AZ10:AZ58" si="17">BA10/AY10</f>
        <v>1.4778745963073547</v>
      </c>
      <c r="BA10" s="274">
        <f>D10-V10</f>
        <v>121.26700000000001</v>
      </c>
      <c r="BB10" s="275">
        <f>E10-W10</f>
        <v>13.977999999999998</v>
      </c>
      <c r="BC10" s="276">
        <f>F10-X10</f>
        <v>25.337000000000003</v>
      </c>
      <c r="BD10" s="276">
        <f t="shared" si="2"/>
        <v>160.58200000000002</v>
      </c>
      <c r="BE10" s="277">
        <f t="shared" si="2"/>
        <v>67.75</v>
      </c>
      <c r="BF10" s="278">
        <f t="shared" si="2"/>
        <v>69.195999999999998</v>
      </c>
      <c r="BG10" s="278">
        <f t="shared" si="2"/>
        <v>136.94600000000003</v>
      </c>
      <c r="BH10" s="279">
        <f t="shared" si="2"/>
        <v>11.335000000000001</v>
      </c>
      <c r="BI10" s="230">
        <f t="shared" si="2"/>
        <v>-99.695999999999998</v>
      </c>
      <c r="BJ10" s="280">
        <f t="shared" si="2"/>
        <v>272.57900000000001</v>
      </c>
      <c r="BK10" s="145">
        <f t="shared" si="14"/>
        <v>1.9904122792925676</v>
      </c>
      <c r="BL10" s="141">
        <f t="shared" si="15"/>
        <v>8.2769850890131863E-2</v>
      </c>
      <c r="BM10" s="141">
        <f t="shared" si="16"/>
        <v>4.1584274650651738E-2</v>
      </c>
    </row>
    <row r="11" spans="1:65" ht="15" customHeight="1" x14ac:dyDescent="0.25">
      <c r="A11" s="43" t="s">
        <v>292</v>
      </c>
      <c r="B11" s="486">
        <v>109.66200000000001</v>
      </c>
      <c r="C11" s="477">
        <v>2.2799999999999998</v>
      </c>
      <c r="D11" s="478">
        <v>250.08</v>
      </c>
      <c r="E11" s="479">
        <v>33.68</v>
      </c>
      <c r="F11" s="480">
        <v>25.423999999999999</v>
      </c>
      <c r="G11" s="480">
        <v>12.366</v>
      </c>
      <c r="H11" s="480">
        <v>309.18400000000003</v>
      </c>
      <c r="I11" s="481">
        <v>82.58</v>
      </c>
      <c r="J11" s="482">
        <v>160.53200000000001</v>
      </c>
      <c r="K11" s="482">
        <v>243.11199999999999</v>
      </c>
      <c r="L11" s="483">
        <v>27.02</v>
      </c>
      <c r="M11" s="484">
        <v>39.052</v>
      </c>
      <c r="N11" s="485">
        <v>309.18400000000003</v>
      </c>
      <c r="O11" s="145">
        <f t="shared" si="3"/>
        <v>1.2717759715686598</v>
      </c>
      <c r="P11" s="141">
        <f t="shared" si="4"/>
        <v>0.11114218960808188</v>
      </c>
      <c r="Q11" s="141">
        <f t="shared" si="5"/>
        <v>8.7391326847443579E-2</v>
      </c>
      <c r="S11" s="43" t="str">
        <f t="shared" si="6"/>
        <v>1966/1967</v>
      </c>
      <c r="T11" s="486">
        <v>23.068000000000001</v>
      </c>
      <c r="U11" s="477">
        <v>4.59</v>
      </c>
      <c r="V11" s="478">
        <v>105.86199999999999</v>
      </c>
      <c r="W11" s="479">
        <v>21.379000000000001</v>
      </c>
      <c r="X11" s="480">
        <v>2.1999999999999999E-2</v>
      </c>
      <c r="Y11" s="480">
        <v>127.26300000000001</v>
      </c>
      <c r="Z11" s="481">
        <v>9.3450000000000006</v>
      </c>
      <c r="AA11" s="482">
        <v>84.792000000000002</v>
      </c>
      <c r="AB11" s="482">
        <v>94.137</v>
      </c>
      <c r="AC11" s="483">
        <v>12.138</v>
      </c>
      <c r="AD11" s="484">
        <v>127.26300000000001</v>
      </c>
      <c r="AE11" s="508">
        <v>20.988</v>
      </c>
      <c r="AF11" s="145">
        <f t="shared" si="7"/>
        <v>0.22295165556582427</v>
      </c>
      <c r="AG11" s="141">
        <f t="shared" si="8"/>
        <v>0.12893973676662737</v>
      </c>
      <c r="AH11" s="141">
        <f t="shared" si="9"/>
        <v>0.57833047455688968</v>
      </c>
      <c r="AJ11" s="43" t="str">
        <f t="shared" si="10"/>
        <v>1966/1967</v>
      </c>
      <c r="AK11" s="386">
        <f t="shared" si="11"/>
        <v>0.21035545585526436</v>
      </c>
      <c r="AL11" s="387">
        <f>U11/C11</f>
        <v>2.013157894736842</v>
      </c>
      <c r="AM11" s="388">
        <f>V11/D11</f>
        <v>0.42331253998720403</v>
      </c>
      <c r="AN11" s="389">
        <f>W11/E11</f>
        <v>0.63476840855106897</v>
      </c>
      <c r="AO11" s="390">
        <f>X11/F11</f>
        <v>8.6532410320956578E-4</v>
      </c>
      <c r="AP11" s="390">
        <f t="shared" si="0"/>
        <v>0.41160926826743943</v>
      </c>
      <c r="AQ11" s="391">
        <f t="shared" si="0"/>
        <v>0.11316299346088643</v>
      </c>
      <c r="AR11" s="392">
        <f t="shared" si="0"/>
        <v>0.52819375576209104</v>
      </c>
      <c r="AS11" s="392">
        <f t="shared" si="0"/>
        <v>0.3872165915298299</v>
      </c>
      <c r="AT11" s="393">
        <f t="shared" si="0"/>
        <v>0.44922279792746117</v>
      </c>
      <c r="AU11" s="394">
        <f t="shared" si="0"/>
        <v>3.2588087677967841</v>
      </c>
      <c r="AV11" s="395">
        <f t="shared" si="0"/>
        <v>6.7881908507555364E-2</v>
      </c>
      <c r="AX11" s="43" t="str">
        <f t="shared" si="12"/>
        <v>1966/1967</v>
      </c>
      <c r="AY11" s="281">
        <f t="shared" si="13"/>
        <v>86.594000000000008</v>
      </c>
      <c r="AZ11" s="273">
        <f t="shared" si="17"/>
        <v>1.6654502621428737</v>
      </c>
      <c r="BA11" s="274">
        <f>D11-V11</f>
        <v>144.21800000000002</v>
      </c>
      <c r="BB11" s="275">
        <f>E11-W11</f>
        <v>12.300999999999998</v>
      </c>
      <c r="BC11" s="276">
        <f>F11-X11</f>
        <v>25.402000000000001</v>
      </c>
      <c r="BD11" s="276">
        <f t="shared" si="2"/>
        <v>181.92100000000002</v>
      </c>
      <c r="BE11" s="277">
        <f t="shared" si="2"/>
        <v>73.234999999999999</v>
      </c>
      <c r="BF11" s="278">
        <f t="shared" si="2"/>
        <v>75.740000000000009</v>
      </c>
      <c r="BG11" s="278">
        <f t="shared" si="2"/>
        <v>148.97499999999999</v>
      </c>
      <c r="BH11" s="279">
        <f t="shared" si="2"/>
        <v>14.882</v>
      </c>
      <c r="BI11" s="230">
        <f t="shared" si="2"/>
        <v>-88.211000000000013</v>
      </c>
      <c r="BJ11" s="280">
        <f t="shared" si="2"/>
        <v>288.19600000000003</v>
      </c>
      <c r="BK11" s="145">
        <f t="shared" si="14"/>
        <v>1.9345259271689883</v>
      </c>
      <c r="BL11" s="141">
        <f t="shared" si="15"/>
        <v>9.9895955697264643E-2</v>
      </c>
      <c r="BM11" s="141">
        <f t="shared" si="16"/>
        <v>5.1638468264653216E-2</v>
      </c>
    </row>
    <row r="12" spans="1:65" ht="15" customHeight="1" x14ac:dyDescent="0.25">
      <c r="A12" s="43" t="s">
        <v>293</v>
      </c>
      <c r="B12" s="486">
        <v>110.345</v>
      </c>
      <c r="C12" s="477">
        <v>2.38</v>
      </c>
      <c r="D12" s="478">
        <v>262.16399999999999</v>
      </c>
      <c r="E12" s="479">
        <v>39.052</v>
      </c>
      <c r="F12" s="480">
        <v>27.905000000000001</v>
      </c>
      <c r="G12" s="480">
        <v>13.57</v>
      </c>
      <c r="H12" s="480">
        <v>329.12099999999998</v>
      </c>
      <c r="I12" s="481">
        <v>82.596999999999994</v>
      </c>
      <c r="J12" s="482">
        <v>170.244</v>
      </c>
      <c r="K12" s="482">
        <v>252.84100000000001</v>
      </c>
      <c r="L12" s="483">
        <v>29.207000000000001</v>
      </c>
      <c r="M12" s="484">
        <v>47.073</v>
      </c>
      <c r="N12" s="485">
        <v>329.12099999999998</v>
      </c>
      <c r="O12" s="145">
        <f t="shared" si="3"/>
        <v>1.3016915769198822</v>
      </c>
      <c r="P12" s="141">
        <f t="shared" si="4"/>
        <v>0.11551528430911126</v>
      </c>
      <c r="Q12" s="141">
        <f t="shared" si="5"/>
        <v>8.8742438191425049E-2</v>
      </c>
      <c r="S12" s="43" t="str">
        <f t="shared" si="6"/>
        <v>1967/1968</v>
      </c>
      <c r="T12" s="486">
        <v>24.562000000000001</v>
      </c>
      <c r="U12" s="477">
        <v>5.03</v>
      </c>
      <c r="V12" s="478">
        <v>123.459</v>
      </c>
      <c r="W12" s="479">
        <v>20.988</v>
      </c>
      <c r="X12" s="480">
        <v>2.3E-2</v>
      </c>
      <c r="Y12" s="480">
        <v>144.47</v>
      </c>
      <c r="Z12" s="481">
        <v>9.5069999999999997</v>
      </c>
      <c r="AA12" s="482">
        <v>89.731999999999999</v>
      </c>
      <c r="AB12" s="482">
        <v>99.239000000000004</v>
      </c>
      <c r="AC12" s="483">
        <v>15.545999999999999</v>
      </c>
      <c r="AD12" s="484">
        <v>144.47</v>
      </c>
      <c r="AE12" s="508">
        <v>29.684999999999999</v>
      </c>
      <c r="AF12" s="145">
        <f t="shared" si="7"/>
        <v>0.29912635153518269</v>
      </c>
      <c r="AG12" s="141">
        <f t="shared" si="8"/>
        <v>0.15665212265339229</v>
      </c>
      <c r="AH12" s="141">
        <f t="shared" si="9"/>
        <v>0.5236988377968671</v>
      </c>
      <c r="AJ12" s="43" t="str">
        <f t="shared" si="10"/>
        <v>1967/1968</v>
      </c>
      <c r="AK12" s="386">
        <f t="shared" si="11"/>
        <v>0.22259277719878565</v>
      </c>
      <c r="AL12" s="387">
        <f>U12/C12</f>
        <v>2.1134453781512605</v>
      </c>
      <c r="AM12" s="388">
        <f>V12/D12</f>
        <v>0.47092278115988467</v>
      </c>
      <c r="AN12" s="389">
        <f>W12/E12</f>
        <v>0.537437263136331</v>
      </c>
      <c r="AO12" s="390">
        <f>X12/F12</f>
        <v>8.242250492743236E-4</v>
      </c>
      <c r="AP12" s="390">
        <f t="shared" si="0"/>
        <v>0.43895710088386947</v>
      </c>
      <c r="AQ12" s="391">
        <f t="shared" si="0"/>
        <v>0.11510103272515951</v>
      </c>
      <c r="AR12" s="392">
        <f t="shared" si="0"/>
        <v>0.52707878104367845</v>
      </c>
      <c r="AS12" s="392">
        <f t="shared" si="0"/>
        <v>0.39249567910267719</v>
      </c>
      <c r="AT12" s="393">
        <f t="shared" si="0"/>
        <v>0.53226966138254528</v>
      </c>
      <c r="AU12" s="394">
        <f t="shared" si="0"/>
        <v>3.0690629447878828</v>
      </c>
      <c r="AV12" s="395">
        <f t="shared" si="0"/>
        <v>9.019479158121177E-2</v>
      </c>
      <c r="AX12" s="43" t="str">
        <f t="shared" si="12"/>
        <v>1967/1968</v>
      </c>
      <c r="AY12" s="281">
        <f t="shared" si="13"/>
        <v>85.783000000000001</v>
      </c>
      <c r="AZ12" s="273">
        <f t="shared" si="17"/>
        <v>1.6169287621090425</v>
      </c>
      <c r="BA12" s="274">
        <f>D12-V12</f>
        <v>138.70499999999998</v>
      </c>
      <c r="BB12" s="275">
        <f>E12-W12</f>
        <v>18.064</v>
      </c>
      <c r="BC12" s="276">
        <f>F12-X12</f>
        <v>27.882000000000001</v>
      </c>
      <c r="BD12" s="276">
        <f t="shared" si="2"/>
        <v>184.65099999999998</v>
      </c>
      <c r="BE12" s="277">
        <f t="shared" si="2"/>
        <v>73.089999999999989</v>
      </c>
      <c r="BF12" s="278">
        <f t="shared" si="2"/>
        <v>80.512</v>
      </c>
      <c r="BG12" s="278">
        <f t="shared" si="2"/>
        <v>153.602</v>
      </c>
      <c r="BH12" s="279">
        <f t="shared" si="2"/>
        <v>13.661000000000001</v>
      </c>
      <c r="BI12" s="230">
        <f t="shared" si="2"/>
        <v>-97.396999999999991</v>
      </c>
      <c r="BJ12" s="280">
        <f t="shared" si="2"/>
        <v>299.43599999999998</v>
      </c>
      <c r="BK12" s="145">
        <f t="shared" si="14"/>
        <v>1.9494277418262782</v>
      </c>
      <c r="BL12" s="141">
        <f t="shared" si="15"/>
        <v>8.8937644041093222E-2</v>
      </c>
      <c r="BM12" s="141">
        <f t="shared" si="16"/>
        <v>4.5622436847940803E-2</v>
      </c>
    </row>
    <row r="13" spans="1:65" ht="15" customHeight="1" x14ac:dyDescent="0.25">
      <c r="A13" s="43" t="s">
        <v>294</v>
      </c>
      <c r="B13" s="486">
        <v>108.776</v>
      </c>
      <c r="C13" s="477">
        <v>2.3199999999999998</v>
      </c>
      <c r="D13" s="478">
        <v>252.49600000000001</v>
      </c>
      <c r="E13" s="479">
        <v>47.073</v>
      </c>
      <c r="F13" s="480">
        <v>27.725999999999999</v>
      </c>
      <c r="G13" s="480">
        <v>12.081</v>
      </c>
      <c r="H13" s="480">
        <v>327.29500000000002</v>
      </c>
      <c r="I13" s="481">
        <v>83.510999999999996</v>
      </c>
      <c r="J13" s="482">
        <v>173.13499999999999</v>
      </c>
      <c r="K13" s="482">
        <v>256.64600000000002</v>
      </c>
      <c r="L13" s="483">
        <v>26.951000000000001</v>
      </c>
      <c r="M13" s="484">
        <v>43.698</v>
      </c>
      <c r="N13" s="485">
        <v>327.29500000000002</v>
      </c>
      <c r="O13" s="145">
        <f t="shared" si="3"/>
        <v>1.2752780093981593</v>
      </c>
      <c r="P13" s="141">
        <f t="shared" si="4"/>
        <v>0.10501235164389859</v>
      </c>
      <c r="Q13" s="141">
        <f t="shared" si="5"/>
        <v>8.2344673765257642E-2</v>
      </c>
      <c r="S13" s="43" t="str">
        <f t="shared" si="6"/>
        <v>1968/1969</v>
      </c>
      <c r="T13" s="486">
        <v>22.654</v>
      </c>
      <c r="U13" s="477">
        <v>4.99</v>
      </c>
      <c r="V13" s="478">
        <v>113.024</v>
      </c>
      <c r="W13" s="479">
        <v>29.684999999999999</v>
      </c>
      <c r="X13" s="480">
        <v>3.3000000000000002E-2</v>
      </c>
      <c r="Y13" s="480">
        <v>142.74199999999999</v>
      </c>
      <c r="Z13" s="481">
        <v>9.7810000000000006</v>
      </c>
      <c r="AA13" s="482">
        <v>91.253</v>
      </c>
      <c r="AB13" s="482">
        <v>101.03400000000001</v>
      </c>
      <c r="AC13" s="483">
        <v>13.301</v>
      </c>
      <c r="AD13" s="484">
        <v>142.74199999999999</v>
      </c>
      <c r="AE13" s="508">
        <v>28.407</v>
      </c>
      <c r="AF13" s="145">
        <f t="shared" si="7"/>
        <v>0.28116277688698854</v>
      </c>
      <c r="AG13" s="141">
        <f t="shared" si="8"/>
        <v>0.13164875190529921</v>
      </c>
      <c r="AH13" s="141">
        <f t="shared" si="9"/>
        <v>0.46822966170310137</v>
      </c>
      <c r="AJ13" s="43" t="str">
        <f t="shared" si="10"/>
        <v>1968/1969</v>
      </c>
      <c r="AK13" s="386">
        <f t="shared" si="11"/>
        <v>0.20826285209972789</v>
      </c>
      <c r="AL13" s="387">
        <f>U13/C13</f>
        <v>2.1508620689655173</v>
      </c>
      <c r="AM13" s="388">
        <f>V13/D13</f>
        <v>0.4476268930992966</v>
      </c>
      <c r="AN13" s="389">
        <f>W13/E13</f>
        <v>0.63061627684659993</v>
      </c>
      <c r="AO13" s="390">
        <f>X13/F13</f>
        <v>1.1902185674096516E-3</v>
      </c>
      <c r="AP13" s="390">
        <f t="shared" si="0"/>
        <v>0.43612643028460557</v>
      </c>
      <c r="AQ13" s="391">
        <f t="shared" si="0"/>
        <v>0.11712229526649186</v>
      </c>
      <c r="AR13" s="392">
        <f t="shared" si="0"/>
        <v>0.52706269673953854</v>
      </c>
      <c r="AS13" s="392">
        <f t="shared" si="0"/>
        <v>0.39367065919593525</v>
      </c>
      <c r="AT13" s="393">
        <f t="shared" si="0"/>
        <v>0.4935252866312938</v>
      </c>
      <c r="AU13" s="394">
        <f t="shared" si="0"/>
        <v>3.2665568218225087</v>
      </c>
      <c r="AV13" s="395">
        <f t="shared" si="0"/>
        <v>8.6793259903145473E-2</v>
      </c>
      <c r="AX13" s="43" t="str">
        <f t="shared" si="12"/>
        <v>1968/1969</v>
      </c>
      <c r="AY13" s="281">
        <f t="shared" si="13"/>
        <v>86.122</v>
      </c>
      <c r="AZ13" s="273">
        <f t="shared" si="17"/>
        <v>1.619470054109287</v>
      </c>
      <c r="BA13" s="274">
        <f>D13-V13</f>
        <v>139.47200000000001</v>
      </c>
      <c r="BB13" s="275">
        <f>E13-W13</f>
        <v>17.388000000000002</v>
      </c>
      <c r="BC13" s="276">
        <f>F13-X13</f>
        <v>27.692999999999998</v>
      </c>
      <c r="BD13" s="276">
        <f t="shared" si="2"/>
        <v>184.55300000000003</v>
      </c>
      <c r="BE13" s="277">
        <f t="shared" si="2"/>
        <v>73.72999999999999</v>
      </c>
      <c r="BF13" s="278">
        <f t="shared" si="2"/>
        <v>81.881999999999991</v>
      </c>
      <c r="BG13" s="278">
        <f t="shared" si="2"/>
        <v>155.61200000000002</v>
      </c>
      <c r="BH13" s="279">
        <f t="shared" si="2"/>
        <v>13.65</v>
      </c>
      <c r="BI13" s="230">
        <f t="shared" si="2"/>
        <v>-99.043999999999983</v>
      </c>
      <c r="BJ13" s="280">
        <f t="shared" si="2"/>
        <v>298.88800000000003</v>
      </c>
      <c r="BK13" s="145">
        <f t="shared" si="14"/>
        <v>1.9207259080276584</v>
      </c>
      <c r="BL13" s="141">
        <f t="shared" si="15"/>
        <v>8.7718170835154097E-2</v>
      </c>
      <c r="BM13" s="141">
        <f t="shared" si="16"/>
        <v>4.5669280800835092E-2</v>
      </c>
    </row>
    <row r="14" spans="1:65" ht="15" customHeight="1" x14ac:dyDescent="0.25">
      <c r="A14" s="43" t="s">
        <v>295</v>
      </c>
      <c r="B14" s="486">
        <v>109.941</v>
      </c>
      <c r="C14" s="477">
        <v>2.46</v>
      </c>
      <c r="D14" s="478">
        <v>270.03800000000001</v>
      </c>
      <c r="E14" s="479">
        <v>43.698</v>
      </c>
      <c r="F14" s="480">
        <v>28.169</v>
      </c>
      <c r="G14" s="480">
        <v>15.638999999999999</v>
      </c>
      <c r="H14" s="480">
        <v>341.90499999999997</v>
      </c>
      <c r="I14" s="481">
        <v>89.194000000000003</v>
      </c>
      <c r="J14" s="482">
        <v>180.477</v>
      </c>
      <c r="K14" s="482">
        <v>269.67099999999999</v>
      </c>
      <c r="L14" s="483">
        <v>31.161999999999999</v>
      </c>
      <c r="M14" s="484">
        <v>41.072000000000003</v>
      </c>
      <c r="N14" s="485">
        <v>341.90499999999997</v>
      </c>
      <c r="O14" s="145">
        <f t="shared" si="3"/>
        <v>1.2678597253690607</v>
      </c>
      <c r="P14" s="141">
        <f t="shared" si="4"/>
        <v>0.11555562147950652</v>
      </c>
      <c r="Q14" s="141">
        <f t="shared" si="5"/>
        <v>9.1142276363317301E-2</v>
      </c>
      <c r="S14" s="43" t="str">
        <f t="shared" si="6"/>
        <v>1969/1970</v>
      </c>
      <c r="T14" s="486">
        <v>22.085999999999999</v>
      </c>
      <c r="U14" s="477">
        <v>5.39</v>
      </c>
      <c r="V14" s="478">
        <v>119.057</v>
      </c>
      <c r="W14" s="479">
        <v>28.407</v>
      </c>
      <c r="X14" s="480">
        <v>2.7E-2</v>
      </c>
      <c r="Y14" s="480">
        <v>147.49100000000001</v>
      </c>
      <c r="Z14" s="481">
        <v>10.099</v>
      </c>
      <c r="AA14" s="482">
        <v>96.31</v>
      </c>
      <c r="AB14" s="482">
        <v>106.40900000000001</v>
      </c>
      <c r="AC14" s="483">
        <v>15.548999999999999</v>
      </c>
      <c r="AD14" s="484">
        <v>147.49100000000001</v>
      </c>
      <c r="AE14" s="508">
        <v>25.533000000000001</v>
      </c>
      <c r="AF14" s="145">
        <f t="shared" si="7"/>
        <v>0.23995150786117717</v>
      </c>
      <c r="AG14" s="141">
        <f t="shared" si="8"/>
        <v>0.14612485785976748</v>
      </c>
      <c r="AH14" s="141">
        <f t="shared" si="9"/>
        <v>0.60897661849371398</v>
      </c>
      <c r="AJ14" s="43" t="str">
        <f t="shared" si="10"/>
        <v>1969/1970</v>
      </c>
      <c r="AK14" s="386">
        <f t="shared" si="11"/>
        <v>0.20088956804104019</v>
      </c>
      <c r="AL14" s="387">
        <f>U14/C14</f>
        <v>2.1910569105691056</v>
      </c>
      <c r="AM14" s="388">
        <f>V14/D14</f>
        <v>0.440889800694717</v>
      </c>
      <c r="AN14" s="389">
        <f>W14/E14</f>
        <v>0.65007551833035837</v>
      </c>
      <c r="AO14" s="390">
        <f>X14/F14</f>
        <v>9.5850047925023958E-4</v>
      </c>
      <c r="AP14" s="390">
        <f t="shared" si="0"/>
        <v>0.43138006171304905</v>
      </c>
      <c r="AQ14" s="391">
        <f t="shared" si="0"/>
        <v>0.11322510482767899</v>
      </c>
      <c r="AR14" s="392">
        <f t="shared" si="0"/>
        <v>0.53364140583010578</v>
      </c>
      <c r="AS14" s="392">
        <f t="shared" si="0"/>
        <v>0.39458822046122871</v>
      </c>
      <c r="AT14" s="393">
        <f t="shared" si="0"/>
        <v>0.49897310827289648</v>
      </c>
      <c r="AU14" s="394">
        <f t="shared" si="0"/>
        <v>3.5910352551616675</v>
      </c>
      <c r="AV14" s="395">
        <f t="shared" si="0"/>
        <v>7.4678638803176337E-2</v>
      </c>
      <c r="AX14" s="43" t="str">
        <f t="shared" si="12"/>
        <v>1969/1970</v>
      </c>
      <c r="AY14" s="281">
        <f t="shared" si="13"/>
        <v>87.855000000000004</v>
      </c>
      <c r="AZ14" s="273">
        <f t="shared" si="17"/>
        <v>1.7185248420693187</v>
      </c>
      <c r="BA14" s="274">
        <f>D14-V14</f>
        <v>150.98099999999999</v>
      </c>
      <c r="BB14" s="275">
        <f>E14-W14</f>
        <v>15.291</v>
      </c>
      <c r="BC14" s="276">
        <f>F14-X14</f>
        <v>28.141999999999999</v>
      </c>
      <c r="BD14" s="276">
        <f t="shared" si="2"/>
        <v>194.41399999999996</v>
      </c>
      <c r="BE14" s="277">
        <f t="shared" si="2"/>
        <v>79.094999999999999</v>
      </c>
      <c r="BF14" s="278">
        <f t="shared" si="2"/>
        <v>84.167000000000002</v>
      </c>
      <c r="BG14" s="278">
        <f t="shared" si="2"/>
        <v>163.262</v>
      </c>
      <c r="BH14" s="279">
        <f t="shared" si="2"/>
        <v>15.613</v>
      </c>
      <c r="BI14" s="230">
        <f t="shared" si="2"/>
        <v>-106.41900000000001</v>
      </c>
      <c r="BJ14" s="280">
        <f t="shared" si="2"/>
        <v>316.37199999999996</v>
      </c>
      <c r="BK14" s="145">
        <f t="shared" si="14"/>
        <v>1.9378177408092512</v>
      </c>
      <c r="BL14" s="141">
        <f t="shared" si="15"/>
        <v>9.5631561539121168E-2</v>
      </c>
      <c r="BM14" s="141">
        <f t="shared" si="16"/>
        <v>4.9350132122943882E-2</v>
      </c>
    </row>
    <row r="15" spans="1:65" ht="15" customHeight="1" x14ac:dyDescent="0.25">
      <c r="A15" s="43" t="s">
        <v>124</v>
      </c>
      <c r="B15" s="486">
        <v>112.523</v>
      </c>
      <c r="C15" s="477">
        <v>2.38</v>
      </c>
      <c r="D15" s="478">
        <v>268.07799999999997</v>
      </c>
      <c r="E15" s="479">
        <v>41.072000000000003</v>
      </c>
      <c r="F15" s="480">
        <v>28.391999999999999</v>
      </c>
      <c r="G15" s="480">
        <v>13.404</v>
      </c>
      <c r="H15" s="480">
        <v>337.54199999999997</v>
      </c>
      <c r="I15" s="481">
        <v>96.275999999999996</v>
      </c>
      <c r="J15" s="482">
        <v>172.96199999999999</v>
      </c>
      <c r="K15" s="482">
        <v>269.238</v>
      </c>
      <c r="L15" s="483">
        <v>32.155999999999999</v>
      </c>
      <c r="M15" s="484">
        <v>36.148000000000003</v>
      </c>
      <c r="N15" s="485">
        <v>337.54199999999997</v>
      </c>
      <c r="O15" s="145">
        <f t="shared" si="3"/>
        <v>1.2536937579390723</v>
      </c>
      <c r="P15" s="141">
        <f t="shared" si="4"/>
        <v>0.11943336378965821</v>
      </c>
      <c r="Q15" s="141">
        <f t="shared" si="5"/>
        <v>9.5265181814411251E-2</v>
      </c>
      <c r="S15" s="43" t="str">
        <f t="shared" si="6"/>
        <v>1970/1971</v>
      </c>
      <c r="T15" s="486">
        <v>23.212</v>
      </c>
      <c r="U15" s="477">
        <v>4.54</v>
      </c>
      <c r="V15" s="478">
        <v>105.47199999999999</v>
      </c>
      <c r="W15" s="479">
        <v>25.533000000000001</v>
      </c>
      <c r="X15" s="480">
        <v>0.10199999999999999</v>
      </c>
      <c r="Y15" s="480">
        <v>131.107</v>
      </c>
      <c r="Z15" s="481">
        <v>10.102</v>
      </c>
      <c r="AA15" s="482">
        <v>91.311000000000007</v>
      </c>
      <c r="AB15" s="482">
        <v>101.413</v>
      </c>
      <c r="AC15" s="483">
        <v>12.853999999999999</v>
      </c>
      <c r="AD15" s="484">
        <v>131.107</v>
      </c>
      <c r="AE15" s="508">
        <v>16.84</v>
      </c>
      <c r="AF15" s="145">
        <f t="shared" si="7"/>
        <v>0.16605366175934053</v>
      </c>
      <c r="AG15" s="141">
        <f t="shared" si="8"/>
        <v>0.12674903611962962</v>
      </c>
      <c r="AH15" s="141">
        <f t="shared" si="9"/>
        <v>0.76330166270783839</v>
      </c>
      <c r="AJ15" s="43" t="str">
        <f t="shared" si="10"/>
        <v>1970/1971</v>
      </c>
      <c r="AK15" s="386">
        <f t="shared" si="11"/>
        <v>0.20628671471610249</v>
      </c>
      <c r="AL15" s="387">
        <f>U15/C15</f>
        <v>1.9075630252100841</v>
      </c>
      <c r="AM15" s="388">
        <f>V15/D15</f>
        <v>0.39343773080968975</v>
      </c>
      <c r="AN15" s="389">
        <f>W15/E15</f>
        <v>0.62166439423451503</v>
      </c>
      <c r="AO15" s="390">
        <f>X15/F15</f>
        <v>3.5925612848689771E-3</v>
      </c>
      <c r="AP15" s="390">
        <f t="shared" si="0"/>
        <v>0.38841684886621519</v>
      </c>
      <c r="AQ15" s="391">
        <f t="shared" si="0"/>
        <v>0.10492750010386806</v>
      </c>
      <c r="AR15" s="392">
        <f t="shared" si="0"/>
        <v>0.52792520900544637</v>
      </c>
      <c r="AS15" s="392">
        <f t="shared" si="0"/>
        <v>0.37666674095038588</v>
      </c>
      <c r="AT15" s="393">
        <f t="shared" si="0"/>
        <v>0.39973877347928843</v>
      </c>
      <c r="AU15" s="394">
        <f t="shared" si="0"/>
        <v>3.6269503153701446</v>
      </c>
      <c r="AV15" s="395">
        <f t="shared" si="0"/>
        <v>4.9890087752042712E-2</v>
      </c>
      <c r="AX15" s="43" t="str">
        <f t="shared" si="12"/>
        <v>1970/1971</v>
      </c>
      <c r="AY15" s="281">
        <f t="shared" si="13"/>
        <v>89.310999999999993</v>
      </c>
      <c r="AZ15" s="273">
        <f t="shared" si="17"/>
        <v>1.8206715858068996</v>
      </c>
      <c r="BA15" s="274">
        <f>D15-V15</f>
        <v>162.60599999999999</v>
      </c>
      <c r="BB15" s="275">
        <f>E15-W15</f>
        <v>15.539000000000001</v>
      </c>
      <c r="BC15" s="276">
        <f>F15-X15</f>
        <v>28.29</v>
      </c>
      <c r="BD15" s="276">
        <f t="shared" si="2"/>
        <v>206.43499999999997</v>
      </c>
      <c r="BE15" s="277">
        <f t="shared" si="2"/>
        <v>86.173999999999992</v>
      </c>
      <c r="BF15" s="278">
        <f t="shared" si="2"/>
        <v>81.650999999999982</v>
      </c>
      <c r="BG15" s="278">
        <f t="shared" si="2"/>
        <v>167.82499999999999</v>
      </c>
      <c r="BH15" s="279">
        <f t="shared" si="2"/>
        <v>19.302</v>
      </c>
      <c r="BI15" s="230">
        <f t="shared" si="2"/>
        <v>-94.959000000000003</v>
      </c>
      <c r="BJ15" s="280">
        <f t="shared" si="2"/>
        <v>320.702</v>
      </c>
      <c r="BK15" s="145">
        <f t="shared" si="14"/>
        <v>1.9109310293460451</v>
      </c>
      <c r="BL15" s="141">
        <f t="shared" si="15"/>
        <v>0.11501266199910622</v>
      </c>
      <c r="BM15" s="141">
        <f t="shared" si="16"/>
        <v>6.0186715393106369E-2</v>
      </c>
    </row>
    <row r="16" spans="1:65" ht="15" customHeight="1" x14ac:dyDescent="0.25">
      <c r="A16" s="43" t="s">
        <v>125</v>
      </c>
      <c r="B16" s="486">
        <v>116.226</v>
      </c>
      <c r="C16" s="477">
        <v>2.65</v>
      </c>
      <c r="D16" s="478">
        <v>308.5</v>
      </c>
      <c r="E16" s="479">
        <v>36.148000000000003</v>
      </c>
      <c r="F16" s="480">
        <v>32.902999999999999</v>
      </c>
      <c r="G16" s="480">
        <v>14.928000000000001</v>
      </c>
      <c r="H16" s="480">
        <v>377.55099999999999</v>
      </c>
      <c r="I16" s="481">
        <v>95.843000000000004</v>
      </c>
      <c r="J16" s="482">
        <v>196.85</v>
      </c>
      <c r="K16" s="482">
        <v>292.69299999999998</v>
      </c>
      <c r="L16" s="483">
        <v>35.835999999999999</v>
      </c>
      <c r="M16" s="484">
        <v>49.021999999999998</v>
      </c>
      <c r="N16" s="485">
        <v>377.55099999999999</v>
      </c>
      <c r="O16" s="145">
        <f t="shared" si="3"/>
        <v>1.2899215218676223</v>
      </c>
      <c r="P16" s="141">
        <f t="shared" si="4"/>
        <v>0.12243545284649787</v>
      </c>
      <c r="Q16" s="141">
        <f t="shared" si="5"/>
        <v>9.4916978103620431E-2</v>
      </c>
      <c r="S16" s="43" t="str">
        <f t="shared" si="6"/>
        <v>1971/1972</v>
      </c>
      <c r="T16" s="486">
        <v>25.95</v>
      </c>
      <c r="U16" s="477">
        <v>5.53</v>
      </c>
      <c r="V16" s="478">
        <v>143.422</v>
      </c>
      <c r="W16" s="479">
        <v>16.84</v>
      </c>
      <c r="X16" s="480">
        <v>3.2000000000000001E-2</v>
      </c>
      <c r="Y16" s="480">
        <v>160.29400000000001</v>
      </c>
      <c r="Z16" s="481">
        <v>10.19</v>
      </c>
      <c r="AA16" s="482">
        <v>101.636</v>
      </c>
      <c r="AB16" s="482">
        <v>111.82599999999999</v>
      </c>
      <c r="AC16" s="483">
        <v>19.867999999999999</v>
      </c>
      <c r="AD16" s="484">
        <v>160.29400000000001</v>
      </c>
      <c r="AE16" s="508">
        <v>28.6</v>
      </c>
      <c r="AF16" s="145">
        <f t="shared" si="7"/>
        <v>0.25575447570332482</v>
      </c>
      <c r="AG16" s="141">
        <f t="shared" si="8"/>
        <v>0.17766887843614185</v>
      </c>
      <c r="AH16" s="141">
        <f t="shared" si="9"/>
        <v>0.69468531468531458</v>
      </c>
      <c r="AJ16" s="43" t="str">
        <f t="shared" si="10"/>
        <v>1971/1972</v>
      </c>
      <c r="AK16" s="386">
        <f t="shared" si="11"/>
        <v>0.22327190129575139</v>
      </c>
      <c r="AL16" s="387">
        <f>U16/C16</f>
        <v>2.0867924528301889</v>
      </c>
      <c r="AM16" s="388">
        <f>V16/D16</f>
        <v>0.46490113452188003</v>
      </c>
      <c r="AN16" s="389">
        <f>W16/E16</f>
        <v>0.46586256501051232</v>
      </c>
      <c r="AO16" s="390">
        <f>X16/F16</f>
        <v>9.7255569400966479E-4</v>
      </c>
      <c r="AP16" s="390">
        <f t="shared" si="0"/>
        <v>0.42456250943581136</v>
      </c>
      <c r="AQ16" s="391">
        <f t="shared" si="0"/>
        <v>0.10631971035965067</v>
      </c>
      <c r="AR16" s="392">
        <f t="shared" si="0"/>
        <v>0.51631191262382525</v>
      </c>
      <c r="AS16" s="392">
        <f t="shared" si="0"/>
        <v>0.38205901746881543</v>
      </c>
      <c r="AT16" s="393">
        <f t="shared" si="0"/>
        <v>0.55441455519589233</v>
      </c>
      <c r="AU16" s="394">
        <f t="shared" si="0"/>
        <v>3.2698380319040434</v>
      </c>
      <c r="AV16" s="395">
        <f t="shared" si="0"/>
        <v>7.5751355446019214E-2</v>
      </c>
      <c r="AX16" s="43" t="str">
        <f t="shared" si="12"/>
        <v>1971/1972</v>
      </c>
      <c r="AY16" s="281">
        <f t="shared" si="13"/>
        <v>90.275999999999996</v>
      </c>
      <c r="AZ16" s="273">
        <f t="shared" si="17"/>
        <v>1.8285923168948559</v>
      </c>
      <c r="BA16" s="274">
        <f>D16-V16</f>
        <v>165.078</v>
      </c>
      <c r="BB16" s="275">
        <f>E16-W16</f>
        <v>19.308000000000003</v>
      </c>
      <c r="BC16" s="276">
        <f>F16-X16</f>
        <v>32.871000000000002</v>
      </c>
      <c r="BD16" s="276">
        <f t="shared" si="2"/>
        <v>217.25699999999998</v>
      </c>
      <c r="BE16" s="277">
        <f t="shared" si="2"/>
        <v>85.653000000000006</v>
      </c>
      <c r="BF16" s="278">
        <f t="shared" si="2"/>
        <v>95.213999999999999</v>
      </c>
      <c r="BG16" s="278">
        <f t="shared" si="2"/>
        <v>180.86699999999999</v>
      </c>
      <c r="BH16" s="279">
        <f t="shared" si="2"/>
        <v>15.968</v>
      </c>
      <c r="BI16" s="230">
        <f t="shared" si="2"/>
        <v>-111.27200000000002</v>
      </c>
      <c r="BJ16" s="280">
        <f t="shared" si="2"/>
        <v>348.95099999999996</v>
      </c>
      <c r="BK16" s="145">
        <f t="shared" si="14"/>
        <v>1.92932375723598</v>
      </c>
      <c r="BL16" s="141">
        <f t="shared" si="15"/>
        <v>8.8285867515909486E-2</v>
      </c>
      <c r="BM16" s="141">
        <f t="shared" si="16"/>
        <v>4.5760006419239385E-2</v>
      </c>
    </row>
    <row r="17" spans="1:65" ht="15" customHeight="1" x14ac:dyDescent="0.25">
      <c r="A17" s="43" t="s">
        <v>126</v>
      </c>
      <c r="B17" s="486">
        <v>111.871</v>
      </c>
      <c r="C17" s="477">
        <v>2.7</v>
      </c>
      <c r="D17" s="478">
        <v>301.447</v>
      </c>
      <c r="E17" s="479">
        <v>49.021999999999998</v>
      </c>
      <c r="F17" s="480">
        <v>37.787999999999997</v>
      </c>
      <c r="G17" s="480">
        <v>27.623999999999999</v>
      </c>
      <c r="H17" s="480">
        <v>388.25700000000001</v>
      </c>
      <c r="I17" s="481">
        <v>97.756</v>
      </c>
      <c r="J17" s="482">
        <v>211.99299999999999</v>
      </c>
      <c r="K17" s="482">
        <v>309.74900000000002</v>
      </c>
      <c r="L17" s="483">
        <v>40.491999999999997</v>
      </c>
      <c r="M17" s="484">
        <v>38.015999999999998</v>
      </c>
      <c r="N17" s="485">
        <v>388.25700000000001</v>
      </c>
      <c r="O17" s="145">
        <f t="shared" si="3"/>
        <v>1.2534568311762104</v>
      </c>
      <c r="P17" s="141">
        <f t="shared" si="4"/>
        <v>0.13072520008135619</v>
      </c>
      <c r="Q17" s="141">
        <f t="shared" si="5"/>
        <v>0.10429174490092902</v>
      </c>
      <c r="S17" s="43" t="str">
        <f t="shared" si="6"/>
        <v>1972/1973</v>
      </c>
      <c r="T17" s="486">
        <v>23.274999999999999</v>
      </c>
      <c r="U17" s="477">
        <v>6.09</v>
      </c>
      <c r="V17" s="478">
        <v>141.73400000000001</v>
      </c>
      <c r="W17" s="479">
        <v>28.6</v>
      </c>
      <c r="X17" s="480">
        <v>2.4E-2</v>
      </c>
      <c r="Y17" s="480">
        <v>170.358</v>
      </c>
      <c r="Z17" s="481">
        <v>11.225</v>
      </c>
      <c r="AA17" s="482">
        <v>109.61499999999999</v>
      </c>
      <c r="AB17" s="482">
        <v>120.84</v>
      </c>
      <c r="AC17" s="483">
        <v>31.536000000000001</v>
      </c>
      <c r="AD17" s="484">
        <v>170.358</v>
      </c>
      <c r="AE17" s="508">
        <v>17.981999999999999</v>
      </c>
      <c r="AF17" s="145">
        <f t="shared" si="7"/>
        <v>0.14880834160873882</v>
      </c>
      <c r="AG17" s="141">
        <f t="shared" si="8"/>
        <v>0.26097318768619665</v>
      </c>
      <c r="AH17" s="141">
        <f t="shared" si="9"/>
        <v>1.753753753753754</v>
      </c>
      <c r="AJ17" s="43" t="str">
        <f t="shared" si="10"/>
        <v>1972/1973</v>
      </c>
      <c r="AK17" s="386">
        <f t="shared" si="11"/>
        <v>0.20805213147285712</v>
      </c>
      <c r="AL17" s="387">
        <f>U17/C17</f>
        <v>2.2555555555555555</v>
      </c>
      <c r="AM17" s="388">
        <f>V17/D17</f>
        <v>0.47017883740757083</v>
      </c>
      <c r="AN17" s="389">
        <f>W17/E17</f>
        <v>0.58341152951735964</v>
      </c>
      <c r="AO17" s="390">
        <f>X17/F17</f>
        <v>6.3512226103524931E-4</v>
      </c>
      <c r="AP17" s="390">
        <f t="shared" si="0"/>
        <v>0.43877637750253057</v>
      </c>
      <c r="AQ17" s="391">
        <f t="shared" si="0"/>
        <v>0.11482671140390359</v>
      </c>
      <c r="AR17" s="392">
        <f t="shared" si="0"/>
        <v>0.51706895982414514</v>
      </c>
      <c r="AS17" s="392">
        <f t="shared" si="0"/>
        <v>0.39012232485012055</v>
      </c>
      <c r="AT17" s="393">
        <f t="shared" si="0"/>
        <v>0.77882050775461831</v>
      </c>
      <c r="AU17" s="394">
        <f t="shared" si="0"/>
        <v>4.4812184343434343</v>
      </c>
      <c r="AV17" s="395">
        <f t="shared" si="0"/>
        <v>4.6314683315432814E-2</v>
      </c>
      <c r="AX17" s="43" t="str">
        <f t="shared" si="12"/>
        <v>1972/1973</v>
      </c>
      <c r="AY17" s="281">
        <f t="shared" si="13"/>
        <v>88.596000000000004</v>
      </c>
      <c r="AZ17" s="273">
        <f t="shared" si="17"/>
        <v>1.8027111833491352</v>
      </c>
      <c r="BA17" s="274">
        <f>D17-V17</f>
        <v>159.71299999999999</v>
      </c>
      <c r="BB17" s="275">
        <f>E17-W17</f>
        <v>20.421999999999997</v>
      </c>
      <c r="BC17" s="276">
        <f>F17-X17</f>
        <v>37.763999999999996</v>
      </c>
      <c r="BD17" s="276">
        <f t="shared" si="2"/>
        <v>217.899</v>
      </c>
      <c r="BE17" s="277">
        <f t="shared" si="2"/>
        <v>86.531000000000006</v>
      </c>
      <c r="BF17" s="278">
        <f t="shared" si="2"/>
        <v>102.378</v>
      </c>
      <c r="BG17" s="278">
        <f t="shared" si="2"/>
        <v>188.90900000000002</v>
      </c>
      <c r="BH17" s="279">
        <f t="shared" si="2"/>
        <v>8.955999999999996</v>
      </c>
      <c r="BI17" s="230">
        <f t="shared" si="2"/>
        <v>-132.34200000000001</v>
      </c>
      <c r="BJ17" s="280">
        <f t="shared" si="2"/>
        <v>370.27499999999998</v>
      </c>
      <c r="BK17" s="145">
        <f t="shared" si="14"/>
        <v>1.960070721881964</v>
      </c>
      <c r="BL17" s="141">
        <f t="shared" si="15"/>
        <v>4.7409069975490818E-2</v>
      </c>
      <c r="BM17" s="141">
        <f t="shared" si="16"/>
        <v>2.4187428262777654E-2</v>
      </c>
    </row>
    <row r="18" spans="1:65" ht="15" customHeight="1" x14ac:dyDescent="0.25">
      <c r="A18" s="43" t="s">
        <v>127</v>
      </c>
      <c r="B18" s="486">
        <v>118.151</v>
      </c>
      <c r="C18" s="477">
        <v>2.8</v>
      </c>
      <c r="D18" s="478">
        <v>330.52300000000002</v>
      </c>
      <c r="E18" s="479">
        <v>38.015999999999998</v>
      </c>
      <c r="F18" s="480">
        <v>44.706000000000003</v>
      </c>
      <c r="G18" s="480">
        <v>34.734000000000002</v>
      </c>
      <c r="H18" s="480">
        <v>413.245</v>
      </c>
      <c r="I18" s="481">
        <v>106.738</v>
      </c>
      <c r="J18" s="482">
        <v>220.21600000000001</v>
      </c>
      <c r="K18" s="482">
        <v>326.95400000000001</v>
      </c>
      <c r="L18" s="483">
        <v>47.570999999999998</v>
      </c>
      <c r="M18" s="484">
        <v>38.72</v>
      </c>
      <c r="N18" s="485">
        <v>413.245</v>
      </c>
      <c r="O18" s="145">
        <f t="shared" si="3"/>
        <v>1.2639239770732273</v>
      </c>
      <c r="P18" s="141">
        <f t="shared" si="4"/>
        <v>0.14549753176287794</v>
      </c>
      <c r="Q18" s="141">
        <f t="shared" si="5"/>
        <v>0.115115730377863</v>
      </c>
      <c r="S18" s="43" t="str">
        <f t="shared" si="6"/>
        <v>1973/1974</v>
      </c>
      <c r="T18" s="486">
        <v>25.149000000000001</v>
      </c>
      <c r="U18" s="477">
        <v>5.73</v>
      </c>
      <c r="V18" s="478">
        <v>144.04300000000001</v>
      </c>
      <c r="W18" s="479">
        <v>17.981999999999999</v>
      </c>
      <c r="X18" s="480">
        <v>2.5000000000000001E-2</v>
      </c>
      <c r="Y18" s="480">
        <v>162.05000000000001</v>
      </c>
      <c r="Z18" s="481">
        <v>11.708</v>
      </c>
      <c r="AA18" s="482">
        <v>106.80800000000001</v>
      </c>
      <c r="AB18" s="482">
        <v>118.51600000000001</v>
      </c>
      <c r="AC18" s="483">
        <v>31.242000000000001</v>
      </c>
      <c r="AD18" s="484">
        <v>162.05000000000001</v>
      </c>
      <c r="AE18" s="508">
        <v>12.292</v>
      </c>
      <c r="AF18" s="145">
        <f t="shared" si="7"/>
        <v>0.10371595396402172</v>
      </c>
      <c r="AG18" s="141">
        <f t="shared" si="8"/>
        <v>0.26360997671200515</v>
      </c>
      <c r="AH18" s="141">
        <f t="shared" si="9"/>
        <v>2.5416531077123334</v>
      </c>
      <c r="AJ18" s="43" t="str">
        <f t="shared" si="10"/>
        <v>1973/1974</v>
      </c>
      <c r="AK18" s="386">
        <f t="shared" si="11"/>
        <v>0.21285473673519481</v>
      </c>
      <c r="AL18" s="387">
        <f>U18/C18</f>
        <v>2.0464285714285717</v>
      </c>
      <c r="AM18" s="388">
        <f>V18/D18</f>
        <v>0.43580325726197572</v>
      </c>
      <c r="AN18" s="389">
        <f>W18/E18</f>
        <v>0.47301136363636365</v>
      </c>
      <c r="AO18" s="390">
        <f>X18/F18</f>
        <v>5.5920905471301392E-4</v>
      </c>
      <c r="AP18" s="390">
        <f t="shared" si="0"/>
        <v>0.39214025578046924</v>
      </c>
      <c r="AQ18" s="391">
        <f t="shared" si="0"/>
        <v>0.10968914538402444</v>
      </c>
      <c r="AR18" s="392">
        <f t="shared" si="0"/>
        <v>0.48501471282740583</v>
      </c>
      <c r="AS18" s="392">
        <f t="shared" si="0"/>
        <v>0.36248524257234965</v>
      </c>
      <c r="AT18" s="393">
        <f t="shared" si="0"/>
        <v>0.65674465535725557</v>
      </c>
      <c r="AU18" s="394">
        <f t="shared" si="0"/>
        <v>4.1851756198347108</v>
      </c>
      <c r="AV18" s="395">
        <f t="shared" si="0"/>
        <v>2.974506648598289E-2</v>
      </c>
      <c r="AX18" s="43" t="str">
        <f t="shared" si="12"/>
        <v>1973/1974</v>
      </c>
      <c r="AY18" s="281">
        <f t="shared" si="13"/>
        <v>93.001999999999995</v>
      </c>
      <c r="AZ18" s="273">
        <f t="shared" si="17"/>
        <v>2.0051181695017313</v>
      </c>
      <c r="BA18" s="274">
        <f>D18-V18</f>
        <v>186.48000000000002</v>
      </c>
      <c r="BB18" s="275">
        <f>E18-W18</f>
        <v>20.033999999999999</v>
      </c>
      <c r="BC18" s="276">
        <f>F18-X18</f>
        <v>44.681000000000004</v>
      </c>
      <c r="BD18" s="276">
        <f t="shared" si="2"/>
        <v>251.19499999999999</v>
      </c>
      <c r="BE18" s="277">
        <f t="shared" si="2"/>
        <v>95.03</v>
      </c>
      <c r="BF18" s="278">
        <f t="shared" si="2"/>
        <v>113.408</v>
      </c>
      <c r="BG18" s="278">
        <f t="shared" si="2"/>
        <v>208.43799999999999</v>
      </c>
      <c r="BH18" s="279">
        <f t="shared" si="2"/>
        <v>16.328999999999997</v>
      </c>
      <c r="BI18" s="230">
        <f t="shared" si="2"/>
        <v>-123.33000000000001</v>
      </c>
      <c r="BJ18" s="280">
        <f t="shared" si="2"/>
        <v>400.95300000000003</v>
      </c>
      <c r="BK18" s="145">
        <f t="shared" si="14"/>
        <v>1.9236079793511742</v>
      </c>
      <c r="BL18" s="141">
        <f t="shared" si="15"/>
        <v>7.8339842063347362E-2</v>
      </c>
      <c r="BM18" s="141">
        <f t="shared" si="16"/>
        <v>4.0725471563998764E-2</v>
      </c>
    </row>
    <row r="19" spans="1:65" ht="15" customHeight="1" x14ac:dyDescent="0.25">
      <c r="A19" s="43" t="s">
        <v>128</v>
      </c>
      <c r="B19" s="486">
        <v>118.735</v>
      </c>
      <c r="C19" s="477">
        <v>2.5299999999999998</v>
      </c>
      <c r="D19" s="478">
        <v>299.78100000000001</v>
      </c>
      <c r="E19" s="479">
        <v>38.72</v>
      </c>
      <c r="F19" s="480">
        <v>40.204000000000001</v>
      </c>
      <c r="G19" s="480">
        <v>31.074000000000002</v>
      </c>
      <c r="H19" s="480">
        <v>378.70499999999998</v>
      </c>
      <c r="I19" s="481">
        <v>107.857</v>
      </c>
      <c r="J19" s="482">
        <v>182.94200000000001</v>
      </c>
      <c r="K19" s="482">
        <v>290.79899999999998</v>
      </c>
      <c r="L19" s="483">
        <v>42.216999999999999</v>
      </c>
      <c r="M19" s="484">
        <v>45.689</v>
      </c>
      <c r="N19" s="485">
        <v>378.70499999999998</v>
      </c>
      <c r="O19" s="145">
        <f t="shared" si="3"/>
        <v>1.3022912733537599</v>
      </c>
      <c r="P19" s="141">
        <f t="shared" si="4"/>
        <v>0.14517587749613994</v>
      </c>
      <c r="Q19" s="141">
        <f t="shared" si="5"/>
        <v>0.11147727122694445</v>
      </c>
      <c r="S19" s="43" t="str">
        <f t="shared" si="6"/>
        <v>1974/1975</v>
      </c>
      <c r="T19" s="486">
        <v>26.469000000000001</v>
      </c>
      <c r="U19" s="477">
        <v>4.51</v>
      </c>
      <c r="V19" s="478">
        <v>119.42100000000001</v>
      </c>
      <c r="W19" s="479">
        <v>12.292</v>
      </c>
      <c r="X19" s="480">
        <v>5.0999999999999997E-2</v>
      </c>
      <c r="Y19" s="480">
        <v>131.76400000000001</v>
      </c>
      <c r="Z19" s="481">
        <v>11.474</v>
      </c>
      <c r="AA19" s="482">
        <v>76.930000000000007</v>
      </c>
      <c r="AB19" s="482">
        <v>88.403999999999996</v>
      </c>
      <c r="AC19" s="483">
        <v>29.186</v>
      </c>
      <c r="AD19" s="484">
        <v>131.76400000000001</v>
      </c>
      <c r="AE19" s="508">
        <v>14.173999999999999</v>
      </c>
      <c r="AF19" s="145">
        <f t="shared" si="7"/>
        <v>0.16033211166915523</v>
      </c>
      <c r="AG19" s="141">
        <f t="shared" si="8"/>
        <v>0.33014343242387223</v>
      </c>
      <c r="AH19" s="141">
        <f t="shared" si="9"/>
        <v>2.0591223366727811</v>
      </c>
      <c r="AJ19" s="43" t="str">
        <f t="shared" si="10"/>
        <v>1974/1975</v>
      </c>
      <c r="AK19" s="386">
        <f t="shared" si="11"/>
        <v>0.22292500105276458</v>
      </c>
      <c r="AL19" s="387">
        <f>U19/C19</f>
        <v>1.7826086956521741</v>
      </c>
      <c r="AM19" s="388">
        <f>V19/D19</f>
        <v>0.39836080338647212</v>
      </c>
      <c r="AN19" s="389">
        <f>W19/E19</f>
        <v>0.31745867768595043</v>
      </c>
      <c r="AO19" s="390">
        <f>X19/F19</f>
        <v>1.2685304944781612E-3</v>
      </c>
      <c r="AP19" s="390">
        <f t="shared" si="0"/>
        <v>0.34793308775960186</v>
      </c>
      <c r="AQ19" s="391">
        <f t="shared" si="0"/>
        <v>0.106381597856421</v>
      </c>
      <c r="AR19" s="392">
        <f t="shared" si="0"/>
        <v>0.4205157918903259</v>
      </c>
      <c r="AS19" s="392">
        <f t="shared" si="0"/>
        <v>0.30400379643671405</v>
      </c>
      <c r="AT19" s="393">
        <f t="shared" si="0"/>
        <v>0.6913328753819552</v>
      </c>
      <c r="AU19" s="394">
        <f t="shared" si="0"/>
        <v>2.8839326752610042</v>
      </c>
      <c r="AV19" s="395">
        <f t="shared" si="0"/>
        <v>3.7427549147753529E-2</v>
      </c>
      <c r="AX19" s="43" t="str">
        <f t="shared" si="12"/>
        <v>1974/1975</v>
      </c>
      <c r="AY19" s="281">
        <f t="shared" si="13"/>
        <v>92.265999999999991</v>
      </c>
      <c r="AZ19" s="273">
        <f t="shared" si="17"/>
        <v>1.954782910281144</v>
      </c>
      <c r="BA19" s="274">
        <f>D19-V19</f>
        <v>180.36</v>
      </c>
      <c r="BB19" s="275">
        <f>E19-W19</f>
        <v>26.427999999999997</v>
      </c>
      <c r="BC19" s="276">
        <f>F19-X19</f>
        <v>40.152999999999999</v>
      </c>
      <c r="BD19" s="276">
        <f t="shared" si="2"/>
        <v>246.94099999999997</v>
      </c>
      <c r="BE19" s="277">
        <f t="shared" si="2"/>
        <v>96.382999999999996</v>
      </c>
      <c r="BF19" s="278">
        <f t="shared" si="2"/>
        <v>106.012</v>
      </c>
      <c r="BG19" s="278">
        <f t="shared" si="2"/>
        <v>202.39499999999998</v>
      </c>
      <c r="BH19" s="279">
        <f t="shared" si="2"/>
        <v>13.030999999999999</v>
      </c>
      <c r="BI19" s="230">
        <f t="shared" si="2"/>
        <v>-86.075000000000017</v>
      </c>
      <c r="BJ19" s="280">
        <f t="shared" si="2"/>
        <v>364.53100000000001</v>
      </c>
      <c r="BK19" s="145">
        <f t="shared" si="14"/>
        <v>1.8010869833740955</v>
      </c>
      <c r="BL19" s="141">
        <f t="shared" si="15"/>
        <v>6.4384001581066733E-2</v>
      </c>
      <c r="BM19" s="141">
        <f t="shared" si="16"/>
        <v>3.5747302698535925E-2</v>
      </c>
    </row>
    <row r="20" spans="1:65" ht="15" customHeight="1" x14ac:dyDescent="0.25">
      <c r="A20" s="43" t="s">
        <v>129</v>
      </c>
      <c r="B20" s="486">
        <v>121.96899999999999</v>
      </c>
      <c r="C20" s="477">
        <v>2.78</v>
      </c>
      <c r="D20" s="478">
        <v>339.21499999999997</v>
      </c>
      <c r="E20" s="479">
        <v>45.689</v>
      </c>
      <c r="F20" s="480">
        <v>52.433999999999997</v>
      </c>
      <c r="G20" s="480">
        <v>39.256999999999998</v>
      </c>
      <c r="H20" s="480">
        <v>437.33800000000002</v>
      </c>
      <c r="I20" s="481">
        <v>116.27200000000001</v>
      </c>
      <c r="J20" s="482">
        <v>213.21600000000001</v>
      </c>
      <c r="K20" s="482">
        <v>329.488</v>
      </c>
      <c r="L20" s="483">
        <v>55.354999999999997</v>
      </c>
      <c r="M20" s="484">
        <v>52.494999999999997</v>
      </c>
      <c r="N20" s="485">
        <v>437.33800000000002</v>
      </c>
      <c r="O20" s="145">
        <f t="shared" si="3"/>
        <v>1.3273260331180499</v>
      </c>
      <c r="P20" s="141">
        <f t="shared" si="4"/>
        <v>0.1680030835720876</v>
      </c>
      <c r="Q20" s="141">
        <f t="shared" si="5"/>
        <v>0.12657258230476198</v>
      </c>
      <c r="S20" s="43" t="str">
        <f t="shared" si="6"/>
        <v>1975/1976</v>
      </c>
      <c r="T20" s="486">
        <v>27.367000000000001</v>
      </c>
      <c r="U20" s="477">
        <v>5.42</v>
      </c>
      <c r="V20" s="478">
        <v>148.36199999999999</v>
      </c>
      <c r="W20" s="479">
        <v>14.173999999999999</v>
      </c>
      <c r="X20" s="480">
        <v>3.7999999999999999E-2</v>
      </c>
      <c r="Y20" s="480">
        <v>162.57400000000001</v>
      </c>
      <c r="Z20" s="481">
        <v>13.228999999999999</v>
      </c>
      <c r="AA20" s="482">
        <v>90.980999999999995</v>
      </c>
      <c r="AB20" s="482">
        <v>104.21</v>
      </c>
      <c r="AC20" s="483">
        <v>42.28</v>
      </c>
      <c r="AD20" s="484">
        <v>162.57400000000001</v>
      </c>
      <c r="AE20" s="508">
        <v>16.084</v>
      </c>
      <c r="AF20" s="145">
        <f t="shared" si="7"/>
        <v>0.15434219364744267</v>
      </c>
      <c r="AG20" s="141">
        <f t="shared" si="8"/>
        <v>0.40571922080414552</v>
      </c>
      <c r="AH20" s="141">
        <f t="shared" si="9"/>
        <v>2.6286993285252427</v>
      </c>
      <c r="AJ20" s="43" t="str">
        <f t="shared" si="10"/>
        <v>1975/1976</v>
      </c>
      <c r="AK20" s="386">
        <f t="shared" si="11"/>
        <v>0.22437668587919882</v>
      </c>
      <c r="AL20" s="387">
        <f>U20/C20</f>
        <v>1.9496402877697843</v>
      </c>
      <c r="AM20" s="388">
        <f>V20/D20</f>
        <v>0.43736863051457042</v>
      </c>
      <c r="AN20" s="389">
        <f>W20/E20</f>
        <v>0.31022784477664206</v>
      </c>
      <c r="AO20" s="390">
        <f>X20/F20</f>
        <v>7.2472060113666702E-4</v>
      </c>
      <c r="AP20" s="390">
        <f t="shared" si="0"/>
        <v>0.37173536257997247</v>
      </c>
      <c r="AQ20" s="391">
        <f t="shared" si="0"/>
        <v>0.11377631760011007</v>
      </c>
      <c r="AR20" s="392">
        <f t="shared" si="0"/>
        <v>0.42670812696983335</v>
      </c>
      <c r="AS20" s="392">
        <f t="shared" si="0"/>
        <v>0.31627858981207202</v>
      </c>
      <c r="AT20" s="393">
        <f t="shared" si="0"/>
        <v>0.76379730828290138</v>
      </c>
      <c r="AU20" s="394">
        <f t="shared" si="0"/>
        <v>3.0969425659586629</v>
      </c>
      <c r="AV20" s="395">
        <f t="shared" si="0"/>
        <v>3.6777046586393129E-2</v>
      </c>
      <c r="AX20" s="43" t="str">
        <f t="shared" si="12"/>
        <v>1975/1976</v>
      </c>
      <c r="AY20" s="281">
        <f t="shared" si="13"/>
        <v>94.60199999999999</v>
      </c>
      <c r="AZ20" s="273">
        <f t="shared" si="17"/>
        <v>2.017430921122175</v>
      </c>
      <c r="BA20" s="274">
        <f>D20-V20</f>
        <v>190.85299999999998</v>
      </c>
      <c r="BB20" s="275">
        <f>E20-W20</f>
        <v>31.515000000000001</v>
      </c>
      <c r="BC20" s="276">
        <f>F20-X20</f>
        <v>52.396000000000001</v>
      </c>
      <c r="BD20" s="276">
        <f t="shared" si="2"/>
        <v>274.76400000000001</v>
      </c>
      <c r="BE20" s="277">
        <f t="shared" si="2"/>
        <v>103.04300000000001</v>
      </c>
      <c r="BF20" s="278">
        <f t="shared" si="2"/>
        <v>122.23500000000001</v>
      </c>
      <c r="BG20" s="278">
        <f t="shared" si="2"/>
        <v>225.27800000000002</v>
      </c>
      <c r="BH20" s="279">
        <f t="shared" si="2"/>
        <v>13.074999999999996</v>
      </c>
      <c r="BI20" s="230">
        <f t="shared" si="2"/>
        <v>-110.07900000000001</v>
      </c>
      <c r="BJ20" s="280">
        <f t="shared" si="2"/>
        <v>421.25400000000002</v>
      </c>
      <c r="BK20" s="145">
        <f t="shared" si="14"/>
        <v>1.869929598096574</v>
      </c>
      <c r="BL20" s="141">
        <f t="shared" si="15"/>
        <v>5.80394002077433E-2</v>
      </c>
      <c r="BM20" s="141">
        <f t="shared" si="16"/>
        <v>3.103828094213941E-2</v>
      </c>
    </row>
    <row r="21" spans="1:65" ht="15" customHeight="1" x14ac:dyDescent="0.25">
      <c r="A21" s="43" t="s">
        <v>130</v>
      </c>
      <c r="B21" s="486">
        <v>124.27</v>
      </c>
      <c r="C21" s="477">
        <v>2.87</v>
      </c>
      <c r="D21" s="478">
        <v>356.14</v>
      </c>
      <c r="E21" s="479">
        <v>52.494999999999997</v>
      </c>
      <c r="F21" s="480">
        <v>53.063000000000002</v>
      </c>
      <c r="G21" s="480">
        <v>45.985999999999997</v>
      </c>
      <c r="H21" s="480">
        <v>461.69799999999998</v>
      </c>
      <c r="I21" s="481">
        <v>125.18</v>
      </c>
      <c r="J21" s="482">
        <v>212.447</v>
      </c>
      <c r="K21" s="482">
        <v>337.62700000000001</v>
      </c>
      <c r="L21" s="483">
        <v>55.734000000000002</v>
      </c>
      <c r="M21" s="484">
        <v>68.337000000000003</v>
      </c>
      <c r="N21" s="485">
        <v>461.69799999999998</v>
      </c>
      <c r="O21" s="145">
        <f t="shared" si="3"/>
        <v>1.3674794966042407</v>
      </c>
      <c r="P21" s="141">
        <f t="shared" si="4"/>
        <v>0.16507566041815377</v>
      </c>
      <c r="Q21" s="141">
        <f t="shared" si="5"/>
        <v>0.12071527275405136</v>
      </c>
      <c r="S21" s="43" t="str">
        <f t="shared" si="6"/>
        <v>1976/1977</v>
      </c>
      <c r="T21" s="486">
        <v>28.937999999999999</v>
      </c>
      <c r="U21" s="477">
        <v>5.52</v>
      </c>
      <c r="V21" s="478">
        <v>159.75200000000001</v>
      </c>
      <c r="W21" s="479">
        <v>16.084</v>
      </c>
      <c r="X21" s="480">
        <v>6.2E-2</v>
      </c>
      <c r="Y21" s="480">
        <v>175.898</v>
      </c>
      <c r="Z21" s="481">
        <v>13.772</v>
      </c>
      <c r="AA21" s="482">
        <v>91.492000000000004</v>
      </c>
      <c r="AB21" s="482">
        <v>105.264</v>
      </c>
      <c r="AC21" s="483">
        <v>41.787999999999997</v>
      </c>
      <c r="AD21" s="484">
        <v>175.898</v>
      </c>
      <c r="AE21" s="508">
        <v>28.846</v>
      </c>
      <c r="AF21" s="145">
        <f t="shared" si="7"/>
        <v>0.27403480772153826</v>
      </c>
      <c r="AG21" s="141">
        <f t="shared" si="8"/>
        <v>0.39698282413740688</v>
      </c>
      <c r="AH21" s="141">
        <f t="shared" si="9"/>
        <v>1.4486583928447616</v>
      </c>
      <c r="AJ21" s="43" t="str">
        <f t="shared" si="10"/>
        <v>1976/1977</v>
      </c>
      <c r="AK21" s="386">
        <f t="shared" si="11"/>
        <v>0.23286392532389152</v>
      </c>
      <c r="AL21" s="387">
        <f t="shared" ref="AL21:AL57" si="18">U21/C21</f>
        <v>1.9233449477351914</v>
      </c>
      <c r="AM21" s="388">
        <f t="shared" ref="AM21:AM57" si="19">V21/D21</f>
        <v>0.44856517100016852</v>
      </c>
      <c r="AN21" s="389">
        <f t="shared" ref="AN21:AN57" si="20">W21/E21</f>
        <v>0.30639108486522526</v>
      </c>
      <c r="AO21" s="390">
        <f t="shared" ref="AO21:AO57" si="21">X21/F21</f>
        <v>1.1684224412490812E-3</v>
      </c>
      <c r="AP21" s="390">
        <f t="shared" ref="AP21:AP57" si="22">Y21/H21</f>
        <v>0.38098064102508566</v>
      </c>
      <c r="AQ21" s="391">
        <f t="shared" ref="AQ21:AQ57" si="23">Z21/I21</f>
        <v>0.11001757469244287</v>
      </c>
      <c r="AR21" s="392">
        <f t="shared" ref="AR21:AR57" si="24">AA21/J21</f>
        <v>0.43065799940691091</v>
      </c>
      <c r="AS21" s="392">
        <f t="shared" ref="AS21:AS57" si="25">AB21/K21</f>
        <v>0.31177601317430181</v>
      </c>
      <c r="AT21" s="393">
        <f t="shared" ref="AT21:AT57" si="26">AC21/L21</f>
        <v>0.74977572038611973</v>
      </c>
      <c r="AU21" s="394">
        <f t="shared" ref="AU21:AU57" si="27">AD21/M21</f>
        <v>2.5739789572266853</v>
      </c>
      <c r="AV21" s="395">
        <f t="shared" ref="AV21:AV57" si="28">AE21/N21</f>
        <v>6.2478070080442198E-2</v>
      </c>
      <c r="AX21" s="43" t="str">
        <f t="shared" si="12"/>
        <v>1976/1977</v>
      </c>
      <c r="AY21" s="281">
        <f t="shared" si="13"/>
        <v>95.331999999999994</v>
      </c>
      <c r="AZ21" s="273">
        <f t="shared" si="17"/>
        <v>2.0600427978013678</v>
      </c>
      <c r="BA21" s="274">
        <f t="shared" ref="BA21:BA58" si="29">D21-V21</f>
        <v>196.38799999999998</v>
      </c>
      <c r="BB21" s="275">
        <f t="shared" ref="BB21:BB58" si="30">E21-W21</f>
        <v>36.411000000000001</v>
      </c>
      <c r="BC21" s="276">
        <f t="shared" ref="BC21:BC58" si="31">F21-X21</f>
        <v>53.001000000000005</v>
      </c>
      <c r="BD21" s="276">
        <f t="shared" ref="BD21:BD58" si="32">H21-Y21</f>
        <v>285.79999999999995</v>
      </c>
      <c r="BE21" s="277">
        <f t="shared" ref="BE21:BE58" si="33">I21-Z21</f>
        <v>111.408</v>
      </c>
      <c r="BF21" s="278">
        <f t="shared" ref="BF21:BF58" si="34">J21-AA21</f>
        <v>120.955</v>
      </c>
      <c r="BG21" s="278">
        <f t="shared" ref="BG21:BG58" si="35">K21-AB21</f>
        <v>232.363</v>
      </c>
      <c r="BH21" s="279">
        <f t="shared" ref="BH21:BH58" si="36">L21-AC21</f>
        <v>13.946000000000005</v>
      </c>
      <c r="BI21" s="230">
        <f t="shared" ref="BI21:BI58" si="37">M21-AD21</f>
        <v>-107.56099999999999</v>
      </c>
      <c r="BJ21" s="280">
        <f t="shared" ref="BJ21:BJ58" si="38">N21-AE21</f>
        <v>432.85199999999998</v>
      </c>
      <c r="BK21" s="145">
        <f t="shared" si="14"/>
        <v>1.8628266978821928</v>
      </c>
      <c r="BL21" s="141">
        <f t="shared" si="15"/>
        <v>6.0018161239095751E-2</v>
      </c>
      <c r="BM21" s="141">
        <f t="shared" si="16"/>
        <v>3.2218864646576674E-2</v>
      </c>
    </row>
    <row r="22" spans="1:65" ht="15" customHeight="1" x14ac:dyDescent="0.25">
      <c r="A22" s="43" t="s">
        <v>131</v>
      </c>
      <c r="B22" s="486">
        <v>125.77200000000001</v>
      </c>
      <c r="C22" s="477">
        <v>2.91</v>
      </c>
      <c r="D22" s="478">
        <v>365.44099999999997</v>
      </c>
      <c r="E22" s="479">
        <v>68.337000000000003</v>
      </c>
      <c r="F22" s="480">
        <v>58.363999999999997</v>
      </c>
      <c r="G22" s="480">
        <v>45.176000000000002</v>
      </c>
      <c r="H22" s="480">
        <v>492.142</v>
      </c>
      <c r="I22" s="481">
        <v>127.114</v>
      </c>
      <c r="J22" s="482">
        <v>226.73</v>
      </c>
      <c r="K22" s="482">
        <v>353.84399999999999</v>
      </c>
      <c r="L22" s="483">
        <v>60.991</v>
      </c>
      <c r="M22" s="484">
        <v>77.307000000000002</v>
      </c>
      <c r="N22" s="485">
        <v>492.142</v>
      </c>
      <c r="O22" s="145">
        <f t="shared" si="3"/>
        <v>1.3908445529668441</v>
      </c>
      <c r="P22" s="141">
        <f t="shared" si="4"/>
        <v>0.17236691875515764</v>
      </c>
      <c r="Q22" s="141">
        <f t="shared" si="5"/>
        <v>0.12392967883253207</v>
      </c>
      <c r="S22" s="43" t="str">
        <f t="shared" si="6"/>
        <v>1977/1978</v>
      </c>
      <c r="T22" s="486">
        <v>28.981000000000002</v>
      </c>
      <c r="U22" s="477">
        <v>5.7</v>
      </c>
      <c r="V22" s="478">
        <v>165.23599999999999</v>
      </c>
      <c r="W22" s="479">
        <v>28.846</v>
      </c>
      <c r="X22" s="480">
        <v>6.0999999999999999E-2</v>
      </c>
      <c r="Y22" s="480">
        <v>194.143</v>
      </c>
      <c r="Z22" s="481">
        <v>14.757999999999999</v>
      </c>
      <c r="AA22" s="482">
        <v>94.74</v>
      </c>
      <c r="AB22" s="482">
        <v>109.498</v>
      </c>
      <c r="AC22" s="483">
        <v>48.170999999999999</v>
      </c>
      <c r="AD22" s="484">
        <v>194.143</v>
      </c>
      <c r="AE22" s="508">
        <v>36.473999999999997</v>
      </c>
      <c r="AF22" s="145">
        <f t="shared" si="7"/>
        <v>0.333101974465287</v>
      </c>
      <c r="AG22" s="141">
        <f t="shared" si="8"/>
        <v>0.43992584339439988</v>
      </c>
      <c r="AH22" s="141">
        <f t="shared" si="9"/>
        <v>1.3206941931238692</v>
      </c>
      <c r="AJ22" s="43" t="str">
        <f t="shared" si="10"/>
        <v>1977/1978</v>
      </c>
      <c r="AK22" s="386">
        <f t="shared" si="11"/>
        <v>0.23042489584327194</v>
      </c>
      <c r="AL22" s="387">
        <f t="shared" si="18"/>
        <v>1.9587628865979381</v>
      </c>
      <c r="AM22" s="388">
        <f t="shared" si="19"/>
        <v>0.45215506743906675</v>
      </c>
      <c r="AN22" s="389">
        <f t="shared" si="20"/>
        <v>0.42211393534981045</v>
      </c>
      <c r="AO22" s="390">
        <f t="shared" si="21"/>
        <v>1.0451648276334727E-3</v>
      </c>
      <c r="AP22" s="390">
        <f t="shared" si="22"/>
        <v>0.39448573785614721</v>
      </c>
      <c r="AQ22" s="391">
        <f t="shared" si="23"/>
        <v>0.11610050820523309</v>
      </c>
      <c r="AR22" s="392">
        <f t="shared" si="24"/>
        <v>0.41785383495787942</v>
      </c>
      <c r="AS22" s="392">
        <f t="shared" si="25"/>
        <v>0.30945275319067161</v>
      </c>
      <c r="AT22" s="393">
        <f t="shared" si="26"/>
        <v>0.78980505320457117</v>
      </c>
      <c r="AU22" s="394">
        <f t="shared" si="27"/>
        <v>2.5113249770395951</v>
      </c>
      <c r="AV22" s="395">
        <f t="shared" si="28"/>
        <v>7.411275607446631E-2</v>
      </c>
      <c r="AX22" s="43" t="str">
        <f t="shared" si="12"/>
        <v>1977/1978</v>
      </c>
      <c r="AY22" s="281">
        <f t="shared" si="13"/>
        <v>96.790999999999997</v>
      </c>
      <c r="AZ22" s="273">
        <f t="shared" si="17"/>
        <v>2.0684257833889514</v>
      </c>
      <c r="BA22" s="274">
        <f t="shared" si="29"/>
        <v>200.20499999999998</v>
      </c>
      <c r="BB22" s="275">
        <f t="shared" si="30"/>
        <v>39.491</v>
      </c>
      <c r="BC22" s="276">
        <f t="shared" si="31"/>
        <v>58.302999999999997</v>
      </c>
      <c r="BD22" s="276">
        <f t="shared" si="32"/>
        <v>297.99900000000002</v>
      </c>
      <c r="BE22" s="277">
        <f t="shared" si="33"/>
        <v>112.35600000000001</v>
      </c>
      <c r="BF22" s="278">
        <f t="shared" si="34"/>
        <v>131.99</v>
      </c>
      <c r="BG22" s="278">
        <f t="shared" si="35"/>
        <v>244.346</v>
      </c>
      <c r="BH22" s="279">
        <f t="shared" si="36"/>
        <v>12.82</v>
      </c>
      <c r="BI22" s="230">
        <f t="shared" si="37"/>
        <v>-116.836</v>
      </c>
      <c r="BJ22" s="280">
        <f t="shared" si="38"/>
        <v>455.66800000000001</v>
      </c>
      <c r="BK22" s="145">
        <f t="shared" si="14"/>
        <v>1.8648473885392025</v>
      </c>
      <c r="BL22" s="141">
        <f t="shared" si="15"/>
        <v>5.2466584269846857E-2</v>
      </c>
      <c r="BM22" s="141">
        <f t="shared" si="16"/>
        <v>2.813451899189761E-2</v>
      </c>
    </row>
    <row r="23" spans="1:65" ht="15" customHeight="1" x14ac:dyDescent="0.25">
      <c r="A23" s="43" t="s">
        <v>132</v>
      </c>
      <c r="B23" s="486">
        <v>126.04600000000001</v>
      </c>
      <c r="C23" s="477">
        <v>3.11</v>
      </c>
      <c r="D23" s="478">
        <v>392.12</v>
      </c>
      <c r="E23" s="479">
        <v>77.307000000000002</v>
      </c>
      <c r="F23" s="480">
        <v>65.143000000000001</v>
      </c>
      <c r="G23" s="480">
        <v>52.171999999999997</v>
      </c>
      <c r="H23" s="480">
        <v>534.57000000000005</v>
      </c>
      <c r="I23" s="481">
        <v>130.11600000000001</v>
      </c>
      <c r="J23" s="482">
        <v>246.98599999999999</v>
      </c>
      <c r="K23" s="482">
        <v>377.10199999999998</v>
      </c>
      <c r="L23" s="483">
        <v>66.087999999999994</v>
      </c>
      <c r="M23" s="484">
        <v>91.38</v>
      </c>
      <c r="N23" s="485">
        <v>534.57000000000005</v>
      </c>
      <c r="O23" s="145">
        <f t="shared" si="3"/>
        <v>1.4175740250648368</v>
      </c>
      <c r="P23" s="141">
        <f t="shared" si="4"/>
        <v>0.17525231900122512</v>
      </c>
      <c r="Q23" s="141">
        <f t="shared" si="5"/>
        <v>0.12362833679405875</v>
      </c>
      <c r="S23" s="43" t="str">
        <f t="shared" si="6"/>
        <v>1978/1979</v>
      </c>
      <c r="T23" s="486">
        <v>29.109000000000002</v>
      </c>
      <c r="U23" s="477">
        <v>6.34</v>
      </c>
      <c r="V23" s="478">
        <v>184.614</v>
      </c>
      <c r="W23" s="479">
        <v>36.473999999999997</v>
      </c>
      <c r="X23" s="480">
        <v>2.9000000000000001E-2</v>
      </c>
      <c r="Y23" s="480">
        <v>221.11699999999999</v>
      </c>
      <c r="Z23" s="481">
        <v>15.444000000000001</v>
      </c>
      <c r="AA23" s="482">
        <v>108.574</v>
      </c>
      <c r="AB23" s="482">
        <v>124.018</v>
      </c>
      <c r="AC23" s="483">
        <v>53.676000000000002</v>
      </c>
      <c r="AD23" s="484">
        <v>221.11699999999999</v>
      </c>
      <c r="AE23" s="508">
        <v>43.423000000000002</v>
      </c>
      <c r="AF23" s="145">
        <f t="shared" si="7"/>
        <v>0.35013465787224435</v>
      </c>
      <c r="AG23" s="141">
        <f t="shared" si="8"/>
        <v>0.43280814075376156</v>
      </c>
      <c r="AH23" s="141">
        <f t="shared" si="9"/>
        <v>1.2361191073854869</v>
      </c>
      <c r="AJ23" s="43" t="str">
        <f t="shared" si="10"/>
        <v>1978/1979</v>
      </c>
      <c r="AK23" s="386">
        <f t="shared" si="11"/>
        <v>0.23093949827840629</v>
      </c>
      <c r="AL23" s="387">
        <f t="shared" si="18"/>
        <v>2.0385852090032155</v>
      </c>
      <c r="AM23" s="388">
        <f t="shared" si="19"/>
        <v>0.47080995613587678</v>
      </c>
      <c r="AN23" s="389">
        <f t="shared" si="20"/>
        <v>0.47180721021382277</v>
      </c>
      <c r="AO23" s="390">
        <f t="shared" si="21"/>
        <v>4.4517446233670544E-4</v>
      </c>
      <c r="AP23" s="390">
        <f t="shared" si="22"/>
        <v>0.41363525824494446</v>
      </c>
      <c r="AQ23" s="391">
        <f t="shared" si="23"/>
        <v>0.11869408835193211</v>
      </c>
      <c r="AR23" s="392">
        <f t="shared" si="24"/>
        <v>0.43959576656166749</v>
      </c>
      <c r="AS23" s="392">
        <f t="shared" si="25"/>
        <v>0.32887123377759864</v>
      </c>
      <c r="AT23" s="393">
        <f t="shared" si="26"/>
        <v>0.81218980752935488</v>
      </c>
      <c r="AU23" s="394">
        <f t="shared" si="27"/>
        <v>2.4197526811118406</v>
      </c>
      <c r="AV23" s="395">
        <f t="shared" si="28"/>
        <v>8.1229773462783164E-2</v>
      </c>
      <c r="AX23" s="43" t="str">
        <f t="shared" si="12"/>
        <v>1978/1979</v>
      </c>
      <c r="AY23" s="281">
        <f t="shared" si="13"/>
        <v>96.937000000000012</v>
      </c>
      <c r="AZ23" s="273">
        <f t="shared" si="17"/>
        <v>2.1406274178074418</v>
      </c>
      <c r="BA23" s="274">
        <f t="shared" si="29"/>
        <v>207.506</v>
      </c>
      <c r="BB23" s="275">
        <f t="shared" si="30"/>
        <v>40.833000000000006</v>
      </c>
      <c r="BC23" s="276">
        <f t="shared" si="31"/>
        <v>65.114000000000004</v>
      </c>
      <c r="BD23" s="276">
        <f t="shared" si="32"/>
        <v>313.45300000000009</v>
      </c>
      <c r="BE23" s="277">
        <f t="shared" si="33"/>
        <v>114.67200000000001</v>
      </c>
      <c r="BF23" s="278">
        <f t="shared" si="34"/>
        <v>138.41199999999998</v>
      </c>
      <c r="BG23" s="278">
        <f t="shared" si="35"/>
        <v>253.08399999999997</v>
      </c>
      <c r="BH23" s="279">
        <f t="shared" si="36"/>
        <v>12.411999999999992</v>
      </c>
      <c r="BI23" s="230">
        <f t="shared" si="37"/>
        <v>-129.73699999999999</v>
      </c>
      <c r="BJ23" s="280">
        <f t="shared" si="38"/>
        <v>491.14700000000005</v>
      </c>
      <c r="BK23" s="145">
        <f t="shared" si="14"/>
        <v>1.9406481642458635</v>
      </c>
      <c r="BL23" s="141">
        <f t="shared" si="15"/>
        <v>4.9043005484345092E-2</v>
      </c>
      <c r="BM23" s="141">
        <f t="shared" si="16"/>
        <v>2.5271456407144888E-2</v>
      </c>
    </row>
    <row r="24" spans="1:65" ht="15" customHeight="1" x14ac:dyDescent="0.25">
      <c r="A24" s="43" t="s">
        <v>133</v>
      </c>
      <c r="B24" s="486">
        <v>127.255</v>
      </c>
      <c r="C24" s="477">
        <v>3.34</v>
      </c>
      <c r="D24" s="478">
        <v>425.56599999999997</v>
      </c>
      <c r="E24" s="479">
        <v>91.38</v>
      </c>
      <c r="F24" s="480">
        <v>75.433000000000007</v>
      </c>
      <c r="G24" s="480">
        <v>60.546999999999997</v>
      </c>
      <c r="H24" s="480">
        <v>592.37900000000002</v>
      </c>
      <c r="I24" s="481">
        <v>131.73699999999999</v>
      </c>
      <c r="J24" s="482">
        <v>277.09399999999999</v>
      </c>
      <c r="K24" s="482">
        <v>408.83100000000002</v>
      </c>
      <c r="L24" s="483">
        <v>72.393000000000001</v>
      </c>
      <c r="M24" s="484">
        <v>111.155</v>
      </c>
      <c r="N24" s="485">
        <v>592.37900000000002</v>
      </c>
      <c r="O24" s="145">
        <f t="shared" si="3"/>
        <v>1.4489581269522125</v>
      </c>
      <c r="P24" s="141">
        <f t="shared" si="4"/>
        <v>0.17707316715219737</v>
      </c>
      <c r="Q24" s="141">
        <f t="shared" si="5"/>
        <v>0.12220723557047093</v>
      </c>
      <c r="S24" s="43" t="str">
        <f t="shared" si="6"/>
        <v>1979/1980</v>
      </c>
      <c r="T24" s="486">
        <v>29.298999999999999</v>
      </c>
      <c r="U24" s="477">
        <v>6.87</v>
      </c>
      <c r="V24" s="478">
        <v>201.38399999999999</v>
      </c>
      <c r="W24" s="479">
        <v>43.423000000000002</v>
      </c>
      <c r="X24" s="480">
        <v>1.7999999999999999E-2</v>
      </c>
      <c r="Y24" s="480">
        <v>244.82499999999999</v>
      </c>
      <c r="Z24" s="481">
        <v>16.242999999999999</v>
      </c>
      <c r="AA24" s="482">
        <v>115.907</v>
      </c>
      <c r="AB24" s="482">
        <v>132.15</v>
      </c>
      <c r="AC24" s="483">
        <v>61.000999999999998</v>
      </c>
      <c r="AD24" s="484">
        <v>244.82499999999999</v>
      </c>
      <c r="AE24" s="508">
        <v>51.673999999999999</v>
      </c>
      <c r="AF24" s="145">
        <f t="shared" si="7"/>
        <v>0.39102534998108207</v>
      </c>
      <c r="AG24" s="141">
        <f t="shared" si="8"/>
        <v>0.46160423760877789</v>
      </c>
      <c r="AH24" s="141">
        <f t="shared" si="9"/>
        <v>1.1804969617215622</v>
      </c>
      <c r="AJ24" s="43" t="str">
        <f t="shared" si="10"/>
        <v>1979/1980</v>
      </c>
      <c r="AK24" s="386">
        <f t="shared" si="11"/>
        <v>0.23023849750500963</v>
      </c>
      <c r="AL24" s="387">
        <f t="shared" si="18"/>
        <v>2.0568862275449105</v>
      </c>
      <c r="AM24" s="388">
        <f t="shared" si="19"/>
        <v>0.47321449551890893</v>
      </c>
      <c r="AN24" s="389">
        <f t="shared" si="20"/>
        <v>0.47519150798861898</v>
      </c>
      <c r="AO24" s="390">
        <f t="shared" si="21"/>
        <v>2.3862235361181441E-4</v>
      </c>
      <c r="AP24" s="390">
        <f t="shared" si="22"/>
        <v>0.41329115313000625</v>
      </c>
      <c r="AQ24" s="391">
        <f t="shared" si="23"/>
        <v>0.12329869360923658</v>
      </c>
      <c r="AR24" s="392">
        <f t="shared" si="24"/>
        <v>0.41829487466347159</v>
      </c>
      <c r="AS24" s="392">
        <f t="shared" si="25"/>
        <v>0.32323869765257529</v>
      </c>
      <c r="AT24" s="393">
        <f t="shared" si="26"/>
        <v>0.84263671901979464</v>
      </c>
      <c r="AU24" s="394">
        <f t="shared" si="27"/>
        <v>2.2025549907786424</v>
      </c>
      <c r="AV24" s="395">
        <f t="shared" si="28"/>
        <v>8.7231316437618486E-2</v>
      </c>
      <c r="AX24" s="43" t="str">
        <f t="shared" si="12"/>
        <v>1979/1980</v>
      </c>
      <c r="AY24" s="281">
        <f t="shared" si="13"/>
        <v>97.955999999999989</v>
      </c>
      <c r="AZ24" s="273">
        <f t="shared" si="17"/>
        <v>2.2885989627996244</v>
      </c>
      <c r="BA24" s="274">
        <f t="shared" si="29"/>
        <v>224.18199999999999</v>
      </c>
      <c r="BB24" s="275">
        <f t="shared" si="30"/>
        <v>47.956999999999994</v>
      </c>
      <c r="BC24" s="276">
        <f t="shared" si="31"/>
        <v>75.415000000000006</v>
      </c>
      <c r="BD24" s="276">
        <f t="shared" si="32"/>
        <v>347.55400000000003</v>
      </c>
      <c r="BE24" s="277">
        <f t="shared" si="33"/>
        <v>115.494</v>
      </c>
      <c r="BF24" s="278">
        <f t="shared" si="34"/>
        <v>161.18700000000001</v>
      </c>
      <c r="BG24" s="278">
        <f t="shared" si="35"/>
        <v>276.68100000000004</v>
      </c>
      <c r="BH24" s="279">
        <f t="shared" si="36"/>
        <v>11.392000000000003</v>
      </c>
      <c r="BI24" s="230">
        <f t="shared" si="37"/>
        <v>-133.66999999999999</v>
      </c>
      <c r="BJ24" s="280">
        <f t="shared" si="38"/>
        <v>540.70500000000004</v>
      </c>
      <c r="BK24" s="145">
        <f t="shared" si="14"/>
        <v>1.9542541771932296</v>
      </c>
      <c r="BL24" s="141">
        <f t="shared" si="15"/>
        <v>4.1173770515503416E-2</v>
      </c>
      <c r="BM24" s="141">
        <f t="shared" si="16"/>
        <v>2.1068789820697056E-2</v>
      </c>
    </row>
    <row r="25" spans="1:65" ht="15" customHeight="1" x14ac:dyDescent="0.25">
      <c r="A25" s="43" t="s">
        <v>134</v>
      </c>
      <c r="B25" s="486">
        <v>131.18899999999999</v>
      </c>
      <c r="C25" s="477">
        <v>3.12</v>
      </c>
      <c r="D25" s="478">
        <v>408.73399999999998</v>
      </c>
      <c r="E25" s="479">
        <v>111.155</v>
      </c>
      <c r="F25" s="480">
        <v>74.263000000000005</v>
      </c>
      <c r="G25" s="480">
        <v>61.374000000000002</v>
      </c>
      <c r="H25" s="480">
        <v>594.67499999999995</v>
      </c>
      <c r="I25" s="481">
        <v>132.613</v>
      </c>
      <c r="J25" s="482">
        <v>278.69</v>
      </c>
      <c r="K25" s="482">
        <v>411.82600000000002</v>
      </c>
      <c r="L25" s="483">
        <v>80.308000000000007</v>
      </c>
      <c r="M25" s="484">
        <v>102.541</v>
      </c>
      <c r="N25" s="485">
        <v>594.67499999999995</v>
      </c>
      <c r="O25" s="145">
        <f t="shared" si="3"/>
        <v>1.4439957652018083</v>
      </c>
      <c r="P25" s="141">
        <f t="shared" si="4"/>
        <v>0.19500468644524629</v>
      </c>
      <c r="Q25" s="141">
        <f t="shared" si="5"/>
        <v>0.13504519275234375</v>
      </c>
      <c r="S25" s="43" t="str">
        <f t="shared" si="6"/>
        <v>1980/1981</v>
      </c>
      <c r="T25" s="486">
        <v>29.526</v>
      </c>
      <c r="U25" s="477">
        <v>5.71</v>
      </c>
      <c r="V25" s="478">
        <v>168.648</v>
      </c>
      <c r="W25" s="479">
        <v>51.673999999999999</v>
      </c>
      <c r="X25" s="480">
        <v>2.1999999999999999E-2</v>
      </c>
      <c r="Y25" s="480">
        <v>220.34399999999999</v>
      </c>
      <c r="Z25" s="481">
        <v>16.745000000000001</v>
      </c>
      <c r="AA25" s="482">
        <v>107.501</v>
      </c>
      <c r="AB25" s="482">
        <v>124.246</v>
      </c>
      <c r="AC25" s="483">
        <v>60.737000000000002</v>
      </c>
      <c r="AD25" s="484">
        <v>220.34399999999999</v>
      </c>
      <c r="AE25" s="508">
        <v>35.360999999999997</v>
      </c>
      <c r="AF25" s="145">
        <f t="shared" si="7"/>
        <v>0.28460473576614137</v>
      </c>
      <c r="AG25" s="141">
        <f t="shared" si="8"/>
        <v>0.48884471129855289</v>
      </c>
      <c r="AH25" s="141">
        <f t="shared" si="9"/>
        <v>1.7176267639489835</v>
      </c>
      <c r="AJ25" s="43" t="str">
        <f t="shared" si="10"/>
        <v>1980/1981</v>
      </c>
      <c r="AK25" s="386">
        <f t="shared" si="11"/>
        <v>0.22506460145286572</v>
      </c>
      <c r="AL25" s="387">
        <f t="shared" si="18"/>
        <v>1.8301282051282051</v>
      </c>
      <c r="AM25" s="388">
        <f t="shared" si="19"/>
        <v>0.41261064653295298</v>
      </c>
      <c r="AN25" s="389">
        <f t="shared" si="20"/>
        <v>0.46488237146327199</v>
      </c>
      <c r="AO25" s="390">
        <f t="shared" si="21"/>
        <v>2.9624442858489417E-4</v>
      </c>
      <c r="AP25" s="390">
        <f t="shared" si="22"/>
        <v>0.37052843990414935</v>
      </c>
      <c r="AQ25" s="391">
        <f t="shared" si="23"/>
        <v>0.126269671902453</v>
      </c>
      <c r="AR25" s="392">
        <f t="shared" si="24"/>
        <v>0.38573684021672827</v>
      </c>
      <c r="AS25" s="392">
        <f t="shared" si="25"/>
        <v>0.30169537620257098</v>
      </c>
      <c r="AT25" s="393">
        <f t="shared" si="26"/>
        <v>0.75630074214275034</v>
      </c>
      <c r="AU25" s="394">
        <f t="shared" si="27"/>
        <v>2.1488380257653037</v>
      </c>
      <c r="AV25" s="395">
        <f t="shared" si="28"/>
        <v>5.9462731744230043E-2</v>
      </c>
      <c r="AX25" s="43" t="str">
        <f t="shared" si="12"/>
        <v>1980/1981</v>
      </c>
      <c r="AY25" s="281">
        <f t="shared" si="13"/>
        <v>101.663</v>
      </c>
      <c r="AZ25" s="273">
        <f t="shared" si="17"/>
        <v>2.3615868113276215</v>
      </c>
      <c r="BA25" s="274">
        <f t="shared" si="29"/>
        <v>240.08599999999998</v>
      </c>
      <c r="BB25" s="275">
        <f t="shared" si="30"/>
        <v>59.481000000000002</v>
      </c>
      <c r="BC25" s="276">
        <f t="shared" si="31"/>
        <v>74.241</v>
      </c>
      <c r="BD25" s="276">
        <f t="shared" si="32"/>
        <v>374.33099999999996</v>
      </c>
      <c r="BE25" s="277">
        <f t="shared" si="33"/>
        <v>115.86799999999999</v>
      </c>
      <c r="BF25" s="278">
        <f t="shared" si="34"/>
        <v>171.18899999999999</v>
      </c>
      <c r="BG25" s="278">
        <f t="shared" si="35"/>
        <v>287.58000000000004</v>
      </c>
      <c r="BH25" s="279">
        <f t="shared" si="36"/>
        <v>19.571000000000005</v>
      </c>
      <c r="BI25" s="230">
        <f t="shared" si="37"/>
        <v>-117.803</v>
      </c>
      <c r="BJ25" s="280">
        <f t="shared" si="38"/>
        <v>559.31399999999996</v>
      </c>
      <c r="BK25" s="145">
        <f t="shared" si="14"/>
        <v>1.9448988107656995</v>
      </c>
      <c r="BL25" s="141">
        <f t="shared" si="15"/>
        <v>6.8054106683357679E-2</v>
      </c>
      <c r="BM25" s="141">
        <f t="shared" si="16"/>
        <v>3.4991078356701254E-2</v>
      </c>
    </row>
    <row r="26" spans="1:65" ht="15" customHeight="1" x14ac:dyDescent="0.25">
      <c r="A26" s="43" t="s">
        <v>135</v>
      </c>
      <c r="B26" s="486">
        <v>133.04499999999999</v>
      </c>
      <c r="C26" s="477">
        <v>3.32</v>
      </c>
      <c r="D26" s="478">
        <v>441.74799999999999</v>
      </c>
      <c r="E26" s="479">
        <v>102.541</v>
      </c>
      <c r="F26" s="480">
        <v>72.177000000000007</v>
      </c>
      <c r="G26" s="480">
        <v>50.502000000000002</v>
      </c>
      <c r="H26" s="480">
        <v>616.46600000000001</v>
      </c>
      <c r="I26" s="481">
        <v>135.15600000000001</v>
      </c>
      <c r="J26" s="482">
        <v>286.06900000000002</v>
      </c>
      <c r="K26" s="482">
        <v>421.22500000000002</v>
      </c>
      <c r="L26" s="483">
        <v>68.082999999999998</v>
      </c>
      <c r="M26" s="484">
        <v>127.158</v>
      </c>
      <c r="N26" s="485">
        <v>616.46600000000001</v>
      </c>
      <c r="O26" s="145">
        <f t="shared" si="3"/>
        <v>1.4635076265653748</v>
      </c>
      <c r="P26" s="141">
        <f t="shared" si="4"/>
        <v>0.16163095732684432</v>
      </c>
      <c r="Q26" s="141">
        <f t="shared" si="5"/>
        <v>0.11044080289910554</v>
      </c>
      <c r="S26" s="43" t="str">
        <f t="shared" si="6"/>
        <v>1981/1982</v>
      </c>
      <c r="T26" s="486">
        <v>30.158999999999999</v>
      </c>
      <c r="U26" s="477">
        <v>6.84</v>
      </c>
      <c r="V26" s="478">
        <v>206.22300000000001</v>
      </c>
      <c r="W26" s="479">
        <v>35.360999999999997</v>
      </c>
      <c r="X26" s="480">
        <v>1.4E-2</v>
      </c>
      <c r="Y26" s="480">
        <v>241.59800000000001</v>
      </c>
      <c r="Z26" s="481">
        <v>18.629000000000001</v>
      </c>
      <c r="AA26" s="482">
        <v>107.816</v>
      </c>
      <c r="AB26" s="482">
        <v>126.44499999999999</v>
      </c>
      <c r="AC26" s="483">
        <v>50.72</v>
      </c>
      <c r="AD26" s="484">
        <v>241.59800000000001</v>
      </c>
      <c r="AE26" s="508">
        <v>64.433000000000007</v>
      </c>
      <c r="AF26" s="145">
        <f t="shared" si="7"/>
        <v>0.50957333227885648</v>
      </c>
      <c r="AG26" s="141">
        <f t="shared" si="8"/>
        <v>0.40112301791292659</v>
      </c>
      <c r="AH26" s="141">
        <f t="shared" si="9"/>
        <v>0.78717427405211604</v>
      </c>
      <c r="AJ26" s="43" t="str">
        <f t="shared" si="10"/>
        <v>1981/1982</v>
      </c>
      <c r="AK26" s="386">
        <f t="shared" si="11"/>
        <v>0.22668270134165133</v>
      </c>
      <c r="AL26" s="387">
        <f t="shared" si="18"/>
        <v>2.0602409638554215</v>
      </c>
      <c r="AM26" s="388">
        <f t="shared" si="19"/>
        <v>0.46683403207258439</v>
      </c>
      <c r="AN26" s="389">
        <f t="shared" si="20"/>
        <v>0.34484742688290537</v>
      </c>
      <c r="AO26" s="390">
        <f t="shared" si="21"/>
        <v>1.9396760740956258E-4</v>
      </c>
      <c r="AP26" s="390">
        <f t="shared" si="22"/>
        <v>0.3919080695447924</v>
      </c>
      <c r="AQ26" s="391">
        <f t="shared" si="23"/>
        <v>0.13783331853561812</v>
      </c>
      <c r="AR26" s="392">
        <f t="shared" si="24"/>
        <v>0.37688809343200413</v>
      </c>
      <c r="AS26" s="392">
        <f t="shared" si="25"/>
        <v>0.30018398718024808</v>
      </c>
      <c r="AT26" s="393">
        <f t="shared" si="26"/>
        <v>0.74497304760366023</v>
      </c>
      <c r="AU26" s="394">
        <f t="shared" si="27"/>
        <v>1.8999826986898189</v>
      </c>
      <c r="AV26" s="395">
        <f t="shared" si="28"/>
        <v>0.10451995730502575</v>
      </c>
      <c r="AX26" s="43" t="str">
        <f t="shared" si="12"/>
        <v>1981/1982</v>
      </c>
      <c r="AY26" s="281">
        <f t="shared" si="13"/>
        <v>102.886</v>
      </c>
      <c r="AZ26" s="273">
        <f t="shared" si="17"/>
        <v>2.2891841455591626</v>
      </c>
      <c r="BA26" s="274">
        <f t="shared" si="29"/>
        <v>235.52499999999998</v>
      </c>
      <c r="BB26" s="275">
        <f t="shared" si="30"/>
        <v>67.180000000000007</v>
      </c>
      <c r="BC26" s="276">
        <f t="shared" si="31"/>
        <v>72.163000000000011</v>
      </c>
      <c r="BD26" s="276">
        <f t="shared" si="32"/>
        <v>374.86799999999999</v>
      </c>
      <c r="BE26" s="277">
        <f t="shared" si="33"/>
        <v>116.527</v>
      </c>
      <c r="BF26" s="278">
        <f t="shared" si="34"/>
        <v>178.25300000000001</v>
      </c>
      <c r="BG26" s="278">
        <f t="shared" si="35"/>
        <v>294.78000000000003</v>
      </c>
      <c r="BH26" s="279">
        <f t="shared" si="36"/>
        <v>17.363</v>
      </c>
      <c r="BI26" s="230">
        <f t="shared" si="37"/>
        <v>-114.44000000000001</v>
      </c>
      <c r="BJ26" s="280">
        <f t="shared" si="38"/>
        <v>552.03300000000002</v>
      </c>
      <c r="BK26" s="145">
        <f t="shared" si="14"/>
        <v>1.8726948911052308</v>
      </c>
      <c r="BL26" s="141">
        <f t="shared" si="15"/>
        <v>5.8901553701065194E-2</v>
      </c>
      <c r="BM26" s="141">
        <f t="shared" si="16"/>
        <v>3.145282981271047E-2</v>
      </c>
    </row>
    <row r="27" spans="1:65" ht="15" customHeight="1" x14ac:dyDescent="0.25">
      <c r="A27" s="43" t="s">
        <v>136</v>
      </c>
      <c r="B27" s="486">
        <v>125.24</v>
      </c>
      <c r="C27" s="477">
        <v>3.51</v>
      </c>
      <c r="D27" s="478">
        <v>439.85399999999998</v>
      </c>
      <c r="E27" s="479">
        <v>127.158</v>
      </c>
      <c r="F27" s="480">
        <v>66.623000000000005</v>
      </c>
      <c r="G27" s="480">
        <v>47.292999999999999</v>
      </c>
      <c r="H27" s="480">
        <v>633.63499999999999</v>
      </c>
      <c r="I27" s="481">
        <v>130.87</v>
      </c>
      <c r="J27" s="482">
        <v>293.46600000000001</v>
      </c>
      <c r="K27" s="482">
        <v>424.33600000000001</v>
      </c>
      <c r="L27" s="483">
        <v>59.534999999999997</v>
      </c>
      <c r="M27" s="484">
        <v>149.76400000000001</v>
      </c>
      <c r="N27" s="485">
        <v>633.63499999999999</v>
      </c>
      <c r="O27" s="145">
        <f t="shared" si="3"/>
        <v>1.493238848459711</v>
      </c>
      <c r="P27" s="141">
        <f t="shared" si="4"/>
        <v>0.1403015534859168</v>
      </c>
      <c r="Q27" s="141">
        <f t="shared" si="5"/>
        <v>9.3957877958130459E-2</v>
      </c>
      <c r="S27" s="43" t="str">
        <f t="shared" si="6"/>
        <v>1982/1983</v>
      </c>
      <c r="T27" s="486">
        <v>29.428000000000001</v>
      </c>
      <c r="U27" s="477">
        <v>7.11</v>
      </c>
      <c r="V27" s="478">
        <v>209.18100000000001</v>
      </c>
      <c r="W27" s="479">
        <v>64.433000000000007</v>
      </c>
      <c r="X27" s="480">
        <v>1.2E-2</v>
      </c>
      <c r="Y27" s="480">
        <v>273.62599999999998</v>
      </c>
      <c r="Z27" s="481">
        <v>21.704999999999998</v>
      </c>
      <c r="AA27" s="482">
        <v>116.166</v>
      </c>
      <c r="AB27" s="482">
        <v>137.87100000000001</v>
      </c>
      <c r="AC27" s="483">
        <v>46.264000000000003</v>
      </c>
      <c r="AD27" s="484">
        <v>273.62599999999998</v>
      </c>
      <c r="AE27" s="508">
        <v>89.491</v>
      </c>
      <c r="AF27" s="145">
        <f t="shared" si="7"/>
        <v>0.64909226740938986</v>
      </c>
      <c r="AG27" s="141">
        <f t="shared" si="8"/>
        <v>0.3355600525128562</v>
      </c>
      <c r="AH27" s="141">
        <f t="shared" si="9"/>
        <v>0.51696818674503586</v>
      </c>
      <c r="AJ27" s="43" t="str">
        <f t="shared" si="10"/>
        <v>1982/1983</v>
      </c>
      <c r="AK27" s="386">
        <f t="shared" si="11"/>
        <v>0.23497285212392208</v>
      </c>
      <c r="AL27" s="387">
        <f t="shared" si="18"/>
        <v>2.025641025641026</v>
      </c>
      <c r="AM27" s="388">
        <f t="shared" si="19"/>
        <v>0.47556916613239852</v>
      </c>
      <c r="AN27" s="389">
        <f t="shared" si="20"/>
        <v>0.50671605404300168</v>
      </c>
      <c r="AO27" s="390">
        <f t="shared" si="21"/>
        <v>1.801179772751152E-4</v>
      </c>
      <c r="AP27" s="390">
        <f t="shared" si="22"/>
        <v>0.43183536262990518</v>
      </c>
      <c r="AQ27" s="391">
        <f t="shared" si="23"/>
        <v>0.16585160846641703</v>
      </c>
      <c r="AR27" s="392">
        <f t="shared" si="24"/>
        <v>0.39584142626403057</v>
      </c>
      <c r="AS27" s="392">
        <f t="shared" si="25"/>
        <v>0.32490997699935903</v>
      </c>
      <c r="AT27" s="393">
        <f t="shared" si="26"/>
        <v>0.77708910724783753</v>
      </c>
      <c r="AU27" s="394">
        <f t="shared" si="27"/>
        <v>1.8270478886781867</v>
      </c>
      <c r="AV27" s="395">
        <f t="shared" si="28"/>
        <v>0.1412343068170161</v>
      </c>
      <c r="AX27" s="43" t="str">
        <f t="shared" si="12"/>
        <v>1982/1983</v>
      </c>
      <c r="AY27" s="281">
        <f t="shared" si="13"/>
        <v>95.811999999999998</v>
      </c>
      <c r="AZ27" s="273">
        <f t="shared" si="17"/>
        <v>2.4075585521646556</v>
      </c>
      <c r="BA27" s="274">
        <f t="shared" si="29"/>
        <v>230.67299999999997</v>
      </c>
      <c r="BB27" s="275">
        <f t="shared" si="30"/>
        <v>62.724999999999994</v>
      </c>
      <c r="BC27" s="276">
        <f t="shared" si="31"/>
        <v>66.611000000000004</v>
      </c>
      <c r="BD27" s="276">
        <f t="shared" si="32"/>
        <v>360.00900000000001</v>
      </c>
      <c r="BE27" s="277">
        <f t="shared" si="33"/>
        <v>109.16500000000001</v>
      </c>
      <c r="BF27" s="278">
        <f t="shared" si="34"/>
        <v>177.3</v>
      </c>
      <c r="BG27" s="278">
        <f t="shared" si="35"/>
        <v>286.46500000000003</v>
      </c>
      <c r="BH27" s="279">
        <f t="shared" si="36"/>
        <v>13.270999999999994</v>
      </c>
      <c r="BI27" s="230">
        <f t="shared" si="37"/>
        <v>-123.86199999999997</v>
      </c>
      <c r="BJ27" s="280">
        <f t="shared" si="38"/>
        <v>544.14400000000001</v>
      </c>
      <c r="BK27" s="145">
        <f t="shared" si="14"/>
        <v>1.8995130295149494</v>
      </c>
      <c r="BL27" s="141">
        <f t="shared" si="15"/>
        <v>4.632677639502205E-2</v>
      </c>
      <c r="BM27" s="141">
        <f t="shared" si="16"/>
        <v>2.4388764738745614E-2</v>
      </c>
    </row>
    <row r="28" spans="1:65" ht="15" customHeight="1" x14ac:dyDescent="0.25">
      <c r="A28" s="43" t="s">
        <v>137</v>
      </c>
      <c r="B28" s="486">
        <v>119.69799999999999</v>
      </c>
      <c r="C28" s="477">
        <v>2.91</v>
      </c>
      <c r="D28" s="478">
        <v>348.33100000000002</v>
      </c>
      <c r="E28" s="479">
        <v>149.76400000000001</v>
      </c>
      <c r="F28" s="480">
        <v>58.542000000000002</v>
      </c>
      <c r="G28" s="480">
        <v>47.92</v>
      </c>
      <c r="H28" s="480">
        <v>556.63699999999994</v>
      </c>
      <c r="I28" s="481">
        <v>135.58799999999999</v>
      </c>
      <c r="J28" s="482">
        <v>271.11399999999998</v>
      </c>
      <c r="K28" s="482">
        <v>406.702</v>
      </c>
      <c r="L28" s="483">
        <v>60.954999999999998</v>
      </c>
      <c r="M28" s="484">
        <v>88.98</v>
      </c>
      <c r="N28" s="485">
        <v>556.63699999999994</v>
      </c>
      <c r="O28" s="145">
        <f t="shared" si="3"/>
        <v>1.3686605917846482</v>
      </c>
      <c r="P28" s="141">
        <f t="shared" si="4"/>
        <v>0.14987632222118405</v>
      </c>
      <c r="Q28" s="141">
        <f t="shared" si="5"/>
        <v>0.10950583593975967</v>
      </c>
      <c r="S28" s="43" t="str">
        <f t="shared" si="6"/>
        <v>1983/1984</v>
      </c>
      <c r="T28" s="486">
        <v>20.832999999999998</v>
      </c>
      <c r="U28" s="477">
        <v>5.09</v>
      </c>
      <c r="V28" s="478">
        <v>106.03100000000001</v>
      </c>
      <c r="W28" s="479">
        <v>89.491</v>
      </c>
      <c r="X28" s="480">
        <v>4.2999999999999997E-2</v>
      </c>
      <c r="Y28" s="480">
        <v>195.565</v>
      </c>
      <c r="Z28" s="481">
        <v>23.625</v>
      </c>
      <c r="AA28" s="482">
        <v>98.462000000000003</v>
      </c>
      <c r="AB28" s="482">
        <v>122.087</v>
      </c>
      <c r="AC28" s="483">
        <v>47.917000000000002</v>
      </c>
      <c r="AD28" s="484">
        <v>195.565</v>
      </c>
      <c r="AE28" s="508">
        <v>25.561</v>
      </c>
      <c r="AF28" s="145">
        <f t="shared" si="7"/>
        <v>0.20936709068123552</v>
      </c>
      <c r="AG28" s="141">
        <f t="shared" si="8"/>
        <v>0.39248241008461182</v>
      </c>
      <c r="AH28" s="141">
        <f t="shared" si="9"/>
        <v>1.8746136692617661</v>
      </c>
      <c r="AJ28" s="43" t="str">
        <f t="shared" si="10"/>
        <v>1983/1984</v>
      </c>
      <c r="AK28" s="386">
        <f t="shared" si="11"/>
        <v>0.17404634998078497</v>
      </c>
      <c r="AL28" s="387">
        <f t="shared" si="18"/>
        <v>1.7491408934707902</v>
      </c>
      <c r="AM28" s="388">
        <f t="shared" si="19"/>
        <v>0.30439725433567499</v>
      </c>
      <c r="AN28" s="389">
        <f t="shared" si="20"/>
        <v>0.59754680697630935</v>
      </c>
      <c r="AO28" s="390">
        <f t="shared" si="21"/>
        <v>7.3451539065969723E-4</v>
      </c>
      <c r="AP28" s="390">
        <f t="shared" si="22"/>
        <v>0.35133309499727833</v>
      </c>
      <c r="AQ28" s="391">
        <f t="shared" si="23"/>
        <v>0.17424108328170634</v>
      </c>
      <c r="AR28" s="392">
        <f t="shared" si="24"/>
        <v>0.36317563829237892</v>
      </c>
      <c r="AS28" s="392">
        <f t="shared" si="25"/>
        <v>0.30018785253084568</v>
      </c>
      <c r="AT28" s="393">
        <f t="shared" si="26"/>
        <v>0.78610450332212289</v>
      </c>
      <c r="AU28" s="394">
        <f t="shared" si="27"/>
        <v>2.1978534502135312</v>
      </c>
      <c r="AV28" s="395">
        <f t="shared" si="28"/>
        <v>4.5920411327310263E-2</v>
      </c>
      <c r="AX28" s="43" t="str">
        <f t="shared" si="12"/>
        <v>1983/1984</v>
      </c>
      <c r="AY28" s="281">
        <f t="shared" si="13"/>
        <v>98.864999999999995</v>
      </c>
      <c r="AZ28" s="273">
        <f t="shared" si="17"/>
        <v>2.4508167703433976</v>
      </c>
      <c r="BA28" s="274">
        <f t="shared" si="29"/>
        <v>242.3</v>
      </c>
      <c r="BB28" s="275">
        <f t="shared" si="30"/>
        <v>60.27300000000001</v>
      </c>
      <c r="BC28" s="276">
        <f t="shared" si="31"/>
        <v>58.499000000000002</v>
      </c>
      <c r="BD28" s="276">
        <f t="shared" si="32"/>
        <v>361.07199999999995</v>
      </c>
      <c r="BE28" s="277">
        <f t="shared" si="33"/>
        <v>111.96299999999999</v>
      </c>
      <c r="BF28" s="278">
        <f t="shared" si="34"/>
        <v>172.65199999999999</v>
      </c>
      <c r="BG28" s="278">
        <f t="shared" si="35"/>
        <v>284.61500000000001</v>
      </c>
      <c r="BH28" s="279">
        <f t="shared" si="36"/>
        <v>13.037999999999997</v>
      </c>
      <c r="BI28" s="230">
        <f t="shared" si="37"/>
        <v>-106.58499999999999</v>
      </c>
      <c r="BJ28" s="280">
        <f t="shared" si="38"/>
        <v>531.07599999999991</v>
      </c>
      <c r="BK28" s="145">
        <f t="shared" si="14"/>
        <v>1.8659452242503027</v>
      </c>
      <c r="BL28" s="141">
        <f t="shared" si="15"/>
        <v>4.5809251093582547E-2</v>
      </c>
      <c r="BM28" s="141">
        <f t="shared" si="16"/>
        <v>2.4550158546046138E-2</v>
      </c>
    </row>
    <row r="29" spans="1:65" ht="15" customHeight="1" x14ac:dyDescent="0.25">
      <c r="A29" s="43" t="s">
        <v>138</v>
      </c>
      <c r="B29" s="486">
        <v>128.97</v>
      </c>
      <c r="C29" s="477">
        <v>3.56</v>
      </c>
      <c r="D29" s="478">
        <v>458.43599999999998</v>
      </c>
      <c r="E29" s="479">
        <v>88.98</v>
      </c>
      <c r="F29" s="480">
        <v>66.256</v>
      </c>
      <c r="G29" s="480">
        <v>48.534999999999997</v>
      </c>
      <c r="H29" s="480">
        <v>613.67200000000003</v>
      </c>
      <c r="I29" s="481">
        <v>138.947</v>
      </c>
      <c r="J29" s="482">
        <v>289.57100000000003</v>
      </c>
      <c r="K29" s="482">
        <v>428.51799999999997</v>
      </c>
      <c r="L29" s="483">
        <v>67.007999999999996</v>
      </c>
      <c r="M29" s="484">
        <v>118.146</v>
      </c>
      <c r="N29" s="485">
        <v>613.67200000000003</v>
      </c>
      <c r="O29" s="145">
        <f t="shared" si="3"/>
        <v>1.4320798659566227</v>
      </c>
      <c r="P29" s="141">
        <f t="shared" si="4"/>
        <v>0.15637149431295769</v>
      </c>
      <c r="Q29" s="141">
        <f t="shared" si="5"/>
        <v>0.10919188100483644</v>
      </c>
      <c r="S29" s="43" t="str">
        <f t="shared" si="6"/>
        <v>1984/1985</v>
      </c>
      <c r="T29" s="486">
        <v>29.096</v>
      </c>
      <c r="U29" s="477">
        <v>6.7</v>
      </c>
      <c r="V29" s="478">
        <v>194.881</v>
      </c>
      <c r="W29" s="479">
        <v>25.561</v>
      </c>
      <c r="X29" s="480">
        <v>4.3999999999999997E-2</v>
      </c>
      <c r="Y29" s="480">
        <v>220.48599999999999</v>
      </c>
      <c r="Z29" s="481">
        <v>27.108000000000001</v>
      </c>
      <c r="AA29" s="482">
        <v>104.51300000000001</v>
      </c>
      <c r="AB29" s="482">
        <v>131.62100000000001</v>
      </c>
      <c r="AC29" s="483">
        <v>46.999000000000002</v>
      </c>
      <c r="AD29" s="484">
        <v>220.48599999999999</v>
      </c>
      <c r="AE29" s="508">
        <v>41.866</v>
      </c>
      <c r="AF29" s="145">
        <f t="shared" si="7"/>
        <v>0.3180799416506484</v>
      </c>
      <c r="AG29" s="141">
        <f t="shared" si="8"/>
        <v>0.35707827778242074</v>
      </c>
      <c r="AH29" s="141">
        <f t="shared" si="9"/>
        <v>1.1226054555008838</v>
      </c>
      <c r="AJ29" s="43" t="str">
        <f t="shared" si="10"/>
        <v>1984/1985</v>
      </c>
      <c r="AK29" s="386">
        <f t="shared" si="11"/>
        <v>0.22560285337675429</v>
      </c>
      <c r="AL29" s="387">
        <f t="shared" si="18"/>
        <v>1.8820224719101124</v>
      </c>
      <c r="AM29" s="388">
        <f t="shared" si="19"/>
        <v>0.42509968676107462</v>
      </c>
      <c r="AN29" s="389">
        <f t="shared" si="20"/>
        <v>0.28726680152843337</v>
      </c>
      <c r="AO29" s="390">
        <f t="shared" si="21"/>
        <v>6.6409079932383476E-4</v>
      </c>
      <c r="AP29" s="390">
        <f t="shared" si="22"/>
        <v>0.35928965310459005</v>
      </c>
      <c r="AQ29" s="391">
        <f t="shared" si="23"/>
        <v>0.19509597184537988</v>
      </c>
      <c r="AR29" s="392">
        <f t="shared" si="24"/>
        <v>0.36092357314786355</v>
      </c>
      <c r="AS29" s="392">
        <f t="shared" si="25"/>
        <v>0.3071539585268297</v>
      </c>
      <c r="AT29" s="393">
        <f t="shared" si="26"/>
        <v>0.70139386341929333</v>
      </c>
      <c r="AU29" s="394">
        <f t="shared" si="27"/>
        <v>1.8662163763479085</v>
      </c>
      <c r="AV29" s="395">
        <f t="shared" si="28"/>
        <v>6.8222112138080271E-2</v>
      </c>
      <c r="AX29" s="43" t="str">
        <f t="shared" si="12"/>
        <v>1984/1985</v>
      </c>
      <c r="AY29" s="281">
        <f t="shared" si="13"/>
        <v>99.873999999999995</v>
      </c>
      <c r="AZ29" s="273">
        <f t="shared" si="17"/>
        <v>2.6388749824779216</v>
      </c>
      <c r="BA29" s="274">
        <f t="shared" si="29"/>
        <v>263.55499999999995</v>
      </c>
      <c r="BB29" s="275">
        <f t="shared" si="30"/>
        <v>63.419000000000004</v>
      </c>
      <c r="BC29" s="276">
        <f t="shared" si="31"/>
        <v>66.212000000000003</v>
      </c>
      <c r="BD29" s="276">
        <f t="shared" si="32"/>
        <v>393.18600000000004</v>
      </c>
      <c r="BE29" s="277">
        <f t="shared" si="33"/>
        <v>111.839</v>
      </c>
      <c r="BF29" s="278">
        <f t="shared" si="34"/>
        <v>185.05800000000002</v>
      </c>
      <c r="BG29" s="278">
        <f t="shared" si="35"/>
        <v>296.89699999999993</v>
      </c>
      <c r="BH29" s="279">
        <f t="shared" si="36"/>
        <v>20.008999999999993</v>
      </c>
      <c r="BI29" s="230">
        <f t="shared" si="37"/>
        <v>-102.33999999999999</v>
      </c>
      <c r="BJ29" s="280">
        <f t="shared" si="38"/>
        <v>571.80600000000004</v>
      </c>
      <c r="BK29" s="145">
        <f t="shared" si="14"/>
        <v>1.9259406460826487</v>
      </c>
      <c r="BL29" s="141">
        <f t="shared" si="15"/>
        <v>6.7393742611073865E-2</v>
      </c>
      <c r="BM29" s="141">
        <f t="shared" si="16"/>
        <v>3.499263736302171E-2</v>
      </c>
    </row>
    <row r="30" spans="1:65" ht="15" customHeight="1" x14ac:dyDescent="0.25">
      <c r="A30" s="43" t="s">
        <v>139</v>
      </c>
      <c r="B30" s="486">
        <v>130.99700000000001</v>
      </c>
      <c r="C30" s="477">
        <v>3.66</v>
      </c>
      <c r="D30" s="478">
        <v>479.08600000000001</v>
      </c>
      <c r="E30" s="479">
        <v>118.146</v>
      </c>
      <c r="F30" s="480">
        <v>53.47</v>
      </c>
      <c r="G30" s="480">
        <v>32.104999999999997</v>
      </c>
      <c r="H30" s="480">
        <v>650.702</v>
      </c>
      <c r="I30" s="481">
        <v>133.36699999999999</v>
      </c>
      <c r="J30" s="482">
        <v>284.36099999999999</v>
      </c>
      <c r="K30" s="482">
        <v>417.72800000000001</v>
      </c>
      <c r="L30" s="483">
        <v>55.302</v>
      </c>
      <c r="M30" s="484">
        <v>177.672</v>
      </c>
      <c r="N30" s="485">
        <v>650.702</v>
      </c>
      <c r="O30" s="145">
        <f t="shared" si="3"/>
        <v>1.5577169833001379</v>
      </c>
      <c r="P30" s="141">
        <f t="shared" si="4"/>
        <v>0.13238758235023748</v>
      </c>
      <c r="Q30" s="141">
        <f t="shared" si="5"/>
        <v>8.4988212730251325E-2</v>
      </c>
      <c r="S30" s="43" t="str">
        <f t="shared" si="6"/>
        <v>1985/1986</v>
      </c>
      <c r="T30" s="486">
        <v>30.436</v>
      </c>
      <c r="U30" s="477">
        <v>7.41</v>
      </c>
      <c r="V30" s="478">
        <v>225.447</v>
      </c>
      <c r="W30" s="479">
        <v>41.866</v>
      </c>
      <c r="X30" s="480">
        <v>0.251</v>
      </c>
      <c r="Y30" s="480">
        <v>267.56400000000002</v>
      </c>
      <c r="Z30" s="481">
        <v>29.274000000000001</v>
      </c>
      <c r="AA30" s="482">
        <v>104.505</v>
      </c>
      <c r="AB30" s="482">
        <v>133.779</v>
      </c>
      <c r="AC30" s="483">
        <v>31.175999999999998</v>
      </c>
      <c r="AD30" s="484">
        <v>267.56400000000002</v>
      </c>
      <c r="AE30" s="508">
        <v>102.60899999999999</v>
      </c>
      <c r="AF30" s="145">
        <f t="shared" si="7"/>
        <v>0.76700378983248485</v>
      </c>
      <c r="AG30" s="141">
        <f t="shared" si="8"/>
        <v>0.233041060256094</v>
      </c>
      <c r="AH30" s="141">
        <f t="shared" si="9"/>
        <v>0.30383299710551703</v>
      </c>
      <c r="AJ30" s="43" t="str">
        <f t="shared" si="10"/>
        <v>1985/1986</v>
      </c>
      <c r="AK30" s="386">
        <f t="shared" si="11"/>
        <v>0.23234119865340425</v>
      </c>
      <c r="AL30" s="387">
        <f t="shared" si="18"/>
        <v>2.0245901639344264</v>
      </c>
      <c r="AM30" s="388">
        <f t="shared" si="19"/>
        <v>0.47057730762326594</v>
      </c>
      <c r="AN30" s="389">
        <f t="shared" si="20"/>
        <v>0.35435816701369494</v>
      </c>
      <c r="AO30" s="390">
        <f t="shared" si="21"/>
        <v>4.6942210585374979E-3</v>
      </c>
      <c r="AP30" s="390">
        <f t="shared" si="22"/>
        <v>0.41119283481532254</v>
      </c>
      <c r="AQ30" s="391">
        <f t="shared" si="23"/>
        <v>0.2194995763569699</v>
      </c>
      <c r="AR30" s="392">
        <f t="shared" si="24"/>
        <v>0.36750820260162259</v>
      </c>
      <c r="AS30" s="392">
        <f t="shared" si="25"/>
        <v>0.32025384939482149</v>
      </c>
      <c r="AT30" s="393">
        <f t="shared" si="26"/>
        <v>0.56374091352934796</v>
      </c>
      <c r="AU30" s="394">
        <f t="shared" si="27"/>
        <v>1.5059435364041607</v>
      </c>
      <c r="AV30" s="395">
        <f t="shared" si="28"/>
        <v>0.1576896951292604</v>
      </c>
      <c r="AX30" s="43" t="str">
        <f t="shared" si="12"/>
        <v>1985/1986</v>
      </c>
      <c r="AY30" s="281">
        <f t="shared" si="13"/>
        <v>100.56100000000001</v>
      </c>
      <c r="AZ30" s="273">
        <f t="shared" si="17"/>
        <v>2.5222402322968147</v>
      </c>
      <c r="BA30" s="274">
        <f t="shared" si="29"/>
        <v>253.63900000000001</v>
      </c>
      <c r="BB30" s="275">
        <f t="shared" si="30"/>
        <v>76.28</v>
      </c>
      <c r="BC30" s="276">
        <f t="shared" si="31"/>
        <v>53.219000000000001</v>
      </c>
      <c r="BD30" s="276">
        <f t="shared" si="32"/>
        <v>383.13799999999998</v>
      </c>
      <c r="BE30" s="277">
        <f t="shared" si="33"/>
        <v>104.09299999999999</v>
      </c>
      <c r="BF30" s="278">
        <f t="shared" si="34"/>
        <v>179.85599999999999</v>
      </c>
      <c r="BG30" s="278">
        <f t="shared" si="35"/>
        <v>283.94900000000001</v>
      </c>
      <c r="BH30" s="279">
        <f t="shared" si="36"/>
        <v>24.126000000000001</v>
      </c>
      <c r="BI30" s="230">
        <f t="shared" si="37"/>
        <v>-89.892000000000024</v>
      </c>
      <c r="BJ30" s="280">
        <f t="shared" si="38"/>
        <v>548.09299999999996</v>
      </c>
      <c r="BK30" s="145">
        <f t="shared" si="14"/>
        <v>1.9302515592588807</v>
      </c>
      <c r="BL30" s="141">
        <f t="shared" si="15"/>
        <v>8.4965962197436865E-2</v>
      </c>
      <c r="BM30" s="141">
        <f t="shared" si="16"/>
        <v>4.4018077224120732E-2</v>
      </c>
    </row>
    <row r="31" spans="1:65" ht="15" customHeight="1" x14ac:dyDescent="0.25">
      <c r="A31" s="43" t="s">
        <v>140</v>
      </c>
      <c r="B31" s="486">
        <v>131.86099999999999</v>
      </c>
      <c r="C31" s="477">
        <v>3.61</v>
      </c>
      <c r="D31" s="478">
        <v>475.45100000000002</v>
      </c>
      <c r="E31" s="479">
        <v>177.672</v>
      </c>
      <c r="F31" s="480">
        <v>52.484000000000002</v>
      </c>
      <c r="G31" s="480">
        <v>38.167999999999999</v>
      </c>
      <c r="H31" s="480">
        <v>705.60699999999997</v>
      </c>
      <c r="I31" s="481">
        <v>141.07599999999999</v>
      </c>
      <c r="J31" s="482">
        <v>304.59199999999998</v>
      </c>
      <c r="K31" s="482">
        <v>445.66800000000001</v>
      </c>
      <c r="L31" s="483">
        <v>55.076999999999998</v>
      </c>
      <c r="M31" s="484">
        <v>204.86199999999999</v>
      </c>
      <c r="N31" s="485">
        <v>705.60699999999997</v>
      </c>
      <c r="O31" s="145">
        <f t="shared" si="3"/>
        <v>1.5832570433596309</v>
      </c>
      <c r="P31" s="141">
        <f t="shared" si="4"/>
        <v>0.12358302592961576</v>
      </c>
      <c r="Q31" s="141">
        <f t="shared" si="5"/>
        <v>7.8056198422067805E-2</v>
      </c>
      <c r="S31" s="43" t="str">
        <f t="shared" si="6"/>
        <v>1986/1987</v>
      </c>
      <c r="T31" s="486">
        <v>27.885999999999999</v>
      </c>
      <c r="U31" s="477">
        <v>7.49</v>
      </c>
      <c r="V31" s="478">
        <v>208.94399999999999</v>
      </c>
      <c r="W31" s="479">
        <v>102.60899999999999</v>
      </c>
      <c r="X31" s="480">
        <v>4.4999999999999998E-2</v>
      </c>
      <c r="Y31" s="480">
        <v>311.59800000000001</v>
      </c>
      <c r="Z31" s="481">
        <v>31.33</v>
      </c>
      <c r="AA31" s="482">
        <v>118.35599999999999</v>
      </c>
      <c r="AB31" s="482">
        <v>149.68600000000001</v>
      </c>
      <c r="AC31" s="483">
        <v>37.911000000000001</v>
      </c>
      <c r="AD31" s="484">
        <v>311.59800000000001</v>
      </c>
      <c r="AE31" s="508">
        <v>124.001</v>
      </c>
      <c r="AF31" s="145">
        <f t="shared" si="7"/>
        <v>0.82840746629611317</v>
      </c>
      <c r="AG31" s="141">
        <f t="shared" si="8"/>
        <v>0.25327017890784709</v>
      </c>
      <c r="AH31" s="141">
        <f t="shared" si="9"/>
        <v>0.30573140539189197</v>
      </c>
      <c r="AJ31" s="43" t="str">
        <f t="shared" si="10"/>
        <v>1986/1987</v>
      </c>
      <c r="AK31" s="386">
        <f t="shared" si="11"/>
        <v>0.21148027089131738</v>
      </c>
      <c r="AL31" s="387">
        <f t="shared" si="18"/>
        <v>2.074792243767313</v>
      </c>
      <c r="AM31" s="388">
        <f t="shared" si="19"/>
        <v>0.4394648449577348</v>
      </c>
      <c r="AN31" s="389">
        <f t="shared" si="20"/>
        <v>0.57751924895312712</v>
      </c>
      <c r="AO31" s="390">
        <f t="shared" si="21"/>
        <v>8.5740416126819593E-4</v>
      </c>
      <c r="AP31" s="390">
        <f t="shared" si="22"/>
        <v>0.44160276187736236</v>
      </c>
      <c r="AQ31" s="391">
        <f t="shared" si="23"/>
        <v>0.22207887946922225</v>
      </c>
      <c r="AR31" s="392">
        <f t="shared" si="24"/>
        <v>0.38857225403162265</v>
      </c>
      <c r="AS31" s="392">
        <f t="shared" si="25"/>
        <v>0.33586885304756009</v>
      </c>
      <c r="AT31" s="393">
        <f t="shared" si="26"/>
        <v>0.68832725093959368</v>
      </c>
      <c r="AU31" s="394">
        <f t="shared" si="27"/>
        <v>1.5210141461081119</v>
      </c>
      <c r="AV31" s="395">
        <f t="shared" si="28"/>
        <v>0.17573663526580663</v>
      </c>
      <c r="AX31" s="43" t="str">
        <f t="shared" si="12"/>
        <v>1986/1987</v>
      </c>
      <c r="AY31" s="281">
        <f t="shared" si="13"/>
        <v>103.97499999999999</v>
      </c>
      <c r="AZ31" s="273">
        <f t="shared" si="17"/>
        <v>2.5631834575619146</v>
      </c>
      <c r="BA31" s="274">
        <f t="shared" si="29"/>
        <v>266.50700000000006</v>
      </c>
      <c r="BB31" s="275">
        <f t="shared" si="30"/>
        <v>75.063000000000002</v>
      </c>
      <c r="BC31" s="276">
        <f t="shared" si="31"/>
        <v>52.439</v>
      </c>
      <c r="BD31" s="276">
        <f t="shared" si="32"/>
        <v>394.00899999999996</v>
      </c>
      <c r="BE31" s="277">
        <f t="shared" si="33"/>
        <v>109.746</v>
      </c>
      <c r="BF31" s="278">
        <f t="shared" si="34"/>
        <v>186.23599999999999</v>
      </c>
      <c r="BG31" s="278">
        <f t="shared" si="35"/>
        <v>295.98199999999997</v>
      </c>
      <c r="BH31" s="279">
        <f t="shared" si="36"/>
        <v>17.165999999999997</v>
      </c>
      <c r="BI31" s="230">
        <f t="shared" si="37"/>
        <v>-106.73600000000002</v>
      </c>
      <c r="BJ31" s="280">
        <f t="shared" si="38"/>
        <v>581.60599999999999</v>
      </c>
      <c r="BK31" s="145">
        <f t="shared" si="14"/>
        <v>1.965004628659851</v>
      </c>
      <c r="BL31" s="141">
        <f t="shared" si="15"/>
        <v>5.7996770073855834E-2</v>
      </c>
      <c r="BM31" s="141">
        <f t="shared" si="16"/>
        <v>2.9514826188175493E-2</v>
      </c>
    </row>
    <row r="32" spans="1:65" ht="15" customHeight="1" x14ac:dyDescent="0.25">
      <c r="A32" s="43" t="s">
        <v>141</v>
      </c>
      <c r="B32" s="486">
        <v>126.86199999999999</v>
      </c>
      <c r="C32" s="477">
        <v>3.56</v>
      </c>
      <c r="D32" s="478">
        <v>450.99700000000001</v>
      </c>
      <c r="E32" s="479">
        <v>204.83699999999999</v>
      </c>
      <c r="F32" s="480">
        <v>57.323</v>
      </c>
      <c r="G32" s="480">
        <v>38.24</v>
      </c>
      <c r="H32" s="480">
        <v>713.15700000000004</v>
      </c>
      <c r="I32" s="481">
        <v>139.83699999999999</v>
      </c>
      <c r="J32" s="482">
        <v>316.517</v>
      </c>
      <c r="K32" s="482">
        <v>456.35399999999998</v>
      </c>
      <c r="L32" s="483">
        <v>59.128</v>
      </c>
      <c r="M32" s="484">
        <v>197.67500000000001</v>
      </c>
      <c r="N32" s="485">
        <v>713.15700000000004</v>
      </c>
      <c r="O32" s="145">
        <f t="shared" si="3"/>
        <v>1.5627276193481379</v>
      </c>
      <c r="P32" s="141">
        <f t="shared" si="4"/>
        <v>0.12956608247106413</v>
      </c>
      <c r="Q32" s="141">
        <f t="shared" si="5"/>
        <v>8.2910214721302597E-2</v>
      </c>
      <c r="S32" s="43" t="str">
        <f t="shared" si="6"/>
        <v>1987/1988</v>
      </c>
      <c r="T32" s="486">
        <v>24.081</v>
      </c>
      <c r="U32" s="477">
        <v>7.52</v>
      </c>
      <c r="V32" s="478">
        <v>181.143</v>
      </c>
      <c r="W32" s="479">
        <v>124.001</v>
      </c>
      <c r="X32" s="480">
        <v>8.6999999999999994E-2</v>
      </c>
      <c r="Y32" s="480">
        <v>305.23099999999999</v>
      </c>
      <c r="Z32" s="481">
        <v>31.794</v>
      </c>
      <c r="AA32" s="482">
        <v>121.652</v>
      </c>
      <c r="AB32" s="482">
        <v>153.446</v>
      </c>
      <c r="AC32" s="483">
        <v>43.598999999999997</v>
      </c>
      <c r="AD32" s="484">
        <v>305.23099999999999</v>
      </c>
      <c r="AE32" s="508">
        <v>108.18600000000001</v>
      </c>
      <c r="AF32" s="145">
        <f t="shared" si="7"/>
        <v>0.70504281636536636</v>
      </c>
      <c r="AG32" s="141">
        <f t="shared" si="8"/>
        <v>0.28413252870716732</v>
      </c>
      <c r="AH32" s="141">
        <f t="shared" si="9"/>
        <v>0.40300038822028722</v>
      </c>
      <c r="AJ32" s="43" t="str">
        <f t="shared" si="10"/>
        <v>1987/1988</v>
      </c>
      <c r="AK32" s="386">
        <f t="shared" si="11"/>
        <v>0.18982043480317196</v>
      </c>
      <c r="AL32" s="387">
        <f t="shared" si="18"/>
        <v>2.1123595505617976</v>
      </c>
      <c r="AM32" s="388">
        <f t="shared" si="19"/>
        <v>0.40165012184116522</v>
      </c>
      <c r="AN32" s="389">
        <f t="shared" si="20"/>
        <v>0.60536426524504861</v>
      </c>
      <c r="AO32" s="390">
        <f t="shared" si="21"/>
        <v>1.5177154021945815E-3</v>
      </c>
      <c r="AP32" s="390">
        <f t="shared" si="22"/>
        <v>0.42799972516570683</v>
      </c>
      <c r="AQ32" s="391">
        <f t="shared" si="23"/>
        <v>0.22736471749250917</v>
      </c>
      <c r="AR32" s="392">
        <f t="shared" si="24"/>
        <v>0.38434586451912539</v>
      </c>
      <c r="AS32" s="392">
        <f t="shared" si="25"/>
        <v>0.33624335493936724</v>
      </c>
      <c r="AT32" s="393">
        <f t="shared" si="26"/>
        <v>0.73736639155729933</v>
      </c>
      <c r="AU32" s="394">
        <f t="shared" si="27"/>
        <v>1.5441052232199315</v>
      </c>
      <c r="AV32" s="395">
        <f t="shared" si="28"/>
        <v>0.15170011652413143</v>
      </c>
      <c r="AX32" s="43" t="str">
        <f t="shared" si="12"/>
        <v>1987/1988</v>
      </c>
      <c r="AY32" s="281">
        <f t="shared" si="13"/>
        <v>102.78099999999999</v>
      </c>
      <c r="AZ32" s="273">
        <f t="shared" si="17"/>
        <v>2.6255241727556657</v>
      </c>
      <c r="BA32" s="274">
        <f t="shared" si="29"/>
        <v>269.85400000000004</v>
      </c>
      <c r="BB32" s="275">
        <f t="shared" si="30"/>
        <v>80.835999999999984</v>
      </c>
      <c r="BC32" s="276">
        <f t="shared" si="31"/>
        <v>57.235999999999997</v>
      </c>
      <c r="BD32" s="276">
        <f t="shared" si="32"/>
        <v>407.92600000000004</v>
      </c>
      <c r="BE32" s="277">
        <f t="shared" si="33"/>
        <v>108.04299999999999</v>
      </c>
      <c r="BF32" s="278">
        <f t="shared" si="34"/>
        <v>194.86500000000001</v>
      </c>
      <c r="BG32" s="278">
        <f t="shared" si="35"/>
        <v>302.90800000000002</v>
      </c>
      <c r="BH32" s="279">
        <f t="shared" si="36"/>
        <v>15.529000000000003</v>
      </c>
      <c r="BI32" s="230">
        <f t="shared" si="37"/>
        <v>-107.55599999999998</v>
      </c>
      <c r="BJ32" s="280">
        <f t="shared" si="38"/>
        <v>604.971</v>
      </c>
      <c r="BK32" s="145">
        <f t="shared" si="14"/>
        <v>1.9972103741069895</v>
      </c>
      <c r="BL32" s="141">
        <f t="shared" si="15"/>
        <v>5.1266391115454203E-2</v>
      </c>
      <c r="BM32" s="141">
        <f t="shared" si="16"/>
        <v>2.5668999009869901E-2</v>
      </c>
    </row>
    <row r="33" spans="1:65" ht="15" customHeight="1" x14ac:dyDescent="0.25">
      <c r="A33" s="43" t="s">
        <v>142</v>
      </c>
      <c r="B33" s="486">
        <v>126.10899999999999</v>
      </c>
      <c r="C33" s="477">
        <v>3.18</v>
      </c>
      <c r="D33" s="478">
        <v>400.43900000000002</v>
      </c>
      <c r="E33" s="479">
        <v>197.67500000000001</v>
      </c>
      <c r="F33" s="480">
        <v>66.465000000000003</v>
      </c>
      <c r="G33" s="480">
        <v>34.906999999999996</v>
      </c>
      <c r="H33" s="480">
        <v>664.57899999999995</v>
      </c>
      <c r="I33" s="481">
        <v>144.035</v>
      </c>
      <c r="J33" s="482">
        <v>306.827</v>
      </c>
      <c r="K33" s="482">
        <v>450.86200000000002</v>
      </c>
      <c r="L33" s="483">
        <v>68.460999999999999</v>
      </c>
      <c r="M33" s="484">
        <v>145.256</v>
      </c>
      <c r="N33" s="485">
        <v>664.57899999999995</v>
      </c>
      <c r="O33" s="145">
        <f t="shared" si="3"/>
        <v>1.474018657593676</v>
      </c>
      <c r="P33" s="141">
        <f t="shared" si="4"/>
        <v>0.15184468861869041</v>
      </c>
      <c r="Q33" s="141">
        <f t="shared" si="5"/>
        <v>0.10301408861850887</v>
      </c>
      <c r="S33" s="43" t="str">
        <f t="shared" si="6"/>
        <v>1988/1989</v>
      </c>
      <c r="T33" s="486">
        <v>23.573</v>
      </c>
      <c r="U33" s="477">
        <v>5.31</v>
      </c>
      <c r="V33" s="478">
        <v>125.194</v>
      </c>
      <c r="W33" s="479">
        <v>108.18600000000001</v>
      </c>
      <c r="X33" s="480">
        <v>7.0999999999999994E-2</v>
      </c>
      <c r="Y33" s="480">
        <v>233.45099999999999</v>
      </c>
      <c r="Z33" s="481">
        <v>32.965000000000003</v>
      </c>
      <c r="AA33" s="482">
        <v>99.926000000000002</v>
      </c>
      <c r="AB33" s="482">
        <v>132.89099999999999</v>
      </c>
      <c r="AC33" s="483">
        <v>51.524999999999999</v>
      </c>
      <c r="AD33" s="484">
        <v>233.45099999999999</v>
      </c>
      <c r="AE33" s="508">
        <v>49.034999999999997</v>
      </c>
      <c r="AF33" s="145">
        <f t="shared" si="7"/>
        <v>0.3689866130889225</v>
      </c>
      <c r="AG33" s="141">
        <f t="shared" si="8"/>
        <v>0.38772377361898097</v>
      </c>
      <c r="AH33" s="141">
        <f t="shared" si="9"/>
        <v>1.0507800550627104</v>
      </c>
      <c r="AJ33" s="43" t="str">
        <f t="shared" si="10"/>
        <v>1988/1989</v>
      </c>
      <c r="AK33" s="386">
        <f t="shared" si="11"/>
        <v>0.18692559611130055</v>
      </c>
      <c r="AL33" s="387">
        <f t="shared" si="18"/>
        <v>1.6698113207547167</v>
      </c>
      <c r="AM33" s="388">
        <f t="shared" si="19"/>
        <v>0.31264187554159312</v>
      </c>
      <c r="AN33" s="389">
        <f t="shared" si="20"/>
        <v>0.54729227266978631</v>
      </c>
      <c r="AO33" s="390">
        <f t="shared" si="21"/>
        <v>1.0682313999849544E-3</v>
      </c>
      <c r="AP33" s="390">
        <f t="shared" si="22"/>
        <v>0.35127652242998952</v>
      </c>
      <c r="AQ33" s="391">
        <f t="shared" si="23"/>
        <v>0.22886798347623843</v>
      </c>
      <c r="AR33" s="392">
        <f t="shared" si="24"/>
        <v>0.32567538058906159</v>
      </c>
      <c r="AS33" s="392">
        <f t="shared" si="25"/>
        <v>0.29474872577418365</v>
      </c>
      <c r="AT33" s="393">
        <f t="shared" si="26"/>
        <v>0.75261827902017209</v>
      </c>
      <c r="AU33" s="394">
        <f t="shared" si="27"/>
        <v>1.6071694112463513</v>
      </c>
      <c r="AV33" s="395">
        <f t="shared" si="28"/>
        <v>7.3783553196835897E-2</v>
      </c>
      <c r="AX33" s="43" t="str">
        <f t="shared" si="12"/>
        <v>1988/1989</v>
      </c>
      <c r="AY33" s="281">
        <f t="shared" si="13"/>
        <v>102.536</v>
      </c>
      <c r="AZ33" s="273">
        <f t="shared" si="17"/>
        <v>2.6843742685495826</v>
      </c>
      <c r="BA33" s="274">
        <f t="shared" si="29"/>
        <v>275.245</v>
      </c>
      <c r="BB33" s="275">
        <f t="shared" si="30"/>
        <v>89.489000000000004</v>
      </c>
      <c r="BC33" s="276">
        <f t="shared" si="31"/>
        <v>66.394000000000005</v>
      </c>
      <c r="BD33" s="276">
        <f t="shared" si="32"/>
        <v>431.12799999999993</v>
      </c>
      <c r="BE33" s="277">
        <f t="shared" si="33"/>
        <v>111.07</v>
      </c>
      <c r="BF33" s="278">
        <f t="shared" si="34"/>
        <v>206.90100000000001</v>
      </c>
      <c r="BG33" s="278">
        <f t="shared" si="35"/>
        <v>317.971</v>
      </c>
      <c r="BH33" s="279">
        <f t="shared" si="36"/>
        <v>16.936</v>
      </c>
      <c r="BI33" s="230">
        <f t="shared" si="37"/>
        <v>-88.194999999999993</v>
      </c>
      <c r="BJ33" s="280">
        <f t="shared" si="38"/>
        <v>615.54399999999998</v>
      </c>
      <c r="BK33" s="145">
        <f t="shared" si="14"/>
        <v>1.935849495708728</v>
      </c>
      <c r="BL33" s="141">
        <f t="shared" si="15"/>
        <v>5.3262718927197764E-2</v>
      </c>
      <c r="BM33" s="141">
        <f t="shared" si="16"/>
        <v>2.7513873906658177E-2</v>
      </c>
    </row>
    <row r="34" spans="1:65" ht="15" customHeight="1" x14ac:dyDescent="0.25">
      <c r="A34" s="43" t="s">
        <v>143</v>
      </c>
      <c r="B34" s="486">
        <v>127.346</v>
      </c>
      <c r="C34" s="477">
        <v>3.63</v>
      </c>
      <c r="D34" s="478">
        <v>461.71699999999998</v>
      </c>
      <c r="E34" s="479">
        <v>145.256</v>
      </c>
      <c r="F34" s="480">
        <v>73.602999999999994</v>
      </c>
      <c r="G34" s="480">
        <v>43.332000000000001</v>
      </c>
      <c r="H34" s="480">
        <v>680.57600000000002</v>
      </c>
      <c r="I34" s="481">
        <v>150.65100000000001</v>
      </c>
      <c r="J34" s="482">
        <v>324.88400000000001</v>
      </c>
      <c r="K34" s="482">
        <v>475.53500000000003</v>
      </c>
      <c r="L34" s="483">
        <v>72.176000000000002</v>
      </c>
      <c r="M34" s="484">
        <v>132.86500000000001</v>
      </c>
      <c r="N34" s="485">
        <v>680.57600000000002</v>
      </c>
      <c r="O34" s="145">
        <f t="shared" si="3"/>
        <v>1.4311796187452028</v>
      </c>
      <c r="P34" s="141">
        <f t="shared" si="4"/>
        <v>0.15177852313709822</v>
      </c>
      <c r="Q34" s="141">
        <f t="shared" si="5"/>
        <v>0.10605134474327628</v>
      </c>
      <c r="S34" s="43" t="str">
        <f t="shared" si="6"/>
        <v>1989/1990</v>
      </c>
      <c r="T34" s="486">
        <v>26.216999999999999</v>
      </c>
      <c r="U34" s="477">
        <v>7.3</v>
      </c>
      <c r="V34" s="478">
        <v>191.32</v>
      </c>
      <c r="W34" s="479">
        <v>49.034999999999997</v>
      </c>
      <c r="X34" s="480">
        <v>4.8000000000000001E-2</v>
      </c>
      <c r="Y34" s="480">
        <v>240.40299999999999</v>
      </c>
      <c r="Z34" s="481">
        <v>34.799999999999997</v>
      </c>
      <c r="AA34" s="482">
        <v>111.32</v>
      </c>
      <c r="AB34" s="482">
        <v>146.12</v>
      </c>
      <c r="AC34" s="483">
        <v>60.131999999999998</v>
      </c>
      <c r="AD34" s="484">
        <v>240.40299999999999</v>
      </c>
      <c r="AE34" s="508">
        <v>34.151000000000003</v>
      </c>
      <c r="AF34" s="145">
        <f t="shared" si="7"/>
        <v>0.23371886120996443</v>
      </c>
      <c r="AG34" s="141">
        <f t="shared" si="8"/>
        <v>0.41152477415822608</v>
      </c>
      <c r="AH34" s="141">
        <f t="shared" si="9"/>
        <v>1.7607683523176478</v>
      </c>
      <c r="AJ34" s="43" t="str">
        <f t="shared" si="10"/>
        <v>1989/1990</v>
      </c>
      <c r="AK34" s="386">
        <f t="shared" si="11"/>
        <v>0.2058721907244829</v>
      </c>
      <c r="AL34" s="387">
        <f t="shared" si="18"/>
        <v>2.0110192837465566</v>
      </c>
      <c r="AM34" s="388">
        <f t="shared" si="19"/>
        <v>0.41436637594024045</v>
      </c>
      <c r="AN34" s="389">
        <f t="shared" si="20"/>
        <v>0.33757641680894418</v>
      </c>
      <c r="AO34" s="390">
        <f t="shared" si="21"/>
        <v>6.5214733095118416E-4</v>
      </c>
      <c r="AP34" s="390">
        <f t="shared" si="22"/>
        <v>0.3532346130336656</v>
      </c>
      <c r="AQ34" s="391">
        <f t="shared" si="23"/>
        <v>0.23099747097596429</v>
      </c>
      <c r="AR34" s="392">
        <f t="shared" si="24"/>
        <v>0.34264537496460273</v>
      </c>
      <c r="AS34" s="392">
        <f t="shared" si="25"/>
        <v>0.30727496398792936</v>
      </c>
      <c r="AT34" s="393">
        <f t="shared" si="26"/>
        <v>0.83313012635779204</v>
      </c>
      <c r="AU34" s="394">
        <f t="shared" si="27"/>
        <v>1.8093779400143</v>
      </c>
      <c r="AV34" s="395">
        <f t="shared" si="28"/>
        <v>5.0179553789731053E-2</v>
      </c>
      <c r="AX34" s="43" t="str">
        <f t="shared" si="12"/>
        <v>1989/1990</v>
      </c>
      <c r="AY34" s="281">
        <f t="shared" si="13"/>
        <v>101.129</v>
      </c>
      <c r="AZ34" s="273">
        <f t="shared" si="17"/>
        <v>2.673782990042421</v>
      </c>
      <c r="BA34" s="274">
        <f t="shared" si="29"/>
        <v>270.39699999999999</v>
      </c>
      <c r="BB34" s="275">
        <f t="shared" si="30"/>
        <v>96.221000000000004</v>
      </c>
      <c r="BC34" s="276">
        <f t="shared" si="31"/>
        <v>73.554999999999993</v>
      </c>
      <c r="BD34" s="276">
        <f t="shared" si="32"/>
        <v>440.173</v>
      </c>
      <c r="BE34" s="277">
        <f t="shared" si="33"/>
        <v>115.85100000000001</v>
      </c>
      <c r="BF34" s="278">
        <f t="shared" si="34"/>
        <v>213.56400000000002</v>
      </c>
      <c r="BG34" s="278">
        <f t="shared" si="35"/>
        <v>329.41500000000002</v>
      </c>
      <c r="BH34" s="279">
        <f t="shared" si="36"/>
        <v>12.044000000000004</v>
      </c>
      <c r="BI34" s="230">
        <f t="shared" si="37"/>
        <v>-107.53799999999998</v>
      </c>
      <c r="BJ34" s="280">
        <f t="shared" si="38"/>
        <v>646.42500000000007</v>
      </c>
      <c r="BK34" s="145">
        <f t="shared" si="14"/>
        <v>1.9623423341377899</v>
      </c>
      <c r="BL34" s="141">
        <f t="shared" si="15"/>
        <v>3.6561783768195147E-2</v>
      </c>
      <c r="BM34" s="141">
        <f t="shared" si="16"/>
        <v>1.8631705147542255E-2</v>
      </c>
    </row>
    <row r="35" spans="1:65" ht="15" customHeight="1" x14ac:dyDescent="0.25">
      <c r="A35" s="43" t="s">
        <v>144</v>
      </c>
      <c r="B35" s="487">
        <v>129.066</v>
      </c>
      <c r="C35" s="488">
        <v>3.73</v>
      </c>
      <c r="D35" s="489">
        <v>481.85399999999998</v>
      </c>
      <c r="E35" s="490">
        <v>132.86500000000001</v>
      </c>
      <c r="F35" s="491">
        <v>58.546999999999997</v>
      </c>
      <c r="G35" s="491">
        <v>35.412999999999997</v>
      </c>
      <c r="H35" s="489">
        <v>673.26599999999996</v>
      </c>
      <c r="I35" s="492">
        <v>154.917</v>
      </c>
      <c r="J35" s="493">
        <v>318.55799999999999</v>
      </c>
      <c r="K35" s="494">
        <v>473.47500000000002</v>
      </c>
      <c r="L35" s="495">
        <v>58.389000000000003</v>
      </c>
      <c r="M35" s="496">
        <v>141.40199999999999</v>
      </c>
      <c r="N35" s="497">
        <v>673.26599999999996</v>
      </c>
      <c r="O35" s="145">
        <f t="shared" si="3"/>
        <v>1.4219673689212735</v>
      </c>
      <c r="P35" s="141">
        <f t="shared" si="4"/>
        <v>0.12332013305876763</v>
      </c>
      <c r="Q35" s="141">
        <f t="shared" si="5"/>
        <v>8.6725009134576828E-2</v>
      </c>
      <c r="S35" s="43" t="str">
        <f t="shared" si="6"/>
        <v>1990/1991</v>
      </c>
      <c r="T35" s="487">
        <v>27.094999999999999</v>
      </c>
      <c r="U35" s="488">
        <v>7.44</v>
      </c>
      <c r="V35" s="489">
        <v>201.53399999999999</v>
      </c>
      <c r="W35" s="490">
        <v>34.151000000000003</v>
      </c>
      <c r="X35" s="491">
        <v>8.6999999999999994E-2</v>
      </c>
      <c r="Y35" s="489">
        <v>235.77199999999999</v>
      </c>
      <c r="Z35" s="492">
        <v>36.201000000000001</v>
      </c>
      <c r="AA35" s="493">
        <v>117.072</v>
      </c>
      <c r="AB35" s="494">
        <v>153.273</v>
      </c>
      <c r="AC35" s="495">
        <v>43.857999999999997</v>
      </c>
      <c r="AD35" s="496">
        <v>235.77199999999999</v>
      </c>
      <c r="AE35" s="497">
        <v>38.640999999999998</v>
      </c>
      <c r="AF35" s="145">
        <f t="shared" si="7"/>
        <v>0.25210571985933594</v>
      </c>
      <c r="AG35" s="141">
        <f t="shared" si="8"/>
        <v>0.28614302584277723</v>
      </c>
      <c r="AH35" s="141">
        <f t="shared" si="9"/>
        <v>1.1350120338500556</v>
      </c>
      <c r="AJ35" s="43" t="str">
        <f t="shared" si="10"/>
        <v>1990/1991</v>
      </c>
      <c r="AK35" s="386">
        <f t="shared" si="11"/>
        <v>0.20993135295120324</v>
      </c>
      <c r="AL35" s="396">
        <f t="shared" si="18"/>
        <v>1.9946380697050941</v>
      </c>
      <c r="AM35" s="397">
        <f t="shared" si="19"/>
        <v>0.4182470208818439</v>
      </c>
      <c r="AN35" s="398">
        <f t="shared" si="20"/>
        <v>0.25703533661987732</v>
      </c>
      <c r="AO35" s="399">
        <f t="shared" si="21"/>
        <v>1.4859856183920611E-3</v>
      </c>
      <c r="AP35" s="397">
        <f t="shared" si="22"/>
        <v>0.35019145478904329</v>
      </c>
      <c r="AQ35" s="400">
        <f t="shared" si="23"/>
        <v>0.23367997056488313</v>
      </c>
      <c r="AR35" s="401">
        <f t="shared" si="24"/>
        <v>0.36750607424707588</v>
      </c>
      <c r="AS35" s="402">
        <f t="shared" si="25"/>
        <v>0.32371930936163468</v>
      </c>
      <c r="AT35" s="403">
        <f t="shared" si="26"/>
        <v>0.75113463152306081</v>
      </c>
      <c r="AU35" s="404">
        <f t="shared" si="27"/>
        <v>1.6673880143138005</v>
      </c>
      <c r="AV35" s="406">
        <f t="shared" si="28"/>
        <v>5.7393363098686104E-2</v>
      </c>
      <c r="AX35" s="43" t="str">
        <f t="shared" si="12"/>
        <v>1990/1991</v>
      </c>
      <c r="AY35" s="281">
        <f t="shared" si="13"/>
        <v>101.971</v>
      </c>
      <c r="AZ35" s="273">
        <f t="shared" si="17"/>
        <v>2.749016877347481</v>
      </c>
      <c r="BA35" s="282">
        <f t="shared" si="29"/>
        <v>280.32</v>
      </c>
      <c r="BB35" s="283">
        <f t="shared" si="30"/>
        <v>98.713999999999999</v>
      </c>
      <c r="BC35" s="284">
        <f t="shared" si="31"/>
        <v>58.459999999999994</v>
      </c>
      <c r="BD35" s="282">
        <f t="shared" si="32"/>
        <v>437.49399999999997</v>
      </c>
      <c r="BE35" s="285">
        <f t="shared" si="33"/>
        <v>118.71600000000001</v>
      </c>
      <c r="BF35" s="286">
        <f t="shared" si="34"/>
        <v>201.48599999999999</v>
      </c>
      <c r="BG35" s="287">
        <f t="shared" si="35"/>
        <v>320.202</v>
      </c>
      <c r="BH35" s="288">
        <f t="shared" si="36"/>
        <v>14.531000000000006</v>
      </c>
      <c r="BI35" s="231">
        <f t="shared" si="37"/>
        <v>-94.37</v>
      </c>
      <c r="BJ35" s="289">
        <f t="shared" si="38"/>
        <v>634.625</v>
      </c>
      <c r="BK35" s="145">
        <f t="shared" si="14"/>
        <v>1.9819520177887708</v>
      </c>
      <c r="BL35" s="141">
        <f t="shared" si="15"/>
        <v>4.5380728415187935E-2</v>
      </c>
      <c r="BM35" s="141">
        <f t="shared" si="16"/>
        <v>2.2896986409296837E-2</v>
      </c>
    </row>
    <row r="36" spans="1:65" ht="15" customHeight="1" x14ac:dyDescent="0.25">
      <c r="A36" s="43" t="s">
        <v>145</v>
      </c>
      <c r="B36" s="487">
        <v>132.51900000000001</v>
      </c>
      <c r="C36" s="488">
        <v>3.72</v>
      </c>
      <c r="D36" s="489">
        <v>492.834</v>
      </c>
      <c r="E36" s="490">
        <v>141.40199999999999</v>
      </c>
      <c r="F36" s="491">
        <v>63.106999999999999</v>
      </c>
      <c r="G36" s="491">
        <v>34.465000000000003</v>
      </c>
      <c r="H36" s="489">
        <v>697.34299999999996</v>
      </c>
      <c r="I36" s="492">
        <v>159.86600000000001</v>
      </c>
      <c r="J36" s="493">
        <v>334.37099999999998</v>
      </c>
      <c r="K36" s="494">
        <v>494.23700000000002</v>
      </c>
      <c r="L36" s="495">
        <v>62.052999999999997</v>
      </c>
      <c r="M36" s="496">
        <v>141.053</v>
      </c>
      <c r="N36" s="497">
        <v>697.34299999999996</v>
      </c>
      <c r="O36" s="145">
        <f t="shared" si="3"/>
        <v>1.4109485934885488</v>
      </c>
      <c r="P36" s="141">
        <f t="shared" si="4"/>
        <v>0.12555312532246674</v>
      </c>
      <c r="Q36" s="141">
        <f t="shared" si="5"/>
        <v>8.8984904128958056E-2</v>
      </c>
      <c r="S36" s="43" t="str">
        <f t="shared" si="6"/>
        <v>1991/1992</v>
      </c>
      <c r="T36" s="487">
        <v>27.850999999999999</v>
      </c>
      <c r="U36" s="488">
        <v>6.82</v>
      </c>
      <c r="V36" s="489">
        <v>189.86799999999999</v>
      </c>
      <c r="W36" s="490">
        <v>38.640999999999998</v>
      </c>
      <c r="X36" s="491">
        <v>0.499</v>
      </c>
      <c r="Y36" s="489">
        <v>229.00800000000001</v>
      </c>
      <c r="Z36" s="492">
        <v>38.953000000000003</v>
      </c>
      <c r="AA36" s="493">
        <v>121.873</v>
      </c>
      <c r="AB36" s="494">
        <v>160.82599999999999</v>
      </c>
      <c r="AC36" s="495">
        <v>40.232999999999997</v>
      </c>
      <c r="AD36" s="496">
        <v>229.00800000000001</v>
      </c>
      <c r="AE36" s="497">
        <v>27.949000000000002</v>
      </c>
      <c r="AF36" s="145">
        <f t="shared" si="7"/>
        <v>0.17378408963724773</v>
      </c>
      <c r="AG36" s="141">
        <f t="shared" si="8"/>
        <v>0.25016477435240569</v>
      </c>
      <c r="AH36" s="141">
        <f t="shared" si="9"/>
        <v>1.4395148305842784</v>
      </c>
      <c r="AJ36" s="43" t="str">
        <f t="shared" si="10"/>
        <v>1991/1992</v>
      </c>
      <c r="AK36" s="386">
        <f t="shared" si="11"/>
        <v>0.21016608939095524</v>
      </c>
      <c r="AL36" s="396">
        <f t="shared" si="18"/>
        <v>1.8333333333333333</v>
      </c>
      <c r="AM36" s="397">
        <f t="shared" si="19"/>
        <v>0.38525751064252872</v>
      </c>
      <c r="AN36" s="398">
        <f t="shared" si="20"/>
        <v>0.27327053365581816</v>
      </c>
      <c r="AO36" s="399">
        <f t="shared" si="21"/>
        <v>7.9072052228754339E-3</v>
      </c>
      <c r="AP36" s="397">
        <f t="shared" si="22"/>
        <v>0.32840080132732391</v>
      </c>
      <c r="AQ36" s="400">
        <f t="shared" si="23"/>
        <v>0.24366031551424316</v>
      </c>
      <c r="AR36" s="401">
        <f t="shared" si="24"/>
        <v>0.36448436018673874</v>
      </c>
      <c r="AS36" s="402">
        <f t="shared" si="25"/>
        <v>0.32540259025528234</v>
      </c>
      <c r="AT36" s="403">
        <f t="shared" si="26"/>
        <v>0.64836510724703078</v>
      </c>
      <c r="AU36" s="404">
        <f t="shared" si="27"/>
        <v>1.6235599384628474</v>
      </c>
      <c r="AV36" s="406">
        <f t="shared" si="28"/>
        <v>4.0079272323662825E-2</v>
      </c>
      <c r="AX36" s="43" t="str">
        <f t="shared" si="12"/>
        <v>1991/1992</v>
      </c>
      <c r="AY36" s="281">
        <f t="shared" si="13"/>
        <v>104.66800000000001</v>
      </c>
      <c r="AZ36" s="273">
        <f t="shared" si="17"/>
        <v>2.8945427446784118</v>
      </c>
      <c r="BA36" s="282">
        <f t="shared" si="29"/>
        <v>302.96600000000001</v>
      </c>
      <c r="BB36" s="283">
        <f t="shared" si="30"/>
        <v>102.761</v>
      </c>
      <c r="BC36" s="284">
        <f t="shared" si="31"/>
        <v>62.607999999999997</v>
      </c>
      <c r="BD36" s="282">
        <f t="shared" si="32"/>
        <v>468.33499999999992</v>
      </c>
      <c r="BE36" s="285">
        <f t="shared" si="33"/>
        <v>120.91300000000001</v>
      </c>
      <c r="BF36" s="286">
        <f t="shared" si="34"/>
        <v>212.49799999999999</v>
      </c>
      <c r="BG36" s="287">
        <f t="shared" si="35"/>
        <v>333.41100000000006</v>
      </c>
      <c r="BH36" s="288">
        <f t="shared" si="36"/>
        <v>21.82</v>
      </c>
      <c r="BI36" s="231">
        <f t="shared" si="37"/>
        <v>-87.955000000000013</v>
      </c>
      <c r="BJ36" s="289">
        <f t="shared" si="38"/>
        <v>669.39400000000001</v>
      </c>
      <c r="BK36" s="145">
        <f t="shared" si="14"/>
        <v>2.0077142025907961</v>
      </c>
      <c r="BL36" s="141">
        <f t="shared" si="15"/>
        <v>6.5444751372930099E-2</v>
      </c>
      <c r="BM36" s="141">
        <f t="shared" si="16"/>
        <v>3.2596647116645804E-2</v>
      </c>
    </row>
    <row r="37" spans="1:65" ht="15" customHeight="1" x14ac:dyDescent="0.25">
      <c r="A37" s="43" t="s">
        <v>146</v>
      </c>
      <c r="B37" s="487">
        <v>133.15600000000001</v>
      </c>
      <c r="C37" s="488">
        <v>4.0199999999999996</v>
      </c>
      <c r="D37" s="489">
        <v>535.69500000000005</v>
      </c>
      <c r="E37" s="490">
        <v>139.191</v>
      </c>
      <c r="F37" s="491">
        <v>60.289000000000001</v>
      </c>
      <c r="G37" s="491">
        <v>41.344999999999999</v>
      </c>
      <c r="H37" s="489">
        <v>735.17499999999995</v>
      </c>
      <c r="I37" s="492">
        <v>160.506</v>
      </c>
      <c r="J37" s="493">
        <v>348.666</v>
      </c>
      <c r="K37" s="494">
        <v>509.17200000000003</v>
      </c>
      <c r="L37" s="495">
        <v>63.262999999999998</v>
      </c>
      <c r="M37" s="496">
        <v>162.74</v>
      </c>
      <c r="N37" s="497">
        <v>735.17499999999995</v>
      </c>
      <c r="O37" s="145">
        <f t="shared" si="3"/>
        <v>1.4438637631291587</v>
      </c>
      <c r="P37" s="141">
        <f t="shared" si="4"/>
        <v>0.12424681639995915</v>
      </c>
      <c r="Q37" s="141">
        <f t="shared" si="5"/>
        <v>8.6051620362498721E-2</v>
      </c>
      <c r="S37" s="43" t="str">
        <f t="shared" si="6"/>
        <v>1992/1993</v>
      </c>
      <c r="T37" s="487">
        <v>29.169</v>
      </c>
      <c r="U37" s="488">
        <v>8.25</v>
      </c>
      <c r="V37" s="489">
        <v>240.71899999999999</v>
      </c>
      <c r="W37" s="490">
        <v>27.949000000000002</v>
      </c>
      <c r="X37" s="491">
        <v>0.18</v>
      </c>
      <c r="Y37" s="489">
        <v>268.84800000000001</v>
      </c>
      <c r="Z37" s="492">
        <v>39.518000000000001</v>
      </c>
      <c r="AA37" s="493">
        <v>133.40899999999999</v>
      </c>
      <c r="AB37" s="494">
        <v>172.92699999999999</v>
      </c>
      <c r="AC37" s="495">
        <v>42.249000000000002</v>
      </c>
      <c r="AD37" s="496">
        <v>268.84800000000001</v>
      </c>
      <c r="AE37" s="497">
        <v>53.671999999999997</v>
      </c>
      <c r="AF37" s="145">
        <f t="shared" si="7"/>
        <v>0.31037374152098862</v>
      </c>
      <c r="AG37" s="141">
        <f t="shared" si="8"/>
        <v>0.24431696611865125</v>
      </c>
      <c r="AH37" s="141">
        <f t="shared" si="9"/>
        <v>0.78717021910866014</v>
      </c>
      <c r="AJ37" s="43" t="str">
        <f t="shared" si="10"/>
        <v>1992/1993</v>
      </c>
      <c r="AK37" s="386">
        <f t="shared" si="11"/>
        <v>0.21905884826819669</v>
      </c>
      <c r="AL37" s="396">
        <f t="shared" si="18"/>
        <v>2.0522388059701493</v>
      </c>
      <c r="AM37" s="397">
        <f t="shared" si="19"/>
        <v>0.44935831023250167</v>
      </c>
      <c r="AN37" s="398">
        <f t="shared" si="20"/>
        <v>0.20079602847885281</v>
      </c>
      <c r="AO37" s="399">
        <f t="shared" si="21"/>
        <v>2.9856192671963377E-3</v>
      </c>
      <c r="AP37" s="397">
        <f t="shared" si="22"/>
        <v>0.3656925221885946</v>
      </c>
      <c r="AQ37" s="400">
        <f t="shared" si="23"/>
        <v>0.24620886446612589</v>
      </c>
      <c r="AR37" s="401">
        <f t="shared" si="24"/>
        <v>0.38262692662892278</v>
      </c>
      <c r="AS37" s="402">
        <f t="shared" si="25"/>
        <v>0.33962393847265754</v>
      </c>
      <c r="AT37" s="403">
        <f t="shared" si="26"/>
        <v>0.66783111771493608</v>
      </c>
      <c r="AU37" s="404">
        <f t="shared" si="27"/>
        <v>1.652009340051616</v>
      </c>
      <c r="AV37" s="406">
        <f t="shared" si="28"/>
        <v>7.3005746931002827E-2</v>
      </c>
      <c r="AX37" s="43" t="str">
        <f t="shared" si="12"/>
        <v>1992/1993</v>
      </c>
      <c r="AY37" s="281">
        <f t="shared" si="13"/>
        <v>103.98700000000001</v>
      </c>
      <c r="AZ37" s="273">
        <f t="shared" si="17"/>
        <v>2.8366622750920789</v>
      </c>
      <c r="BA37" s="282">
        <f t="shared" si="29"/>
        <v>294.97600000000006</v>
      </c>
      <c r="BB37" s="283">
        <f t="shared" si="30"/>
        <v>111.242</v>
      </c>
      <c r="BC37" s="284">
        <f t="shared" si="31"/>
        <v>60.109000000000002</v>
      </c>
      <c r="BD37" s="282">
        <f t="shared" si="32"/>
        <v>466.32699999999994</v>
      </c>
      <c r="BE37" s="285">
        <f t="shared" si="33"/>
        <v>120.988</v>
      </c>
      <c r="BF37" s="286">
        <f t="shared" si="34"/>
        <v>215.25700000000001</v>
      </c>
      <c r="BG37" s="287">
        <f t="shared" si="35"/>
        <v>336.245</v>
      </c>
      <c r="BH37" s="288">
        <f t="shared" si="36"/>
        <v>21.013999999999996</v>
      </c>
      <c r="BI37" s="231">
        <f t="shared" si="37"/>
        <v>-106.108</v>
      </c>
      <c r="BJ37" s="289">
        <f t="shared" si="38"/>
        <v>681.50299999999993</v>
      </c>
      <c r="BK37" s="145">
        <f t="shared" si="14"/>
        <v>2.0268048595518144</v>
      </c>
      <c r="BL37" s="141">
        <f t="shared" si="15"/>
        <v>6.2496096596231898E-2</v>
      </c>
      <c r="BM37" s="141">
        <f t="shared" si="16"/>
        <v>3.0834787227642428E-2</v>
      </c>
    </row>
    <row r="38" spans="1:65" ht="15" customHeight="1" x14ac:dyDescent="0.25">
      <c r="A38" s="43" t="s">
        <v>147</v>
      </c>
      <c r="B38" s="487">
        <v>130.744</v>
      </c>
      <c r="C38" s="488">
        <v>3.64</v>
      </c>
      <c r="D38" s="489">
        <v>475.923</v>
      </c>
      <c r="E38" s="490">
        <v>162.74</v>
      </c>
      <c r="F38" s="491">
        <v>56.972999999999999</v>
      </c>
      <c r="G38" s="491">
        <v>32.680999999999997</v>
      </c>
      <c r="H38" s="489">
        <v>695.63599999999997</v>
      </c>
      <c r="I38" s="492">
        <v>165.285</v>
      </c>
      <c r="J38" s="493">
        <v>342.05200000000002</v>
      </c>
      <c r="K38" s="494">
        <v>507.33699999999999</v>
      </c>
      <c r="L38" s="495">
        <v>58.860999999999997</v>
      </c>
      <c r="M38" s="496">
        <v>129.43799999999999</v>
      </c>
      <c r="N38" s="497">
        <v>695.63599999999997</v>
      </c>
      <c r="O38" s="145">
        <f t="shared" si="3"/>
        <v>1.3711517196656267</v>
      </c>
      <c r="P38" s="141">
        <f t="shared" si="4"/>
        <v>0.1160195294252144</v>
      </c>
      <c r="Q38" s="141">
        <f t="shared" si="5"/>
        <v>8.4614654790723887E-2</v>
      </c>
      <c r="S38" s="43" t="str">
        <f t="shared" si="6"/>
        <v>1993/1994</v>
      </c>
      <c r="T38" s="487">
        <v>25.468</v>
      </c>
      <c r="U38" s="488">
        <v>6.32</v>
      </c>
      <c r="V38" s="489">
        <v>160.98599999999999</v>
      </c>
      <c r="W38" s="490">
        <v>53.671999999999997</v>
      </c>
      <c r="X38" s="491">
        <v>0.52900000000000003</v>
      </c>
      <c r="Y38" s="489">
        <v>215.18700000000001</v>
      </c>
      <c r="Z38" s="492">
        <v>40.976999999999997</v>
      </c>
      <c r="AA38" s="493">
        <v>118.874</v>
      </c>
      <c r="AB38" s="494">
        <v>159.851</v>
      </c>
      <c r="AC38" s="495">
        <v>33.741</v>
      </c>
      <c r="AD38" s="496">
        <v>215.18700000000001</v>
      </c>
      <c r="AE38" s="497">
        <v>21.594999999999999</v>
      </c>
      <c r="AF38" s="145">
        <f t="shared" si="7"/>
        <v>0.13509455680602561</v>
      </c>
      <c r="AG38" s="141">
        <f t="shared" si="8"/>
        <v>0.21107781621635147</v>
      </c>
      <c r="AH38" s="141">
        <f t="shared" si="9"/>
        <v>1.5624450104190786</v>
      </c>
      <c r="AJ38" s="43" t="str">
        <f t="shared" si="10"/>
        <v>1993/1994</v>
      </c>
      <c r="AK38" s="386">
        <f t="shared" si="11"/>
        <v>0.19479287768463563</v>
      </c>
      <c r="AL38" s="396">
        <f t="shared" si="18"/>
        <v>1.7362637362637363</v>
      </c>
      <c r="AM38" s="397">
        <f t="shared" si="19"/>
        <v>0.33826060097957023</v>
      </c>
      <c r="AN38" s="398">
        <f t="shared" si="20"/>
        <v>0.32980213838023836</v>
      </c>
      <c r="AO38" s="399">
        <f t="shared" si="21"/>
        <v>9.2850999596300002E-3</v>
      </c>
      <c r="AP38" s="397">
        <f t="shared" si="22"/>
        <v>0.30933850462023244</v>
      </c>
      <c r="AQ38" s="400">
        <f t="shared" si="23"/>
        <v>0.2479172338687721</v>
      </c>
      <c r="AR38" s="401">
        <f t="shared" si="24"/>
        <v>0.34753195420579325</v>
      </c>
      <c r="AS38" s="402">
        <f t="shared" si="25"/>
        <v>0.31507853754013604</v>
      </c>
      <c r="AT38" s="403">
        <f t="shared" si="26"/>
        <v>0.57323185131071508</v>
      </c>
      <c r="AU38" s="404">
        <f t="shared" si="27"/>
        <v>1.6624716080285544</v>
      </c>
      <c r="AV38" s="406">
        <f t="shared" si="28"/>
        <v>3.1043534262171595E-2</v>
      </c>
      <c r="AX38" s="43" t="str">
        <f t="shared" si="12"/>
        <v>1993/1994</v>
      </c>
      <c r="AY38" s="281">
        <f t="shared" si="13"/>
        <v>105.276</v>
      </c>
      <c r="AZ38" s="273">
        <f t="shared" si="17"/>
        <v>2.9915365325430301</v>
      </c>
      <c r="BA38" s="282">
        <f t="shared" si="29"/>
        <v>314.93700000000001</v>
      </c>
      <c r="BB38" s="283">
        <f t="shared" si="30"/>
        <v>109.06800000000001</v>
      </c>
      <c r="BC38" s="284">
        <f t="shared" si="31"/>
        <v>56.443999999999996</v>
      </c>
      <c r="BD38" s="282">
        <f t="shared" si="32"/>
        <v>480.44899999999996</v>
      </c>
      <c r="BE38" s="285">
        <f t="shared" si="33"/>
        <v>124.30799999999999</v>
      </c>
      <c r="BF38" s="286">
        <f t="shared" si="34"/>
        <v>223.17800000000003</v>
      </c>
      <c r="BG38" s="287">
        <f t="shared" si="35"/>
        <v>347.48599999999999</v>
      </c>
      <c r="BH38" s="288">
        <f t="shared" si="36"/>
        <v>25.119999999999997</v>
      </c>
      <c r="BI38" s="231">
        <f t="shared" si="37"/>
        <v>-85.749000000000024</v>
      </c>
      <c r="BJ38" s="289">
        <f t="shared" si="38"/>
        <v>674.04099999999994</v>
      </c>
      <c r="BK38" s="145">
        <f t="shared" si="14"/>
        <v>1.9397644797200462</v>
      </c>
      <c r="BL38" s="141">
        <f t="shared" si="15"/>
        <v>7.229068221453526E-2</v>
      </c>
      <c r="BM38" s="141">
        <f t="shared" si="16"/>
        <v>3.726776264351872E-2</v>
      </c>
    </row>
    <row r="39" spans="1:65" ht="15" customHeight="1" x14ac:dyDescent="0.25">
      <c r="A39" s="43" t="s">
        <v>148</v>
      </c>
      <c r="B39" s="487">
        <v>135.19900000000001</v>
      </c>
      <c r="C39" s="488">
        <v>4.1399999999999997</v>
      </c>
      <c r="D39" s="489">
        <v>559.61500000000001</v>
      </c>
      <c r="E39" s="490">
        <v>129.43799999999999</v>
      </c>
      <c r="F39" s="491">
        <v>68.911000000000001</v>
      </c>
      <c r="G39" s="491">
        <v>57.628999999999998</v>
      </c>
      <c r="H39" s="489">
        <v>757.96400000000006</v>
      </c>
      <c r="I39" s="492">
        <v>166.86600000000001</v>
      </c>
      <c r="J39" s="493">
        <v>371.62400000000002</v>
      </c>
      <c r="K39" s="494">
        <v>538.49</v>
      </c>
      <c r="L39" s="495">
        <v>66.126000000000005</v>
      </c>
      <c r="M39" s="496">
        <v>153.34800000000001</v>
      </c>
      <c r="N39" s="497">
        <v>757.96400000000006</v>
      </c>
      <c r="O39" s="145">
        <f t="shared" si="3"/>
        <v>1.4075730282827907</v>
      </c>
      <c r="P39" s="141">
        <f t="shared" si="4"/>
        <v>0.12279893777043215</v>
      </c>
      <c r="Q39" s="141">
        <f t="shared" si="5"/>
        <v>8.7241610419492216E-2</v>
      </c>
      <c r="S39" s="43" t="str">
        <f t="shared" si="6"/>
        <v>1994/1995</v>
      </c>
      <c r="T39" s="487">
        <v>29.344999999999999</v>
      </c>
      <c r="U39" s="488">
        <v>8.6999999999999993</v>
      </c>
      <c r="V39" s="489">
        <v>255.29499999999999</v>
      </c>
      <c r="W39" s="490">
        <v>21.594999999999999</v>
      </c>
      <c r="X39" s="491">
        <v>0.24299999999999999</v>
      </c>
      <c r="Y39" s="489">
        <v>277.13299999999998</v>
      </c>
      <c r="Z39" s="492">
        <v>43.569000000000003</v>
      </c>
      <c r="AA39" s="493">
        <v>138.68199999999999</v>
      </c>
      <c r="AB39" s="494">
        <v>182.251</v>
      </c>
      <c r="AC39" s="495">
        <v>55.311</v>
      </c>
      <c r="AD39" s="496">
        <v>277.13299999999998</v>
      </c>
      <c r="AE39" s="497">
        <v>39.570999999999998</v>
      </c>
      <c r="AF39" s="145">
        <f t="shared" si="7"/>
        <v>0.21712363718168898</v>
      </c>
      <c r="AG39" s="141">
        <f t="shared" si="8"/>
        <v>0.30348804670481916</v>
      </c>
      <c r="AH39" s="141">
        <f t="shared" si="9"/>
        <v>1.3977660407874455</v>
      </c>
      <c r="AJ39" s="43" t="str">
        <f t="shared" si="10"/>
        <v>1994/1995</v>
      </c>
      <c r="AK39" s="386">
        <f t="shared" si="11"/>
        <v>0.21705042197057667</v>
      </c>
      <c r="AL39" s="396">
        <f t="shared" si="18"/>
        <v>2.1014492753623188</v>
      </c>
      <c r="AM39" s="397">
        <f t="shared" si="19"/>
        <v>0.45619756439695147</v>
      </c>
      <c r="AN39" s="398">
        <f t="shared" si="20"/>
        <v>0.1668366322100156</v>
      </c>
      <c r="AO39" s="399">
        <f t="shared" si="21"/>
        <v>3.5262875302926964E-3</v>
      </c>
      <c r="AP39" s="397">
        <f t="shared" si="22"/>
        <v>0.3656281828688433</v>
      </c>
      <c r="AQ39" s="400">
        <f t="shared" si="23"/>
        <v>0.26110172234008128</v>
      </c>
      <c r="AR39" s="401">
        <f t="shared" si="24"/>
        <v>0.3731782662045508</v>
      </c>
      <c r="AS39" s="402">
        <f t="shared" si="25"/>
        <v>0.33844825344946056</v>
      </c>
      <c r="AT39" s="403">
        <f t="shared" si="26"/>
        <v>0.83644859813084105</v>
      </c>
      <c r="AU39" s="404">
        <f t="shared" si="27"/>
        <v>1.8072162662701825</v>
      </c>
      <c r="AV39" s="406">
        <f t="shared" si="28"/>
        <v>5.2206964974589813E-2</v>
      </c>
      <c r="AX39" s="43" t="str">
        <f t="shared" si="12"/>
        <v>1994/1995</v>
      </c>
      <c r="AY39" s="281">
        <f t="shared" si="13"/>
        <v>105.85400000000001</v>
      </c>
      <c r="AZ39" s="273">
        <f t="shared" si="17"/>
        <v>2.8749031685151247</v>
      </c>
      <c r="BA39" s="282">
        <f t="shared" si="29"/>
        <v>304.32000000000005</v>
      </c>
      <c r="BB39" s="283">
        <f t="shared" si="30"/>
        <v>107.84299999999999</v>
      </c>
      <c r="BC39" s="284">
        <f t="shared" si="31"/>
        <v>68.668000000000006</v>
      </c>
      <c r="BD39" s="282">
        <f t="shared" si="32"/>
        <v>480.83100000000007</v>
      </c>
      <c r="BE39" s="285">
        <f t="shared" si="33"/>
        <v>123.29700000000001</v>
      </c>
      <c r="BF39" s="286">
        <f t="shared" si="34"/>
        <v>232.94200000000004</v>
      </c>
      <c r="BG39" s="287">
        <f t="shared" si="35"/>
        <v>356.23900000000003</v>
      </c>
      <c r="BH39" s="288">
        <f t="shared" si="36"/>
        <v>10.815000000000005</v>
      </c>
      <c r="BI39" s="231">
        <f t="shared" si="37"/>
        <v>-123.78499999999997</v>
      </c>
      <c r="BJ39" s="289">
        <f t="shared" si="38"/>
        <v>718.39300000000003</v>
      </c>
      <c r="BK39" s="145">
        <f t="shared" si="14"/>
        <v>2.0166040214575047</v>
      </c>
      <c r="BL39" s="141">
        <f t="shared" si="15"/>
        <v>3.035883213236059E-2</v>
      </c>
      <c r="BM39" s="141">
        <f t="shared" si="16"/>
        <v>1.5054433993649722E-2</v>
      </c>
    </row>
    <row r="40" spans="1:65" ht="15" customHeight="1" x14ac:dyDescent="0.25">
      <c r="A40" s="43" t="s">
        <v>149</v>
      </c>
      <c r="B40" s="487">
        <v>135.05699999999999</v>
      </c>
      <c r="C40" s="488">
        <v>3.83</v>
      </c>
      <c r="D40" s="489">
        <v>516.71400000000006</v>
      </c>
      <c r="E40" s="490">
        <v>153.34800000000001</v>
      </c>
      <c r="F40" s="491">
        <v>65.701999999999998</v>
      </c>
      <c r="G40" s="491">
        <v>51.640999999999998</v>
      </c>
      <c r="H40" s="489">
        <v>735.76400000000001</v>
      </c>
      <c r="I40" s="492">
        <v>166.80799999999999</v>
      </c>
      <c r="J40" s="493">
        <v>365.25099999999998</v>
      </c>
      <c r="K40" s="494">
        <v>532.05899999999997</v>
      </c>
      <c r="L40" s="495">
        <v>70.421999999999997</v>
      </c>
      <c r="M40" s="496">
        <v>133.28299999999999</v>
      </c>
      <c r="N40" s="497">
        <v>735.76400000000001</v>
      </c>
      <c r="O40" s="145">
        <f t="shared" si="3"/>
        <v>1.382861675114978</v>
      </c>
      <c r="P40" s="141">
        <f t="shared" si="4"/>
        <v>0.1323575017056379</v>
      </c>
      <c r="Q40" s="141">
        <f t="shared" si="5"/>
        <v>9.5712755720584311E-2</v>
      </c>
      <c r="S40" s="43" t="str">
        <f t="shared" si="6"/>
        <v>1995/1996</v>
      </c>
      <c r="T40" s="487">
        <v>26.39</v>
      </c>
      <c r="U40" s="488">
        <v>7.12</v>
      </c>
      <c r="V40" s="489">
        <v>187.97</v>
      </c>
      <c r="W40" s="490">
        <v>39.570999999999998</v>
      </c>
      <c r="X40" s="491">
        <v>0.41899999999999998</v>
      </c>
      <c r="Y40" s="489">
        <v>227.96</v>
      </c>
      <c r="Z40" s="492">
        <v>41.402000000000001</v>
      </c>
      <c r="AA40" s="493">
        <v>119.15</v>
      </c>
      <c r="AB40" s="494">
        <v>160.55199999999999</v>
      </c>
      <c r="AC40" s="495">
        <v>56.588999999999999</v>
      </c>
      <c r="AD40" s="496">
        <v>227.96</v>
      </c>
      <c r="AE40" s="497">
        <v>10.819000000000001</v>
      </c>
      <c r="AF40" s="145">
        <f t="shared" si="7"/>
        <v>6.7386267377547465E-2</v>
      </c>
      <c r="AG40" s="141">
        <f t="shared" si="8"/>
        <v>0.35246524490507747</v>
      </c>
      <c r="AH40" s="141">
        <f t="shared" si="9"/>
        <v>5.2305203808115346</v>
      </c>
      <c r="AJ40" s="43" t="str">
        <f t="shared" si="10"/>
        <v>1995/1996</v>
      </c>
      <c r="AK40" s="386">
        <f t="shared" si="11"/>
        <v>0.19539897969005682</v>
      </c>
      <c r="AL40" s="396">
        <f t="shared" si="18"/>
        <v>1.8590078328981723</v>
      </c>
      <c r="AM40" s="397">
        <f t="shared" si="19"/>
        <v>0.36377957632268526</v>
      </c>
      <c r="AN40" s="398">
        <f t="shared" si="20"/>
        <v>0.25804705636852121</v>
      </c>
      <c r="AO40" s="399">
        <f t="shared" si="21"/>
        <v>6.3772792304648256E-3</v>
      </c>
      <c r="AP40" s="397">
        <f t="shared" si="22"/>
        <v>0.30982760776553353</v>
      </c>
      <c r="AQ40" s="400">
        <f t="shared" si="23"/>
        <v>0.24820152510670954</v>
      </c>
      <c r="AR40" s="401">
        <f t="shared" si="24"/>
        <v>0.32621402816145612</v>
      </c>
      <c r="AS40" s="402">
        <f t="shared" si="25"/>
        <v>0.30175600826224158</v>
      </c>
      <c r="AT40" s="403">
        <f t="shared" si="26"/>
        <v>0.80356990713129417</v>
      </c>
      <c r="AU40" s="404">
        <f t="shared" si="27"/>
        <v>1.7103456554849459</v>
      </c>
      <c r="AV40" s="406">
        <f t="shared" si="28"/>
        <v>1.4704443272571097E-2</v>
      </c>
      <c r="AX40" s="43" t="str">
        <f t="shared" si="12"/>
        <v>1995/1996</v>
      </c>
      <c r="AY40" s="281">
        <f t="shared" si="13"/>
        <v>108.66699999999999</v>
      </c>
      <c r="AZ40" s="273">
        <f t="shared" si="17"/>
        <v>3.0252422538581176</v>
      </c>
      <c r="BA40" s="282">
        <f t="shared" si="29"/>
        <v>328.74400000000003</v>
      </c>
      <c r="BB40" s="283">
        <f t="shared" si="30"/>
        <v>113.77700000000002</v>
      </c>
      <c r="BC40" s="284">
        <f t="shared" si="31"/>
        <v>65.283000000000001</v>
      </c>
      <c r="BD40" s="282">
        <f t="shared" si="32"/>
        <v>507.80399999999997</v>
      </c>
      <c r="BE40" s="285">
        <f t="shared" si="33"/>
        <v>125.40599999999999</v>
      </c>
      <c r="BF40" s="286">
        <f t="shared" si="34"/>
        <v>246.10099999999997</v>
      </c>
      <c r="BG40" s="287">
        <f t="shared" si="35"/>
        <v>371.50699999999995</v>
      </c>
      <c r="BH40" s="288">
        <f t="shared" si="36"/>
        <v>13.832999999999998</v>
      </c>
      <c r="BI40" s="231">
        <f t="shared" si="37"/>
        <v>-94.677000000000021</v>
      </c>
      <c r="BJ40" s="289">
        <f t="shared" si="38"/>
        <v>724.94500000000005</v>
      </c>
      <c r="BK40" s="145">
        <f t="shared" si="14"/>
        <v>1.9513629622052886</v>
      </c>
      <c r="BL40" s="141">
        <f t="shared" si="15"/>
        <v>3.7234830030120562E-2</v>
      </c>
      <c r="BM40" s="141">
        <f t="shared" si="16"/>
        <v>1.908144755809061E-2</v>
      </c>
    </row>
    <row r="41" spans="1:65" ht="15" customHeight="1" x14ac:dyDescent="0.25">
      <c r="A41" s="43" t="s">
        <v>150</v>
      </c>
      <c r="B41" s="487">
        <v>141.49</v>
      </c>
      <c r="C41" s="488">
        <v>4.1900000000000004</v>
      </c>
      <c r="D41" s="489">
        <v>592.88699999999994</v>
      </c>
      <c r="E41" s="490">
        <v>133.28299999999999</v>
      </c>
      <c r="F41" s="491">
        <v>64.846000000000004</v>
      </c>
      <c r="G41" s="491">
        <v>45.735999999999997</v>
      </c>
      <c r="H41" s="489">
        <v>791.01599999999996</v>
      </c>
      <c r="I41" s="492">
        <v>171.31299999999999</v>
      </c>
      <c r="J41" s="493">
        <v>387.81599999999997</v>
      </c>
      <c r="K41" s="494">
        <v>559.12900000000002</v>
      </c>
      <c r="L41" s="495">
        <v>65.572000000000003</v>
      </c>
      <c r="M41" s="496">
        <v>166.315</v>
      </c>
      <c r="N41" s="497">
        <v>791.01599999999996</v>
      </c>
      <c r="O41" s="145">
        <f t="shared" si="3"/>
        <v>1.4147289802532153</v>
      </c>
      <c r="P41" s="141">
        <f t="shared" si="4"/>
        <v>0.11727526205938164</v>
      </c>
      <c r="Q41" s="141">
        <f t="shared" si="5"/>
        <v>8.2895921195020081E-2</v>
      </c>
      <c r="S41" s="43" t="str">
        <f t="shared" si="6"/>
        <v>1996/1997</v>
      </c>
      <c r="T41" s="487">
        <v>29.398</v>
      </c>
      <c r="U41" s="488">
        <v>7.98</v>
      </c>
      <c r="V41" s="489">
        <v>234.518</v>
      </c>
      <c r="W41" s="490">
        <v>10.819000000000001</v>
      </c>
      <c r="X41" s="491">
        <v>0.33700000000000002</v>
      </c>
      <c r="Y41" s="489">
        <v>245.67400000000001</v>
      </c>
      <c r="Z41" s="492">
        <v>43.594000000000001</v>
      </c>
      <c r="AA41" s="493">
        <v>133.99199999999999</v>
      </c>
      <c r="AB41" s="494">
        <v>177.58600000000001</v>
      </c>
      <c r="AC41" s="495">
        <v>45.655000000000001</v>
      </c>
      <c r="AD41" s="496">
        <v>245.67400000000001</v>
      </c>
      <c r="AE41" s="497">
        <v>22.433</v>
      </c>
      <c r="AF41" s="145">
        <f t="shared" si="7"/>
        <v>0.12632189474395503</v>
      </c>
      <c r="AG41" s="141">
        <f t="shared" si="8"/>
        <v>0.25708670728548422</v>
      </c>
      <c r="AH41" s="141">
        <f t="shared" si="9"/>
        <v>2.0351713992778495</v>
      </c>
      <c r="AJ41" s="43" t="str">
        <f t="shared" si="10"/>
        <v>1996/1997</v>
      </c>
      <c r="AK41" s="386">
        <f t="shared" si="11"/>
        <v>0.20777440101773975</v>
      </c>
      <c r="AL41" s="396">
        <f t="shared" si="18"/>
        <v>1.9045346062052506</v>
      </c>
      <c r="AM41" s="397">
        <f t="shared" si="19"/>
        <v>0.39555260951918331</v>
      </c>
      <c r="AN41" s="398">
        <f t="shared" si="20"/>
        <v>8.1173142861430209E-2</v>
      </c>
      <c r="AO41" s="399">
        <f t="shared" si="21"/>
        <v>5.1969281065909999E-3</v>
      </c>
      <c r="AP41" s="397">
        <f t="shared" si="22"/>
        <v>0.31058031695945471</v>
      </c>
      <c r="AQ41" s="400">
        <f t="shared" si="23"/>
        <v>0.25446988844979662</v>
      </c>
      <c r="AR41" s="401">
        <f t="shared" si="24"/>
        <v>0.34550405346865526</v>
      </c>
      <c r="AS41" s="402">
        <f t="shared" si="25"/>
        <v>0.31761185701331895</v>
      </c>
      <c r="AT41" s="403">
        <f t="shared" si="26"/>
        <v>0.69625754895382175</v>
      </c>
      <c r="AU41" s="404">
        <f t="shared" si="27"/>
        <v>1.4771608093076392</v>
      </c>
      <c r="AV41" s="406">
        <f t="shared" si="28"/>
        <v>2.8359729765263915E-2</v>
      </c>
      <c r="AX41" s="43" t="str">
        <f t="shared" si="12"/>
        <v>1996/1997</v>
      </c>
      <c r="AY41" s="281">
        <f t="shared" si="13"/>
        <v>112.09200000000001</v>
      </c>
      <c r="AZ41" s="273">
        <f t="shared" si="17"/>
        <v>3.197097027441743</v>
      </c>
      <c r="BA41" s="282">
        <f t="shared" si="29"/>
        <v>358.36899999999991</v>
      </c>
      <c r="BB41" s="283">
        <f t="shared" si="30"/>
        <v>122.46399999999998</v>
      </c>
      <c r="BC41" s="284">
        <f t="shared" si="31"/>
        <v>64.509</v>
      </c>
      <c r="BD41" s="282">
        <f t="shared" si="32"/>
        <v>545.34199999999998</v>
      </c>
      <c r="BE41" s="285">
        <f t="shared" si="33"/>
        <v>127.71899999999999</v>
      </c>
      <c r="BF41" s="286">
        <f t="shared" si="34"/>
        <v>253.82399999999998</v>
      </c>
      <c r="BG41" s="287">
        <f t="shared" si="35"/>
        <v>381.54300000000001</v>
      </c>
      <c r="BH41" s="288">
        <f t="shared" si="36"/>
        <v>19.917000000000002</v>
      </c>
      <c r="BI41" s="231">
        <f t="shared" si="37"/>
        <v>-79.359000000000009</v>
      </c>
      <c r="BJ41" s="289">
        <f t="shared" si="38"/>
        <v>768.58299999999997</v>
      </c>
      <c r="BK41" s="145">
        <f t="shared" si="14"/>
        <v>2.0144072883004012</v>
      </c>
      <c r="BL41" s="141">
        <f t="shared" si="15"/>
        <v>5.2201193574511917E-2</v>
      </c>
      <c r="BM41" s="141">
        <f t="shared" si="16"/>
        <v>2.5913922113812046E-2</v>
      </c>
    </row>
    <row r="42" spans="1:65" ht="15" customHeight="1" x14ac:dyDescent="0.25">
      <c r="A42" s="43" t="s">
        <v>151</v>
      </c>
      <c r="B42" s="487">
        <v>136.25200000000001</v>
      </c>
      <c r="C42" s="488">
        <v>4.21</v>
      </c>
      <c r="D42" s="489">
        <v>574.14700000000005</v>
      </c>
      <c r="E42" s="490">
        <v>166.315</v>
      </c>
      <c r="F42" s="491">
        <v>63.206000000000003</v>
      </c>
      <c r="G42" s="491">
        <v>36.43</v>
      </c>
      <c r="H42" s="489">
        <v>803.66800000000001</v>
      </c>
      <c r="I42" s="492">
        <v>172.572</v>
      </c>
      <c r="J42" s="493">
        <v>400.55399999999997</v>
      </c>
      <c r="K42" s="494">
        <v>573.12599999999998</v>
      </c>
      <c r="L42" s="495">
        <v>63.347000000000001</v>
      </c>
      <c r="M42" s="496">
        <v>167.19499999999999</v>
      </c>
      <c r="N42" s="497">
        <v>803.66800000000001</v>
      </c>
      <c r="O42" s="145">
        <f t="shared" si="3"/>
        <v>1.402253605664374</v>
      </c>
      <c r="P42" s="141">
        <f t="shared" si="4"/>
        <v>0.11052892383175777</v>
      </c>
      <c r="Q42" s="141">
        <f t="shared" si="5"/>
        <v>7.8822349527416791E-2</v>
      </c>
      <c r="S42" s="43" t="str">
        <f t="shared" si="6"/>
        <v>1997/1998</v>
      </c>
      <c r="T42" s="487">
        <v>29.408999999999999</v>
      </c>
      <c r="U42" s="488">
        <v>7.95</v>
      </c>
      <c r="V42" s="489">
        <v>233.864</v>
      </c>
      <c r="W42" s="490">
        <v>22.433</v>
      </c>
      <c r="X42" s="491">
        <v>0.224</v>
      </c>
      <c r="Y42" s="489">
        <v>256.52100000000002</v>
      </c>
      <c r="Z42" s="492">
        <v>46.704999999999998</v>
      </c>
      <c r="AA42" s="493">
        <v>138.38200000000001</v>
      </c>
      <c r="AB42" s="494">
        <v>185.08699999999999</v>
      </c>
      <c r="AC42" s="495">
        <v>38.213999999999999</v>
      </c>
      <c r="AD42" s="496">
        <v>256.52100000000002</v>
      </c>
      <c r="AE42" s="497">
        <v>33.22</v>
      </c>
      <c r="AF42" s="145">
        <f t="shared" si="7"/>
        <v>0.17948316197247782</v>
      </c>
      <c r="AG42" s="141">
        <f t="shared" si="8"/>
        <v>0.20646506777893639</v>
      </c>
      <c r="AH42" s="141">
        <f t="shared" si="9"/>
        <v>1.1503311258278146</v>
      </c>
      <c r="AJ42" s="43" t="str">
        <f t="shared" si="10"/>
        <v>1997/1998</v>
      </c>
      <c r="AK42" s="386">
        <f t="shared" si="11"/>
        <v>0.21584270322637464</v>
      </c>
      <c r="AL42" s="396">
        <f t="shared" si="18"/>
        <v>1.8883610451306414</v>
      </c>
      <c r="AM42" s="397">
        <f t="shared" si="19"/>
        <v>0.40732425667990946</v>
      </c>
      <c r="AN42" s="398">
        <f t="shared" si="20"/>
        <v>0.13488260229083365</v>
      </c>
      <c r="AO42" s="399">
        <f t="shared" si="21"/>
        <v>3.543967344872322E-3</v>
      </c>
      <c r="AP42" s="397">
        <f t="shared" si="22"/>
        <v>0.31918777405595344</v>
      </c>
      <c r="AQ42" s="400">
        <f t="shared" si="23"/>
        <v>0.27064066013026444</v>
      </c>
      <c r="AR42" s="401">
        <f t="shared" si="24"/>
        <v>0.34547651502668808</v>
      </c>
      <c r="AS42" s="402">
        <f t="shared" si="25"/>
        <v>0.32294294797304607</v>
      </c>
      <c r="AT42" s="403">
        <f t="shared" si="26"/>
        <v>0.60324877263327381</v>
      </c>
      <c r="AU42" s="404">
        <f t="shared" si="27"/>
        <v>1.5342623882293132</v>
      </c>
      <c r="AV42" s="406">
        <f t="shared" si="28"/>
        <v>4.1335476838694582E-2</v>
      </c>
      <c r="AX42" s="43" t="str">
        <f t="shared" si="12"/>
        <v>1997/1998</v>
      </c>
      <c r="AY42" s="281">
        <f t="shared" si="13"/>
        <v>106.84300000000002</v>
      </c>
      <c r="AZ42" s="273">
        <f t="shared" si="17"/>
        <v>3.1848881068483661</v>
      </c>
      <c r="BA42" s="282">
        <f t="shared" si="29"/>
        <v>340.28300000000002</v>
      </c>
      <c r="BB42" s="283">
        <f t="shared" si="30"/>
        <v>143.88200000000001</v>
      </c>
      <c r="BC42" s="284">
        <f t="shared" si="31"/>
        <v>62.982000000000006</v>
      </c>
      <c r="BD42" s="282">
        <f t="shared" si="32"/>
        <v>547.14699999999993</v>
      </c>
      <c r="BE42" s="285">
        <f t="shared" si="33"/>
        <v>125.867</v>
      </c>
      <c r="BF42" s="286">
        <f t="shared" si="34"/>
        <v>262.17199999999997</v>
      </c>
      <c r="BG42" s="287">
        <f t="shared" si="35"/>
        <v>388.03899999999999</v>
      </c>
      <c r="BH42" s="288">
        <f t="shared" si="36"/>
        <v>25.133000000000003</v>
      </c>
      <c r="BI42" s="231">
        <f t="shared" si="37"/>
        <v>-89.326000000000022</v>
      </c>
      <c r="BJ42" s="289">
        <f t="shared" si="38"/>
        <v>770.44799999999998</v>
      </c>
      <c r="BK42" s="145">
        <f t="shared" si="14"/>
        <v>1.98549114908553</v>
      </c>
      <c r="BL42" s="141">
        <f t="shared" si="15"/>
        <v>6.4769262883369982E-2</v>
      </c>
      <c r="BM42" s="141">
        <f t="shared" si="16"/>
        <v>3.2621280086391299E-2</v>
      </c>
    </row>
    <row r="43" spans="1:65" ht="15" customHeight="1" x14ac:dyDescent="0.25">
      <c r="A43" s="43" t="s">
        <v>152</v>
      </c>
      <c r="B43" s="487">
        <v>138.95099999999999</v>
      </c>
      <c r="C43" s="488">
        <v>4.3600000000000003</v>
      </c>
      <c r="D43" s="489">
        <v>605.81100000000004</v>
      </c>
      <c r="E43" s="490">
        <v>167.19499999999999</v>
      </c>
      <c r="F43" s="491">
        <v>66.555999999999997</v>
      </c>
      <c r="G43" s="491">
        <v>50.564</v>
      </c>
      <c r="H43" s="489">
        <v>839.56200000000001</v>
      </c>
      <c r="I43" s="492">
        <v>176.93</v>
      </c>
      <c r="J43" s="493">
        <v>404.32299999999998</v>
      </c>
      <c r="K43" s="494">
        <v>581.25300000000004</v>
      </c>
      <c r="L43" s="495">
        <v>66.938000000000002</v>
      </c>
      <c r="M43" s="496">
        <v>191.37100000000001</v>
      </c>
      <c r="N43" s="497">
        <v>839.56200000000001</v>
      </c>
      <c r="O43" s="145">
        <f t="shared" si="3"/>
        <v>1.4444002869662607</v>
      </c>
      <c r="P43" s="141">
        <f t="shared" si="4"/>
        <v>0.11516155615540909</v>
      </c>
      <c r="Q43" s="141">
        <f t="shared" si="5"/>
        <v>7.9729668565275705E-2</v>
      </c>
      <c r="S43" s="43" t="str">
        <f t="shared" si="6"/>
        <v>1998/1999</v>
      </c>
      <c r="T43" s="487">
        <v>29.376000000000001</v>
      </c>
      <c r="U43" s="488">
        <v>8.44</v>
      </c>
      <c r="V43" s="489">
        <v>247.88200000000001</v>
      </c>
      <c r="W43" s="490">
        <v>33.22</v>
      </c>
      <c r="X43" s="491">
        <v>0.47799999999999998</v>
      </c>
      <c r="Y43" s="489">
        <v>281.58</v>
      </c>
      <c r="Z43" s="492">
        <v>47.356000000000002</v>
      </c>
      <c r="AA43" s="493">
        <v>138.43199999999999</v>
      </c>
      <c r="AB43" s="494">
        <v>185.78800000000001</v>
      </c>
      <c r="AC43" s="495">
        <v>50.401000000000003</v>
      </c>
      <c r="AD43" s="496">
        <v>281.58</v>
      </c>
      <c r="AE43" s="497">
        <v>45.390999999999998</v>
      </c>
      <c r="AF43" s="145">
        <f t="shared" si="7"/>
        <v>0.24431610222404029</v>
      </c>
      <c r="AG43" s="141">
        <f t="shared" si="8"/>
        <v>0.27128232178612183</v>
      </c>
      <c r="AH43" s="141">
        <f t="shared" si="9"/>
        <v>1.1103743032759799</v>
      </c>
      <c r="AJ43" s="43" t="str">
        <f t="shared" si="10"/>
        <v>1998/1999</v>
      </c>
      <c r="AK43" s="386">
        <f t="shared" si="11"/>
        <v>0.21141265626012049</v>
      </c>
      <c r="AL43" s="396">
        <f t="shared" si="18"/>
        <v>1.9357798165137612</v>
      </c>
      <c r="AM43" s="397">
        <f t="shared" si="19"/>
        <v>0.40917381823704091</v>
      </c>
      <c r="AN43" s="398">
        <f t="shared" si="20"/>
        <v>0.19869015221747061</v>
      </c>
      <c r="AO43" s="399">
        <f t="shared" si="21"/>
        <v>7.1819219905042368E-3</v>
      </c>
      <c r="AP43" s="397">
        <f t="shared" si="22"/>
        <v>0.33538916720861589</v>
      </c>
      <c r="AQ43" s="400">
        <f t="shared" si="23"/>
        <v>0.26765387441360988</v>
      </c>
      <c r="AR43" s="401">
        <f t="shared" si="24"/>
        <v>0.34237973105660574</v>
      </c>
      <c r="AS43" s="402">
        <f t="shared" si="25"/>
        <v>0.3196336190952993</v>
      </c>
      <c r="AT43" s="403">
        <f t="shared" si="26"/>
        <v>0.7529504914995967</v>
      </c>
      <c r="AU43" s="404">
        <f t="shared" si="27"/>
        <v>1.4713828113977561</v>
      </c>
      <c r="AV43" s="406">
        <f t="shared" si="28"/>
        <v>5.4065095847596722E-2</v>
      </c>
      <c r="AX43" s="43" t="str">
        <f t="shared" si="12"/>
        <v>1998/1999</v>
      </c>
      <c r="AY43" s="281">
        <f t="shared" si="13"/>
        <v>109.57499999999999</v>
      </c>
      <c r="AZ43" s="273">
        <f t="shared" si="17"/>
        <v>3.2665206479580204</v>
      </c>
      <c r="BA43" s="282">
        <f t="shared" si="29"/>
        <v>357.92900000000003</v>
      </c>
      <c r="BB43" s="283">
        <f t="shared" si="30"/>
        <v>133.97499999999999</v>
      </c>
      <c r="BC43" s="284">
        <f t="shared" si="31"/>
        <v>66.078000000000003</v>
      </c>
      <c r="BD43" s="282">
        <f t="shared" si="32"/>
        <v>557.98199999999997</v>
      </c>
      <c r="BE43" s="285">
        <f t="shared" si="33"/>
        <v>129.57400000000001</v>
      </c>
      <c r="BF43" s="286">
        <f t="shared" si="34"/>
        <v>265.89099999999996</v>
      </c>
      <c r="BG43" s="287">
        <f t="shared" si="35"/>
        <v>395.46500000000003</v>
      </c>
      <c r="BH43" s="288">
        <f t="shared" si="36"/>
        <v>16.536999999999999</v>
      </c>
      <c r="BI43" s="231">
        <f t="shared" si="37"/>
        <v>-90.208999999999975</v>
      </c>
      <c r="BJ43" s="289">
        <f t="shared" si="38"/>
        <v>794.17100000000005</v>
      </c>
      <c r="BK43" s="145">
        <f t="shared" si="14"/>
        <v>2.0081954155234976</v>
      </c>
      <c r="BL43" s="141">
        <f t="shared" si="15"/>
        <v>4.1816595653218359E-2</v>
      </c>
      <c r="BM43" s="141">
        <f t="shared" si="16"/>
        <v>2.0822971375182419E-2</v>
      </c>
    </row>
    <row r="44" spans="1:65" ht="15" customHeight="1" x14ac:dyDescent="0.25">
      <c r="A44" s="43" t="s">
        <v>153</v>
      </c>
      <c r="B44" s="487">
        <v>138.83600000000001</v>
      </c>
      <c r="C44" s="488">
        <v>4.38</v>
      </c>
      <c r="D44" s="489">
        <v>608.08900000000006</v>
      </c>
      <c r="E44" s="490">
        <v>191.37100000000001</v>
      </c>
      <c r="F44" s="491">
        <v>70.858999999999995</v>
      </c>
      <c r="G44" s="491">
        <v>48.171999999999997</v>
      </c>
      <c r="H44" s="489">
        <v>870.31899999999996</v>
      </c>
      <c r="I44" s="492">
        <v>177.941</v>
      </c>
      <c r="J44" s="493">
        <v>422.43299999999999</v>
      </c>
      <c r="K44" s="494">
        <v>600.37400000000002</v>
      </c>
      <c r="L44" s="495">
        <v>75.540999999999997</v>
      </c>
      <c r="M44" s="496">
        <v>194.404</v>
      </c>
      <c r="N44" s="497">
        <v>870.31899999999996</v>
      </c>
      <c r="O44" s="145">
        <f t="shared" si="3"/>
        <v>1.4496280651727089</v>
      </c>
      <c r="P44" s="141">
        <f t="shared" si="4"/>
        <v>0.12582323684903077</v>
      </c>
      <c r="Q44" s="141">
        <f t="shared" si="5"/>
        <v>8.6796910098481131E-2</v>
      </c>
      <c r="S44" s="43" t="str">
        <f t="shared" si="6"/>
        <v>1999/2000</v>
      </c>
      <c r="T44" s="487">
        <v>28.524999999999999</v>
      </c>
      <c r="U44" s="488">
        <v>8.4</v>
      </c>
      <c r="V44" s="489">
        <v>239.54900000000001</v>
      </c>
      <c r="W44" s="490">
        <v>45.390999999999998</v>
      </c>
      <c r="X44" s="491">
        <v>0.375</v>
      </c>
      <c r="Y44" s="489">
        <v>285.315</v>
      </c>
      <c r="Z44" s="492">
        <v>49.237000000000002</v>
      </c>
      <c r="AA44" s="493">
        <v>143.25899999999999</v>
      </c>
      <c r="AB44" s="494">
        <v>192.49600000000001</v>
      </c>
      <c r="AC44" s="495">
        <v>49.191000000000003</v>
      </c>
      <c r="AD44" s="496">
        <v>285.315</v>
      </c>
      <c r="AE44" s="497">
        <v>43.628</v>
      </c>
      <c r="AF44" s="145">
        <f t="shared" si="7"/>
        <v>0.22664367051782894</v>
      </c>
      <c r="AG44" s="141">
        <f t="shared" si="8"/>
        <v>0.2555429723215028</v>
      </c>
      <c r="AH44" s="141">
        <f t="shared" si="9"/>
        <v>1.1275098560557442</v>
      </c>
      <c r="AJ44" s="43" t="str">
        <f t="shared" si="10"/>
        <v>1999/2000</v>
      </c>
      <c r="AK44" s="386">
        <f t="shared" si="11"/>
        <v>0.20545823849721973</v>
      </c>
      <c r="AL44" s="396">
        <f t="shared" si="18"/>
        <v>1.9178082191780823</v>
      </c>
      <c r="AM44" s="397">
        <f t="shared" si="19"/>
        <v>0.39393740061076582</v>
      </c>
      <c r="AN44" s="398">
        <f t="shared" si="20"/>
        <v>0.23718849773476647</v>
      </c>
      <c r="AO44" s="399">
        <f t="shared" si="21"/>
        <v>5.2922000028225074E-3</v>
      </c>
      <c r="AP44" s="397">
        <f t="shared" si="22"/>
        <v>0.32782807223558258</v>
      </c>
      <c r="AQ44" s="400">
        <f t="shared" si="23"/>
        <v>0.27670407607015807</v>
      </c>
      <c r="AR44" s="401">
        <f t="shared" si="24"/>
        <v>0.33912833514427138</v>
      </c>
      <c r="AS44" s="402">
        <f t="shared" si="25"/>
        <v>0.3206268092888766</v>
      </c>
      <c r="AT44" s="403">
        <f t="shared" si="26"/>
        <v>0.6511828013926213</v>
      </c>
      <c r="AU44" s="404">
        <f t="shared" si="27"/>
        <v>1.4676395547416721</v>
      </c>
      <c r="AV44" s="406">
        <f t="shared" si="28"/>
        <v>5.0128745896619517E-2</v>
      </c>
      <c r="AX44" s="43" t="str">
        <f t="shared" si="12"/>
        <v>1999/2000</v>
      </c>
      <c r="AY44" s="281">
        <f t="shared" si="13"/>
        <v>110.31100000000001</v>
      </c>
      <c r="AZ44" s="273">
        <f t="shared" si="17"/>
        <v>3.340917950159096</v>
      </c>
      <c r="BA44" s="282">
        <f t="shared" si="29"/>
        <v>368.54000000000008</v>
      </c>
      <c r="BB44" s="283">
        <f t="shared" si="30"/>
        <v>145.98000000000002</v>
      </c>
      <c r="BC44" s="284">
        <f t="shared" si="31"/>
        <v>70.483999999999995</v>
      </c>
      <c r="BD44" s="282">
        <f t="shared" si="32"/>
        <v>585.00399999999991</v>
      </c>
      <c r="BE44" s="285">
        <f t="shared" si="33"/>
        <v>128.70400000000001</v>
      </c>
      <c r="BF44" s="286">
        <f t="shared" si="34"/>
        <v>279.17399999999998</v>
      </c>
      <c r="BG44" s="287">
        <f t="shared" si="35"/>
        <v>407.87800000000004</v>
      </c>
      <c r="BH44" s="288">
        <f t="shared" si="36"/>
        <v>26.349999999999994</v>
      </c>
      <c r="BI44" s="231">
        <f t="shared" si="37"/>
        <v>-90.911000000000001</v>
      </c>
      <c r="BJ44" s="289">
        <f t="shared" si="38"/>
        <v>826.69099999999992</v>
      </c>
      <c r="BK44" s="145">
        <f t="shared" si="14"/>
        <v>2.0268094871505693</v>
      </c>
      <c r="BL44" s="141">
        <f t="shared" si="15"/>
        <v>6.4602650792638952E-2</v>
      </c>
      <c r="BM44" s="141">
        <f t="shared" si="16"/>
        <v>3.1874061771568818E-2</v>
      </c>
    </row>
    <row r="45" spans="1:65" ht="15" customHeight="1" x14ac:dyDescent="0.25">
      <c r="A45" s="43" t="s">
        <v>154</v>
      </c>
      <c r="B45" s="487">
        <v>137.11600000000001</v>
      </c>
      <c r="C45" s="488">
        <v>4.32</v>
      </c>
      <c r="D45" s="489">
        <v>591.65800000000002</v>
      </c>
      <c r="E45" s="490">
        <v>194.404</v>
      </c>
      <c r="F45" s="491">
        <v>74.861999999999995</v>
      </c>
      <c r="G45" s="491">
        <v>47.722999999999999</v>
      </c>
      <c r="H45" s="489">
        <v>860.92399999999998</v>
      </c>
      <c r="I45" s="492">
        <v>181.673</v>
      </c>
      <c r="J45" s="493">
        <v>427.29</v>
      </c>
      <c r="K45" s="494">
        <v>608.96299999999997</v>
      </c>
      <c r="L45" s="495">
        <v>76.721999999999994</v>
      </c>
      <c r="M45" s="496">
        <v>175.239</v>
      </c>
      <c r="N45" s="497">
        <v>860.92399999999998</v>
      </c>
      <c r="O45" s="145">
        <f t="shared" si="3"/>
        <v>1.4137542018152172</v>
      </c>
      <c r="P45" s="141">
        <f t="shared" si="4"/>
        <v>0.12598795000681487</v>
      </c>
      <c r="Q45" s="141">
        <f t="shared" si="5"/>
        <v>8.9115880147376536E-2</v>
      </c>
      <c r="S45" s="43" t="str">
        <f t="shared" si="6"/>
        <v>2000/2001</v>
      </c>
      <c r="T45" s="487">
        <v>29.315999999999999</v>
      </c>
      <c r="U45" s="488">
        <v>8.59</v>
      </c>
      <c r="V45" s="489">
        <v>251.85400000000001</v>
      </c>
      <c r="W45" s="490">
        <v>43.628</v>
      </c>
      <c r="X45" s="491">
        <v>0.17299999999999999</v>
      </c>
      <c r="Y45" s="489">
        <v>295.65499999999997</v>
      </c>
      <c r="Z45" s="492">
        <v>50.295000000000002</v>
      </c>
      <c r="AA45" s="493">
        <v>147.80699999999999</v>
      </c>
      <c r="AB45" s="494">
        <v>198.102</v>
      </c>
      <c r="AC45" s="495">
        <v>49.313000000000002</v>
      </c>
      <c r="AD45" s="496">
        <v>295.65499999999997</v>
      </c>
      <c r="AE45" s="497">
        <v>48.24</v>
      </c>
      <c r="AF45" s="145">
        <f t="shared" si="7"/>
        <v>0.24351091861768182</v>
      </c>
      <c r="AG45" s="141">
        <f t="shared" si="8"/>
        <v>0.24892732026935618</v>
      </c>
      <c r="AH45" s="141">
        <f t="shared" si="9"/>
        <v>1.022242951907131</v>
      </c>
      <c r="AJ45" s="43" t="str">
        <f t="shared" si="10"/>
        <v>2000/2001</v>
      </c>
      <c r="AK45" s="386">
        <f t="shared" si="11"/>
        <v>0.21380437002246269</v>
      </c>
      <c r="AL45" s="396">
        <f t="shared" si="18"/>
        <v>1.9884259259259258</v>
      </c>
      <c r="AM45" s="397">
        <f t="shared" si="19"/>
        <v>0.42567496763332874</v>
      </c>
      <c r="AN45" s="398">
        <f t="shared" si="20"/>
        <v>0.22441925063270304</v>
      </c>
      <c r="AO45" s="399">
        <f t="shared" si="21"/>
        <v>2.3109187571798777E-3</v>
      </c>
      <c r="AP45" s="397">
        <f t="shared" si="22"/>
        <v>0.34341591127672128</v>
      </c>
      <c r="AQ45" s="400">
        <f t="shared" si="23"/>
        <v>0.27684355958232648</v>
      </c>
      <c r="AR45" s="401">
        <f t="shared" si="24"/>
        <v>0.34591729270518845</v>
      </c>
      <c r="AS45" s="402">
        <f t="shared" si="25"/>
        <v>0.32531040473723366</v>
      </c>
      <c r="AT45" s="403">
        <f t="shared" si="26"/>
        <v>0.64274914626834556</v>
      </c>
      <c r="AU45" s="404">
        <f t="shared" si="27"/>
        <v>1.6871529739384497</v>
      </c>
      <c r="AV45" s="406">
        <f t="shared" si="28"/>
        <v>5.6032820550942941E-2</v>
      </c>
      <c r="AX45" s="43" t="str">
        <f t="shared" si="12"/>
        <v>2000/2001</v>
      </c>
      <c r="AY45" s="281">
        <f t="shared" si="13"/>
        <v>107.80000000000001</v>
      </c>
      <c r="AZ45" s="273">
        <f t="shared" si="17"/>
        <v>3.1521706864564001</v>
      </c>
      <c r="BA45" s="282">
        <f t="shared" si="29"/>
        <v>339.80399999999997</v>
      </c>
      <c r="BB45" s="283">
        <f t="shared" si="30"/>
        <v>150.77600000000001</v>
      </c>
      <c r="BC45" s="284">
        <f t="shared" si="31"/>
        <v>74.688999999999993</v>
      </c>
      <c r="BD45" s="282">
        <f t="shared" si="32"/>
        <v>565.26900000000001</v>
      </c>
      <c r="BE45" s="285">
        <f t="shared" si="33"/>
        <v>131.37799999999999</v>
      </c>
      <c r="BF45" s="286">
        <f t="shared" si="34"/>
        <v>279.48300000000006</v>
      </c>
      <c r="BG45" s="287">
        <f t="shared" si="35"/>
        <v>410.86099999999999</v>
      </c>
      <c r="BH45" s="288">
        <f t="shared" si="36"/>
        <v>27.408999999999992</v>
      </c>
      <c r="BI45" s="231">
        <f t="shared" si="37"/>
        <v>-120.41599999999997</v>
      </c>
      <c r="BJ45" s="289">
        <f t="shared" si="38"/>
        <v>812.68399999999997</v>
      </c>
      <c r="BK45" s="145">
        <f t="shared" si="14"/>
        <v>1.9780022927462086</v>
      </c>
      <c r="BL45" s="141">
        <f t="shared" si="15"/>
        <v>6.6711126147285804E-2</v>
      </c>
      <c r="BM45" s="141">
        <f t="shared" si="16"/>
        <v>3.3726516087433732E-2</v>
      </c>
    </row>
    <row r="46" spans="1:65" ht="15" customHeight="1" x14ac:dyDescent="0.25">
      <c r="A46" s="43" t="s">
        <v>155</v>
      </c>
      <c r="B46" s="487">
        <v>137.09399999999999</v>
      </c>
      <c r="C46" s="488">
        <v>4.3899999999999997</v>
      </c>
      <c r="D46" s="489">
        <v>601.83299999999997</v>
      </c>
      <c r="E46" s="490">
        <v>175.239</v>
      </c>
      <c r="F46" s="491">
        <v>71.441000000000003</v>
      </c>
      <c r="G46" s="491">
        <v>46.545999999999999</v>
      </c>
      <c r="H46" s="489">
        <v>848.51300000000003</v>
      </c>
      <c r="I46" s="492">
        <v>186.04300000000001</v>
      </c>
      <c r="J46" s="493">
        <v>436.40899999999999</v>
      </c>
      <c r="K46" s="494">
        <v>622.452</v>
      </c>
      <c r="L46" s="495">
        <v>74.578999999999994</v>
      </c>
      <c r="M46" s="496">
        <v>151.482</v>
      </c>
      <c r="N46" s="497">
        <v>848.51300000000003</v>
      </c>
      <c r="O46" s="145">
        <f t="shared" si="3"/>
        <v>1.3631782049057599</v>
      </c>
      <c r="P46" s="141">
        <f t="shared" si="4"/>
        <v>0.11981486122624715</v>
      </c>
      <c r="Q46" s="141">
        <f t="shared" si="5"/>
        <v>8.7893762381955245E-2</v>
      </c>
      <c r="S46" s="43" t="str">
        <f t="shared" si="6"/>
        <v>2001/2002</v>
      </c>
      <c r="T46" s="487">
        <v>27.83</v>
      </c>
      <c r="U46" s="488">
        <v>8.67</v>
      </c>
      <c r="V46" s="489">
        <v>241.37700000000001</v>
      </c>
      <c r="W46" s="490">
        <v>48.24</v>
      </c>
      <c r="X46" s="491">
        <v>0.25800000000000001</v>
      </c>
      <c r="Y46" s="489">
        <v>289.875</v>
      </c>
      <c r="Z46" s="492">
        <v>52.466000000000001</v>
      </c>
      <c r="AA46" s="493">
        <v>148.47499999999999</v>
      </c>
      <c r="AB46" s="494">
        <v>200.941</v>
      </c>
      <c r="AC46" s="495">
        <v>48.383000000000003</v>
      </c>
      <c r="AD46" s="496">
        <v>289.875</v>
      </c>
      <c r="AE46" s="497">
        <v>40.551000000000002</v>
      </c>
      <c r="AF46" s="145">
        <f t="shared" si="7"/>
        <v>0.2018055050985115</v>
      </c>
      <c r="AG46" s="141">
        <f t="shared" si="8"/>
        <v>0.24078212012481276</v>
      </c>
      <c r="AH46" s="141">
        <f t="shared" si="9"/>
        <v>1.1931395033414713</v>
      </c>
      <c r="AJ46" s="43" t="str">
        <f t="shared" si="10"/>
        <v>2001/2002</v>
      </c>
      <c r="AK46" s="386">
        <f t="shared" si="11"/>
        <v>0.20299940187024962</v>
      </c>
      <c r="AL46" s="396">
        <f t="shared" si="18"/>
        <v>1.9749430523917997</v>
      </c>
      <c r="AM46" s="397">
        <f t="shared" si="19"/>
        <v>0.40106973196883522</v>
      </c>
      <c r="AN46" s="398">
        <f t="shared" si="20"/>
        <v>0.27528118740691288</v>
      </c>
      <c r="AO46" s="399">
        <f t="shared" si="21"/>
        <v>3.6113716213378873E-3</v>
      </c>
      <c r="AP46" s="397">
        <f t="shared" si="22"/>
        <v>0.34162705815939176</v>
      </c>
      <c r="AQ46" s="400">
        <f t="shared" si="23"/>
        <v>0.28201007294012675</v>
      </c>
      <c r="AR46" s="401">
        <f t="shared" si="24"/>
        <v>0.3402198396458368</v>
      </c>
      <c r="AS46" s="402">
        <f t="shared" si="25"/>
        <v>0.32282167942267037</v>
      </c>
      <c r="AT46" s="403">
        <f t="shared" si="26"/>
        <v>0.64874830716421517</v>
      </c>
      <c r="AU46" s="404">
        <f t="shared" si="27"/>
        <v>1.9135936943003129</v>
      </c>
      <c r="AV46" s="406">
        <f t="shared" si="28"/>
        <v>4.7790664374028451E-2</v>
      </c>
      <c r="AX46" s="43" t="str">
        <f t="shared" si="12"/>
        <v>2001/2002</v>
      </c>
      <c r="AY46" s="281">
        <f t="shared" si="13"/>
        <v>109.264</v>
      </c>
      <c r="AZ46" s="273">
        <f t="shared" si="17"/>
        <v>3.2989456728657194</v>
      </c>
      <c r="BA46" s="282">
        <f t="shared" si="29"/>
        <v>360.45599999999996</v>
      </c>
      <c r="BB46" s="283">
        <f t="shared" si="30"/>
        <v>126.999</v>
      </c>
      <c r="BC46" s="284">
        <f t="shared" si="31"/>
        <v>71.183000000000007</v>
      </c>
      <c r="BD46" s="282">
        <f t="shared" si="32"/>
        <v>558.63800000000003</v>
      </c>
      <c r="BE46" s="285">
        <f t="shared" si="33"/>
        <v>133.577</v>
      </c>
      <c r="BF46" s="286">
        <f t="shared" si="34"/>
        <v>287.93399999999997</v>
      </c>
      <c r="BG46" s="287">
        <f t="shared" si="35"/>
        <v>421.51099999999997</v>
      </c>
      <c r="BH46" s="288">
        <f t="shared" si="36"/>
        <v>26.195999999999991</v>
      </c>
      <c r="BI46" s="231">
        <f t="shared" si="37"/>
        <v>-138.393</v>
      </c>
      <c r="BJ46" s="289">
        <f t="shared" si="38"/>
        <v>807.96199999999999</v>
      </c>
      <c r="BK46" s="145">
        <f t="shared" si="14"/>
        <v>1.9168230485088171</v>
      </c>
      <c r="BL46" s="141">
        <f t="shared" si="15"/>
        <v>6.2147844302995636E-2</v>
      </c>
      <c r="BM46" s="141">
        <f t="shared" si="16"/>
        <v>3.2422316891140911E-2</v>
      </c>
    </row>
    <row r="47" spans="1:65" ht="15" customHeight="1" x14ac:dyDescent="0.25">
      <c r="A47" s="43" t="s">
        <v>156</v>
      </c>
      <c r="B47" s="487">
        <v>137.73500000000001</v>
      </c>
      <c r="C47" s="488">
        <v>4.3899999999999997</v>
      </c>
      <c r="D47" s="489">
        <v>604.08000000000004</v>
      </c>
      <c r="E47" s="490">
        <v>151.482</v>
      </c>
      <c r="F47" s="491">
        <v>75.650000000000006</v>
      </c>
      <c r="G47" s="491">
        <v>40.643000000000001</v>
      </c>
      <c r="H47" s="489">
        <v>831.21199999999999</v>
      </c>
      <c r="I47" s="492">
        <v>194.131</v>
      </c>
      <c r="J47" s="493">
        <v>433.48200000000003</v>
      </c>
      <c r="K47" s="494">
        <v>627.61300000000006</v>
      </c>
      <c r="L47" s="495">
        <v>76.745999999999995</v>
      </c>
      <c r="M47" s="496">
        <v>126.85299999999999</v>
      </c>
      <c r="N47" s="497">
        <v>831.21199999999999</v>
      </c>
      <c r="O47" s="145">
        <f t="shared" ref="O47" si="39">N47/K47</f>
        <v>1.3244021395350318</v>
      </c>
      <c r="P47" s="141">
        <f t="shared" ref="P47" si="40">L47/K47</f>
        <v>0.12228236190136277</v>
      </c>
      <c r="Q47" s="141">
        <f t="shared" ref="Q47" si="41">L47/N47</f>
        <v>9.2330235848375616E-2</v>
      </c>
      <c r="S47" s="43" t="str">
        <f t="shared" si="6"/>
        <v>2002/2003</v>
      </c>
      <c r="T47" s="487">
        <v>28.056999999999999</v>
      </c>
      <c r="U47" s="488">
        <v>8.1199999999999992</v>
      </c>
      <c r="V47" s="489">
        <v>227.767</v>
      </c>
      <c r="W47" s="490">
        <v>40.551000000000002</v>
      </c>
      <c r="X47" s="491">
        <v>0.36699999999999999</v>
      </c>
      <c r="Y47" s="489">
        <v>268.685</v>
      </c>
      <c r="Z47" s="492">
        <v>59.91</v>
      </c>
      <c r="AA47" s="493">
        <v>140.83799999999999</v>
      </c>
      <c r="AB47" s="494">
        <v>200.74799999999999</v>
      </c>
      <c r="AC47" s="495">
        <v>40.334000000000003</v>
      </c>
      <c r="AD47" s="496">
        <v>268.685</v>
      </c>
      <c r="AE47" s="497">
        <v>27.603000000000002</v>
      </c>
      <c r="AF47" s="145">
        <f t="shared" si="7"/>
        <v>0.13750074720545163</v>
      </c>
      <c r="AG47" s="141">
        <f t="shared" si="8"/>
        <v>0.20091856456851379</v>
      </c>
      <c r="AH47" s="141">
        <f t="shared" si="9"/>
        <v>1.4612179835525125</v>
      </c>
      <c r="AJ47" s="43" t="str">
        <f t="shared" si="10"/>
        <v>2002/2003</v>
      </c>
      <c r="AK47" s="386">
        <f t="shared" si="11"/>
        <v>0.20370276255127598</v>
      </c>
      <c r="AL47" s="396">
        <f t="shared" si="18"/>
        <v>1.8496583143507972</v>
      </c>
      <c r="AM47" s="397">
        <f t="shared" si="19"/>
        <v>0.37704774202092434</v>
      </c>
      <c r="AN47" s="398">
        <f t="shared" si="20"/>
        <v>0.26769517170356877</v>
      </c>
      <c r="AO47" s="399">
        <f t="shared" si="21"/>
        <v>4.8512888301387967E-3</v>
      </c>
      <c r="AP47" s="397">
        <f t="shared" si="22"/>
        <v>0.32324485209549431</v>
      </c>
      <c r="AQ47" s="400">
        <f t="shared" si="23"/>
        <v>0.30860604437209921</v>
      </c>
      <c r="AR47" s="401">
        <f t="shared" si="24"/>
        <v>0.32489930377731946</v>
      </c>
      <c r="AS47" s="402">
        <f t="shared" si="25"/>
        <v>0.31985953127165939</v>
      </c>
      <c r="AT47" s="403">
        <f t="shared" si="26"/>
        <v>0.52555182029030834</v>
      </c>
      <c r="AU47" s="404">
        <f t="shared" si="27"/>
        <v>2.1180815589698314</v>
      </c>
      <c r="AV47" s="406">
        <f t="shared" si="28"/>
        <v>3.3208134627507789E-2</v>
      </c>
      <c r="AX47" s="43" t="str">
        <f t="shared" si="12"/>
        <v>2002/2003</v>
      </c>
      <c r="AY47" s="281">
        <f t="shared" si="13"/>
        <v>109.67800000000001</v>
      </c>
      <c r="AZ47" s="273">
        <f t="shared" si="17"/>
        <v>3.4310709531537773</v>
      </c>
      <c r="BA47" s="282">
        <f t="shared" si="29"/>
        <v>376.31300000000005</v>
      </c>
      <c r="BB47" s="283">
        <f t="shared" si="30"/>
        <v>110.931</v>
      </c>
      <c r="BC47" s="284">
        <f t="shared" si="31"/>
        <v>75.283000000000001</v>
      </c>
      <c r="BD47" s="282">
        <f t="shared" si="32"/>
        <v>562.52700000000004</v>
      </c>
      <c r="BE47" s="285">
        <f t="shared" si="33"/>
        <v>134.221</v>
      </c>
      <c r="BF47" s="286">
        <f t="shared" si="34"/>
        <v>292.64400000000001</v>
      </c>
      <c r="BG47" s="287">
        <f t="shared" si="35"/>
        <v>426.86500000000007</v>
      </c>
      <c r="BH47" s="288">
        <f t="shared" si="36"/>
        <v>36.411999999999992</v>
      </c>
      <c r="BI47" s="231">
        <f t="shared" si="37"/>
        <v>-141.83199999999999</v>
      </c>
      <c r="BJ47" s="289">
        <f t="shared" si="38"/>
        <v>803.60900000000004</v>
      </c>
      <c r="BK47" s="145">
        <f t="shared" si="14"/>
        <v>1.8825834865824087</v>
      </c>
      <c r="BL47" s="141">
        <f t="shared" si="15"/>
        <v>8.5300973375657382E-2</v>
      </c>
      <c r="BM47" s="141">
        <f t="shared" si="16"/>
        <v>4.531059258918204E-2</v>
      </c>
    </row>
    <row r="48" spans="1:65" ht="15" customHeight="1" x14ac:dyDescent="0.25">
      <c r="A48" s="43" t="s">
        <v>157</v>
      </c>
      <c r="B48" s="486">
        <v>141.64099999999999</v>
      </c>
      <c r="C48" s="477">
        <v>4.43</v>
      </c>
      <c r="D48" s="478">
        <v>627.98800000000006</v>
      </c>
      <c r="E48" s="479">
        <v>126.85299999999999</v>
      </c>
      <c r="F48" s="480">
        <v>76.808999999999997</v>
      </c>
      <c r="G48" s="480">
        <v>48.537999999999997</v>
      </c>
      <c r="H48" s="480">
        <v>831.65</v>
      </c>
      <c r="I48" s="481">
        <v>203.90899999999999</v>
      </c>
      <c r="J48" s="482">
        <v>445.95299999999997</v>
      </c>
      <c r="K48" s="482">
        <v>649.86199999999997</v>
      </c>
      <c r="L48" s="483">
        <v>77.135000000000005</v>
      </c>
      <c r="M48" s="484">
        <v>104.65300000000001</v>
      </c>
      <c r="N48" s="485">
        <v>831.65</v>
      </c>
      <c r="O48" s="145">
        <f t="shared" ref="O48:O57" si="42">N48/K48</f>
        <v>1.2797332356715734</v>
      </c>
      <c r="P48" s="141">
        <f t="shared" ref="P48:P57" si="43">L48/K48</f>
        <v>0.11869443050986211</v>
      </c>
      <c r="Q48" s="141">
        <f t="shared" ref="Q48:Q57" si="44">L48/N48</f>
        <v>9.2749353694462827E-2</v>
      </c>
      <c r="S48" s="43" t="str">
        <f t="shared" si="6"/>
        <v>2003/2004</v>
      </c>
      <c r="T48" s="486">
        <v>28.71</v>
      </c>
      <c r="U48" s="477">
        <v>8.93</v>
      </c>
      <c r="V48" s="478">
        <v>256.22899999999998</v>
      </c>
      <c r="W48" s="479">
        <v>27.603000000000002</v>
      </c>
      <c r="X48" s="480">
        <v>0.35799999999999998</v>
      </c>
      <c r="Y48" s="480">
        <v>284.19</v>
      </c>
      <c r="Z48" s="481">
        <v>64.835999999999999</v>
      </c>
      <c r="AA48" s="482">
        <v>146.75899999999999</v>
      </c>
      <c r="AB48" s="482">
        <v>211.595</v>
      </c>
      <c r="AC48" s="483">
        <v>48.258000000000003</v>
      </c>
      <c r="AD48" s="484">
        <v>284.19</v>
      </c>
      <c r="AE48" s="508">
        <v>24.337</v>
      </c>
      <c r="AF48" s="145">
        <f t="shared" si="7"/>
        <v>0.11501689548429783</v>
      </c>
      <c r="AG48" s="141">
        <f t="shared" si="8"/>
        <v>0.22806777097757511</v>
      </c>
      <c r="AH48" s="141">
        <f t="shared" si="9"/>
        <v>1.9829066852939969</v>
      </c>
      <c r="AJ48" s="43" t="str">
        <f t="shared" si="10"/>
        <v>2003/2004</v>
      </c>
      <c r="AK48" s="386">
        <f t="shared" si="11"/>
        <v>0.20269554719325622</v>
      </c>
      <c r="AL48" s="387">
        <f t="shared" si="18"/>
        <v>2.0158013544018059</v>
      </c>
      <c r="AM48" s="388">
        <f t="shared" si="19"/>
        <v>0.40801575826289666</v>
      </c>
      <c r="AN48" s="389">
        <f t="shared" si="20"/>
        <v>0.21759832246773828</v>
      </c>
      <c r="AO48" s="390">
        <f t="shared" si="21"/>
        <v>4.6609121326927835E-3</v>
      </c>
      <c r="AP48" s="390">
        <f t="shared" si="22"/>
        <v>0.34171827090723261</v>
      </c>
      <c r="AQ48" s="391">
        <f t="shared" si="23"/>
        <v>0.31796536690386401</v>
      </c>
      <c r="AR48" s="392">
        <f t="shared" si="24"/>
        <v>0.32909073377687781</v>
      </c>
      <c r="AS48" s="392">
        <f t="shared" si="25"/>
        <v>0.32559989659343064</v>
      </c>
      <c r="AT48" s="393">
        <f t="shared" si="26"/>
        <v>0.62563038828028783</v>
      </c>
      <c r="AU48" s="394">
        <f t="shared" si="27"/>
        <v>2.7155456604206281</v>
      </c>
      <c r="AV48" s="395">
        <f t="shared" si="28"/>
        <v>2.9263512294835568E-2</v>
      </c>
      <c r="AX48" s="43" t="str">
        <f t="shared" si="12"/>
        <v>2003/2004</v>
      </c>
      <c r="AY48" s="281">
        <f t="shared" si="13"/>
        <v>112.93099999999998</v>
      </c>
      <c r="AZ48" s="273">
        <f t="shared" si="17"/>
        <v>3.2919127608893937</v>
      </c>
      <c r="BA48" s="274">
        <f t="shared" si="29"/>
        <v>371.75900000000007</v>
      </c>
      <c r="BB48" s="275">
        <f t="shared" si="30"/>
        <v>99.25</v>
      </c>
      <c r="BC48" s="276">
        <f t="shared" si="31"/>
        <v>76.450999999999993</v>
      </c>
      <c r="BD48" s="276">
        <f t="shared" si="32"/>
        <v>547.46</v>
      </c>
      <c r="BE48" s="277">
        <f t="shared" si="33"/>
        <v>139.07299999999998</v>
      </c>
      <c r="BF48" s="278">
        <f t="shared" si="34"/>
        <v>299.19399999999996</v>
      </c>
      <c r="BG48" s="278">
        <f t="shared" si="35"/>
        <v>438.26699999999994</v>
      </c>
      <c r="BH48" s="279">
        <f t="shared" si="36"/>
        <v>28.877000000000002</v>
      </c>
      <c r="BI48" s="230">
        <f t="shared" si="37"/>
        <v>-179.53699999999998</v>
      </c>
      <c r="BJ48" s="280">
        <f t="shared" si="38"/>
        <v>807.31299999999999</v>
      </c>
      <c r="BK48" s="145">
        <f t="shared" si="14"/>
        <v>1.8420574672516985</v>
      </c>
      <c r="BL48" s="141">
        <f t="shared" si="15"/>
        <v>6.5889058496304775E-2</v>
      </c>
      <c r="BM48" s="141">
        <f t="shared" si="16"/>
        <v>3.5769274122923828E-2</v>
      </c>
    </row>
    <row r="49" spans="1:65" ht="15" customHeight="1" x14ac:dyDescent="0.25">
      <c r="A49" s="43" t="s">
        <v>158</v>
      </c>
      <c r="B49" s="486">
        <v>145.33600000000001</v>
      </c>
      <c r="C49" s="477">
        <v>4.93</v>
      </c>
      <c r="D49" s="480">
        <v>716.81500000000005</v>
      </c>
      <c r="E49" s="498">
        <v>104.65300000000001</v>
      </c>
      <c r="F49" s="480">
        <v>75.927000000000007</v>
      </c>
      <c r="G49" s="480">
        <v>45.113999999999997</v>
      </c>
      <c r="H49" s="480">
        <v>897.39499999999998</v>
      </c>
      <c r="I49" s="481">
        <v>212.761</v>
      </c>
      <c r="J49" s="482">
        <v>475.95699999999999</v>
      </c>
      <c r="K49" s="482">
        <v>688.71799999999996</v>
      </c>
      <c r="L49" s="483">
        <v>77.659000000000006</v>
      </c>
      <c r="M49" s="484">
        <v>131.018</v>
      </c>
      <c r="N49" s="485">
        <v>897.39499999999998</v>
      </c>
      <c r="O49" s="145">
        <f t="shared" si="42"/>
        <v>1.3029933877145654</v>
      </c>
      <c r="P49" s="141">
        <f t="shared" si="43"/>
        <v>0.11275877790329281</v>
      </c>
      <c r="Q49" s="141">
        <f t="shared" si="44"/>
        <v>8.6538257957755507E-2</v>
      </c>
      <c r="S49" s="43" t="str">
        <f t="shared" si="6"/>
        <v>2004/2005</v>
      </c>
      <c r="T49" s="486">
        <v>29.797999999999998</v>
      </c>
      <c r="U49" s="477">
        <v>10.06</v>
      </c>
      <c r="V49" s="480">
        <v>299.87599999999998</v>
      </c>
      <c r="W49" s="498">
        <v>24.337</v>
      </c>
      <c r="X49" s="480">
        <v>0.27500000000000002</v>
      </c>
      <c r="Y49" s="480">
        <v>324.488</v>
      </c>
      <c r="Z49" s="481">
        <v>68.858999999999995</v>
      </c>
      <c r="AA49" s="482">
        <v>155.751</v>
      </c>
      <c r="AB49" s="482">
        <v>224.61</v>
      </c>
      <c r="AC49" s="483">
        <v>46.180999999999997</v>
      </c>
      <c r="AD49" s="484">
        <v>324.488</v>
      </c>
      <c r="AE49" s="508">
        <v>53.697000000000003</v>
      </c>
      <c r="AF49" s="145">
        <f t="shared" si="7"/>
        <v>0.23906771737678642</v>
      </c>
      <c r="AG49" s="141">
        <f t="shared" si="8"/>
        <v>0.20560527135924489</v>
      </c>
      <c r="AH49" s="141">
        <f t="shared" si="9"/>
        <v>0.86002942436262719</v>
      </c>
      <c r="AJ49" s="43" t="str">
        <f t="shared" si="10"/>
        <v>2004/2005</v>
      </c>
      <c r="AK49" s="386">
        <f t="shared" si="11"/>
        <v>0.20502834810370449</v>
      </c>
      <c r="AL49" s="387">
        <f t="shared" si="18"/>
        <v>2.0405679513184585</v>
      </c>
      <c r="AM49" s="390">
        <f t="shared" si="19"/>
        <v>0.4183450402126071</v>
      </c>
      <c r="AN49" s="405">
        <f t="shared" si="20"/>
        <v>0.23254947302036252</v>
      </c>
      <c r="AO49" s="390">
        <f t="shared" si="21"/>
        <v>3.6218999828782909E-3</v>
      </c>
      <c r="AP49" s="390">
        <f t="shared" si="22"/>
        <v>0.36158882097627021</v>
      </c>
      <c r="AQ49" s="391">
        <f t="shared" si="23"/>
        <v>0.32364484092479351</v>
      </c>
      <c r="AR49" s="392">
        <f t="shared" si="24"/>
        <v>0.32723754456810178</v>
      </c>
      <c r="AS49" s="392">
        <f t="shared" si="25"/>
        <v>0.32612767489741812</v>
      </c>
      <c r="AT49" s="393">
        <f t="shared" si="26"/>
        <v>0.59466385093807539</v>
      </c>
      <c r="AU49" s="394">
        <f t="shared" si="27"/>
        <v>2.4766673281533835</v>
      </c>
      <c r="AV49" s="395">
        <f t="shared" si="28"/>
        <v>5.9836526836008673E-2</v>
      </c>
      <c r="AX49" s="43" t="str">
        <f t="shared" si="12"/>
        <v>2004/2005</v>
      </c>
      <c r="AY49" s="281">
        <f t="shared" si="13"/>
        <v>115.53800000000001</v>
      </c>
      <c r="AZ49" s="273">
        <f t="shared" si="17"/>
        <v>3.6086742024269074</v>
      </c>
      <c r="BA49" s="276">
        <f t="shared" si="29"/>
        <v>416.93900000000008</v>
      </c>
      <c r="BB49" s="290">
        <f t="shared" si="30"/>
        <v>80.316000000000003</v>
      </c>
      <c r="BC49" s="276">
        <f t="shared" si="31"/>
        <v>75.652000000000001</v>
      </c>
      <c r="BD49" s="276">
        <f t="shared" si="32"/>
        <v>572.90699999999993</v>
      </c>
      <c r="BE49" s="277">
        <f t="shared" si="33"/>
        <v>143.90199999999999</v>
      </c>
      <c r="BF49" s="278">
        <f t="shared" si="34"/>
        <v>320.20600000000002</v>
      </c>
      <c r="BG49" s="278">
        <f t="shared" si="35"/>
        <v>464.10799999999995</v>
      </c>
      <c r="BH49" s="279">
        <f t="shared" si="36"/>
        <v>31.478000000000009</v>
      </c>
      <c r="BI49" s="230">
        <f t="shared" si="37"/>
        <v>-193.47</v>
      </c>
      <c r="BJ49" s="280">
        <f t="shared" si="38"/>
        <v>843.69799999999998</v>
      </c>
      <c r="BK49" s="145">
        <f t="shared" si="14"/>
        <v>1.8178915252484338</v>
      </c>
      <c r="BL49" s="141">
        <f t="shared" si="15"/>
        <v>6.7824730450670986E-2</v>
      </c>
      <c r="BM49" s="141">
        <f t="shared" si="16"/>
        <v>3.7309558633539498E-2</v>
      </c>
    </row>
    <row r="50" spans="1:65" ht="15" customHeight="1" x14ac:dyDescent="0.25">
      <c r="A50" s="43" t="s">
        <v>159</v>
      </c>
      <c r="B50" s="486">
        <v>145.46700000000001</v>
      </c>
      <c r="C50" s="477">
        <v>4.82</v>
      </c>
      <c r="D50" s="480">
        <v>700.98400000000004</v>
      </c>
      <c r="E50" s="498">
        <v>131.018</v>
      </c>
      <c r="F50" s="480">
        <v>80.114999999999995</v>
      </c>
      <c r="G50" s="480">
        <v>55.762</v>
      </c>
      <c r="H50" s="480">
        <v>912.11699999999996</v>
      </c>
      <c r="I50" s="481">
        <v>228.18299999999999</v>
      </c>
      <c r="J50" s="482">
        <v>479.50799999999998</v>
      </c>
      <c r="K50" s="482">
        <v>707.69100000000003</v>
      </c>
      <c r="L50" s="483">
        <v>80.971000000000004</v>
      </c>
      <c r="M50" s="484">
        <v>123.455</v>
      </c>
      <c r="N50" s="485">
        <v>912.11699999999996</v>
      </c>
      <c r="O50" s="145">
        <f t="shared" si="42"/>
        <v>1.2888633598562083</v>
      </c>
      <c r="P50" s="141">
        <f t="shared" si="43"/>
        <v>0.11441575489867753</v>
      </c>
      <c r="Q50" s="141">
        <f t="shared" si="44"/>
        <v>8.8772602637600229E-2</v>
      </c>
      <c r="S50" s="43" t="str">
        <f t="shared" si="6"/>
        <v>2005/2006</v>
      </c>
      <c r="T50" s="486">
        <v>30.399000000000001</v>
      </c>
      <c r="U50" s="477">
        <v>9.2899999999999991</v>
      </c>
      <c r="V50" s="480">
        <v>282.26299999999998</v>
      </c>
      <c r="W50" s="498">
        <v>53.697000000000003</v>
      </c>
      <c r="X50" s="480">
        <v>0.224</v>
      </c>
      <c r="Y50" s="480">
        <v>336.18400000000003</v>
      </c>
      <c r="Z50" s="481">
        <v>76.781000000000006</v>
      </c>
      <c r="AA50" s="482">
        <v>155.23400000000001</v>
      </c>
      <c r="AB50" s="482">
        <v>232.01499999999999</v>
      </c>
      <c r="AC50" s="483">
        <v>54.201000000000001</v>
      </c>
      <c r="AD50" s="484">
        <v>336.18400000000003</v>
      </c>
      <c r="AE50" s="508">
        <v>49.968000000000004</v>
      </c>
      <c r="AF50" s="145">
        <f t="shared" si="7"/>
        <v>0.21536538585867296</v>
      </c>
      <c r="AG50" s="141">
        <f t="shared" si="8"/>
        <v>0.23360989591190226</v>
      </c>
      <c r="AH50" s="141">
        <f t="shared" si="9"/>
        <v>1.0847142170989432</v>
      </c>
      <c r="AJ50" s="43" t="str">
        <f t="shared" si="10"/>
        <v>2005/2006</v>
      </c>
      <c r="AK50" s="386">
        <f t="shared" si="11"/>
        <v>0.20897523149580316</v>
      </c>
      <c r="AL50" s="387">
        <f t="shared" si="18"/>
        <v>1.9273858921161824</v>
      </c>
      <c r="AM50" s="390">
        <f t="shared" si="19"/>
        <v>0.40266682263789183</v>
      </c>
      <c r="AN50" s="405">
        <f t="shared" si="20"/>
        <v>0.40984444885435589</v>
      </c>
      <c r="AO50" s="390">
        <f t="shared" si="21"/>
        <v>2.795980777632154E-3</v>
      </c>
      <c r="AP50" s="390">
        <f t="shared" si="22"/>
        <v>0.36857552265772925</v>
      </c>
      <c r="AQ50" s="391">
        <f t="shared" si="23"/>
        <v>0.33648869547687604</v>
      </c>
      <c r="AR50" s="392">
        <f t="shared" si="24"/>
        <v>0.32373599606263087</v>
      </c>
      <c r="AS50" s="392">
        <f t="shared" si="25"/>
        <v>0.3278478884145764</v>
      </c>
      <c r="AT50" s="393">
        <f t="shared" si="26"/>
        <v>0.66938780551061494</v>
      </c>
      <c r="AU50" s="394">
        <f t="shared" si="27"/>
        <v>2.7231298853833383</v>
      </c>
      <c r="AV50" s="395">
        <f t="shared" si="28"/>
        <v>5.4782445673088001E-2</v>
      </c>
      <c r="AX50" s="43" t="str">
        <f t="shared" si="12"/>
        <v>2005/2006</v>
      </c>
      <c r="AY50" s="281">
        <f t="shared" si="13"/>
        <v>115.06800000000001</v>
      </c>
      <c r="AZ50" s="273">
        <f t="shared" si="17"/>
        <v>3.6389004762401362</v>
      </c>
      <c r="BA50" s="276">
        <f t="shared" si="29"/>
        <v>418.72100000000006</v>
      </c>
      <c r="BB50" s="290">
        <f t="shared" si="30"/>
        <v>77.320999999999998</v>
      </c>
      <c r="BC50" s="276">
        <f t="shared" si="31"/>
        <v>79.890999999999991</v>
      </c>
      <c r="BD50" s="276">
        <f t="shared" si="32"/>
        <v>575.93299999999999</v>
      </c>
      <c r="BE50" s="277">
        <f t="shared" si="33"/>
        <v>151.40199999999999</v>
      </c>
      <c r="BF50" s="278">
        <f t="shared" si="34"/>
        <v>324.274</v>
      </c>
      <c r="BG50" s="278">
        <f t="shared" si="35"/>
        <v>475.67600000000004</v>
      </c>
      <c r="BH50" s="279">
        <f t="shared" si="36"/>
        <v>26.770000000000003</v>
      </c>
      <c r="BI50" s="230">
        <f t="shared" si="37"/>
        <v>-212.72900000000004</v>
      </c>
      <c r="BJ50" s="280">
        <f t="shared" si="38"/>
        <v>862.149</v>
      </c>
      <c r="BK50" s="145">
        <f t="shared" si="14"/>
        <v>1.8124710937697086</v>
      </c>
      <c r="BL50" s="141">
        <f t="shared" si="15"/>
        <v>5.627780253786191E-2</v>
      </c>
      <c r="BM50" s="141">
        <f t="shared" si="16"/>
        <v>3.1050317288542937E-2</v>
      </c>
    </row>
    <row r="51" spans="1:65" ht="15" customHeight="1" x14ac:dyDescent="0.25">
      <c r="A51" s="43" t="s">
        <v>160</v>
      </c>
      <c r="B51" s="486">
        <v>150.464</v>
      </c>
      <c r="C51" s="477">
        <v>4.76</v>
      </c>
      <c r="D51" s="480">
        <v>716.06600000000003</v>
      </c>
      <c r="E51" s="498">
        <v>123.455</v>
      </c>
      <c r="F51" s="480">
        <v>90.173000000000002</v>
      </c>
      <c r="G51" s="480">
        <v>53.805</v>
      </c>
      <c r="H51" s="480">
        <v>929.69399999999996</v>
      </c>
      <c r="I51" s="481">
        <v>247.06</v>
      </c>
      <c r="J51" s="482">
        <v>479.99799999999999</v>
      </c>
      <c r="K51" s="482">
        <v>727.05799999999999</v>
      </c>
      <c r="L51" s="483">
        <v>93.933000000000007</v>
      </c>
      <c r="M51" s="484">
        <v>108.703</v>
      </c>
      <c r="N51" s="485">
        <v>929.69399999999996</v>
      </c>
      <c r="O51" s="145">
        <f t="shared" si="42"/>
        <v>1.2787067881792098</v>
      </c>
      <c r="P51" s="141">
        <f t="shared" si="43"/>
        <v>0.12919602012494191</v>
      </c>
      <c r="Q51" s="141">
        <f t="shared" si="44"/>
        <v>0.10103647006434377</v>
      </c>
      <c r="S51" s="43" t="str">
        <f t="shared" si="6"/>
        <v>2006/2007</v>
      </c>
      <c r="T51" s="486">
        <v>28.585999999999999</v>
      </c>
      <c r="U51" s="477">
        <v>9.36</v>
      </c>
      <c r="V51" s="480">
        <v>267.50299999999999</v>
      </c>
      <c r="W51" s="498">
        <v>49.968000000000004</v>
      </c>
      <c r="X51" s="480">
        <v>0.30399999999999999</v>
      </c>
      <c r="Y51" s="480">
        <v>317.77499999999998</v>
      </c>
      <c r="Z51" s="481">
        <v>90.07</v>
      </c>
      <c r="AA51" s="482">
        <v>140.60400000000001</v>
      </c>
      <c r="AB51" s="482">
        <v>230.67400000000001</v>
      </c>
      <c r="AC51" s="483">
        <v>53.987000000000002</v>
      </c>
      <c r="AD51" s="484">
        <v>317.77499999999998</v>
      </c>
      <c r="AE51" s="508">
        <v>33.113999999999997</v>
      </c>
      <c r="AF51" s="145">
        <f t="shared" si="7"/>
        <v>0.14355323963689015</v>
      </c>
      <c r="AG51" s="141">
        <f t="shared" si="8"/>
        <v>0.23404024727537565</v>
      </c>
      <c r="AH51" s="141">
        <f t="shared" si="9"/>
        <v>1.6303376215497978</v>
      </c>
      <c r="AJ51" s="43" t="str">
        <f t="shared" si="10"/>
        <v>2006/2007</v>
      </c>
      <c r="AK51" s="386">
        <f t="shared" si="11"/>
        <v>0.18998564440663546</v>
      </c>
      <c r="AL51" s="387">
        <f t="shared" si="18"/>
        <v>1.9663865546218486</v>
      </c>
      <c r="AM51" s="390">
        <f t="shared" si="19"/>
        <v>0.37357310638963442</v>
      </c>
      <c r="AN51" s="405">
        <f t="shared" si="20"/>
        <v>0.40474666882669802</v>
      </c>
      <c r="AO51" s="390">
        <f t="shared" si="21"/>
        <v>3.3712973950073746E-3</v>
      </c>
      <c r="AP51" s="390">
        <f t="shared" si="22"/>
        <v>0.34180601359156881</v>
      </c>
      <c r="AQ51" s="391">
        <f t="shared" si="23"/>
        <v>0.3645673115842305</v>
      </c>
      <c r="AR51" s="392">
        <f t="shared" si="24"/>
        <v>0.29292622052591888</v>
      </c>
      <c r="AS51" s="392">
        <f t="shared" si="25"/>
        <v>0.31727042409271339</v>
      </c>
      <c r="AT51" s="393">
        <f t="shared" si="26"/>
        <v>0.57473944194266124</v>
      </c>
      <c r="AU51" s="394">
        <f t="shared" si="27"/>
        <v>2.9233323827309272</v>
      </c>
      <c r="AV51" s="395">
        <f t="shared" si="28"/>
        <v>3.5618171140181606E-2</v>
      </c>
      <c r="AX51" s="43" t="str">
        <f t="shared" si="12"/>
        <v>2006/2007</v>
      </c>
      <c r="AY51" s="281">
        <f t="shared" si="13"/>
        <v>121.878</v>
      </c>
      <c r="AZ51" s="273">
        <f t="shared" si="17"/>
        <v>3.6804263279673117</v>
      </c>
      <c r="BA51" s="276">
        <f t="shared" si="29"/>
        <v>448.56300000000005</v>
      </c>
      <c r="BB51" s="290">
        <f t="shared" si="30"/>
        <v>73.486999999999995</v>
      </c>
      <c r="BC51" s="276">
        <f t="shared" si="31"/>
        <v>89.869</v>
      </c>
      <c r="BD51" s="276">
        <f t="shared" si="32"/>
        <v>611.91899999999998</v>
      </c>
      <c r="BE51" s="277">
        <f t="shared" si="33"/>
        <v>156.99</v>
      </c>
      <c r="BF51" s="278">
        <f t="shared" si="34"/>
        <v>339.39400000000001</v>
      </c>
      <c r="BG51" s="278">
        <f t="shared" si="35"/>
        <v>496.38400000000001</v>
      </c>
      <c r="BH51" s="279">
        <f t="shared" si="36"/>
        <v>39.946000000000005</v>
      </c>
      <c r="BI51" s="230">
        <f t="shared" si="37"/>
        <v>-209.07199999999997</v>
      </c>
      <c r="BJ51" s="280">
        <f t="shared" si="38"/>
        <v>896.57999999999993</v>
      </c>
      <c r="BK51" s="145">
        <f t="shared" si="14"/>
        <v>1.806222601856627</v>
      </c>
      <c r="BL51" s="141">
        <f t="shared" si="15"/>
        <v>8.0473987880350706E-2</v>
      </c>
      <c r="BM51" s="141">
        <f t="shared" si="16"/>
        <v>4.455374868946442E-2</v>
      </c>
    </row>
    <row r="52" spans="1:65" ht="15" customHeight="1" x14ac:dyDescent="0.25">
      <c r="A52" s="43" t="s">
        <v>161</v>
      </c>
      <c r="B52" s="486">
        <v>160.221</v>
      </c>
      <c r="C52" s="477">
        <v>4.96</v>
      </c>
      <c r="D52" s="480">
        <v>795.23099999999999</v>
      </c>
      <c r="E52" s="498">
        <v>108.703</v>
      </c>
      <c r="F52" s="480">
        <v>98.236000000000004</v>
      </c>
      <c r="G52" s="480">
        <v>60.296999999999997</v>
      </c>
      <c r="H52" s="480">
        <v>1002.17</v>
      </c>
      <c r="I52" s="481">
        <v>274.98200000000003</v>
      </c>
      <c r="J52" s="482">
        <v>500.75599999999997</v>
      </c>
      <c r="K52" s="482">
        <v>775.73800000000006</v>
      </c>
      <c r="L52" s="483">
        <v>98.917000000000002</v>
      </c>
      <c r="M52" s="484">
        <v>127.515</v>
      </c>
      <c r="N52" s="485">
        <v>1002.17</v>
      </c>
      <c r="O52" s="145">
        <f t="shared" si="42"/>
        <v>1.2918923657214161</v>
      </c>
      <c r="P52" s="141">
        <f t="shared" si="43"/>
        <v>0.12751341303378202</v>
      </c>
      <c r="Q52" s="141">
        <f t="shared" si="44"/>
        <v>9.8702814891685045E-2</v>
      </c>
      <c r="S52" s="43" t="str">
        <f t="shared" si="6"/>
        <v>2007/2008</v>
      </c>
      <c r="T52" s="486">
        <v>35.014000000000003</v>
      </c>
      <c r="U52" s="477">
        <v>9.4600000000000009</v>
      </c>
      <c r="V52" s="480">
        <v>331.17700000000002</v>
      </c>
      <c r="W52" s="498">
        <v>33.113999999999997</v>
      </c>
      <c r="X52" s="480">
        <v>0.50900000000000001</v>
      </c>
      <c r="Y52" s="480">
        <v>364.8</v>
      </c>
      <c r="Z52" s="481">
        <v>112.958</v>
      </c>
      <c r="AA52" s="482">
        <v>148.67400000000001</v>
      </c>
      <c r="AB52" s="482">
        <v>261.63200000000001</v>
      </c>
      <c r="AC52" s="483">
        <v>61.912999999999997</v>
      </c>
      <c r="AD52" s="484">
        <v>364.8</v>
      </c>
      <c r="AE52" s="508">
        <v>41.255000000000003</v>
      </c>
      <c r="AF52" s="145">
        <f t="shared" si="7"/>
        <v>0.15768331090998045</v>
      </c>
      <c r="AG52" s="141">
        <f t="shared" si="8"/>
        <v>0.23664154231898238</v>
      </c>
      <c r="AH52" s="141">
        <f t="shared" si="9"/>
        <v>1.5007393043267481</v>
      </c>
      <c r="AJ52" s="43" t="str">
        <f t="shared" si="10"/>
        <v>2007/2008</v>
      </c>
      <c r="AK52" s="386">
        <f t="shared" si="11"/>
        <v>0.21853564763670183</v>
      </c>
      <c r="AL52" s="387">
        <f t="shared" si="18"/>
        <v>1.9072580645161292</v>
      </c>
      <c r="AM52" s="390">
        <f t="shared" si="19"/>
        <v>0.41645383542643588</v>
      </c>
      <c r="AN52" s="405">
        <f t="shared" si="20"/>
        <v>0.30462820713319777</v>
      </c>
      <c r="AO52" s="390">
        <f t="shared" si="21"/>
        <v>5.1813998941324969E-3</v>
      </c>
      <c r="AP52" s="390">
        <f t="shared" si="22"/>
        <v>0.3640100980871509</v>
      </c>
      <c r="AQ52" s="391">
        <f t="shared" si="23"/>
        <v>0.41078325126735565</v>
      </c>
      <c r="AR52" s="392">
        <f t="shared" si="24"/>
        <v>0.29689908857807001</v>
      </c>
      <c r="AS52" s="392">
        <f t="shared" si="25"/>
        <v>0.33726851076007619</v>
      </c>
      <c r="AT52" s="393">
        <f t="shared" si="26"/>
        <v>0.62590859003002508</v>
      </c>
      <c r="AU52" s="394">
        <f t="shared" si="27"/>
        <v>2.8608399011880956</v>
      </c>
      <c r="AV52" s="395">
        <f t="shared" si="28"/>
        <v>4.11656704950258E-2</v>
      </c>
      <c r="AX52" s="43" t="str">
        <f t="shared" si="12"/>
        <v>2007/2008</v>
      </c>
      <c r="AY52" s="281">
        <f t="shared" si="13"/>
        <v>125.20699999999999</v>
      </c>
      <c r="AZ52" s="273">
        <f t="shared" si="17"/>
        <v>3.7062943765124952</v>
      </c>
      <c r="BA52" s="276">
        <f t="shared" si="29"/>
        <v>464.05399999999997</v>
      </c>
      <c r="BB52" s="290">
        <f t="shared" si="30"/>
        <v>75.588999999999999</v>
      </c>
      <c r="BC52" s="276">
        <f t="shared" si="31"/>
        <v>97.727000000000004</v>
      </c>
      <c r="BD52" s="276">
        <f t="shared" si="32"/>
        <v>637.36999999999989</v>
      </c>
      <c r="BE52" s="277">
        <f t="shared" si="33"/>
        <v>162.02400000000003</v>
      </c>
      <c r="BF52" s="278">
        <f t="shared" si="34"/>
        <v>352.08199999999999</v>
      </c>
      <c r="BG52" s="278">
        <f t="shared" si="35"/>
        <v>514.10599999999999</v>
      </c>
      <c r="BH52" s="279">
        <f t="shared" si="36"/>
        <v>37.004000000000005</v>
      </c>
      <c r="BI52" s="230">
        <f t="shared" si="37"/>
        <v>-237.28500000000003</v>
      </c>
      <c r="BJ52" s="280">
        <f t="shared" si="38"/>
        <v>960.91499999999996</v>
      </c>
      <c r="BK52" s="145">
        <f t="shared" si="14"/>
        <v>1.869098979587867</v>
      </c>
      <c r="BL52" s="141">
        <f t="shared" si="15"/>
        <v>7.1977374315802589E-2</v>
      </c>
      <c r="BM52" s="141">
        <f t="shared" si="16"/>
        <v>3.850912931945074E-2</v>
      </c>
    </row>
    <row r="53" spans="1:65" ht="15" customHeight="1" x14ac:dyDescent="0.25">
      <c r="A53" s="43" t="s">
        <v>162</v>
      </c>
      <c r="B53" s="486">
        <v>158.80000000000001</v>
      </c>
      <c r="C53" s="477">
        <v>5.04</v>
      </c>
      <c r="D53" s="480">
        <v>800.197</v>
      </c>
      <c r="E53" s="498">
        <v>127.515</v>
      </c>
      <c r="F53" s="480">
        <v>82.491</v>
      </c>
      <c r="G53" s="480">
        <v>47.588000000000001</v>
      </c>
      <c r="H53" s="480">
        <v>1010.203</v>
      </c>
      <c r="I53" s="481">
        <v>300.86399999999998</v>
      </c>
      <c r="J53" s="482">
        <v>481.988</v>
      </c>
      <c r="K53" s="482">
        <v>782.85199999999998</v>
      </c>
      <c r="L53" s="483">
        <v>83.721000000000004</v>
      </c>
      <c r="M53" s="484">
        <v>143.63</v>
      </c>
      <c r="N53" s="485">
        <v>1010.203</v>
      </c>
      <c r="O53" s="145">
        <f t="shared" si="42"/>
        <v>1.2904137691415491</v>
      </c>
      <c r="P53" s="141">
        <f t="shared" si="43"/>
        <v>0.10694358576078238</v>
      </c>
      <c r="Q53" s="141">
        <f t="shared" si="44"/>
        <v>8.2875422068633742E-2</v>
      </c>
      <c r="S53" s="43" t="str">
        <f t="shared" si="6"/>
        <v>2008/2009</v>
      </c>
      <c r="T53" s="486">
        <v>31.795999999999999</v>
      </c>
      <c r="U53" s="477">
        <v>9.6199999999999992</v>
      </c>
      <c r="V53" s="480">
        <v>305.911</v>
      </c>
      <c r="W53" s="498">
        <v>41.255000000000003</v>
      </c>
      <c r="X53" s="480">
        <v>0.34399999999999997</v>
      </c>
      <c r="Y53" s="480">
        <v>347.51</v>
      </c>
      <c r="Z53" s="481">
        <v>127.78100000000001</v>
      </c>
      <c r="AA53" s="482">
        <v>130.26</v>
      </c>
      <c r="AB53" s="482">
        <v>258.041</v>
      </c>
      <c r="AC53" s="483">
        <v>46.965000000000003</v>
      </c>
      <c r="AD53" s="484">
        <v>347.51</v>
      </c>
      <c r="AE53" s="508">
        <v>42.503999999999998</v>
      </c>
      <c r="AF53" s="145">
        <f t="shared" si="7"/>
        <v>0.16471800992865474</v>
      </c>
      <c r="AG53" s="141">
        <f t="shared" si="8"/>
        <v>0.18200596029313174</v>
      </c>
      <c r="AH53" s="141">
        <f t="shared" si="9"/>
        <v>1.1049548277809149</v>
      </c>
      <c r="AJ53" s="43" t="str">
        <f t="shared" si="10"/>
        <v>2008/2009</v>
      </c>
      <c r="AK53" s="386">
        <f t="shared" si="11"/>
        <v>0.20022670025188916</v>
      </c>
      <c r="AL53" s="387">
        <f t="shared" si="18"/>
        <v>1.9087301587301586</v>
      </c>
      <c r="AM53" s="390">
        <f t="shared" si="19"/>
        <v>0.38229460995229925</v>
      </c>
      <c r="AN53" s="405">
        <f t="shared" si="20"/>
        <v>0.32353056503156491</v>
      </c>
      <c r="AO53" s="390">
        <f t="shared" si="21"/>
        <v>4.170151895358281E-3</v>
      </c>
      <c r="AP53" s="390">
        <f t="shared" si="22"/>
        <v>0.34400016630320834</v>
      </c>
      <c r="AQ53" s="391">
        <f t="shared" si="23"/>
        <v>0.4247134918102532</v>
      </c>
      <c r="AR53" s="392">
        <f t="shared" si="24"/>
        <v>0.27025569101305424</v>
      </c>
      <c r="AS53" s="392">
        <f t="shared" si="25"/>
        <v>0.32961658142279765</v>
      </c>
      <c r="AT53" s="393">
        <f t="shared" si="26"/>
        <v>0.56097036585802851</v>
      </c>
      <c r="AU53" s="394">
        <f t="shared" si="27"/>
        <v>2.4194806099004387</v>
      </c>
      <c r="AV53" s="395">
        <f t="shared" si="28"/>
        <v>4.2074711716358001E-2</v>
      </c>
      <c r="AX53" s="43" t="str">
        <f t="shared" si="12"/>
        <v>2008/2009</v>
      </c>
      <c r="AY53" s="281">
        <f t="shared" si="13"/>
        <v>127.00400000000002</v>
      </c>
      <c r="AZ53" s="273">
        <f t="shared" si="17"/>
        <v>3.8918931687190947</v>
      </c>
      <c r="BA53" s="276">
        <f t="shared" si="29"/>
        <v>494.286</v>
      </c>
      <c r="BB53" s="290">
        <f t="shared" si="30"/>
        <v>86.259999999999991</v>
      </c>
      <c r="BC53" s="276">
        <f t="shared" si="31"/>
        <v>82.147000000000006</v>
      </c>
      <c r="BD53" s="276">
        <f t="shared" si="32"/>
        <v>662.69299999999998</v>
      </c>
      <c r="BE53" s="277">
        <f t="shared" si="33"/>
        <v>173.08299999999997</v>
      </c>
      <c r="BF53" s="278">
        <f t="shared" si="34"/>
        <v>351.72800000000001</v>
      </c>
      <c r="BG53" s="278">
        <f t="shared" si="35"/>
        <v>524.81099999999992</v>
      </c>
      <c r="BH53" s="279">
        <f t="shared" si="36"/>
        <v>36.756</v>
      </c>
      <c r="BI53" s="230">
        <f t="shared" si="37"/>
        <v>-203.88</v>
      </c>
      <c r="BJ53" s="280">
        <f t="shared" si="38"/>
        <v>967.69899999999996</v>
      </c>
      <c r="BK53" s="145">
        <f t="shared" si="14"/>
        <v>1.8438999944742014</v>
      </c>
      <c r="BL53" s="141">
        <f t="shared" si="15"/>
        <v>7.0036641762463075E-2</v>
      </c>
      <c r="BM53" s="141">
        <f t="shared" si="16"/>
        <v>3.7982885174005554E-2</v>
      </c>
    </row>
    <row r="54" spans="1:65" ht="15" customHeight="1" x14ac:dyDescent="0.25">
      <c r="A54" s="43" t="s">
        <v>163</v>
      </c>
      <c r="B54" s="486">
        <v>158.56299999999999</v>
      </c>
      <c r="C54" s="477">
        <v>5.21</v>
      </c>
      <c r="D54" s="480">
        <v>826.40599999999995</v>
      </c>
      <c r="E54" s="498">
        <v>143.63</v>
      </c>
      <c r="F54" s="480">
        <v>90.478999999999999</v>
      </c>
      <c r="G54" s="480">
        <v>49.58</v>
      </c>
      <c r="H54" s="480">
        <v>1060.5150000000001</v>
      </c>
      <c r="I54" s="481">
        <v>328.64</v>
      </c>
      <c r="J54" s="482">
        <v>494.23899999999998</v>
      </c>
      <c r="K54" s="482">
        <v>822.87900000000002</v>
      </c>
      <c r="L54" s="483">
        <v>96.617999999999995</v>
      </c>
      <c r="M54" s="484">
        <v>141.018</v>
      </c>
      <c r="N54" s="485">
        <v>1060.5150000000001</v>
      </c>
      <c r="O54" s="145">
        <f t="shared" si="42"/>
        <v>1.2887860791197734</v>
      </c>
      <c r="P54" s="141">
        <f t="shared" si="43"/>
        <v>0.11741458950829951</v>
      </c>
      <c r="Q54" s="141">
        <f t="shared" si="44"/>
        <v>9.1104793425835551E-2</v>
      </c>
      <c r="S54" s="43" t="str">
        <f t="shared" si="6"/>
        <v>2009/2010</v>
      </c>
      <c r="T54" s="486">
        <v>32.168999999999997</v>
      </c>
      <c r="U54" s="477">
        <v>10.32</v>
      </c>
      <c r="V54" s="480">
        <v>331.92099999999999</v>
      </c>
      <c r="W54" s="498">
        <v>42.503999999999998</v>
      </c>
      <c r="X54" s="480">
        <v>0.21199999999999999</v>
      </c>
      <c r="Y54" s="480">
        <v>374.637</v>
      </c>
      <c r="Z54" s="481">
        <v>151.553</v>
      </c>
      <c r="AA54" s="482">
        <v>129.434</v>
      </c>
      <c r="AB54" s="482">
        <v>280.98700000000002</v>
      </c>
      <c r="AC54" s="483">
        <v>50.27</v>
      </c>
      <c r="AD54" s="484">
        <v>374.637</v>
      </c>
      <c r="AE54" s="508">
        <v>43.38</v>
      </c>
      <c r="AF54" s="145">
        <f t="shared" si="7"/>
        <v>0.15438436653653015</v>
      </c>
      <c r="AG54" s="141">
        <f t="shared" si="8"/>
        <v>0.17890507390021601</v>
      </c>
      <c r="AH54" s="141">
        <f t="shared" si="9"/>
        <v>1.1588289534347627</v>
      </c>
      <c r="AJ54" s="43" t="str">
        <f t="shared" si="10"/>
        <v>2009/2010</v>
      </c>
      <c r="AK54" s="386">
        <f t="shared" si="11"/>
        <v>0.20287835119163991</v>
      </c>
      <c r="AL54" s="387">
        <f t="shared" si="18"/>
        <v>1.9808061420345491</v>
      </c>
      <c r="AM54" s="390">
        <f t="shared" si="19"/>
        <v>0.40164398612788388</v>
      </c>
      <c r="AN54" s="405">
        <f t="shared" si="20"/>
        <v>0.29592703474204551</v>
      </c>
      <c r="AO54" s="390">
        <f t="shared" si="21"/>
        <v>2.3430851357773628E-3</v>
      </c>
      <c r="AP54" s="390">
        <f t="shared" si="22"/>
        <v>0.35325950128003841</v>
      </c>
      <c r="AQ54" s="391">
        <f t="shared" si="23"/>
        <v>0.46115202044790654</v>
      </c>
      <c r="AR54" s="392">
        <f t="shared" si="24"/>
        <v>0.26188544408676773</v>
      </c>
      <c r="AS54" s="392">
        <f t="shared" si="25"/>
        <v>0.34146818669573537</v>
      </c>
      <c r="AT54" s="393">
        <f t="shared" si="26"/>
        <v>0.52029642509677287</v>
      </c>
      <c r="AU54" s="394">
        <f t="shared" si="27"/>
        <v>2.6566608518061523</v>
      </c>
      <c r="AV54" s="395">
        <f t="shared" si="28"/>
        <v>4.0904654813934738E-2</v>
      </c>
      <c r="AX54" s="43" t="str">
        <f t="shared" si="12"/>
        <v>2009/2010</v>
      </c>
      <c r="AY54" s="281">
        <f t="shared" si="13"/>
        <v>126.39399999999999</v>
      </c>
      <c r="AZ54" s="273">
        <f t="shared" si="17"/>
        <v>3.9122505815149453</v>
      </c>
      <c r="BA54" s="276">
        <f t="shared" si="29"/>
        <v>494.48499999999996</v>
      </c>
      <c r="BB54" s="290">
        <f t="shared" si="30"/>
        <v>101.126</v>
      </c>
      <c r="BC54" s="276">
        <f t="shared" si="31"/>
        <v>90.266999999999996</v>
      </c>
      <c r="BD54" s="276">
        <f t="shared" si="32"/>
        <v>685.87800000000016</v>
      </c>
      <c r="BE54" s="277">
        <f t="shared" si="33"/>
        <v>177.08699999999999</v>
      </c>
      <c r="BF54" s="278">
        <f t="shared" si="34"/>
        <v>364.80499999999995</v>
      </c>
      <c r="BG54" s="278">
        <f t="shared" si="35"/>
        <v>541.89200000000005</v>
      </c>
      <c r="BH54" s="279">
        <f t="shared" si="36"/>
        <v>46.347999999999992</v>
      </c>
      <c r="BI54" s="230">
        <f t="shared" si="37"/>
        <v>-233.619</v>
      </c>
      <c r="BJ54" s="280">
        <f t="shared" si="38"/>
        <v>1017.1350000000001</v>
      </c>
      <c r="BK54" s="145">
        <f t="shared" si="14"/>
        <v>1.877006857454991</v>
      </c>
      <c r="BL54" s="141">
        <f t="shared" si="15"/>
        <v>8.552995799901085E-2</v>
      </c>
      <c r="BM54" s="141">
        <f t="shared" si="16"/>
        <v>4.5567205926450263E-2</v>
      </c>
    </row>
    <row r="55" spans="1:65" ht="15" customHeight="1" x14ac:dyDescent="0.25">
      <c r="A55" s="43" t="s">
        <v>164</v>
      </c>
      <c r="B55" s="486">
        <v>164.869</v>
      </c>
      <c r="C55" s="477">
        <v>5.08</v>
      </c>
      <c r="D55" s="480">
        <v>837.28200000000004</v>
      </c>
      <c r="E55" s="498">
        <v>141.018</v>
      </c>
      <c r="F55" s="480">
        <v>93.432000000000002</v>
      </c>
      <c r="G55" s="480">
        <v>45.05</v>
      </c>
      <c r="H55" s="480">
        <v>1071.732</v>
      </c>
      <c r="I55" s="481">
        <v>351.36200000000002</v>
      </c>
      <c r="J55" s="482">
        <v>505.54599999999999</v>
      </c>
      <c r="K55" s="482">
        <v>856.90800000000002</v>
      </c>
      <c r="L55" s="483">
        <v>91.557000000000002</v>
      </c>
      <c r="M55" s="484">
        <v>123.267</v>
      </c>
      <c r="N55" s="485">
        <v>1071.732</v>
      </c>
      <c r="O55" s="145">
        <f t="shared" si="42"/>
        <v>1.2506966908933048</v>
      </c>
      <c r="P55" s="141">
        <f t="shared" si="43"/>
        <v>0.10684577574255347</v>
      </c>
      <c r="Q55" s="141">
        <f t="shared" si="44"/>
        <v>8.5429006505357688E-2</v>
      </c>
      <c r="S55" s="43" t="str">
        <f t="shared" si="6"/>
        <v>2010/2011</v>
      </c>
      <c r="T55" s="486">
        <v>32.96</v>
      </c>
      <c r="U55" s="477">
        <v>9.58</v>
      </c>
      <c r="V55" s="480">
        <v>315.61799999999999</v>
      </c>
      <c r="W55" s="498">
        <v>43.38</v>
      </c>
      <c r="X55" s="480">
        <v>0.70299999999999996</v>
      </c>
      <c r="Y55" s="480">
        <v>359.70100000000002</v>
      </c>
      <c r="Z55" s="481">
        <v>163.38200000000001</v>
      </c>
      <c r="AA55" s="482">
        <v>121.167</v>
      </c>
      <c r="AB55" s="482">
        <v>284.54899999999998</v>
      </c>
      <c r="AC55" s="483">
        <v>46.508000000000003</v>
      </c>
      <c r="AD55" s="484">
        <v>359.70100000000002</v>
      </c>
      <c r="AE55" s="508">
        <v>28.643999999999998</v>
      </c>
      <c r="AF55" s="145">
        <f t="shared" si="7"/>
        <v>0.10066456040963068</v>
      </c>
      <c r="AG55" s="141">
        <f t="shared" si="8"/>
        <v>0.16344460883714232</v>
      </c>
      <c r="AH55" s="141">
        <f t="shared" si="9"/>
        <v>1.6236559139784947</v>
      </c>
      <c r="AJ55" s="43" t="str">
        <f t="shared" si="10"/>
        <v>2010/2011</v>
      </c>
      <c r="AK55" s="386">
        <f t="shared" si="11"/>
        <v>0.19991629718139858</v>
      </c>
      <c r="AL55" s="387">
        <f t="shared" si="18"/>
        <v>1.8858267716535433</v>
      </c>
      <c r="AM55" s="390">
        <f t="shared" si="19"/>
        <v>0.37695543436978218</v>
      </c>
      <c r="AN55" s="405">
        <f t="shared" si="20"/>
        <v>0.30762030379100541</v>
      </c>
      <c r="AO55" s="390">
        <f t="shared" si="21"/>
        <v>7.5241887147872244E-3</v>
      </c>
      <c r="AP55" s="390">
        <f t="shared" si="22"/>
        <v>0.33562588408296107</v>
      </c>
      <c r="AQ55" s="391">
        <f t="shared" si="23"/>
        <v>0.46499621473010738</v>
      </c>
      <c r="AR55" s="392">
        <f t="shared" si="24"/>
        <v>0.23967551914168048</v>
      </c>
      <c r="AS55" s="392">
        <f t="shared" si="25"/>
        <v>0.33206481909376501</v>
      </c>
      <c r="AT55" s="393">
        <f t="shared" si="26"/>
        <v>0.50796771410159791</v>
      </c>
      <c r="AU55" s="394">
        <f t="shared" si="27"/>
        <v>2.9180640398484594</v>
      </c>
      <c r="AV55" s="395">
        <f t="shared" si="28"/>
        <v>2.6726830961471711E-2</v>
      </c>
      <c r="AX55" s="43" t="str">
        <f t="shared" si="12"/>
        <v>2010/2011</v>
      </c>
      <c r="AY55" s="281">
        <f t="shared" si="13"/>
        <v>131.90899999999999</v>
      </c>
      <c r="AZ55" s="273">
        <f t="shared" si="17"/>
        <v>3.9547263643875703</v>
      </c>
      <c r="BA55" s="276">
        <f t="shared" si="29"/>
        <v>521.66399999999999</v>
      </c>
      <c r="BB55" s="290">
        <f t="shared" si="30"/>
        <v>97.638000000000005</v>
      </c>
      <c r="BC55" s="276">
        <f t="shared" si="31"/>
        <v>92.728999999999999</v>
      </c>
      <c r="BD55" s="276">
        <f t="shared" si="32"/>
        <v>712.03099999999995</v>
      </c>
      <c r="BE55" s="277">
        <f t="shared" si="33"/>
        <v>187.98000000000002</v>
      </c>
      <c r="BF55" s="278">
        <f t="shared" si="34"/>
        <v>384.37900000000002</v>
      </c>
      <c r="BG55" s="278">
        <f t="shared" si="35"/>
        <v>572.35900000000004</v>
      </c>
      <c r="BH55" s="279">
        <f t="shared" si="36"/>
        <v>45.048999999999999</v>
      </c>
      <c r="BI55" s="230">
        <f t="shared" si="37"/>
        <v>-236.43400000000003</v>
      </c>
      <c r="BJ55" s="280">
        <f t="shared" si="38"/>
        <v>1043.088</v>
      </c>
      <c r="BK55" s="145">
        <f t="shared" si="14"/>
        <v>1.8224366175774294</v>
      </c>
      <c r="BL55" s="141">
        <f t="shared" si="15"/>
        <v>7.870759435948417E-2</v>
      </c>
      <c r="BM55" s="141">
        <f t="shared" si="16"/>
        <v>4.3188110686730175E-2</v>
      </c>
    </row>
    <row r="56" spans="1:65" ht="15" customHeight="1" x14ac:dyDescent="0.25">
      <c r="A56" s="43" t="s">
        <v>165</v>
      </c>
      <c r="B56" s="486">
        <v>172.34800000000001</v>
      </c>
      <c r="C56" s="477">
        <v>5.17</v>
      </c>
      <c r="D56" s="480">
        <v>891.58799999999997</v>
      </c>
      <c r="E56" s="498">
        <v>123.267</v>
      </c>
      <c r="F56" s="480">
        <v>100.60299999999999</v>
      </c>
      <c r="G56" s="480">
        <v>38.243000000000002</v>
      </c>
      <c r="H56" s="480">
        <v>1115.4580000000001</v>
      </c>
      <c r="I56" s="481">
        <v>359.92</v>
      </c>
      <c r="J56" s="482">
        <v>510.61200000000002</v>
      </c>
      <c r="K56" s="482">
        <v>870.53200000000004</v>
      </c>
      <c r="L56" s="483">
        <v>116.94799999999999</v>
      </c>
      <c r="M56" s="484">
        <v>127.97799999999999</v>
      </c>
      <c r="N56" s="485">
        <v>1115.4580000000001</v>
      </c>
      <c r="O56" s="145">
        <f t="shared" si="42"/>
        <v>1.281352092743288</v>
      </c>
      <c r="P56" s="141">
        <f t="shared" si="43"/>
        <v>0.13434083985425002</v>
      </c>
      <c r="Q56" s="141">
        <f t="shared" si="44"/>
        <v>0.10484303308596109</v>
      </c>
      <c r="S56" s="43" t="str">
        <f t="shared" si="6"/>
        <v>2011/2012</v>
      </c>
      <c r="T56" s="486">
        <v>33.945</v>
      </c>
      <c r="U56" s="477">
        <v>9.2200000000000006</v>
      </c>
      <c r="V56" s="480">
        <v>312.78899999999999</v>
      </c>
      <c r="W56" s="498">
        <v>28.643999999999998</v>
      </c>
      <c r="X56" s="480">
        <v>0.746</v>
      </c>
      <c r="Y56" s="480">
        <v>342.17899999999997</v>
      </c>
      <c r="Z56" s="481">
        <v>163.34899999999999</v>
      </c>
      <c r="AA56" s="482">
        <v>114.61199999999999</v>
      </c>
      <c r="AB56" s="482">
        <v>277.96100000000001</v>
      </c>
      <c r="AC56" s="483">
        <v>39.095999999999997</v>
      </c>
      <c r="AD56" s="484">
        <v>342.17899999999997</v>
      </c>
      <c r="AE56" s="508">
        <v>25.122</v>
      </c>
      <c r="AF56" s="145">
        <f t="shared" si="7"/>
        <v>9.0379585625321529E-2</v>
      </c>
      <c r="AG56" s="141">
        <f t="shared" si="8"/>
        <v>0.14065282539636853</v>
      </c>
      <c r="AH56" s="141">
        <f t="shared" si="9"/>
        <v>1.5562455218533555</v>
      </c>
      <c r="AJ56" s="43" t="str">
        <f t="shared" si="10"/>
        <v>2011/2012</v>
      </c>
      <c r="AK56" s="386">
        <f t="shared" si="11"/>
        <v>0.19695615847007217</v>
      </c>
      <c r="AL56" s="387">
        <f t="shared" si="18"/>
        <v>1.7833655705996132</v>
      </c>
      <c r="AM56" s="390">
        <f t="shared" si="19"/>
        <v>0.3508223529253422</v>
      </c>
      <c r="AN56" s="405">
        <f t="shared" si="20"/>
        <v>0.23237362797829103</v>
      </c>
      <c r="AO56" s="390">
        <f t="shared" si="21"/>
        <v>7.4152858264664081E-3</v>
      </c>
      <c r="AP56" s="390">
        <f t="shared" si="22"/>
        <v>0.30676098965626669</v>
      </c>
      <c r="AQ56" s="391">
        <f t="shared" si="23"/>
        <v>0.45384807735052229</v>
      </c>
      <c r="AR56" s="392">
        <f t="shared" si="24"/>
        <v>0.22446005969307417</v>
      </c>
      <c r="AS56" s="392">
        <f t="shared" si="25"/>
        <v>0.31930015209090534</v>
      </c>
      <c r="AT56" s="393">
        <f t="shared" si="26"/>
        <v>0.33430242500940588</v>
      </c>
      <c r="AU56" s="394">
        <f t="shared" si="27"/>
        <v>2.6737329853568581</v>
      </c>
      <c r="AV56" s="395">
        <f t="shared" si="28"/>
        <v>2.2521690641870869E-2</v>
      </c>
      <c r="AX56" s="43" t="str">
        <f t="shared" si="12"/>
        <v>2011/2012</v>
      </c>
      <c r="AY56" s="281">
        <f t="shared" si="13"/>
        <v>138.40300000000002</v>
      </c>
      <c r="AZ56" s="273">
        <f t="shared" si="17"/>
        <v>4.1819830495003716</v>
      </c>
      <c r="BA56" s="276">
        <f t="shared" si="29"/>
        <v>578.79899999999998</v>
      </c>
      <c r="BB56" s="290">
        <f t="shared" si="30"/>
        <v>94.62299999999999</v>
      </c>
      <c r="BC56" s="276">
        <f t="shared" si="31"/>
        <v>99.856999999999999</v>
      </c>
      <c r="BD56" s="276">
        <f t="shared" si="32"/>
        <v>773.27900000000011</v>
      </c>
      <c r="BE56" s="277">
        <f t="shared" si="33"/>
        <v>196.57100000000003</v>
      </c>
      <c r="BF56" s="278">
        <f t="shared" si="34"/>
        <v>396</v>
      </c>
      <c r="BG56" s="278">
        <f t="shared" si="35"/>
        <v>592.57100000000003</v>
      </c>
      <c r="BH56" s="279">
        <f t="shared" si="36"/>
        <v>77.852000000000004</v>
      </c>
      <c r="BI56" s="230">
        <f t="shared" si="37"/>
        <v>-214.20099999999996</v>
      </c>
      <c r="BJ56" s="280">
        <f t="shared" si="38"/>
        <v>1090.336</v>
      </c>
      <c r="BK56" s="145">
        <f t="shared" si="14"/>
        <v>1.8400090453295892</v>
      </c>
      <c r="BL56" s="141">
        <f t="shared" si="15"/>
        <v>0.13138003716010402</v>
      </c>
      <c r="BM56" s="141">
        <f t="shared" si="16"/>
        <v>7.1401843101576032E-2</v>
      </c>
    </row>
    <row r="57" spans="1:65" ht="15" customHeight="1" x14ac:dyDescent="0.25">
      <c r="A57" s="43" t="s">
        <v>285</v>
      </c>
      <c r="B57" s="486">
        <v>178.1</v>
      </c>
      <c r="C57" s="477">
        <v>4.9000000000000004</v>
      </c>
      <c r="D57" s="480">
        <v>872.63400000000001</v>
      </c>
      <c r="E57" s="498">
        <v>127.97799999999999</v>
      </c>
      <c r="F57" s="480">
        <v>99.581000000000003</v>
      </c>
      <c r="G57" s="480">
        <v>18.196999999999999</v>
      </c>
      <c r="H57" s="480">
        <v>1100.193</v>
      </c>
      <c r="I57" s="481">
        <v>350.93299999999999</v>
      </c>
      <c r="J57" s="482">
        <v>520.67399999999998</v>
      </c>
      <c r="K57" s="482">
        <v>871.60699999999997</v>
      </c>
      <c r="L57" s="483">
        <v>95.421999999999997</v>
      </c>
      <c r="M57" s="484">
        <v>133.16399999999999</v>
      </c>
      <c r="N57" s="485">
        <v>1100.193</v>
      </c>
      <c r="O57" s="145">
        <f t="shared" si="42"/>
        <v>1.2622581048568908</v>
      </c>
      <c r="P57" s="141">
        <f t="shared" si="43"/>
        <v>0.10947823961946153</v>
      </c>
      <c r="Q57" s="141">
        <f t="shared" si="44"/>
        <v>8.6732055193952329E-2</v>
      </c>
      <c r="S57" s="43" t="str">
        <f t="shared" si="6"/>
        <v>2012/2013</v>
      </c>
      <c r="T57" s="486">
        <v>35.356000000000002</v>
      </c>
      <c r="U57" s="477">
        <v>7.73</v>
      </c>
      <c r="V57" s="480">
        <v>273.19200000000001</v>
      </c>
      <c r="W57" s="498">
        <v>25.122</v>
      </c>
      <c r="X57" s="480">
        <v>4.0629999999999997</v>
      </c>
      <c r="Y57" s="480">
        <v>302.37700000000001</v>
      </c>
      <c r="Z57" s="481">
        <v>153.529</v>
      </c>
      <c r="AA57" s="482">
        <v>109.444</v>
      </c>
      <c r="AB57" s="482">
        <v>262.97300000000001</v>
      </c>
      <c r="AC57" s="483">
        <v>18.545000000000002</v>
      </c>
      <c r="AD57" s="484">
        <v>302.37700000000001</v>
      </c>
      <c r="AE57" s="508">
        <v>20.859000000000002</v>
      </c>
      <c r="AF57" s="145">
        <f t="shared" si="7"/>
        <v>7.9319930182946544E-2</v>
      </c>
      <c r="AG57" s="141">
        <f t="shared" si="8"/>
        <v>7.0520547736839911E-2</v>
      </c>
      <c r="AH57" s="141">
        <f t="shared" si="9"/>
        <v>0.88906467232369724</v>
      </c>
      <c r="AJ57" s="43" t="str">
        <f t="shared" si="10"/>
        <v>2012/2013</v>
      </c>
      <c r="AK57" s="386">
        <f t="shared" si="11"/>
        <v>0.19851768669286918</v>
      </c>
      <c r="AL57" s="387">
        <f t="shared" si="18"/>
        <v>1.5775510204081633</v>
      </c>
      <c r="AM57" s="390">
        <f t="shared" si="19"/>
        <v>0.31306595892436007</v>
      </c>
      <c r="AN57" s="405">
        <f t="shared" si="20"/>
        <v>0.19629936395317946</v>
      </c>
      <c r="AO57" s="390">
        <f t="shared" si="21"/>
        <v>4.0800956005663726E-2</v>
      </c>
      <c r="AP57" s="390">
        <f t="shared" si="22"/>
        <v>0.27483995989794519</v>
      </c>
      <c r="AQ57" s="391">
        <f t="shared" si="23"/>
        <v>0.43748806752286051</v>
      </c>
      <c r="AR57" s="392">
        <f t="shared" si="24"/>
        <v>0.21019678339997774</v>
      </c>
      <c r="AS57" s="392">
        <f t="shared" si="25"/>
        <v>0.30171051861676196</v>
      </c>
      <c r="AT57" s="393">
        <f t="shared" si="26"/>
        <v>0.19434721552681775</v>
      </c>
      <c r="AU57" s="394">
        <f t="shared" si="27"/>
        <v>2.2707113033552613</v>
      </c>
      <c r="AV57" s="395">
        <f t="shared" si="28"/>
        <v>1.8959400759684893E-2</v>
      </c>
      <c r="AX57" s="43" t="str">
        <f t="shared" si="12"/>
        <v>2012/2013</v>
      </c>
      <c r="AY57" s="281">
        <f t="shared" si="13"/>
        <v>142.744</v>
      </c>
      <c r="AZ57" s="273">
        <f t="shared" si="17"/>
        <v>4.19941994059295</v>
      </c>
      <c r="BA57" s="276">
        <f t="shared" si="29"/>
        <v>599.44200000000001</v>
      </c>
      <c r="BB57" s="290">
        <f t="shared" si="30"/>
        <v>102.85599999999999</v>
      </c>
      <c r="BC57" s="276">
        <f t="shared" si="31"/>
        <v>95.518000000000001</v>
      </c>
      <c r="BD57" s="276">
        <f t="shared" si="32"/>
        <v>797.81600000000003</v>
      </c>
      <c r="BE57" s="277">
        <f t="shared" si="33"/>
        <v>197.404</v>
      </c>
      <c r="BF57" s="278">
        <f t="shared" si="34"/>
        <v>411.22999999999996</v>
      </c>
      <c r="BG57" s="278">
        <f t="shared" si="35"/>
        <v>608.63400000000001</v>
      </c>
      <c r="BH57" s="279">
        <f t="shared" si="36"/>
        <v>76.876999999999995</v>
      </c>
      <c r="BI57" s="230">
        <f t="shared" si="37"/>
        <v>-169.21300000000002</v>
      </c>
      <c r="BJ57" s="280">
        <f t="shared" si="38"/>
        <v>1079.3340000000001</v>
      </c>
      <c r="BK57" s="145">
        <f t="shared" si="14"/>
        <v>1.7733711885961021</v>
      </c>
      <c r="BL57" s="141">
        <f t="shared" si="15"/>
        <v>0.12631072204313265</v>
      </c>
      <c r="BM57" s="141">
        <f t="shared" si="16"/>
        <v>7.1226330311099248E-2</v>
      </c>
    </row>
    <row r="58" spans="1:65" ht="15" customHeight="1" x14ac:dyDescent="0.25">
      <c r="A58" s="43" t="s">
        <v>324</v>
      </c>
      <c r="B58" s="486">
        <v>180.72</v>
      </c>
      <c r="C58" s="477">
        <v>5.5</v>
      </c>
      <c r="D58" s="480">
        <v>993.74800000000005</v>
      </c>
      <c r="E58" s="498">
        <v>133.16399999999999</v>
      </c>
      <c r="F58" s="480">
        <v>125.461</v>
      </c>
      <c r="G58" s="480">
        <v>50.676000000000002</v>
      </c>
      <c r="H58" s="480">
        <v>1252.373</v>
      </c>
      <c r="I58" s="481">
        <v>372.017</v>
      </c>
      <c r="J58" s="482">
        <v>574.11099999999999</v>
      </c>
      <c r="K58" s="482">
        <v>946.12800000000004</v>
      </c>
      <c r="L58" s="483">
        <v>131.416</v>
      </c>
      <c r="M58" s="484">
        <v>174.82900000000001</v>
      </c>
      <c r="N58" s="485">
        <v>1252.373</v>
      </c>
      <c r="O58" s="145">
        <f t="shared" ref="O58" si="45">N58/K58</f>
        <v>1.3236824192921042</v>
      </c>
      <c r="P58" s="141">
        <f t="shared" ref="P58" si="46">L58/K58</f>
        <v>0.13889875365701046</v>
      </c>
      <c r="Q58" s="141">
        <f t="shared" ref="Q58" si="47">L58/N58</f>
        <v>0.10493359406502695</v>
      </c>
      <c r="S58" s="43" t="str">
        <f t="shared" si="6"/>
        <v>2013/2014</v>
      </c>
      <c r="T58" s="486">
        <v>35.39</v>
      </c>
      <c r="U58" s="477">
        <v>9.93</v>
      </c>
      <c r="V58" s="480">
        <v>351.27199999999999</v>
      </c>
      <c r="W58" s="498">
        <v>20.859000000000002</v>
      </c>
      <c r="X58" s="480">
        <v>0.90900000000000003</v>
      </c>
      <c r="Y58" s="480">
        <v>373.04</v>
      </c>
      <c r="Z58" s="481">
        <v>165.928</v>
      </c>
      <c r="AA58" s="482">
        <v>127.03</v>
      </c>
      <c r="AB58" s="482">
        <v>292.95800000000003</v>
      </c>
      <c r="AC58" s="483">
        <v>48.79</v>
      </c>
      <c r="AD58" s="484">
        <v>373.04</v>
      </c>
      <c r="AE58" s="508">
        <v>31.292000000000002</v>
      </c>
      <c r="AF58" s="145">
        <f t="shared" ref="AF58" si="48">AE58/AB58</f>
        <v>0.10681394602639285</v>
      </c>
      <c r="AG58" s="141">
        <f t="shared" ref="AG58" si="49">AC58/AB58</f>
        <v>0.16654264433809624</v>
      </c>
      <c r="AH58" s="141">
        <f t="shared" ref="AH58" si="50">AC58/AE58</f>
        <v>1.5591844560910135</v>
      </c>
      <c r="AJ58" s="43" t="str">
        <f t="shared" si="10"/>
        <v>2013/2014</v>
      </c>
      <c r="AK58" s="386">
        <f t="shared" ref="AK58" si="51">T58/B58</f>
        <v>0.19582779991146526</v>
      </c>
      <c r="AL58" s="387">
        <f t="shared" ref="AL58" si="52">U58/C58</f>
        <v>1.8054545454545454</v>
      </c>
      <c r="AM58" s="390">
        <f t="shared" ref="AM58" si="53">V58/D58</f>
        <v>0.3534819692718878</v>
      </c>
      <c r="AN58" s="405">
        <f t="shared" ref="AN58" si="54">W58/E58</f>
        <v>0.15664143462196994</v>
      </c>
      <c r="AO58" s="390">
        <f t="shared" ref="AO58" si="55">X58/F58</f>
        <v>7.2452794095376255E-3</v>
      </c>
      <c r="AP58" s="390">
        <f t="shared" ref="AP58" si="56">Y58/H58</f>
        <v>0.29786653017910797</v>
      </c>
      <c r="AQ58" s="391">
        <f t="shared" ref="AQ58" si="57">Z58/I58</f>
        <v>0.44602262799818287</v>
      </c>
      <c r="AR58" s="392">
        <f t="shared" ref="AR58" si="58">AA58/J58</f>
        <v>0.22126383225543492</v>
      </c>
      <c r="AS58" s="392">
        <f t="shared" ref="AS58" si="59">AB58/K58</f>
        <v>0.30963886493159487</v>
      </c>
      <c r="AT58" s="393">
        <f t="shared" ref="AT58" si="60">AC58/L58</f>
        <v>0.37126377305655323</v>
      </c>
      <c r="AU58" s="394">
        <f t="shared" ref="AU58" si="61">AD58/M58</f>
        <v>2.1337421137225516</v>
      </c>
      <c r="AV58" s="395">
        <f t="shared" ref="AV58" si="62">AE58/N58</f>
        <v>2.4986166261968281E-2</v>
      </c>
      <c r="AX58" s="43" t="str">
        <f t="shared" si="12"/>
        <v>2013/2014</v>
      </c>
      <c r="AY58" s="281">
        <f t="shared" si="13"/>
        <v>145.32999999999998</v>
      </c>
      <c r="AZ58" s="273">
        <f t="shared" si="17"/>
        <v>4.4208078166930447</v>
      </c>
      <c r="BA58" s="276">
        <f t="shared" si="29"/>
        <v>642.47600000000011</v>
      </c>
      <c r="BB58" s="290">
        <f t="shared" si="30"/>
        <v>112.30499999999998</v>
      </c>
      <c r="BC58" s="276">
        <f t="shared" si="31"/>
        <v>124.55199999999999</v>
      </c>
      <c r="BD58" s="276">
        <f t="shared" si="32"/>
        <v>879.33300000000008</v>
      </c>
      <c r="BE58" s="277">
        <f t="shared" si="33"/>
        <v>206.089</v>
      </c>
      <c r="BF58" s="278">
        <f t="shared" si="34"/>
        <v>447.08100000000002</v>
      </c>
      <c r="BG58" s="278">
        <f t="shared" si="35"/>
        <v>653.17000000000007</v>
      </c>
      <c r="BH58" s="279">
        <f t="shared" si="36"/>
        <v>82.626000000000005</v>
      </c>
      <c r="BI58" s="230">
        <f t="shared" si="37"/>
        <v>-198.21100000000001</v>
      </c>
      <c r="BJ58" s="280">
        <f t="shared" si="38"/>
        <v>1221.0810000000001</v>
      </c>
      <c r="BK58" s="145">
        <f t="shared" si="14"/>
        <v>1.869468897836704</v>
      </c>
      <c r="BL58" s="141">
        <f t="shared" si="15"/>
        <v>0.12649999234502501</v>
      </c>
      <c r="BM58" s="141">
        <f t="shared" si="16"/>
        <v>6.766627275340456E-2</v>
      </c>
    </row>
    <row r="59" spans="1:65" ht="15" customHeight="1" x14ac:dyDescent="0.25">
      <c r="A59" s="43" t="s">
        <v>332</v>
      </c>
      <c r="B59" s="499">
        <v>179.79300000000001</v>
      </c>
      <c r="C59" s="500">
        <v>5.67</v>
      </c>
      <c r="D59" s="501">
        <v>1018.534</v>
      </c>
      <c r="E59" s="502">
        <v>174.82900000000001</v>
      </c>
      <c r="F59" s="501">
        <v>125.467</v>
      </c>
      <c r="G59" s="501">
        <v>46.718000000000004</v>
      </c>
      <c r="H59" s="501">
        <v>1318.83</v>
      </c>
      <c r="I59" s="503">
        <v>379.53500000000003</v>
      </c>
      <c r="J59" s="504">
        <v>587.48299999999995</v>
      </c>
      <c r="K59" s="504">
        <v>967.01800000000003</v>
      </c>
      <c r="L59" s="505">
        <v>142.40199999999999</v>
      </c>
      <c r="M59" s="484">
        <v>209.41</v>
      </c>
      <c r="N59" s="507">
        <v>1318.83</v>
      </c>
      <c r="O59" s="145">
        <f t="shared" ref="O59" si="63">N59/K59</f>
        <v>1.3638112217145906</v>
      </c>
      <c r="P59" s="141">
        <f t="shared" ref="P59" si="64">L59/K59</f>
        <v>0.14725889280240903</v>
      </c>
      <c r="Q59" s="141">
        <f t="shared" ref="Q59" si="65">L59/N59</f>
        <v>0.10797600903831427</v>
      </c>
      <c r="S59" s="43" t="str">
        <f t="shared" si="6"/>
        <v>2014/2015</v>
      </c>
      <c r="T59" s="486">
        <v>33.643999999999998</v>
      </c>
      <c r="U59" s="477">
        <v>10.73</v>
      </c>
      <c r="V59" s="480">
        <v>361.09100000000001</v>
      </c>
      <c r="W59" s="498">
        <v>31.292000000000002</v>
      </c>
      <c r="X59" s="480">
        <v>0.80400000000000005</v>
      </c>
      <c r="Y59" s="480">
        <v>393.18700000000001</v>
      </c>
      <c r="Z59" s="481">
        <v>167.684</v>
      </c>
      <c r="AA59" s="482">
        <v>134.108</v>
      </c>
      <c r="AB59" s="482">
        <v>301.79199999999997</v>
      </c>
      <c r="AC59" s="483">
        <v>47.420999999999999</v>
      </c>
      <c r="AD59" s="484">
        <v>393.18700000000001</v>
      </c>
      <c r="AE59" s="508">
        <v>43.973999999999997</v>
      </c>
      <c r="AF59" s="145">
        <f t="shared" ref="AF59" si="66">AE59/AB59</f>
        <v>0.14570962782313646</v>
      </c>
      <c r="AG59" s="141">
        <f t="shared" ref="AG59" si="67">AC59/AB59</f>
        <v>0.15713140176015269</v>
      </c>
      <c r="AH59" s="141">
        <f t="shared" ref="AH59" si="68">AC59/AE59</f>
        <v>1.0783872288170284</v>
      </c>
      <c r="AJ59" s="43" t="str">
        <f t="shared" si="10"/>
        <v>2014/2015</v>
      </c>
      <c r="AK59" s="386">
        <f t="shared" ref="AK59" si="69">T59/B59</f>
        <v>0.18712630636342903</v>
      </c>
      <c r="AL59" s="387">
        <f t="shared" ref="AL59" si="70">U59/C59</f>
        <v>1.8924162257495591</v>
      </c>
      <c r="AM59" s="390">
        <f t="shared" ref="AM59" si="71">V59/D59</f>
        <v>0.35452032038203929</v>
      </c>
      <c r="AN59" s="405">
        <f t="shared" ref="AN59" si="72">W59/E59</f>
        <v>0.17898632377923571</v>
      </c>
      <c r="AO59" s="390">
        <f t="shared" ref="AO59" si="73">X59/F59</f>
        <v>6.4080594897463084E-3</v>
      </c>
      <c r="AP59" s="390">
        <f t="shared" ref="AP59" si="74">Y59/H59</f>
        <v>0.29813319381573061</v>
      </c>
      <c r="AQ59" s="391">
        <f t="shared" ref="AQ59" si="75">Z59/I59</f>
        <v>0.44181432542453264</v>
      </c>
      <c r="AR59" s="392">
        <f t="shared" ref="AR59" si="76">AA59/J59</f>
        <v>0.22827554159013966</v>
      </c>
      <c r="AS59" s="392">
        <f t="shared" ref="AS59" si="77">AB59/K59</f>
        <v>0.31208519386402317</v>
      </c>
      <c r="AT59" s="393">
        <f t="shared" ref="AT59" si="78">AC59/L59</f>
        <v>0.33300796337130101</v>
      </c>
      <c r="AU59" s="394">
        <f t="shared" ref="AU59" si="79">AD59/M59</f>
        <v>1.8775941932094935</v>
      </c>
      <c r="AV59" s="395">
        <f t="shared" ref="AV59" si="80">AE59/N59</f>
        <v>3.3343190555264891E-2</v>
      </c>
      <c r="AX59" s="43" t="str">
        <f t="shared" si="12"/>
        <v>2014/2015</v>
      </c>
      <c r="AY59" s="281">
        <f t="shared" ref="AY59" si="81">B59-T59</f>
        <v>146.149</v>
      </c>
      <c r="AZ59" s="273">
        <f t="shared" ref="AZ59" si="82">BA59/AY59</f>
        <v>4.4984433694380392</v>
      </c>
      <c r="BA59" s="276">
        <f t="shared" ref="BA59" si="83">D59-V59</f>
        <v>657.44299999999998</v>
      </c>
      <c r="BB59" s="290">
        <f t="shared" ref="BB59" si="84">E59-W59</f>
        <v>143.53700000000001</v>
      </c>
      <c r="BC59" s="276">
        <f t="shared" ref="BC59" si="85">F59-X59</f>
        <v>124.663</v>
      </c>
      <c r="BD59" s="276">
        <f t="shared" ref="BD59" si="86">H59-Y59</f>
        <v>925.64299999999992</v>
      </c>
      <c r="BE59" s="277">
        <f t="shared" ref="BE59" si="87">I59-Z59</f>
        <v>211.85100000000003</v>
      </c>
      <c r="BF59" s="278">
        <f t="shared" ref="BF59" si="88">J59-AA59</f>
        <v>453.37499999999994</v>
      </c>
      <c r="BG59" s="278">
        <f t="shared" ref="BG59" si="89">K59-AB59</f>
        <v>665.22600000000011</v>
      </c>
      <c r="BH59" s="279">
        <f t="shared" ref="BH59" si="90">L59-AC59</f>
        <v>94.980999999999995</v>
      </c>
      <c r="BI59" s="230">
        <f t="shared" ref="BI59" si="91">M59-AD59</f>
        <v>-183.77700000000002</v>
      </c>
      <c r="BJ59" s="280">
        <f t="shared" ref="BJ59" si="92">N59-AE59</f>
        <v>1274.856</v>
      </c>
      <c r="BK59" s="145">
        <f t="shared" ref="BK59" si="93">BJ59/BG59</f>
        <v>1.9164253952791981</v>
      </c>
      <c r="BL59" s="141">
        <f t="shared" ref="BL59" si="94">BH59/BG59</f>
        <v>0.14278004768304303</v>
      </c>
      <c r="BM59" s="141">
        <f t="shared" ref="BM59" si="95">BH59/BJ59</f>
        <v>7.4503316452995474E-2</v>
      </c>
    </row>
    <row r="60" spans="1:65" ht="15" customHeight="1" x14ac:dyDescent="0.25">
      <c r="A60" s="43" t="s">
        <v>386</v>
      </c>
      <c r="B60" s="499">
        <v>178.02199999999999</v>
      </c>
      <c r="C60" s="500">
        <v>5.44</v>
      </c>
      <c r="D60" s="501">
        <v>968.06399999999996</v>
      </c>
      <c r="E60" s="502">
        <v>209.41</v>
      </c>
      <c r="F60" s="501">
        <v>140.56299999999999</v>
      </c>
      <c r="G60" s="501">
        <v>50.606000000000002</v>
      </c>
      <c r="H60" s="501">
        <v>1318.037</v>
      </c>
      <c r="I60" s="503">
        <v>382.721</v>
      </c>
      <c r="J60" s="504">
        <v>602.99699999999996</v>
      </c>
      <c r="K60" s="504">
        <v>985.71799999999996</v>
      </c>
      <c r="L60" s="505">
        <v>119.94799999999999</v>
      </c>
      <c r="M60" s="484">
        <v>212.37100000000001</v>
      </c>
      <c r="N60" s="507">
        <v>1318.037</v>
      </c>
      <c r="O60" s="145">
        <f t="shared" ref="O60" si="96">N60/K60</f>
        <v>1.337133947031504</v>
      </c>
      <c r="P60" s="141">
        <f t="shared" ref="P60" si="97">L60/K60</f>
        <v>0.12168591828494559</v>
      </c>
      <c r="Q60" s="141">
        <f t="shared" ref="Q60" si="98">L60/N60</f>
        <v>9.1005032483913575E-2</v>
      </c>
      <c r="S60" s="43" t="str">
        <f t="shared" si="6"/>
        <v>2015/2016</v>
      </c>
      <c r="T60" s="486">
        <v>32.68</v>
      </c>
      <c r="U60" s="477">
        <v>10.57</v>
      </c>
      <c r="V60" s="480">
        <v>345.50599999999997</v>
      </c>
      <c r="W60" s="498">
        <v>43.973999999999997</v>
      </c>
      <c r="X60" s="480">
        <v>1.714</v>
      </c>
      <c r="Y60" s="480">
        <v>391.19400000000002</v>
      </c>
      <c r="Z60" s="481">
        <v>168.74199999999999</v>
      </c>
      <c r="AA60" s="482">
        <v>130.12700000000001</v>
      </c>
      <c r="AB60" s="482">
        <v>298.86900000000003</v>
      </c>
      <c r="AC60" s="483">
        <v>48.201999999999998</v>
      </c>
      <c r="AD60" s="484">
        <v>391.19400000000002</v>
      </c>
      <c r="AE60" s="508">
        <v>44.122999999999998</v>
      </c>
      <c r="AF60" s="145">
        <f t="shared" ref="AF60" si="99">AE60/AB60</f>
        <v>0.14763324399653358</v>
      </c>
      <c r="AG60" s="141">
        <f t="shared" ref="AG60" si="100">AC60/AB60</f>
        <v>0.16128136407589946</v>
      </c>
      <c r="AH60" s="141">
        <f t="shared" ref="AH60" si="101">AC60/AE60</f>
        <v>1.0924461165378601</v>
      </c>
      <c r="AJ60" s="43" t="str">
        <f t="shared" si="10"/>
        <v>2015/2016</v>
      </c>
      <c r="AK60" s="386">
        <f t="shared" ref="AK60" si="102">T60/B60</f>
        <v>0.18357281684286211</v>
      </c>
      <c r="AL60" s="387">
        <f t="shared" ref="AL60" si="103">U60/C60</f>
        <v>1.9430147058823528</v>
      </c>
      <c r="AM60" s="390">
        <f t="shared" ref="AM60" si="104">V60/D60</f>
        <v>0.35690408898585219</v>
      </c>
      <c r="AN60" s="405">
        <f t="shared" ref="AN60" si="105">W60/E60</f>
        <v>0.20998997182560525</v>
      </c>
      <c r="AO60" s="390">
        <f t="shared" ref="AO60" si="106">X60/F60</f>
        <v>1.2193820564444414E-2</v>
      </c>
      <c r="AP60" s="390">
        <f t="shared" ref="AP60" si="107">Y60/H60</f>
        <v>0.29680046918257985</v>
      </c>
      <c r="AQ60" s="391">
        <f t="shared" ref="AQ60" si="108">Z60/I60</f>
        <v>0.44090081286367871</v>
      </c>
      <c r="AR60" s="392">
        <f t="shared" ref="AR60" si="109">AA60/J60</f>
        <v>0.21580041028396496</v>
      </c>
      <c r="AS60" s="392">
        <f t="shared" ref="AS60" si="110">AB60/K60</f>
        <v>0.30319929229252185</v>
      </c>
      <c r="AT60" s="393">
        <f t="shared" ref="AT60" si="111">AC60/L60</f>
        <v>0.40185747157101409</v>
      </c>
      <c r="AU60" s="394">
        <f t="shared" ref="AU60" si="112">AD60/M60</f>
        <v>1.8420311624468502</v>
      </c>
      <c r="AV60" s="395">
        <f t="shared" ref="AV60" si="113">AE60/N60</f>
        <v>3.3476298465065848E-2</v>
      </c>
      <c r="AX60" s="43" t="str">
        <f t="shared" si="12"/>
        <v>2015/2016</v>
      </c>
      <c r="AY60" s="281">
        <f t="shared" ref="AY60" si="114">B60-T60</f>
        <v>145.34199999999998</v>
      </c>
      <c r="AZ60" s="273">
        <f t="shared" ref="AZ60" si="115">BA60/AY60</f>
        <v>4.2834005311609866</v>
      </c>
      <c r="BA60" s="276">
        <f t="shared" ref="BA60" si="116">D60-V60</f>
        <v>622.55799999999999</v>
      </c>
      <c r="BB60" s="290">
        <f t="shared" ref="BB60" si="117">E60-W60</f>
        <v>165.43600000000001</v>
      </c>
      <c r="BC60" s="276">
        <f t="shared" ref="BC60" si="118">F60-X60</f>
        <v>138.84899999999999</v>
      </c>
      <c r="BD60" s="276">
        <f t="shared" ref="BD60" si="119">H60-Y60</f>
        <v>926.84300000000007</v>
      </c>
      <c r="BE60" s="277">
        <f t="shared" ref="BE60" si="120">I60-Z60</f>
        <v>213.97900000000001</v>
      </c>
      <c r="BF60" s="278">
        <f t="shared" ref="BF60" si="121">J60-AA60</f>
        <v>472.86999999999995</v>
      </c>
      <c r="BG60" s="278">
        <f t="shared" ref="BG60" si="122">K60-AB60</f>
        <v>686.84899999999993</v>
      </c>
      <c r="BH60" s="279">
        <f t="shared" ref="BH60" si="123">L60-AC60</f>
        <v>71.745999999999995</v>
      </c>
      <c r="BI60" s="230">
        <f t="shared" ref="BI60" si="124">M60-AD60</f>
        <v>-178.82300000000001</v>
      </c>
      <c r="BJ60" s="280">
        <f t="shared" ref="BJ60" si="125">N60-AE60</f>
        <v>1273.914</v>
      </c>
      <c r="BK60" s="145">
        <f t="shared" ref="BK60" si="126">BJ60/BG60</f>
        <v>1.8547220713723105</v>
      </c>
      <c r="BL60" s="141">
        <f t="shared" ref="BL60" si="127">BH60/BG60</f>
        <v>0.10445672920831217</v>
      </c>
      <c r="BM60" s="141">
        <f t="shared" ref="BM60" si="128">BH60/BJ60</f>
        <v>5.6319343377967429E-2</v>
      </c>
    </row>
    <row r="61" spans="1:65" ht="15" customHeight="1" x14ac:dyDescent="0.25">
      <c r="A61" s="43" t="s">
        <v>434</v>
      </c>
      <c r="B61" s="499">
        <v>183.05500000000001</v>
      </c>
      <c r="C61" s="500">
        <v>5.82</v>
      </c>
      <c r="D61" s="501">
        <v>1065.114</v>
      </c>
      <c r="E61" s="502">
        <v>212.37100000000001</v>
      </c>
      <c r="F61" s="501">
        <v>137.93199999999999</v>
      </c>
      <c r="G61" s="501">
        <v>0</v>
      </c>
      <c r="H61" s="501">
        <v>1415.4169999999999</v>
      </c>
      <c r="I61" s="503">
        <v>399.00299999999999</v>
      </c>
      <c r="J61" s="504">
        <v>633.93600000000004</v>
      </c>
      <c r="K61" s="504">
        <v>1032.9390000000001</v>
      </c>
      <c r="L61" s="505">
        <v>158.578</v>
      </c>
      <c r="M61" s="484">
        <v>223.9</v>
      </c>
      <c r="N61" s="507">
        <v>1415.4169999999999</v>
      </c>
      <c r="O61" s="145">
        <f t="shared" ref="O61" si="129">N61/K61</f>
        <v>1.3702813041234767</v>
      </c>
      <c r="P61" s="141">
        <f t="shared" ref="P61" si="130">L61/K61</f>
        <v>0.15352116630314083</v>
      </c>
      <c r="Q61" s="141">
        <f t="shared" ref="Q61" si="131">L61/N61</f>
        <v>0.11203624090992267</v>
      </c>
      <c r="S61" s="43" t="str">
        <f t="shared" si="6"/>
        <v>2016/2017</v>
      </c>
      <c r="T61" s="486">
        <v>35.106000000000002</v>
      </c>
      <c r="U61" s="477">
        <v>10.96</v>
      </c>
      <c r="V61" s="480">
        <v>384.77800000000002</v>
      </c>
      <c r="W61" s="498">
        <v>44.122999999999998</v>
      </c>
      <c r="X61" s="480">
        <v>1.397</v>
      </c>
      <c r="Y61" s="480">
        <v>430.298</v>
      </c>
      <c r="Z61" s="481">
        <v>175.77600000000001</v>
      </c>
      <c r="AA61" s="482">
        <v>139.70599999999999</v>
      </c>
      <c r="AB61" s="482">
        <v>315.48200000000003</v>
      </c>
      <c r="AC61" s="483">
        <v>56.518000000000001</v>
      </c>
      <c r="AD61" s="484">
        <v>430.298</v>
      </c>
      <c r="AE61" s="508">
        <v>58.298000000000002</v>
      </c>
      <c r="AF61" s="145">
        <f t="shared" ref="AF61" si="132">AE61/AB61</f>
        <v>0.18479025744733454</v>
      </c>
      <c r="AG61" s="141">
        <f t="shared" ref="AG61" si="133">AC61/AB61</f>
        <v>0.17914809719730443</v>
      </c>
      <c r="AH61" s="141">
        <f t="shared" ref="AH61" si="134">AC61/AE61</f>
        <v>0.96946722014477338</v>
      </c>
      <c r="AJ61" s="43" t="str">
        <f t="shared" si="10"/>
        <v>2016/2017</v>
      </c>
      <c r="AK61" s="386">
        <f t="shared" ref="AK61" si="135">T61/B61</f>
        <v>0.19177842724864111</v>
      </c>
      <c r="AL61" s="387">
        <f t="shared" ref="AL61" si="136">U61/C61</f>
        <v>1.8831615120274914</v>
      </c>
      <c r="AM61" s="390">
        <f t="shared" ref="AM61" si="137">V61/D61</f>
        <v>0.36125522714000569</v>
      </c>
      <c r="AN61" s="405">
        <f t="shared" ref="AN61" si="138">W61/E61</f>
        <v>0.20776377188975895</v>
      </c>
      <c r="AO61" s="390">
        <f t="shared" ref="AO61" si="139">X61/F61</f>
        <v>1.0128179102746281E-2</v>
      </c>
      <c r="AP61" s="390">
        <f t="shared" ref="AP61" si="140">Y61/H61</f>
        <v>0.30400793547060689</v>
      </c>
      <c r="AQ61" s="391">
        <f t="shared" ref="AQ61" si="141">Z61/I61</f>
        <v>0.44053804106736044</v>
      </c>
      <c r="AR61" s="392">
        <f t="shared" ref="AR61" si="142">AA61/J61</f>
        <v>0.22037871330859896</v>
      </c>
      <c r="AS61" s="392">
        <f t="shared" ref="AS61" si="143">AB61/K61</f>
        <v>0.30542171415737041</v>
      </c>
      <c r="AT61" s="393">
        <f t="shared" ref="AT61" si="144">AC61/L61</f>
        <v>0.35640504988081573</v>
      </c>
      <c r="AU61" s="394">
        <f t="shared" ref="AU61" si="145">AD61/M61</f>
        <v>1.921831174631532</v>
      </c>
      <c r="AV61" s="395">
        <f t="shared" ref="AV61" si="146">AE61/N61</f>
        <v>4.1187861951636873E-2</v>
      </c>
      <c r="AX61" s="43" t="str">
        <f t="shared" si="12"/>
        <v>2016/2017</v>
      </c>
      <c r="AY61" s="281">
        <f t="shared" ref="AY61" si="147">B61-T61</f>
        <v>147.94900000000001</v>
      </c>
      <c r="AZ61" s="273">
        <f t="shared" ref="AZ61" si="148">BA61/AY61</f>
        <v>4.5984494656942596</v>
      </c>
      <c r="BA61" s="276">
        <f t="shared" ref="BA61" si="149">D61-V61</f>
        <v>680.33600000000001</v>
      </c>
      <c r="BB61" s="290">
        <f t="shared" ref="BB61" si="150">E61-W61</f>
        <v>168.24800000000002</v>
      </c>
      <c r="BC61" s="276">
        <f t="shared" ref="BC61" si="151">F61-X61</f>
        <v>136.535</v>
      </c>
      <c r="BD61" s="276">
        <f t="shared" ref="BD61" si="152">H61-Y61</f>
        <v>985.11899999999991</v>
      </c>
      <c r="BE61" s="277">
        <f t="shared" ref="BE61" si="153">I61-Z61</f>
        <v>223.22699999999998</v>
      </c>
      <c r="BF61" s="278">
        <f t="shared" ref="BF61" si="154">J61-AA61</f>
        <v>494.23</v>
      </c>
      <c r="BG61" s="278">
        <f t="shared" ref="BG61" si="155">K61-AB61</f>
        <v>717.45700000000011</v>
      </c>
      <c r="BH61" s="279">
        <f t="shared" ref="BH61" si="156">L61-AC61</f>
        <v>102.06</v>
      </c>
      <c r="BI61" s="230">
        <f t="shared" ref="BI61" si="157">M61-AD61</f>
        <v>-206.398</v>
      </c>
      <c r="BJ61" s="280">
        <f t="shared" ref="BJ61" si="158">N61-AE61</f>
        <v>1357.1189999999999</v>
      </c>
      <c r="BK61" s="145">
        <f t="shared" ref="BK61" si="159">BJ61/BG61</f>
        <v>1.8915684145530669</v>
      </c>
      <c r="BL61" s="141">
        <f t="shared" ref="BL61" si="160">BH61/BG61</f>
        <v>0.14225242767162352</v>
      </c>
      <c r="BM61" s="141">
        <f t="shared" ref="BM61" si="161">BH61/BJ61</f>
        <v>7.5203427260247632E-2</v>
      </c>
    </row>
    <row r="62" spans="1:65" ht="15" customHeight="1" x14ac:dyDescent="0.25">
      <c r="A62" s="43" t="s">
        <v>435</v>
      </c>
      <c r="B62" s="499">
        <v>180.63900000000001</v>
      </c>
      <c r="C62" s="500">
        <v>5.72</v>
      </c>
      <c r="D62" s="501">
        <v>1033.664</v>
      </c>
      <c r="E62" s="502">
        <v>223.9</v>
      </c>
      <c r="F62" s="501">
        <v>144.785</v>
      </c>
      <c r="G62" s="501">
        <v>0</v>
      </c>
      <c r="H62" s="501">
        <v>1402.3489999999999</v>
      </c>
      <c r="I62" s="503">
        <v>404.31099999999998</v>
      </c>
      <c r="J62" s="504">
        <v>650.86099999999999</v>
      </c>
      <c r="K62" s="504">
        <v>1055.172</v>
      </c>
      <c r="L62" s="505">
        <v>151.91200000000001</v>
      </c>
      <c r="M62" s="484">
        <v>195.26499999999999</v>
      </c>
      <c r="N62" s="507">
        <v>1402.3489999999999</v>
      </c>
      <c r="O62" s="145">
        <f t="shared" ref="O62" si="162">N62/K62</f>
        <v>1.3290240832774183</v>
      </c>
      <c r="P62" s="141">
        <f t="shared" ref="P62" si="163">L62/K62</f>
        <v>0.14396894534729884</v>
      </c>
      <c r="Q62" s="141">
        <f t="shared" ref="Q62" si="164">L62/N62</f>
        <v>0.10832681450908441</v>
      </c>
      <c r="S62" s="43" t="str">
        <f t="shared" si="6"/>
        <v>2017/2018</v>
      </c>
      <c r="T62" s="486">
        <v>33.345999999999997</v>
      </c>
      <c r="U62" s="477">
        <v>10.71</v>
      </c>
      <c r="V62" s="480">
        <v>357.267</v>
      </c>
      <c r="W62" s="498">
        <v>58.298000000000002</v>
      </c>
      <c r="X62" s="480">
        <v>1.27</v>
      </c>
      <c r="Y62" s="480">
        <v>416.83499999999998</v>
      </c>
      <c r="Z62" s="481">
        <v>177.80799999999999</v>
      </c>
      <c r="AA62" s="482">
        <v>137.80099999999999</v>
      </c>
      <c r="AB62" s="482">
        <v>315.60899999999998</v>
      </c>
      <c r="AC62" s="483">
        <v>47.627000000000002</v>
      </c>
      <c r="AD62" s="484">
        <v>416.83499999999998</v>
      </c>
      <c r="AE62" s="508">
        <v>53.598999999999997</v>
      </c>
      <c r="AF62" s="145">
        <f t="shared" ref="AF62" si="165">AE62/AB62</f>
        <v>0.16982722292456806</v>
      </c>
      <c r="AG62" s="141">
        <f t="shared" ref="AG62" si="166">AC62/AB62</f>
        <v>0.15090507558402963</v>
      </c>
      <c r="AH62" s="141">
        <f t="shared" ref="AH62" si="167">AC62/AE62</f>
        <v>0.8885800108210975</v>
      </c>
      <c r="AJ62" s="43" t="str">
        <f t="shared" si="10"/>
        <v>2017/2018</v>
      </c>
      <c r="AK62" s="386">
        <f t="shared" ref="AK62" si="168">T62/B62</f>
        <v>0.18460022475766583</v>
      </c>
      <c r="AL62" s="387">
        <f t="shared" ref="AL62" si="169">U62/C62</f>
        <v>1.8723776223776225</v>
      </c>
      <c r="AM62" s="390">
        <f t="shared" ref="AM62" si="170">V62/D62</f>
        <v>0.34563165593461703</v>
      </c>
      <c r="AN62" s="405">
        <f t="shared" ref="AN62" si="171">W62/E62</f>
        <v>0.26037516748548462</v>
      </c>
      <c r="AO62" s="390">
        <f t="shared" ref="AO62" si="172">X62/F62</f>
        <v>8.7716268950512825E-3</v>
      </c>
      <c r="AP62" s="390">
        <f t="shared" ref="AP62" si="173">Y62/H62</f>
        <v>0.29724055852002607</v>
      </c>
      <c r="AQ62" s="391">
        <f t="shared" ref="AQ62" si="174">Z62/I62</f>
        <v>0.43978026815990662</v>
      </c>
      <c r="AR62" s="392">
        <f t="shared" ref="AR62" si="175">AA62/J62</f>
        <v>0.21172108944920651</v>
      </c>
      <c r="AS62" s="392">
        <f t="shared" ref="AS62" si="176">AB62/K62</f>
        <v>0.29910668592419054</v>
      </c>
      <c r="AT62" s="393">
        <f t="shared" ref="AT62" si="177">AC62/L62</f>
        <v>0.31351703617884036</v>
      </c>
      <c r="AU62" s="394">
        <f t="shared" ref="AU62" si="178">AD62/M62</f>
        <v>2.1347143625329679</v>
      </c>
      <c r="AV62" s="395">
        <f t="shared" ref="AV62" si="179">AE62/N62</f>
        <v>3.8220870838856801E-2</v>
      </c>
      <c r="AX62" s="43" t="str">
        <f t="shared" si="12"/>
        <v>2017/2018</v>
      </c>
      <c r="AY62" s="281">
        <f t="shared" ref="AY62" si="180">B62-T62</f>
        <v>147.29300000000001</v>
      </c>
      <c r="AZ62" s="273">
        <f t="shared" ref="AZ62" si="181">BA62/AY62</f>
        <v>4.5921870014189397</v>
      </c>
      <c r="BA62" s="276">
        <f t="shared" ref="BA62" si="182">D62-V62</f>
        <v>676.39699999999993</v>
      </c>
      <c r="BB62" s="290">
        <f t="shared" ref="BB62" si="183">E62-W62</f>
        <v>165.602</v>
      </c>
      <c r="BC62" s="276">
        <f t="shared" ref="BC62" si="184">F62-X62</f>
        <v>143.51499999999999</v>
      </c>
      <c r="BD62" s="276">
        <f t="shared" ref="BD62" si="185">H62-Y62</f>
        <v>985.5139999999999</v>
      </c>
      <c r="BE62" s="277">
        <f t="shared" ref="BE62" si="186">I62-Z62</f>
        <v>226.50299999999999</v>
      </c>
      <c r="BF62" s="278">
        <f t="shared" ref="BF62" si="187">J62-AA62</f>
        <v>513.05999999999995</v>
      </c>
      <c r="BG62" s="278">
        <f t="shared" ref="BG62" si="188">K62-AB62</f>
        <v>739.5630000000001</v>
      </c>
      <c r="BH62" s="279">
        <f t="shared" ref="BH62" si="189">L62-AC62</f>
        <v>104.285</v>
      </c>
      <c r="BI62" s="230">
        <f t="shared" ref="BI62" si="190">M62-AD62</f>
        <v>-221.57</v>
      </c>
      <c r="BJ62" s="280">
        <f t="shared" ref="BJ62" si="191">N62-AE62</f>
        <v>1348.75</v>
      </c>
      <c r="BK62" s="145">
        <f t="shared" ref="BK62" si="192">BJ62/BG62</f>
        <v>1.8237121110709971</v>
      </c>
      <c r="BL62" s="141">
        <f t="shared" ref="BL62" si="193">BH62/BG62</f>
        <v>0.14100894717556176</v>
      </c>
      <c r="BM62" s="141">
        <f t="shared" ref="BM62" si="194">BH62/BJ62</f>
        <v>7.7319740500463391E-2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9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AW58" sqref="AW58"/>
    </sheetView>
  </sheetViews>
  <sheetFormatPr defaultColWidth="8.88671875" defaultRowHeight="13.8" x14ac:dyDescent="0.25"/>
  <cols>
    <col min="1" max="15" width="12.6640625" style="149" customWidth="1"/>
    <col min="16" max="18" width="10.6640625" style="149" customWidth="1"/>
    <col min="19" max="19" width="8.88671875" style="149"/>
    <col min="20" max="21" width="12.6640625" style="149" customWidth="1"/>
    <col min="22" max="31" width="12.6640625" style="530" customWidth="1"/>
    <col min="32" max="36" width="10.6640625" style="149" customWidth="1"/>
    <col min="37" max="37" width="8.88671875" style="149"/>
    <col min="38" max="39" width="12.6640625" style="149" customWidth="1"/>
    <col min="40" max="48" width="12.6640625" style="557" customWidth="1"/>
    <col min="49" max="49" width="10.6640625" style="149" customWidth="1"/>
    <col min="50" max="50" width="10.6640625" style="257" customWidth="1"/>
    <col min="51" max="52" width="10.6640625" style="149" customWidth="1"/>
    <col min="53" max="53" width="8.88671875" style="149"/>
    <col min="54" max="63" width="12.6640625" style="149" customWidth="1"/>
    <col min="64" max="16384" width="8.88671875" style="149"/>
  </cols>
  <sheetData>
    <row r="1" spans="1:63" ht="17.399999999999999" x14ac:dyDescent="0.3">
      <c r="A1" s="1035" t="s">
        <v>272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T1" s="1047" t="s">
        <v>250</v>
      </c>
      <c r="U1" s="1047"/>
      <c r="V1" s="1047"/>
      <c r="W1" s="1047"/>
      <c r="X1" s="1047"/>
      <c r="Y1" s="1047"/>
      <c r="Z1" s="1047"/>
      <c r="AA1" s="1047"/>
      <c r="AB1" s="1047"/>
      <c r="AC1" s="1047"/>
      <c r="AD1" s="1047"/>
      <c r="AE1" s="1047"/>
      <c r="AF1" s="214"/>
      <c r="AG1" s="214"/>
      <c r="AH1" s="214"/>
      <c r="AI1" s="214"/>
      <c r="AJ1" s="214"/>
      <c r="AL1" s="181" t="s">
        <v>251</v>
      </c>
      <c r="AX1" s="172"/>
      <c r="BB1" s="181" t="s">
        <v>315</v>
      </c>
    </row>
    <row r="2" spans="1:63" ht="17.399999999999999" x14ac:dyDescent="0.3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11"/>
      <c r="N2" s="165"/>
      <c r="O2" s="165"/>
      <c r="P2" s="165"/>
      <c r="Q2" s="165"/>
      <c r="R2" s="165"/>
      <c r="T2" s="182"/>
      <c r="U2" s="182"/>
      <c r="V2" s="509"/>
      <c r="W2" s="509"/>
      <c r="X2" s="509"/>
      <c r="Y2" s="509"/>
      <c r="Z2" s="509"/>
      <c r="AA2" s="509"/>
      <c r="AB2" s="509"/>
      <c r="AC2" s="509"/>
      <c r="AD2" s="509"/>
      <c r="AE2" s="510"/>
      <c r="AF2" s="190"/>
      <c r="AG2" s="190"/>
      <c r="AH2" s="190"/>
      <c r="AI2" s="190"/>
      <c r="AJ2" s="190"/>
      <c r="AK2" s="172"/>
      <c r="AL2" s="165"/>
      <c r="AM2" s="165"/>
      <c r="AN2" s="558"/>
      <c r="AO2" s="558"/>
      <c r="AP2" s="558"/>
      <c r="AQ2" s="558"/>
      <c r="AR2" s="558"/>
      <c r="AS2" s="558"/>
      <c r="AT2" s="558"/>
      <c r="AU2" s="558"/>
      <c r="AV2" s="558"/>
      <c r="AW2" s="165"/>
      <c r="AX2" s="165"/>
      <c r="AY2" s="165"/>
      <c r="AZ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</row>
    <row r="3" spans="1:63" ht="13.95" customHeight="1" x14ac:dyDescent="0.25">
      <c r="A3" s="209"/>
      <c r="B3" s="209"/>
      <c r="C3" s="1036" t="s">
        <v>182</v>
      </c>
      <c r="D3" s="1037"/>
      <c r="E3" s="1037"/>
      <c r="F3" s="1038"/>
      <c r="G3" s="1039" t="s">
        <v>183</v>
      </c>
      <c r="H3" s="1040"/>
      <c r="I3" s="1040"/>
      <c r="J3" s="1040"/>
      <c r="K3" s="1040"/>
      <c r="L3" s="1040"/>
      <c r="M3" s="210"/>
      <c r="N3" s="212"/>
      <c r="O3" s="212"/>
      <c r="P3" s="213"/>
      <c r="Q3" s="213"/>
      <c r="R3" s="177"/>
      <c r="T3" s="1048"/>
      <c r="U3" s="1049"/>
      <c r="V3" s="1050" t="s">
        <v>182</v>
      </c>
      <c r="W3" s="1050"/>
      <c r="X3" s="1050"/>
      <c r="Y3" s="1050"/>
      <c r="Z3" s="1051" t="s">
        <v>183</v>
      </c>
      <c r="AA3" s="1051"/>
      <c r="AB3" s="1051"/>
      <c r="AC3" s="1051"/>
      <c r="AD3" s="1052"/>
      <c r="AE3" s="511" t="s">
        <v>47</v>
      </c>
      <c r="AF3" s="131"/>
      <c r="AG3" s="191"/>
      <c r="AH3" s="194"/>
      <c r="AI3" s="194"/>
      <c r="AJ3" s="195"/>
      <c r="AL3" s="1041"/>
      <c r="AM3" s="1042"/>
      <c r="AN3" s="1043" t="s">
        <v>182</v>
      </c>
      <c r="AO3" s="1043"/>
      <c r="AP3" s="1043"/>
      <c r="AQ3" s="1043"/>
      <c r="AR3" s="1044" t="s">
        <v>183</v>
      </c>
      <c r="AS3" s="1045"/>
      <c r="AT3" s="1046"/>
      <c r="AU3" s="559"/>
      <c r="AV3" s="560" t="s">
        <v>47</v>
      </c>
      <c r="AW3" s="256"/>
      <c r="AX3" s="191"/>
      <c r="AY3" s="194"/>
      <c r="AZ3" s="194"/>
      <c r="BB3" s="383"/>
      <c r="BC3" s="1032" t="s">
        <v>182</v>
      </c>
      <c r="BD3" s="1032"/>
      <c r="BE3" s="1032"/>
      <c r="BF3" s="1033"/>
      <c r="BG3" s="1034" t="s">
        <v>183</v>
      </c>
      <c r="BH3" s="1034"/>
      <c r="BI3" s="1034"/>
      <c r="BJ3" s="382"/>
      <c r="BK3" s="384"/>
    </row>
    <row r="4" spans="1:63" ht="55.2" customHeight="1" x14ac:dyDescent="0.25">
      <c r="A4" s="157" t="s">
        <v>236</v>
      </c>
      <c r="B4" s="157" t="s">
        <v>237</v>
      </c>
      <c r="C4" s="220" t="s">
        <v>118</v>
      </c>
      <c r="D4" s="158" t="s">
        <v>10</v>
      </c>
      <c r="E4" s="158" t="s">
        <v>119</v>
      </c>
      <c r="F4" s="232" t="s">
        <v>169</v>
      </c>
      <c r="G4" s="159" t="s">
        <v>242</v>
      </c>
      <c r="H4" s="159" t="s">
        <v>238</v>
      </c>
      <c r="I4" s="159" t="s">
        <v>243</v>
      </c>
      <c r="J4" s="160" t="s">
        <v>239</v>
      </c>
      <c r="K4" s="161" t="s">
        <v>120</v>
      </c>
      <c r="L4" s="161" t="s">
        <v>240</v>
      </c>
      <c r="M4" s="162" t="s">
        <v>241</v>
      </c>
      <c r="N4" s="185" t="s">
        <v>117</v>
      </c>
      <c r="O4" s="186" t="s">
        <v>248</v>
      </c>
      <c r="P4" s="187" t="s">
        <v>246</v>
      </c>
      <c r="Q4" s="188" t="s">
        <v>249</v>
      </c>
      <c r="R4" s="189" t="s">
        <v>247</v>
      </c>
      <c r="T4" s="215" t="s">
        <v>236</v>
      </c>
      <c r="U4" s="157" t="s">
        <v>237</v>
      </c>
      <c r="V4" s="512" t="s">
        <v>118</v>
      </c>
      <c r="W4" s="513" t="s">
        <v>10</v>
      </c>
      <c r="X4" s="513" t="s">
        <v>119</v>
      </c>
      <c r="Y4" s="514" t="s">
        <v>169</v>
      </c>
      <c r="Z4" s="515" t="s">
        <v>242</v>
      </c>
      <c r="AA4" s="516" t="s">
        <v>243</v>
      </c>
      <c r="AB4" s="517" t="s">
        <v>239</v>
      </c>
      <c r="AC4" s="518" t="s">
        <v>120</v>
      </c>
      <c r="AD4" s="518" t="s">
        <v>240</v>
      </c>
      <c r="AE4" s="519" t="s">
        <v>241</v>
      </c>
      <c r="AF4" s="186" t="s">
        <v>117</v>
      </c>
      <c r="AG4" s="192" t="s">
        <v>248</v>
      </c>
      <c r="AH4" s="188" t="s">
        <v>246</v>
      </c>
      <c r="AI4" s="188" t="s">
        <v>249</v>
      </c>
      <c r="AJ4" s="189" t="s">
        <v>247</v>
      </c>
      <c r="AL4" s="215" t="s">
        <v>236</v>
      </c>
      <c r="AM4" s="157" t="s">
        <v>237</v>
      </c>
      <c r="AN4" s="561" t="s">
        <v>118</v>
      </c>
      <c r="AO4" s="562" t="s">
        <v>10</v>
      </c>
      <c r="AP4" s="562" t="s">
        <v>119</v>
      </c>
      <c r="AQ4" s="563" t="s">
        <v>169</v>
      </c>
      <c r="AR4" s="564" t="s">
        <v>242</v>
      </c>
      <c r="AS4" s="565" t="s">
        <v>243</v>
      </c>
      <c r="AT4" s="566" t="s">
        <v>239</v>
      </c>
      <c r="AU4" s="567" t="s">
        <v>120</v>
      </c>
      <c r="AV4" s="568" t="s">
        <v>241</v>
      </c>
      <c r="AW4" s="186" t="s">
        <v>117</v>
      </c>
      <c r="AX4" s="192" t="s">
        <v>248</v>
      </c>
      <c r="AY4" s="188" t="s">
        <v>246</v>
      </c>
      <c r="AZ4" s="188" t="s">
        <v>249</v>
      </c>
      <c r="BB4" s="215" t="s">
        <v>236</v>
      </c>
      <c r="BC4" s="201" t="s">
        <v>118</v>
      </c>
      <c r="BD4" s="202" t="s">
        <v>10</v>
      </c>
      <c r="BE4" s="202" t="s">
        <v>119</v>
      </c>
      <c r="BF4" s="203" t="s">
        <v>169</v>
      </c>
      <c r="BG4" s="159" t="s">
        <v>242</v>
      </c>
      <c r="BH4" s="159" t="s">
        <v>243</v>
      </c>
      <c r="BI4" s="159" t="s">
        <v>239</v>
      </c>
      <c r="BJ4" s="373" t="s">
        <v>120</v>
      </c>
      <c r="BK4" s="162" t="s">
        <v>241</v>
      </c>
    </row>
    <row r="5" spans="1:63" x14ac:dyDescent="0.25">
      <c r="A5" s="157"/>
      <c r="B5" s="157"/>
      <c r="C5" s="220" t="s">
        <v>244</v>
      </c>
      <c r="D5" s="158" t="s">
        <v>244</v>
      </c>
      <c r="E5" s="158" t="s">
        <v>244</v>
      </c>
      <c r="F5" s="232" t="s">
        <v>244</v>
      </c>
      <c r="G5" s="159" t="s">
        <v>244</v>
      </c>
      <c r="H5" s="159" t="s">
        <v>244</v>
      </c>
      <c r="I5" s="159" t="s">
        <v>244</v>
      </c>
      <c r="J5" s="160" t="s">
        <v>244</v>
      </c>
      <c r="K5" s="161" t="s">
        <v>244</v>
      </c>
      <c r="L5" s="161" t="s">
        <v>244</v>
      </c>
      <c r="M5" s="162" t="s">
        <v>244</v>
      </c>
      <c r="N5" s="164" t="s">
        <v>245</v>
      </c>
      <c r="O5" s="167" t="s">
        <v>245</v>
      </c>
      <c r="P5" s="169" t="s">
        <v>245</v>
      </c>
      <c r="Q5" s="170" t="s">
        <v>245</v>
      </c>
      <c r="R5" s="179" t="s">
        <v>245</v>
      </c>
      <c r="T5" s="216"/>
      <c r="U5" s="200"/>
      <c r="V5" s="520" t="s">
        <v>244</v>
      </c>
      <c r="W5" s="521" t="s">
        <v>244</v>
      </c>
      <c r="X5" s="521" t="s">
        <v>244</v>
      </c>
      <c r="Y5" s="522" t="s">
        <v>244</v>
      </c>
      <c r="Z5" s="523" t="s">
        <v>244</v>
      </c>
      <c r="AA5" s="524" t="s">
        <v>244</v>
      </c>
      <c r="AB5" s="525" t="s">
        <v>244</v>
      </c>
      <c r="AC5" s="526" t="s">
        <v>244</v>
      </c>
      <c r="AD5" s="526" t="s">
        <v>244</v>
      </c>
      <c r="AE5" s="527" t="s">
        <v>244</v>
      </c>
      <c r="AF5" s="204" t="s">
        <v>245</v>
      </c>
      <c r="AG5" s="205" t="s">
        <v>245</v>
      </c>
      <c r="AH5" s="206" t="s">
        <v>245</v>
      </c>
      <c r="AI5" s="206" t="s">
        <v>245</v>
      </c>
      <c r="AJ5" s="207" t="s">
        <v>245</v>
      </c>
      <c r="AL5" s="216"/>
      <c r="AM5" s="200"/>
      <c r="AN5" s="569" t="s">
        <v>244</v>
      </c>
      <c r="AO5" s="570" t="s">
        <v>244</v>
      </c>
      <c r="AP5" s="570" t="s">
        <v>244</v>
      </c>
      <c r="AQ5" s="571" t="s">
        <v>244</v>
      </c>
      <c r="AR5" s="572" t="s">
        <v>244</v>
      </c>
      <c r="AS5" s="573" t="s">
        <v>244</v>
      </c>
      <c r="AT5" s="574" t="s">
        <v>244</v>
      </c>
      <c r="AU5" s="574" t="s">
        <v>244</v>
      </c>
      <c r="AV5" s="575" t="s">
        <v>244</v>
      </c>
      <c r="AW5" s="204" t="s">
        <v>245</v>
      </c>
      <c r="AX5" s="205" t="s">
        <v>245</v>
      </c>
      <c r="AY5" s="206" t="s">
        <v>245</v>
      </c>
      <c r="AZ5" s="206" t="s">
        <v>245</v>
      </c>
      <c r="BB5" s="216"/>
      <c r="BC5" s="371" t="s">
        <v>245</v>
      </c>
      <c r="BD5" s="367" t="s">
        <v>245</v>
      </c>
      <c r="BE5" s="367" t="s">
        <v>245</v>
      </c>
      <c r="BF5" s="368" t="s">
        <v>245</v>
      </c>
      <c r="BG5" s="374" t="s">
        <v>245</v>
      </c>
      <c r="BH5" s="374" t="s">
        <v>245</v>
      </c>
      <c r="BI5" s="374" t="s">
        <v>245</v>
      </c>
      <c r="BJ5" s="375" t="s">
        <v>245</v>
      </c>
      <c r="BK5" s="380" t="s">
        <v>245</v>
      </c>
    </row>
    <row r="6" spans="1:63" ht="19.95" customHeight="1" x14ac:dyDescent="0.25">
      <c r="A6" s="150">
        <v>1960</v>
      </c>
      <c r="B6" s="150" t="s">
        <v>184</v>
      </c>
      <c r="C6" s="183"/>
      <c r="D6" s="221"/>
      <c r="E6" s="221"/>
      <c r="F6" s="184"/>
      <c r="T6" s="217">
        <f>A6</f>
        <v>1960</v>
      </c>
      <c r="U6" s="150" t="s">
        <v>184</v>
      </c>
      <c r="V6" s="576">
        <v>129.59700000000001</v>
      </c>
      <c r="W6" s="577">
        <v>573.18700000000001</v>
      </c>
      <c r="X6" s="577">
        <v>23.497</v>
      </c>
      <c r="Y6" s="578">
        <v>355.71</v>
      </c>
      <c r="Z6" s="579">
        <v>153.839</v>
      </c>
      <c r="AA6" s="580">
        <v>155.12100000000001</v>
      </c>
      <c r="AB6" s="581">
        <v>310.697</v>
      </c>
      <c r="AC6" s="938">
        <v>14.407999999999999</v>
      </c>
      <c r="AD6" s="938">
        <v>325.10500000000002</v>
      </c>
      <c r="AE6" s="582">
        <v>32.341999999999999</v>
      </c>
      <c r="AF6" s="196">
        <f>AE6/AD6</f>
        <v>9.9481705910398163E-2</v>
      </c>
      <c r="AG6" s="197">
        <f>AE6/AC6</f>
        <v>2.2447251526929484</v>
      </c>
      <c r="AH6" s="198">
        <f>Z6/AD6</f>
        <v>0.47319788991248979</v>
      </c>
      <c r="AI6" s="198">
        <f>AA6/AD6</f>
        <v>0.47714123129450486</v>
      </c>
      <c r="AJ6" s="199">
        <f>AC6/AD6</f>
        <v>4.4317989572599616E-2</v>
      </c>
      <c r="AL6" s="217">
        <f>A6</f>
        <v>1960</v>
      </c>
      <c r="AM6" s="150" t="s">
        <v>184</v>
      </c>
      <c r="AN6" s="576"/>
      <c r="AO6" s="577"/>
      <c r="AP6" s="577"/>
      <c r="AQ6" s="578"/>
      <c r="AR6" s="579"/>
      <c r="AS6" s="580"/>
      <c r="AT6" s="581"/>
      <c r="AU6" s="581"/>
      <c r="AV6" s="582"/>
      <c r="AW6" s="196" t="e">
        <f>AV6/#REF!</f>
        <v>#REF!</v>
      </c>
      <c r="AX6" s="197"/>
      <c r="AY6" s="198" t="e">
        <f>AR6/#REF!</f>
        <v>#REF!</v>
      </c>
      <c r="AZ6" s="198" t="e">
        <f>AS6/#REF!</f>
        <v>#REF!</v>
      </c>
      <c r="BB6" s="217">
        <f>A6</f>
        <v>1960</v>
      </c>
      <c r="BC6" s="183"/>
      <c r="BD6" s="221"/>
      <c r="BE6" s="221"/>
      <c r="BF6" s="184"/>
      <c r="BG6" s="376"/>
      <c r="BH6" s="376"/>
      <c r="BI6" s="376"/>
      <c r="BJ6" s="377"/>
      <c r="BK6" s="156"/>
    </row>
    <row r="7" spans="1:63" ht="19.95" customHeight="1" x14ac:dyDescent="0.25">
      <c r="A7" s="150">
        <v>1961</v>
      </c>
      <c r="B7" s="150" t="s">
        <v>185</v>
      </c>
      <c r="C7" s="183"/>
      <c r="D7" s="221"/>
      <c r="E7" s="221"/>
      <c r="F7" s="184"/>
      <c r="T7" s="217">
        <f t="shared" ref="T7:T63" si="0">A7</f>
        <v>1961</v>
      </c>
      <c r="U7" s="150" t="s">
        <v>185</v>
      </c>
      <c r="V7" s="576">
        <v>137.85400000000001</v>
      </c>
      <c r="W7" s="577">
        <v>572.73099999999999</v>
      </c>
      <c r="X7" s="577">
        <v>30.138000000000002</v>
      </c>
      <c r="Y7" s="578">
        <v>367.27499999999998</v>
      </c>
      <c r="Z7" s="579">
        <v>163.886</v>
      </c>
      <c r="AA7" s="580">
        <v>147.53899999999999</v>
      </c>
      <c r="AB7" s="581">
        <v>314.904</v>
      </c>
      <c r="AC7" s="938">
        <v>18.765000000000001</v>
      </c>
      <c r="AD7" s="938">
        <v>333.66899999999998</v>
      </c>
      <c r="AE7" s="582">
        <v>37.085000000000001</v>
      </c>
      <c r="AF7" s="196">
        <f t="shared" ref="AF7:AF60" si="1">AE7/AD7</f>
        <v>0.11114307891952804</v>
      </c>
      <c r="AG7" s="197">
        <f t="shared" ref="AG7:AG57" si="2">AE7/AC7</f>
        <v>1.9762856381561418</v>
      </c>
      <c r="AH7" s="198">
        <f t="shared" ref="AH7:AH57" si="3">Z7/AD7</f>
        <v>0.49116339845775303</v>
      </c>
      <c r="AI7" s="198">
        <f t="shared" ref="AI7:AI57" si="4">AA7/AD7</f>
        <v>0.44217173306480373</v>
      </c>
      <c r="AJ7" s="199">
        <f t="shared" ref="AJ7:AJ57" si="5">AC7/AD7</f>
        <v>5.6238367963460802E-2</v>
      </c>
      <c r="AL7" s="217">
        <f t="shared" ref="AL7:AL63" si="6">A7</f>
        <v>1961</v>
      </c>
      <c r="AM7" s="150" t="s">
        <v>185</v>
      </c>
      <c r="AN7" s="576"/>
      <c r="AO7" s="577"/>
      <c r="AP7" s="577"/>
      <c r="AQ7" s="578"/>
      <c r="AR7" s="579"/>
      <c r="AS7" s="580"/>
      <c r="AT7" s="581"/>
      <c r="AU7" s="581"/>
      <c r="AV7" s="582"/>
      <c r="AW7" s="196" t="e">
        <f>AV7/#REF!</f>
        <v>#REF!</v>
      </c>
      <c r="AX7" s="197"/>
      <c r="AY7" s="198" t="e">
        <f>AR7/#REF!</f>
        <v>#REF!</v>
      </c>
      <c r="AZ7" s="198" t="e">
        <f>AS7/#REF!</f>
        <v>#REF!</v>
      </c>
      <c r="BB7" s="217">
        <f t="shared" ref="BB7:BB63" si="7">A7</f>
        <v>1961</v>
      </c>
      <c r="BC7" s="183"/>
      <c r="BD7" s="221"/>
      <c r="BE7" s="221"/>
      <c r="BF7" s="184"/>
      <c r="BG7" s="376"/>
      <c r="BH7" s="376"/>
      <c r="BI7" s="376"/>
      <c r="BJ7" s="377"/>
      <c r="BK7" s="156"/>
    </row>
    <row r="8" spans="1:63" ht="19.95" customHeight="1" x14ac:dyDescent="0.25">
      <c r="A8" s="150">
        <v>1962</v>
      </c>
      <c r="B8" s="150" t="s">
        <v>186</v>
      </c>
      <c r="C8" s="183"/>
      <c r="D8" s="221"/>
      <c r="E8" s="221"/>
      <c r="F8" s="184"/>
      <c r="T8" s="217">
        <f t="shared" si="0"/>
        <v>1962</v>
      </c>
      <c r="U8" s="150" t="s">
        <v>186</v>
      </c>
      <c r="V8" s="576">
        <v>137.78</v>
      </c>
      <c r="W8" s="577">
        <v>598.048</v>
      </c>
      <c r="X8" s="577">
        <v>31.847000000000001</v>
      </c>
      <c r="Y8" s="578">
        <v>387.887</v>
      </c>
      <c r="Z8" s="579">
        <v>174.25700000000001</v>
      </c>
      <c r="AA8" s="580">
        <v>154.196</v>
      </c>
      <c r="AB8" s="581">
        <v>329.20600000000002</v>
      </c>
      <c r="AC8" s="938">
        <v>17.393999999999998</v>
      </c>
      <c r="AD8" s="938">
        <v>346.6</v>
      </c>
      <c r="AE8" s="582">
        <v>42.04</v>
      </c>
      <c r="AF8" s="196">
        <f t="shared" si="1"/>
        <v>0.12129255626081938</v>
      </c>
      <c r="AG8" s="197">
        <f t="shared" si="2"/>
        <v>2.4169253765666325</v>
      </c>
      <c r="AH8" s="198">
        <f t="shared" si="3"/>
        <v>0.50276110790536643</v>
      </c>
      <c r="AI8" s="198">
        <f t="shared" si="4"/>
        <v>0.4448817080207732</v>
      </c>
      <c r="AJ8" s="199">
        <f t="shared" si="5"/>
        <v>5.0184650894402764E-2</v>
      </c>
      <c r="AL8" s="217">
        <f t="shared" si="6"/>
        <v>1962</v>
      </c>
      <c r="AM8" s="150" t="s">
        <v>186</v>
      </c>
      <c r="AN8" s="576"/>
      <c r="AO8" s="577"/>
      <c r="AP8" s="577"/>
      <c r="AQ8" s="578"/>
      <c r="AR8" s="579"/>
      <c r="AS8" s="580"/>
      <c r="AT8" s="581"/>
      <c r="AU8" s="581"/>
      <c r="AV8" s="582"/>
      <c r="AW8" s="196" t="e">
        <f>AV8/#REF!</f>
        <v>#REF!</v>
      </c>
      <c r="AX8" s="197"/>
      <c r="AY8" s="198" t="e">
        <f>AR8/#REF!</f>
        <v>#REF!</v>
      </c>
      <c r="AZ8" s="198" t="e">
        <f>AS8/#REF!</f>
        <v>#REF!</v>
      </c>
      <c r="BB8" s="217">
        <f t="shared" si="7"/>
        <v>1962</v>
      </c>
      <c r="BC8" s="183"/>
      <c r="BD8" s="221"/>
      <c r="BE8" s="221"/>
      <c r="BF8" s="184"/>
      <c r="BG8" s="376"/>
      <c r="BH8" s="376"/>
      <c r="BI8" s="376"/>
      <c r="BJ8" s="377"/>
      <c r="BK8" s="156"/>
    </row>
    <row r="9" spans="1:63" ht="19.95" customHeight="1" x14ac:dyDescent="0.25">
      <c r="A9" s="150">
        <v>1963</v>
      </c>
      <c r="B9" s="150" t="s">
        <v>187</v>
      </c>
      <c r="C9" s="183"/>
      <c r="D9" s="221"/>
      <c r="E9" s="221"/>
      <c r="F9" s="184"/>
      <c r="T9" s="217">
        <f t="shared" si="0"/>
        <v>1963</v>
      </c>
      <c r="U9" s="150" t="s">
        <v>187</v>
      </c>
      <c r="V9" s="576">
        <v>149.357</v>
      </c>
      <c r="W9" s="577">
        <v>593.52</v>
      </c>
      <c r="X9" s="577">
        <v>35.103999999999999</v>
      </c>
      <c r="Y9" s="578">
        <v>395.21199999999999</v>
      </c>
      <c r="Z9" s="579">
        <v>167.46100000000001</v>
      </c>
      <c r="AA9" s="580">
        <v>165.81200000000001</v>
      </c>
      <c r="AB9" s="581">
        <v>334.20800000000003</v>
      </c>
      <c r="AC9" s="938">
        <v>19.669</v>
      </c>
      <c r="AD9" s="938">
        <v>353.87700000000001</v>
      </c>
      <c r="AE9" s="582">
        <v>42.27</v>
      </c>
      <c r="AF9" s="196">
        <f t="shared" si="1"/>
        <v>0.11944828287794912</v>
      </c>
      <c r="AG9" s="197">
        <f t="shared" si="2"/>
        <v>2.1490670598403581</v>
      </c>
      <c r="AH9" s="198">
        <f t="shared" si="3"/>
        <v>0.47321809555297467</v>
      </c>
      <c r="AI9" s="198">
        <f t="shared" si="4"/>
        <v>0.46855828437564467</v>
      </c>
      <c r="AJ9" s="199">
        <f t="shared" si="5"/>
        <v>5.558145909454415E-2</v>
      </c>
      <c r="AL9" s="217">
        <f t="shared" si="6"/>
        <v>1963</v>
      </c>
      <c r="AM9" s="150" t="s">
        <v>187</v>
      </c>
      <c r="AN9" s="576"/>
      <c r="AO9" s="577"/>
      <c r="AP9" s="577"/>
      <c r="AQ9" s="578"/>
      <c r="AR9" s="579"/>
      <c r="AS9" s="580"/>
      <c r="AT9" s="581"/>
      <c r="AU9" s="581"/>
      <c r="AV9" s="582"/>
      <c r="AW9" s="196" t="e">
        <f>AV9/#REF!</f>
        <v>#REF!</v>
      </c>
      <c r="AX9" s="197"/>
      <c r="AY9" s="198" t="e">
        <f>AR9/#REF!</f>
        <v>#REF!</v>
      </c>
      <c r="AZ9" s="198" t="e">
        <f>AS9/#REF!</f>
        <v>#REF!</v>
      </c>
      <c r="BB9" s="217">
        <f t="shared" si="7"/>
        <v>1963</v>
      </c>
      <c r="BC9" s="183"/>
      <c r="BD9" s="221"/>
      <c r="BE9" s="221"/>
      <c r="BF9" s="184"/>
      <c r="BG9" s="376"/>
      <c r="BH9" s="376"/>
      <c r="BI9" s="376"/>
      <c r="BJ9" s="377"/>
      <c r="BK9" s="156"/>
    </row>
    <row r="10" spans="1:63" ht="19.95" customHeight="1" x14ac:dyDescent="0.25">
      <c r="A10" s="150">
        <v>1964</v>
      </c>
      <c r="B10" s="150" t="s">
        <v>188</v>
      </c>
      <c r="C10" s="183"/>
      <c r="D10" s="221"/>
      <c r="E10" s="221"/>
      <c r="F10" s="184"/>
      <c r="T10" s="217">
        <f t="shared" si="0"/>
        <v>1964</v>
      </c>
      <c r="U10" s="150" t="s">
        <v>188</v>
      </c>
      <c r="V10" s="576">
        <v>159.774</v>
      </c>
      <c r="W10" s="577">
        <v>591.74699999999996</v>
      </c>
      <c r="X10" s="577">
        <v>34.555999999999997</v>
      </c>
      <c r="Y10" s="578">
        <v>414.815</v>
      </c>
      <c r="Z10" s="579">
        <v>171.31700000000001</v>
      </c>
      <c r="AA10" s="580">
        <v>178.77600000000001</v>
      </c>
      <c r="AB10" s="581">
        <v>352.89800000000002</v>
      </c>
      <c r="AC10" s="938">
        <v>18.091999999999999</v>
      </c>
      <c r="AD10" s="938">
        <v>370.99</v>
      </c>
      <c r="AE10" s="582">
        <v>46.63</v>
      </c>
      <c r="AF10" s="196">
        <f t="shared" si="1"/>
        <v>0.12569071942639964</v>
      </c>
      <c r="AG10" s="197">
        <f t="shared" si="2"/>
        <v>2.5773822684059255</v>
      </c>
      <c r="AH10" s="198">
        <f t="shared" si="3"/>
        <v>0.46178333647807218</v>
      </c>
      <c r="AI10" s="198">
        <f t="shared" si="4"/>
        <v>0.48188899970349608</v>
      </c>
      <c r="AJ10" s="199">
        <f t="shared" si="5"/>
        <v>4.8766813121647476E-2</v>
      </c>
      <c r="AL10" s="217">
        <f t="shared" si="6"/>
        <v>1964</v>
      </c>
      <c r="AM10" s="150" t="s">
        <v>188</v>
      </c>
      <c r="AN10" s="576"/>
      <c r="AO10" s="577"/>
      <c r="AP10" s="577"/>
      <c r="AQ10" s="578"/>
      <c r="AR10" s="579"/>
      <c r="AS10" s="580"/>
      <c r="AT10" s="581"/>
      <c r="AU10" s="581"/>
      <c r="AV10" s="582"/>
      <c r="AW10" s="196" t="e">
        <f>AV10/#REF!</f>
        <v>#REF!</v>
      </c>
      <c r="AX10" s="197"/>
      <c r="AY10" s="198" t="e">
        <f>AR10/#REF!</f>
        <v>#REF!</v>
      </c>
      <c r="AZ10" s="198" t="e">
        <f>AS10/#REF!</f>
        <v>#REF!</v>
      </c>
      <c r="BB10" s="217">
        <f t="shared" si="7"/>
        <v>1964</v>
      </c>
      <c r="BC10" s="183"/>
      <c r="BD10" s="221"/>
      <c r="BE10" s="221"/>
      <c r="BF10" s="184"/>
      <c r="BG10" s="376"/>
      <c r="BH10" s="376"/>
      <c r="BI10" s="376"/>
      <c r="BJ10" s="377"/>
      <c r="BK10" s="156"/>
    </row>
    <row r="11" spans="1:63" ht="19.95" customHeight="1" x14ac:dyDescent="0.25">
      <c r="A11" s="150">
        <v>1965</v>
      </c>
      <c r="B11" s="150" t="s">
        <v>189</v>
      </c>
      <c r="C11" s="183"/>
      <c r="D11" s="221"/>
      <c r="E11" s="221"/>
      <c r="F11" s="184"/>
      <c r="T11" s="217">
        <f t="shared" si="0"/>
        <v>1965</v>
      </c>
      <c r="U11" s="150" t="s">
        <v>189</v>
      </c>
      <c r="V11" s="576">
        <v>158.29400000000001</v>
      </c>
      <c r="W11" s="577">
        <v>611.40300000000002</v>
      </c>
      <c r="X11" s="577">
        <v>41.145000000000003</v>
      </c>
      <c r="Y11" s="578">
        <v>415.96199999999999</v>
      </c>
      <c r="Z11" s="579">
        <v>169.95</v>
      </c>
      <c r="AA11" s="580">
        <v>184.29599999999999</v>
      </c>
      <c r="AB11" s="581">
        <v>360.13</v>
      </c>
      <c r="AC11" s="938">
        <v>21.614999999999998</v>
      </c>
      <c r="AD11" s="938">
        <v>381.745</v>
      </c>
      <c r="AE11" s="582">
        <v>40.100999999999999</v>
      </c>
      <c r="AF11" s="196">
        <f t="shared" si="1"/>
        <v>0.10504656249590695</v>
      </c>
      <c r="AG11" s="197">
        <f t="shared" si="2"/>
        <v>1.8552394170714783</v>
      </c>
      <c r="AH11" s="198">
        <f t="shared" si="3"/>
        <v>0.44519247141416385</v>
      </c>
      <c r="AI11" s="198">
        <f t="shared" si="4"/>
        <v>0.482772531401852</v>
      </c>
      <c r="AJ11" s="199">
        <f t="shared" si="5"/>
        <v>5.6621566752675212E-2</v>
      </c>
      <c r="AL11" s="217">
        <f t="shared" si="6"/>
        <v>1965</v>
      </c>
      <c r="AM11" s="150" t="s">
        <v>189</v>
      </c>
      <c r="AN11" s="576"/>
      <c r="AO11" s="577"/>
      <c r="AP11" s="577"/>
      <c r="AQ11" s="578"/>
      <c r="AR11" s="579"/>
      <c r="AS11" s="580"/>
      <c r="AT11" s="581"/>
      <c r="AU11" s="581"/>
      <c r="AV11" s="582"/>
      <c r="AW11" s="196" t="e">
        <f>AV11/#REF!</f>
        <v>#REF!</v>
      </c>
      <c r="AX11" s="197"/>
      <c r="AY11" s="198" t="e">
        <f>AR11/#REF!</f>
        <v>#REF!</v>
      </c>
      <c r="AZ11" s="198" t="e">
        <f>AS11/#REF!</f>
        <v>#REF!</v>
      </c>
      <c r="BB11" s="217">
        <f t="shared" si="7"/>
        <v>1965</v>
      </c>
      <c r="BC11" s="183"/>
      <c r="BD11" s="221"/>
      <c r="BE11" s="221"/>
      <c r="BF11" s="184"/>
      <c r="BG11" s="376"/>
      <c r="BH11" s="376"/>
      <c r="BI11" s="376"/>
      <c r="BJ11" s="377"/>
      <c r="BK11" s="156"/>
    </row>
    <row r="12" spans="1:63" ht="19.95" customHeight="1" x14ac:dyDescent="0.25">
      <c r="A12" s="150">
        <v>1966</v>
      </c>
      <c r="B12" s="150" t="s">
        <v>190</v>
      </c>
      <c r="C12" s="183"/>
      <c r="D12" s="221"/>
      <c r="E12" s="221"/>
      <c r="F12" s="184"/>
      <c r="T12" s="217">
        <f t="shared" si="0"/>
        <v>1966</v>
      </c>
      <c r="U12" s="150" t="s">
        <v>190</v>
      </c>
      <c r="V12" s="576">
        <v>155.31899999999999</v>
      </c>
      <c r="W12" s="577">
        <v>586.44600000000003</v>
      </c>
      <c r="X12" s="577">
        <v>42.938000000000002</v>
      </c>
      <c r="Y12" s="578">
        <v>446.935</v>
      </c>
      <c r="Z12" s="579">
        <v>173.01</v>
      </c>
      <c r="AA12" s="580">
        <v>202.54300000000001</v>
      </c>
      <c r="AB12" s="581">
        <v>376.06799999999998</v>
      </c>
      <c r="AC12" s="938">
        <v>23.623000000000001</v>
      </c>
      <c r="AD12" s="938">
        <v>399.69099999999997</v>
      </c>
      <c r="AE12" s="582">
        <v>47.759</v>
      </c>
      <c r="AF12" s="196">
        <f t="shared" si="1"/>
        <v>0.11948980587503848</v>
      </c>
      <c r="AG12" s="197">
        <f t="shared" si="2"/>
        <v>2.0217161241163271</v>
      </c>
      <c r="AH12" s="198">
        <f t="shared" si="3"/>
        <v>0.43285938387404271</v>
      </c>
      <c r="AI12" s="198">
        <f t="shared" si="4"/>
        <v>0.50674896357436128</v>
      </c>
      <c r="AJ12" s="199">
        <f t="shared" si="5"/>
        <v>5.9103157188928453E-2</v>
      </c>
      <c r="AL12" s="217">
        <f t="shared" si="6"/>
        <v>1966</v>
      </c>
      <c r="AM12" s="150" t="s">
        <v>190</v>
      </c>
      <c r="AN12" s="576"/>
      <c r="AO12" s="577"/>
      <c r="AP12" s="577"/>
      <c r="AQ12" s="578"/>
      <c r="AR12" s="579"/>
      <c r="AS12" s="580"/>
      <c r="AT12" s="581"/>
      <c r="AU12" s="581"/>
      <c r="AV12" s="582"/>
      <c r="AW12" s="196" t="e">
        <f>AV12/#REF!</f>
        <v>#REF!</v>
      </c>
      <c r="AX12" s="197"/>
      <c r="AY12" s="198" t="e">
        <f>AR12/#REF!</f>
        <v>#REF!</v>
      </c>
      <c r="AZ12" s="198" t="e">
        <f>AS12/#REF!</f>
        <v>#REF!</v>
      </c>
      <c r="BB12" s="217">
        <f t="shared" si="7"/>
        <v>1966</v>
      </c>
      <c r="BC12" s="183"/>
      <c r="BD12" s="221"/>
      <c r="BE12" s="221"/>
      <c r="BF12" s="184"/>
      <c r="BG12" s="376"/>
      <c r="BH12" s="376"/>
      <c r="BI12" s="376"/>
      <c r="BJ12" s="377"/>
      <c r="BK12" s="156"/>
    </row>
    <row r="13" spans="1:63" ht="19.95" customHeight="1" x14ac:dyDescent="0.25">
      <c r="A13" s="150">
        <v>1967</v>
      </c>
      <c r="B13" s="150" t="s">
        <v>191</v>
      </c>
      <c r="C13" s="183"/>
      <c r="D13" s="221"/>
      <c r="E13" s="221"/>
      <c r="F13" s="184"/>
      <c r="T13" s="217">
        <f t="shared" si="0"/>
        <v>1967</v>
      </c>
      <c r="U13" s="150" t="s">
        <v>191</v>
      </c>
      <c r="V13" s="576">
        <v>153.16</v>
      </c>
      <c r="W13" s="577">
        <v>591.37400000000002</v>
      </c>
      <c r="X13" s="577">
        <v>42.774999999999999</v>
      </c>
      <c r="Y13" s="578">
        <v>461.03300000000002</v>
      </c>
      <c r="Z13" s="579">
        <v>179.10499999999999</v>
      </c>
      <c r="AA13" s="580">
        <v>209.631</v>
      </c>
      <c r="AB13" s="581">
        <v>389.88200000000001</v>
      </c>
      <c r="AC13" s="938">
        <v>23.521999999999998</v>
      </c>
      <c r="AD13" s="938">
        <v>413.404</v>
      </c>
      <c r="AE13" s="582">
        <v>48.774999999999999</v>
      </c>
      <c r="AF13" s="196">
        <f t="shared" si="1"/>
        <v>0.11798386082379464</v>
      </c>
      <c r="AG13" s="197">
        <f t="shared" si="2"/>
        <v>2.0735906810645353</v>
      </c>
      <c r="AH13" s="198">
        <f t="shared" si="3"/>
        <v>0.4332444775570628</v>
      </c>
      <c r="AI13" s="198">
        <f t="shared" si="4"/>
        <v>0.50708507900262212</v>
      </c>
      <c r="AJ13" s="199">
        <f t="shared" si="5"/>
        <v>5.6898336735977391E-2</v>
      </c>
      <c r="AL13" s="217">
        <f t="shared" si="6"/>
        <v>1967</v>
      </c>
      <c r="AM13" s="150" t="s">
        <v>191</v>
      </c>
      <c r="AN13" s="576"/>
      <c r="AO13" s="577"/>
      <c r="AP13" s="577"/>
      <c r="AQ13" s="578"/>
      <c r="AR13" s="579"/>
      <c r="AS13" s="580"/>
      <c r="AT13" s="581"/>
      <c r="AU13" s="581"/>
      <c r="AV13" s="582"/>
      <c r="AW13" s="196" t="e">
        <f>AV13/#REF!</f>
        <v>#REF!</v>
      </c>
      <c r="AX13" s="197"/>
      <c r="AY13" s="198" t="e">
        <f>AR13/#REF!</f>
        <v>#REF!</v>
      </c>
      <c r="AZ13" s="198" t="e">
        <f>AS13/#REF!</f>
        <v>#REF!</v>
      </c>
      <c r="BB13" s="217">
        <f t="shared" si="7"/>
        <v>1967</v>
      </c>
      <c r="BC13" s="183"/>
      <c r="BD13" s="221"/>
      <c r="BE13" s="221"/>
      <c r="BF13" s="184"/>
      <c r="BG13" s="376"/>
      <c r="BH13" s="376"/>
      <c r="BI13" s="376"/>
      <c r="BJ13" s="377"/>
      <c r="BK13" s="156"/>
    </row>
    <row r="14" spans="1:63" ht="19.95" customHeight="1" x14ac:dyDescent="0.25">
      <c r="A14" s="150">
        <v>1968</v>
      </c>
      <c r="B14" s="150" t="s">
        <v>192</v>
      </c>
      <c r="C14" s="183"/>
      <c r="D14" s="221"/>
      <c r="E14" s="221"/>
      <c r="F14" s="184"/>
      <c r="T14" s="217">
        <f t="shared" si="0"/>
        <v>1968</v>
      </c>
      <c r="U14" s="150" t="s">
        <v>192</v>
      </c>
      <c r="V14" s="576">
        <v>149.27099999999999</v>
      </c>
      <c r="W14" s="577">
        <v>643.18799999999999</v>
      </c>
      <c r="X14" s="577">
        <v>40.472000000000001</v>
      </c>
      <c r="Y14" s="578">
        <v>467.815</v>
      </c>
      <c r="Z14" s="579">
        <v>179.45699999999999</v>
      </c>
      <c r="AA14" s="580">
        <v>213.31299999999999</v>
      </c>
      <c r="AB14" s="581">
        <v>392.71800000000002</v>
      </c>
      <c r="AC14" s="938">
        <v>24.427</v>
      </c>
      <c r="AD14" s="938">
        <v>417.14499999999998</v>
      </c>
      <c r="AE14" s="582">
        <v>50.618000000000002</v>
      </c>
      <c r="AF14" s="196">
        <f t="shared" si="1"/>
        <v>0.12134389720600751</v>
      </c>
      <c r="AG14" s="197">
        <f t="shared" si="2"/>
        <v>2.0722151717361936</v>
      </c>
      <c r="AH14" s="198">
        <f t="shared" si="3"/>
        <v>0.43020292703975838</v>
      </c>
      <c r="AI14" s="198">
        <f t="shared" si="4"/>
        <v>0.51136415395126389</v>
      </c>
      <c r="AJ14" s="199">
        <f t="shared" si="5"/>
        <v>5.8557575902863514E-2</v>
      </c>
      <c r="AL14" s="217">
        <f t="shared" si="6"/>
        <v>1968</v>
      </c>
      <c r="AM14" s="150" t="s">
        <v>192</v>
      </c>
      <c r="AN14" s="576"/>
      <c r="AO14" s="577"/>
      <c r="AP14" s="577"/>
      <c r="AQ14" s="578"/>
      <c r="AR14" s="579"/>
      <c r="AS14" s="580"/>
      <c r="AT14" s="581"/>
      <c r="AU14" s="581"/>
      <c r="AV14" s="582"/>
      <c r="AW14" s="196" t="e">
        <f>AV14/#REF!</f>
        <v>#REF!</v>
      </c>
      <c r="AX14" s="197"/>
      <c r="AY14" s="198" t="e">
        <f>AR14/#REF!</f>
        <v>#REF!</v>
      </c>
      <c r="AZ14" s="198" t="e">
        <f>AS14/#REF!</f>
        <v>#REF!</v>
      </c>
      <c r="BB14" s="217">
        <f t="shared" si="7"/>
        <v>1968</v>
      </c>
      <c r="BC14" s="183"/>
      <c r="BD14" s="221"/>
      <c r="BE14" s="221"/>
      <c r="BF14" s="184"/>
      <c r="BG14" s="376"/>
      <c r="BH14" s="376"/>
      <c r="BI14" s="376"/>
      <c r="BJ14" s="377"/>
      <c r="BK14" s="156"/>
    </row>
    <row r="15" spans="1:63" ht="19.95" customHeight="1" x14ac:dyDescent="0.25">
      <c r="A15" s="150">
        <v>1969</v>
      </c>
      <c r="B15" s="150" t="s">
        <v>193</v>
      </c>
      <c r="C15" s="183"/>
      <c r="D15" s="221"/>
      <c r="E15" s="221"/>
      <c r="F15" s="184"/>
      <c r="T15" s="217">
        <f t="shared" si="0"/>
        <v>1969</v>
      </c>
      <c r="U15" s="150" t="s">
        <v>193</v>
      </c>
      <c r="V15" s="576">
        <v>176.45500000000001</v>
      </c>
      <c r="W15" s="577">
        <v>620.16499999999996</v>
      </c>
      <c r="X15" s="577">
        <v>43.07</v>
      </c>
      <c r="Y15" s="578">
        <v>490.005</v>
      </c>
      <c r="Z15" s="579">
        <v>185.33500000000001</v>
      </c>
      <c r="AA15" s="580">
        <v>223.64699999999999</v>
      </c>
      <c r="AB15" s="581">
        <v>413.82400000000001</v>
      </c>
      <c r="AC15" s="938">
        <v>29.309000000000001</v>
      </c>
      <c r="AD15" s="938">
        <v>443.13299999999998</v>
      </c>
      <c r="AE15" s="582">
        <v>51.713999999999999</v>
      </c>
      <c r="AF15" s="196">
        <f t="shared" si="1"/>
        <v>0.11670085504803299</v>
      </c>
      <c r="AG15" s="197">
        <f t="shared" si="2"/>
        <v>1.7644409567027193</v>
      </c>
      <c r="AH15" s="198">
        <f t="shared" si="3"/>
        <v>0.41823786538127383</v>
      </c>
      <c r="AI15" s="198">
        <f t="shared" si="4"/>
        <v>0.50469497870842384</v>
      </c>
      <c r="AJ15" s="199">
        <f t="shared" si="5"/>
        <v>6.6140413826097366E-2</v>
      </c>
      <c r="AL15" s="217">
        <f t="shared" si="6"/>
        <v>1969</v>
      </c>
      <c r="AM15" s="150" t="s">
        <v>193</v>
      </c>
      <c r="AN15" s="576"/>
      <c r="AO15" s="577"/>
      <c r="AP15" s="577"/>
      <c r="AQ15" s="578"/>
      <c r="AR15" s="579"/>
      <c r="AS15" s="580"/>
      <c r="AT15" s="581"/>
      <c r="AU15" s="581"/>
      <c r="AV15" s="582"/>
      <c r="AW15" s="196" t="e">
        <f>AV15/#REF!</f>
        <v>#REF!</v>
      </c>
      <c r="AX15" s="197"/>
      <c r="AY15" s="198" t="e">
        <f>AR15/#REF!</f>
        <v>#REF!</v>
      </c>
      <c r="AZ15" s="198" t="e">
        <f>AS15/#REF!</f>
        <v>#REF!</v>
      </c>
      <c r="BB15" s="217">
        <f t="shared" si="7"/>
        <v>1969</v>
      </c>
      <c r="BC15" s="183"/>
      <c r="BD15" s="221"/>
      <c r="BE15" s="221"/>
      <c r="BF15" s="184"/>
      <c r="BG15" s="376"/>
      <c r="BH15" s="376"/>
      <c r="BI15" s="376"/>
      <c r="BJ15" s="377"/>
      <c r="BK15" s="156"/>
    </row>
    <row r="16" spans="1:63" ht="19.95" customHeight="1" x14ac:dyDescent="0.25">
      <c r="A16" s="150">
        <v>1970</v>
      </c>
      <c r="B16" s="150" t="s">
        <v>194</v>
      </c>
      <c r="C16" s="183"/>
      <c r="D16" s="221"/>
      <c r="E16" s="221"/>
      <c r="F16" s="184"/>
      <c r="T16" s="217">
        <f t="shared" si="0"/>
        <v>1970</v>
      </c>
      <c r="U16" s="150" t="s">
        <v>194</v>
      </c>
      <c r="V16" s="576">
        <v>179.005</v>
      </c>
      <c r="W16" s="577">
        <v>619.35199999999998</v>
      </c>
      <c r="X16" s="577">
        <v>49.673000000000002</v>
      </c>
      <c r="Y16" s="578">
        <v>514.44399999999996</v>
      </c>
      <c r="Z16" s="579">
        <v>199.84700000000001</v>
      </c>
      <c r="AA16" s="580">
        <v>227.565</v>
      </c>
      <c r="AB16" s="581">
        <v>431.65800000000002</v>
      </c>
      <c r="AC16" s="938">
        <v>35.67</v>
      </c>
      <c r="AD16" s="938">
        <v>467.32799999999997</v>
      </c>
      <c r="AE16" s="582">
        <v>51.362000000000002</v>
      </c>
      <c r="AF16" s="196">
        <f t="shared" si="1"/>
        <v>0.10990567652697893</v>
      </c>
      <c r="AG16" s="197">
        <f t="shared" si="2"/>
        <v>1.4399215026633025</v>
      </c>
      <c r="AH16" s="198">
        <f t="shared" si="3"/>
        <v>0.42763754793207343</v>
      </c>
      <c r="AI16" s="198">
        <f t="shared" si="4"/>
        <v>0.48694920912078887</v>
      </c>
      <c r="AJ16" s="199">
        <f t="shared" si="5"/>
        <v>7.63275472473295E-2</v>
      </c>
      <c r="AL16" s="217">
        <f t="shared" si="6"/>
        <v>1970</v>
      </c>
      <c r="AM16" s="150" t="s">
        <v>194</v>
      </c>
      <c r="AN16" s="576"/>
      <c r="AO16" s="577"/>
      <c r="AP16" s="577"/>
      <c r="AQ16" s="578"/>
      <c r="AR16" s="579"/>
      <c r="AS16" s="580"/>
      <c r="AT16" s="581"/>
      <c r="AU16" s="581"/>
      <c r="AV16" s="582"/>
      <c r="AW16" s="196" t="e">
        <f>AV16/#REF!</f>
        <v>#REF!</v>
      </c>
      <c r="AX16" s="197"/>
      <c r="AY16" s="198" t="e">
        <f>AR16/#REF!</f>
        <v>#REF!</v>
      </c>
      <c r="AZ16" s="198" t="e">
        <f>AS16/#REF!</f>
        <v>#REF!</v>
      </c>
      <c r="BB16" s="217">
        <f t="shared" si="7"/>
        <v>1970</v>
      </c>
      <c r="BC16" s="183"/>
      <c r="BD16" s="221"/>
      <c r="BE16" s="221"/>
      <c r="BF16" s="184"/>
      <c r="BG16" s="376"/>
      <c r="BH16" s="376"/>
      <c r="BI16" s="376"/>
      <c r="BJ16" s="377"/>
      <c r="BK16" s="156"/>
    </row>
    <row r="17" spans="1:63" ht="19.95" customHeight="1" x14ac:dyDescent="0.25">
      <c r="A17" s="150">
        <v>1971</v>
      </c>
      <c r="B17" s="150" t="s">
        <v>195</v>
      </c>
      <c r="C17" s="183"/>
      <c r="D17" s="221"/>
      <c r="E17" s="221"/>
      <c r="F17" s="184"/>
      <c r="T17" s="217">
        <f t="shared" si="0"/>
        <v>1971</v>
      </c>
      <c r="U17" s="150" t="s">
        <v>195</v>
      </c>
      <c r="V17" s="576">
        <v>187.172</v>
      </c>
      <c r="W17" s="577">
        <v>615.09900000000005</v>
      </c>
      <c r="X17" s="577">
        <v>54.863999999999997</v>
      </c>
      <c r="Y17" s="578">
        <v>534.05999999999995</v>
      </c>
      <c r="Z17" s="579">
        <v>195.904</v>
      </c>
      <c r="AA17" s="580">
        <v>251.19200000000001</v>
      </c>
      <c r="AB17" s="581">
        <v>450.03899999999999</v>
      </c>
      <c r="AC17" s="938">
        <v>33.984999999999999</v>
      </c>
      <c r="AD17" s="938">
        <v>484.024</v>
      </c>
      <c r="AE17" s="582">
        <v>52.978999999999999</v>
      </c>
      <c r="AF17" s="196">
        <f t="shared" si="1"/>
        <v>0.10945531626530916</v>
      </c>
      <c r="AG17" s="197">
        <f t="shared" si="2"/>
        <v>1.5588936295424451</v>
      </c>
      <c r="AH17" s="198">
        <f t="shared" si="3"/>
        <v>0.40474026081351339</v>
      </c>
      <c r="AI17" s="198">
        <f t="shared" si="4"/>
        <v>0.51896600168586682</v>
      </c>
      <c r="AJ17" s="199">
        <f t="shared" si="5"/>
        <v>7.0213460489562493E-2</v>
      </c>
      <c r="AL17" s="217">
        <f t="shared" si="6"/>
        <v>1971</v>
      </c>
      <c r="AM17" s="150" t="s">
        <v>195</v>
      </c>
      <c r="AN17" s="576"/>
      <c r="AO17" s="577"/>
      <c r="AP17" s="577"/>
      <c r="AQ17" s="578"/>
      <c r="AR17" s="579"/>
      <c r="AS17" s="580"/>
      <c r="AT17" s="581"/>
      <c r="AU17" s="581"/>
      <c r="AV17" s="582"/>
      <c r="AW17" s="196" t="e">
        <f>AV17/#REF!</f>
        <v>#REF!</v>
      </c>
      <c r="AX17" s="197"/>
      <c r="AY17" s="198" t="e">
        <f>AR17/#REF!</f>
        <v>#REF!</v>
      </c>
      <c r="AZ17" s="198" t="e">
        <f>AS17/#REF!</f>
        <v>#REF!</v>
      </c>
      <c r="BB17" s="217">
        <f t="shared" si="7"/>
        <v>1971</v>
      </c>
      <c r="BC17" s="183"/>
      <c r="BD17" s="221"/>
      <c r="BE17" s="221"/>
      <c r="BF17" s="184"/>
      <c r="BG17" s="376"/>
      <c r="BH17" s="376"/>
      <c r="BI17" s="376"/>
      <c r="BJ17" s="377"/>
      <c r="BK17" s="156"/>
    </row>
    <row r="18" spans="1:63" ht="19.95" customHeight="1" x14ac:dyDescent="0.25">
      <c r="A18" s="150">
        <v>1972</v>
      </c>
      <c r="B18" s="150" t="s">
        <v>196</v>
      </c>
      <c r="C18" s="183"/>
      <c r="D18" s="221"/>
      <c r="E18" s="221"/>
      <c r="F18" s="184"/>
      <c r="T18" s="217">
        <f t="shared" si="0"/>
        <v>1972</v>
      </c>
      <c r="U18" s="150" t="s">
        <v>196</v>
      </c>
      <c r="V18" s="576">
        <v>184.97300000000001</v>
      </c>
      <c r="W18" s="577">
        <v>590.41800000000001</v>
      </c>
      <c r="X18" s="577">
        <v>59.280999999999999</v>
      </c>
      <c r="Y18" s="578">
        <v>524.43600000000004</v>
      </c>
      <c r="Z18" s="579">
        <v>192.65299999999999</v>
      </c>
      <c r="AA18" s="580">
        <v>256.80599999999998</v>
      </c>
      <c r="AB18" s="581">
        <v>453.995</v>
      </c>
      <c r="AC18" s="938">
        <v>25.512</v>
      </c>
      <c r="AD18" s="938">
        <v>479.50700000000001</v>
      </c>
      <c r="AE18" s="582">
        <v>49.465000000000003</v>
      </c>
      <c r="AF18" s="196">
        <f t="shared" si="1"/>
        <v>0.10315803523201957</v>
      </c>
      <c r="AG18" s="197">
        <f t="shared" si="2"/>
        <v>1.9388915020382567</v>
      </c>
      <c r="AH18" s="198">
        <f t="shared" si="3"/>
        <v>0.40177307109176713</v>
      </c>
      <c r="AI18" s="198">
        <f t="shared" si="4"/>
        <v>0.53556256738692032</v>
      </c>
      <c r="AJ18" s="199">
        <f t="shared" si="5"/>
        <v>5.3204645604756552E-2</v>
      </c>
      <c r="AL18" s="217">
        <f t="shared" si="6"/>
        <v>1972</v>
      </c>
      <c r="AM18" s="150" t="s">
        <v>196</v>
      </c>
      <c r="AN18" s="576"/>
      <c r="AO18" s="577"/>
      <c r="AP18" s="577"/>
      <c r="AQ18" s="578"/>
      <c r="AR18" s="579"/>
      <c r="AS18" s="580"/>
      <c r="AT18" s="581"/>
      <c r="AU18" s="581"/>
      <c r="AV18" s="582"/>
      <c r="AW18" s="196" t="e">
        <f>AV18/#REF!</f>
        <v>#REF!</v>
      </c>
      <c r="AX18" s="197"/>
      <c r="AY18" s="198" t="e">
        <f>AR18/#REF!</f>
        <v>#REF!</v>
      </c>
      <c r="AZ18" s="198" t="e">
        <f>AS18/#REF!</f>
        <v>#REF!</v>
      </c>
      <c r="BB18" s="217">
        <f t="shared" si="7"/>
        <v>1972</v>
      </c>
      <c r="BC18" s="183"/>
      <c r="BD18" s="221"/>
      <c r="BE18" s="221"/>
      <c r="BF18" s="184"/>
      <c r="BG18" s="376"/>
      <c r="BH18" s="376"/>
      <c r="BI18" s="376"/>
      <c r="BJ18" s="377"/>
      <c r="BK18" s="156"/>
    </row>
    <row r="19" spans="1:63" ht="19.95" customHeight="1" x14ac:dyDescent="0.25">
      <c r="A19" s="150">
        <v>1973</v>
      </c>
      <c r="B19" s="150" t="s">
        <v>197</v>
      </c>
      <c r="C19" s="183"/>
      <c r="D19" s="221"/>
      <c r="E19" s="221"/>
      <c r="F19" s="184"/>
      <c r="T19" s="217">
        <f t="shared" si="0"/>
        <v>1973</v>
      </c>
      <c r="U19" s="150" t="s">
        <v>197</v>
      </c>
      <c r="V19" s="576">
        <v>159.494</v>
      </c>
      <c r="W19" s="577">
        <v>634.36199999999997</v>
      </c>
      <c r="X19" s="577">
        <v>64.451999999999998</v>
      </c>
      <c r="Y19" s="578">
        <v>586.49099999999999</v>
      </c>
      <c r="Z19" s="579">
        <v>213.154</v>
      </c>
      <c r="AA19" s="580">
        <v>286.30200000000002</v>
      </c>
      <c r="AB19" s="581">
        <v>504.53100000000001</v>
      </c>
      <c r="AC19" s="938">
        <v>29.079000000000001</v>
      </c>
      <c r="AD19" s="938">
        <v>533.61</v>
      </c>
      <c r="AE19" s="582">
        <v>57.956000000000003</v>
      </c>
      <c r="AF19" s="196">
        <f t="shared" si="1"/>
        <v>0.10861115796180731</v>
      </c>
      <c r="AG19" s="197">
        <f t="shared" si="2"/>
        <v>1.9930534062381788</v>
      </c>
      <c r="AH19" s="198">
        <f t="shared" si="3"/>
        <v>0.39945653192406438</v>
      </c>
      <c r="AI19" s="198">
        <f t="shared" si="4"/>
        <v>0.53653792095350539</v>
      </c>
      <c r="AJ19" s="199">
        <f t="shared" si="5"/>
        <v>5.449485579355709E-2</v>
      </c>
      <c r="AL19" s="217">
        <f t="shared" si="6"/>
        <v>1973</v>
      </c>
      <c r="AM19" s="150" t="s">
        <v>197</v>
      </c>
      <c r="AN19" s="576"/>
      <c r="AO19" s="577"/>
      <c r="AP19" s="577"/>
      <c r="AQ19" s="578"/>
      <c r="AR19" s="579"/>
      <c r="AS19" s="580"/>
      <c r="AT19" s="581"/>
      <c r="AU19" s="581"/>
      <c r="AV19" s="582"/>
      <c r="AW19" s="196" t="e">
        <f>AV19/#REF!</f>
        <v>#REF!</v>
      </c>
      <c r="AX19" s="197"/>
      <c r="AY19" s="198" t="e">
        <f>AR19/#REF!</f>
        <v>#REF!</v>
      </c>
      <c r="AZ19" s="198" t="e">
        <f>AS19/#REF!</f>
        <v>#REF!</v>
      </c>
      <c r="BB19" s="217">
        <f t="shared" si="7"/>
        <v>1973</v>
      </c>
      <c r="BC19" s="183"/>
      <c r="BD19" s="221"/>
      <c r="BE19" s="221"/>
      <c r="BF19" s="184"/>
      <c r="BG19" s="376"/>
      <c r="BH19" s="376"/>
      <c r="BI19" s="376"/>
      <c r="BJ19" s="377"/>
      <c r="BK19" s="156"/>
    </row>
    <row r="20" spans="1:63" ht="19.95" customHeight="1" x14ac:dyDescent="0.25">
      <c r="A20" s="150">
        <v>1974</v>
      </c>
      <c r="B20" s="150" t="s">
        <v>198</v>
      </c>
      <c r="C20" s="183"/>
      <c r="D20" s="221"/>
      <c r="E20" s="221"/>
      <c r="F20" s="184"/>
      <c r="T20" s="217">
        <f t="shared" si="0"/>
        <v>1974</v>
      </c>
      <c r="U20" s="150" t="s">
        <v>198</v>
      </c>
      <c r="V20" s="576">
        <v>154.30000000000001</v>
      </c>
      <c r="W20" s="577">
        <v>631.50900000000001</v>
      </c>
      <c r="X20" s="577">
        <v>57.097000000000001</v>
      </c>
      <c r="Y20" s="578">
        <v>586.77</v>
      </c>
      <c r="Z20" s="579">
        <v>215.41200000000001</v>
      </c>
      <c r="AA20" s="580">
        <v>279.16800000000001</v>
      </c>
      <c r="AB20" s="581">
        <v>497.53899999999999</v>
      </c>
      <c r="AC20" s="938">
        <v>24.625</v>
      </c>
      <c r="AD20" s="938">
        <v>522.16399999999999</v>
      </c>
      <c r="AE20" s="582">
        <v>67.564999999999998</v>
      </c>
      <c r="AF20" s="196">
        <f t="shared" si="1"/>
        <v>0.1293942133122927</v>
      </c>
      <c r="AG20" s="197">
        <f t="shared" si="2"/>
        <v>2.743756345177665</v>
      </c>
      <c r="AH20" s="198">
        <f t="shared" si="3"/>
        <v>0.41253705732298668</v>
      </c>
      <c r="AI20" s="198">
        <f t="shared" si="4"/>
        <v>0.5346366275729465</v>
      </c>
      <c r="AJ20" s="199">
        <f t="shared" si="5"/>
        <v>4.7159513103162992E-2</v>
      </c>
      <c r="AL20" s="217">
        <f t="shared" si="6"/>
        <v>1974</v>
      </c>
      <c r="AM20" s="150" t="s">
        <v>198</v>
      </c>
      <c r="AN20" s="576"/>
      <c r="AO20" s="577"/>
      <c r="AP20" s="577"/>
      <c r="AQ20" s="578"/>
      <c r="AR20" s="579"/>
      <c r="AS20" s="580"/>
      <c r="AT20" s="581"/>
      <c r="AU20" s="581"/>
      <c r="AV20" s="582"/>
      <c r="AW20" s="196" t="e">
        <f>AV20/#REF!</f>
        <v>#REF!</v>
      </c>
      <c r="AX20" s="197"/>
      <c r="AY20" s="198" t="e">
        <f>AR20/#REF!</f>
        <v>#REF!</v>
      </c>
      <c r="AZ20" s="198" t="e">
        <f>AS20/#REF!</f>
        <v>#REF!</v>
      </c>
      <c r="BB20" s="217">
        <f t="shared" si="7"/>
        <v>1974</v>
      </c>
      <c r="BC20" s="183"/>
      <c r="BD20" s="221"/>
      <c r="BE20" s="221"/>
      <c r="BF20" s="184"/>
      <c r="BG20" s="376"/>
      <c r="BH20" s="376"/>
      <c r="BI20" s="376"/>
      <c r="BJ20" s="377"/>
      <c r="BK20" s="156"/>
    </row>
    <row r="21" spans="1:63" ht="19.95" customHeight="1" x14ac:dyDescent="0.25">
      <c r="A21" s="150">
        <v>1975</v>
      </c>
      <c r="B21" s="150" t="s">
        <v>199</v>
      </c>
      <c r="C21" s="531">
        <v>21.086970918370586</v>
      </c>
      <c r="D21" s="532">
        <v>185.05336152864302</v>
      </c>
      <c r="E21" s="532">
        <v>0.32122604237823993</v>
      </c>
      <c r="F21" s="533">
        <v>206.46155848939185</v>
      </c>
      <c r="G21" s="534">
        <v>16.421862795526852</v>
      </c>
      <c r="H21" s="534">
        <v>1.4957666212166987</v>
      </c>
      <c r="I21" s="534">
        <v>115.74986278826937</v>
      </c>
      <c r="J21" s="535">
        <v>133.66749220501293</v>
      </c>
      <c r="K21" s="536">
        <v>48.851908399716592</v>
      </c>
      <c r="L21" s="536">
        <v>182.51940060472953</v>
      </c>
      <c r="M21" s="537">
        <v>23.942157884662318</v>
      </c>
      <c r="N21" s="166">
        <f>M21/L21</f>
        <v>0.1311759615982539</v>
      </c>
      <c r="O21" s="174">
        <f>M21/K21</f>
        <v>0.49009667521609485</v>
      </c>
      <c r="P21" s="176">
        <f>(G21+H21)/L21</f>
        <v>9.8168355568658716E-2</v>
      </c>
      <c r="Q21" s="171">
        <f>I21/L21</f>
        <v>0.63417840736252129</v>
      </c>
      <c r="R21" s="180">
        <f>K21/L21</f>
        <v>0.26765323706881994</v>
      </c>
      <c r="T21" s="217">
        <f t="shared" si="0"/>
        <v>1975</v>
      </c>
      <c r="U21" s="150" t="s">
        <v>199</v>
      </c>
      <c r="V21" s="576">
        <v>141.297</v>
      </c>
      <c r="W21" s="577">
        <v>642.76499999999999</v>
      </c>
      <c r="X21" s="577">
        <v>72.965999999999994</v>
      </c>
      <c r="Y21" s="578">
        <v>596.10299999999995</v>
      </c>
      <c r="Z21" s="579">
        <v>220.108</v>
      </c>
      <c r="AA21" s="580">
        <v>278.55799999999999</v>
      </c>
      <c r="AB21" s="581">
        <v>502.91</v>
      </c>
      <c r="AC21" s="938">
        <v>28.672999999999998</v>
      </c>
      <c r="AD21" s="938">
        <v>531.58299999999997</v>
      </c>
      <c r="AE21" s="582">
        <v>68.763999999999996</v>
      </c>
      <c r="AF21" s="196">
        <f t="shared" si="1"/>
        <v>0.12935703361469422</v>
      </c>
      <c r="AG21" s="197">
        <f t="shared" si="2"/>
        <v>2.3982143479928855</v>
      </c>
      <c r="AH21" s="198">
        <f t="shared" si="3"/>
        <v>0.41406139774973993</v>
      </c>
      <c r="AI21" s="198">
        <f t="shared" si="4"/>
        <v>0.52401600502649637</v>
      </c>
      <c r="AJ21" s="199">
        <f t="shared" si="5"/>
        <v>5.3938895713369316E-2</v>
      </c>
      <c r="AL21" s="217">
        <f t="shared" si="6"/>
        <v>1975</v>
      </c>
      <c r="AM21" s="150" t="s">
        <v>199</v>
      </c>
      <c r="AN21" s="576">
        <f>V21+C21</f>
        <v>162.38397091837058</v>
      </c>
      <c r="AO21" s="577">
        <f>W21+D21</f>
        <v>827.81836152864298</v>
      </c>
      <c r="AP21" s="577">
        <f>X21+E21</f>
        <v>73.287226042378236</v>
      </c>
      <c r="AQ21" s="577">
        <f>Y21+F21</f>
        <v>802.56455848939186</v>
      </c>
      <c r="AR21" s="579">
        <f>Z21+G21</f>
        <v>236.52986279552687</v>
      </c>
      <c r="AS21" s="580">
        <f>AA21+I21</f>
        <v>394.30786278826935</v>
      </c>
      <c r="AT21" s="581">
        <f>AB21+J21</f>
        <v>636.57749220501296</v>
      </c>
      <c r="AU21" s="581">
        <f>K21+AC21</f>
        <v>77.524908399716594</v>
      </c>
      <c r="AV21" s="582">
        <f t="shared" ref="AV21:AV57" si="8">AE21+M21</f>
        <v>92.706157884662318</v>
      </c>
      <c r="AW21" s="196">
        <f t="shared" ref="AW21:AW57" si="9">AV21/AT21</f>
        <v>0.14563216422173758</v>
      </c>
      <c r="AX21" s="197">
        <f>AV21/AU21</f>
        <v>1.1958241524991111</v>
      </c>
      <c r="AY21" s="198">
        <f>AR21/AT21</f>
        <v>0.37156491659204194</v>
      </c>
      <c r="AZ21" s="198">
        <f>AS21/AT21</f>
        <v>0.6194184802583006</v>
      </c>
      <c r="BB21" s="217">
        <f t="shared" si="7"/>
        <v>1975</v>
      </c>
      <c r="BC21" s="372">
        <f>C21/AN21</f>
        <v>0.12985869725387414</v>
      </c>
      <c r="BD21" s="369">
        <f t="shared" ref="BD21:BG21" si="10">D21/AO21</f>
        <v>0.22354343673523369</v>
      </c>
      <c r="BE21" s="369">
        <f t="shared" si="10"/>
        <v>4.3831109420418152E-3</v>
      </c>
      <c r="BF21" s="370">
        <f t="shared" si="10"/>
        <v>0.25725227497959696</v>
      </c>
      <c r="BG21" s="378">
        <f t="shared" si="10"/>
        <v>6.9428285297417486E-2</v>
      </c>
      <c r="BH21" s="378">
        <f>I21/AS21</f>
        <v>0.29355200266554998</v>
      </c>
      <c r="BI21" s="378">
        <f>J21/AT21</f>
        <v>0.20997835116979702</v>
      </c>
      <c r="BJ21" s="379">
        <f>K21/AU21</f>
        <v>0.63014467747368763</v>
      </c>
      <c r="BK21" s="381">
        <f>M21/AV21</f>
        <v>0.25825854971197554</v>
      </c>
    </row>
    <row r="22" spans="1:63" ht="19.95" customHeight="1" x14ac:dyDescent="0.25">
      <c r="A22" s="150">
        <v>1976</v>
      </c>
      <c r="B22" s="150" t="s">
        <v>200</v>
      </c>
      <c r="C22" s="531">
        <v>23.942157884662318</v>
      </c>
      <c r="D22" s="532">
        <v>193.99087190457141</v>
      </c>
      <c r="E22" s="532">
        <v>0.27269527383832692</v>
      </c>
      <c r="F22" s="533">
        <v>218.20572506307207</v>
      </c>
      <c r="G22" s="534">
        <v>17.081567724535095</v>
      </c>
      <c r="H22" s="534">
        <v>1.5919282307806055</v>
      </c>
      <c r="I22" s="534">
        <v>112.80146800676037</v>
      </c>
      <c r="J22" s="535">
        <v>131.47496396207606</v>
      </c>
      <c r="K22" s="536">
        <v>49.768698670338949</v>
      </c>
      <c r="L22" s="536">
        <v>181.24366263241504</v>
      </c>
      <c r="M22" s="537">
        <v>36.962062430657049</v>
      </c>
      <c r="N22" s="166">
        <f t="shared" ref="N22:N57" si="11">M22/L22</f>
        <v>0.20393575087709834</v>
      </c>
      <c r="O22" s="174">
        <f t="shared" ref="O22:O57" si="12">M22/K22</f>
        <v>0.74267689166415007</v>
      </c>
      <c r="P22" s="176">
        <f t="shared" ref="P22:P57" si="13">(G22+H22)/L22</f>
        <v>0.10302978699557568</v>
      </c>
      <c r="Q22" s="171">
        <f t="shared" ref="Q22:Q57" si="14">I22/L22</f>
        <v>0.62237468813205321</v>
      </c>
      <c r="R22" s="180">
        <f t="shared" ref="R22:R57" si="15">K22/L22</f>
        <v>0.27459552487237104</v>
      </c>
      <c r="T22" s="217">
        <f t="shared" si="0"/>
        <v>1976</v>
      </c>
      <c r="U22" s="150" t="s">
        <v>200</v>
      </c>
      <c r="V22" s="576">
        <v>114.291</v>
      </c>
      <c r="W22" s="577">
        <v>696.46900000000005</v>
      </c>
      <c r="X22" s="577">
        <v>76.986000000000004</v>
      </c>
      <c r="Y22" s="578">
        <v>643.428</v>
      </c>
      <c r="Z22" s="579">
        <v>228.35900000000001</v>
      </c>
      <c r="AA22" s="580">
        <v>308.38</v>
      </c>
      <c r="AB22" s="581">
        <v>539.25300000000004</v>
      </c>
      <c r="AC22" s="938">
        <v>30.009</v>
      </c>
      <c r="AD22" s="938">
        <v>569.26199999999994</v>
      </c>
      <c r="AE22" s="582">
        <v>76.680000000000007</v>
      </c>
      <c r="AF22" s="196">
        <f t="shared" si="1"/>
        <v>0.13470071777143042</v>
      </c>
      <c r="AG22" s="197">
        <f t="shared" si="2"/>
        <v>2.5552334299710089</v>
      </c>
      <c r="AH22" s="198">
        <f t="shared" si="3"/>
        <v>0.40114920721917152</v>
      </c>
      <c r="AI22" s="198">
        <f t="shared" si="4"/>
        <v>0.54171892731290694</v>
      </c>
      <c r="AJ22" s="199">
        <f t="shared" si="5"/>
        <v>5.271562127807583E-2</v>
      </c>
      <c r="AL22" s="217">
        <f t="shared" si="6"/>
        <v>1976</v>
      </c>
      <c r="AM22" s="150" t="s">
        <v>200</v>
      </c>
      <c r="AN22" s="576">
        <f t="shared" ref="AN22:AN57" si="16">V22+C22</f>
        <v>138.23315788466232</v>
      </c>
      <c r="AO22" s="577">
        <f t="shared" ref="AO22:AO57" si="17">W22+D22</f>
        <v>890.4598719045714</v>
      </c>
      <c r="AP22" s="577">
        <f t="shared" ref="AP22:AP57" si="18">X22+E22</f>
        <v>77.258695273838327</v>
      </c>
      <c r="AQ22" s="577">
        <f t="shared" ref="AQ22:AQ57" si="19">Y22+F22</f>
        <v>861.63372506307201</v>
      </c>
      <c r="AR22" s="579">
        <f t="shared" ref="AR22:AR57" si="20">Z22+G22</f>
        <v>245.4405677245351</v>
      </c>
      <c r="AS22" s="580">
        <f t="shared" ref="AS22:AS57" si="21">AA22+I22</f>
        <v>421.18146800676038</v>
      </c>
      <c r="AT22" s="581">
        <f t="shared" ref="AT22:AT57" si="22">AB22+J22</f>
        <v>670.72796396207605</v>
      </c>
      <c r="AU22" s="581">
        <f t="shared" ref="AU22:AU57" si="23">K22+AC22</f>
        <v>79.77769867033895</v>
      </c>
      <c r="AV22" s="582">
        <f t="shared" si="8"/>
        <v>113.64206243065706</v>
      </c>
      <c r="AW22" s="196">
        <f t="shared" si="9"/>
        <v>0.16943092958188122</v>
      </c>
      <c r="AX22" s="197">
        <f t="shared" ref="AX22:AX57" si="24">AV22/AU22</f>
        <v>1.424484089222152</v>
      </c>
      <c r="AY22" s="198">
        <f t="shared" ref="AY22:AY57" si="25">AR22/AT22</f>
        <v>0.36593161596347679</v>
      </c>
      <c r="AZ22" s="198">
        <f t="shared" ref="AZ22:AZ57" si="26">AS22/AT22</f>
        <v>0.62794678414597105</v>
      </c>
      <c r="BB22" s="217">
        <f t="shared" si="7"/>
        <v>1976</v>
      </c>
      <c r="BC22" s="372">
        <f t="shared" ref="BC22:BC60" si="27">C22/AN22</f>
        <v>0.17320126553600801</v>
      </c>
      <c r="BD22" s="369">
        <f t="shared" ref="BD22:BD60" si="28">D22/AO22</f>
        <v>0.21785470409761595</v>
      </c>
      <c r="BE22" s="369">
        <f t="shared" ref="BE22:BE60" si="29">E22/AP22</f>
        <v>3.5296386105379673E-3</v>
      </c>
      <c r="BF22" s="370">
        <f t="shared" ref="BF22:BF60" si="30">F22/AQ22</f>
        <v>0.25324649989425529</v>
      </c>
      <c r="BG22" s="378">
        <f t="shared" ref="BG22:BG60" si="31">G22/AR22</f>
        <v>6.9595535419826035E-2</v>
      </c>
      <c r="BH22" s="378">
        <f t="shared" ref="BH22:BH60" si="32">I22/AS22</f>
        <v>0.26782153673710496</v>
      </c>
      <c r="BI22" s="378">
        <f t="shared" ref="BI22:BI60" si="33">J22/AT22</f>
        <v>0.19601831297660022</v>
      </c>
      <c r="BJ22" s="379">
        <f t="shared" ref="BJ22:BJ60" si="34">K22/AU22</f>
        <v>0.62384224538734112</v>
      </c>
      <c r="BK22" s="381">
        <f t="shared" ref="BK22:BK60" si="35">M22/AV22</f>
        <v>0.32524983830886411</v>
      </c>
    </row>
    <row r="23" spans="1:63" ht="19.95" customHeight="1" x14ac:dyDescent="0.25">
      <c r="A23" s="150">
        <v>1977</v>
      </c>
      <c r="B23" s="150" t="s">
        <v>201</v>
      </c>
      <c r="C23" s="531">
        <v>36.962062430657049</v>
      </c>
      <c r="D23" s="532">
        <v>205.31300150320553</v>
      </c>
      <c r="E23" s="532">
        <v>0.23770605573200307</v>
      </c>
      <c r="F23" s="533">
        <v>242.51276998959457</v>
      </c>
      <c r="G23" s="534">
        <v>18.128822083785792</v>
      </c>
      <c r="H23" s="534">
        <v>1.4823402832775869</v>
      </c>
      <c r="I23" s="534">
        <v>117.43398550862682</v>
      </c>
      <c r="J23" s="535">
        <v>137.04514787569019</v>
      </c>
      <c r="K23" s="536">
        <v>55.184643898137644</v>
      </c>
      <c r="L23" s="536">
        <v>192.22979177382786</v>
      </c>
      <c r="M23" s="537">
        <v>50.282978215766697</v>
      </c>
      <c r="N23" s="166">
        <f t="shared" si="11"/>
        <v>0.26157744724047888</v>
      </c>
      <c r="O23" s="174">
        <f t="shared" si="12"/>
        <v>0.91117699895973481</v>
      </c>
      <c r="P23" s="176">
        <f t="shared" si="13"/>
        <v>0.10201937059858712</v>
      </c>
      <c r="Q23" s="171">
        <f t="shared" si="14"/>
        <v>0.61090419141064423</v>
      </c>
      <c r="R23" s="180">
        <f t="shared" si="15"/>
        <v>0.28707643799076854</v>
      </c>
      <c r="T23" s="217">
        <f t="shared" si="0"/>
        <v>1977</v>
      </c>
      <c r="U23" s="150" t="s">
        <v>201</v>
      </c>
      <c r="V23" s="576">
        <v>120.363</v>
      </c>
      <c r="W23" s="577">
        <v>682.24400000000003</v>
      </c>
      <c r="X23" s="577">
        <v>79.564999999999998</v>
      </c>
      <c r="Y23" s="578">
        <v>641.55100000000004</v>
      </c>
      <c r="Z23" s="579">
        <v>230.298</v>
      </c>
      <c r="AA23" s="580">
        <v>308.62900000000002</v>
      </c>
      <c r="AB23" s="581">
        <v>543.33000000000004</v>
      </c>
      <c r="AC23" s="938">
        <v>29.024999999999999</v>
      </c>
      <c r="AD23" s="938">
        <v>572.35500000000002</v>
      </c>
      <c r="AE23" s="582">
        <v>73.599000000000004</v>
      </c>
      <c r="AF23" s="196">
        <f t="shared" si="1"/>
        <v>0.12858977382917944</v>
      </c>
      <c r="AG23" s="197">
        <f t="shared" si="2"/>
        <v>2.5357105943152458</v>
      </c>
      <c r="AH23" s="198">
        <f t="shared" si="3"/>
        <v>0.40236915900096965</v>
      </c>
      <c r="AI23" s="198">
        <f t="shared" si="4"/>
        <v>0.53922652898987522</v>
      </c>
      <c r="AJ23" s="199">
        <f t="shared" si="5"/>
        <v>5.0711533925623081E-2</v>
      </c>
      <c r="AL23" s="217">
        <f t="shared" si="6"/>
        <v>1977</v>
      </c>
      <c r="AM23" s="150" t="s">
        <v>201</v>
      </c>
      <c r="AN23" s="576">
        <f t="shared" si="16"/>
        <v>157.32506243065706</v>
      </c>
      <c r="AO23" s="577">
        <f t="shared" si="17"/>
        <v>887.55700150320558</v>
      </c>
      <c r="AP23" s="577">
        <f t="shared" si="18"/>
        <v>79.802706055732003</v>
      </c>
      <c r="AQ23" s="577">
        <f t="shared" si="19"/>
        <v>884.06376998959468</v>
      </c>
      <c r="AR23" s="579">
        <f t="shared" si="20"/>
        <v>248.42682208378579</v>
      </c>
      <c r="AS23" s="580">
        <f t="shared" si="21"/>
        <v>426.06298550862687</v>
      </c>
      <c r="AT23" s="581">
        <f t="shared" si="22"/>
        <v>680.37514787569023</v>
      </c>
      <c r="AU23" s="581">
        <f t="shared" si="23"/>
        <v>84.209643898137642</v>
      </c>
      <c r="AV23" s="582">
        <f t="shared" si="8"/>
        <v>123.88197821576671</v>
      </c>
      <c r="AW23" s="196">
        <f t="shared" si="9"/>
        <v>0.18207892895935243</v>
      </c>
      <c r="AX23" s="197">
        <f t="shared" si="24"/>
        <v>1.4711139066876691</v>
      </c>
      <c r="AY23" s="198">
        <f t="shared" si="25"/>
        <v>0.36513212285816071</v>
      </c>
      <c r="AZ23" s="198">
        <f t="shared" si="26"/>
        <v>0.6262177371394404</v>
      </c>
      <c r="BB23" s="217">
        <f t="shared" si="7"/>
        <v>1977</v>
      </c>
      <c r="BC23" s="372">
        <f t="shared" si="27"/>
        <v>0.2349407135747906</v>
      </c>
      <c r="BD23" s="369">
        <f t="shared" si="28"/>
        <v>0.23132373600284645</v>
      </c>
      <c r="BE23" s="369">
        <f t="shared" si="29"/>
        <v>2.9786716200575422E-3</v>
      </c>
      <c r="BF23" s="370">
        <f t="shared" si="30"/>
        <v>0.27431592405652921</v>
      </c>
      <c r="BG23" s="378">
        <f t="shared" si="31"/>
        <v>7.2974495796076178E-2</v>
      </c>
      <c r="BH23" s="378">
        <f t="shared" si="32"/>
        <v>0.27562588045153957</v>
      </c>
      <c r="BI23" s="378">
        <f t="shared" si="33"/>
        <v>0.20142585793085052</v>
      </c>
      <c r="BJ23" s="379">
        <f t="shared" si="34"/>
        <v>0.65532451324566277</v>
      </c>
      <c r="BK23" s="381">
        <f t="shared" si="35"/>
        <v>0.40589421431572748</v>
      </c>
    </row>
    <row r="24" spans="1:63" ht="19.95" customHeight="1" x14ac:dyDescent="0.25">
      <c r="A24" s="150">
        <v>1978</v>
      </c>
      <c r="B24" s="150" t="s">
        <v>202</v>
      </c>
      <c r="C24" s="531">
        <v>50.282978215766697</v>
      </c>
      <c r="D24" s="532">
        <v>221.53298297848795</v>
      </c>
      <c r="E24" s="532">
        <v>0.18624417247038269</v>
      </c>
      <c r="F24" s="533">
        <v>272.00220536672504</v>
      </c>
      <c r="G24" s="534">
        <v>19.1394261692027</v>
      </c>
      <c r="H24" s="534">
        <v>1.3277559599786268</v>
      </c>
      <c r="I24" s="534">
        <v>134.61101540309409</v>
      </c>
      <c r="J24" s="535">
        <v>155.07819753227542</v>
      </c>
      <c r="K24" s="536">
        <v>59.190979678148913</v>
      </c>
      <c r="L24" s="536">
        <v>214.26917721042435</v>
      </c>
      <c r="M24" s="537">
        <v>57.733028156300726</v>
      </c>
      <c r="N24" s="166">
        <f t="shared" si="11"/>
        <v>0.26944159168354698</v>
      </c>
      <c r="O24" s="174">
        <f t="shared" si="12"/>
        <v>0.97536868742879734</v>
      </c>
      <c r="P24" s="176">
        <f t="shared" si="13"/>
        <v>9.552088823807546E-2</v>
      </c>
      <c r="Q24" s="171">
        <f t="shared" si="14"/>
        <v>0.62823322120147274</v>
      </c>
      <c r="R24" s="180">
        <f t="shared" si="15"/>
        <v>0.27624589056045168</v>
      </c>
      <c r="T24" s="217">
        <f t="shared" si="0"/>
        <v>1978</v>
      </c>
      <c r="U24" s="150" t="s">
        <v>202</v>
      </c>
      <c r="V24" s="576">
        <v>109.99299999999999</v>
      </c>
      <c r="W24" s="577">
        <v>707.88800000000003</v>
      </c>
      <c r="X24" s="577">
        <v>86.234999999999999</v>
      </c>
      <c r="Y24" s="578">
        <v>681.82</v>
      </c>
      <c r="Z24" s="579">
        <v>234.96600000000001</v>
      </c>
      <c r="AA24" s="580">
        <v>332.2</v>
      </c>
      <c r="AB24" s="581">
        <v>569.23299999999995</v>
      </c>
      <c r="AC24" s="938">
        <v>29.288</v>
      </c>
      <c r="AD24" s="938">
        <v>598.52099999999996</v>
      </c>
      <c r="AE24" s="582">
        <v>85.366</v>
      </c>
      <c r="AF24" s="196">
        <f t="shared" si="1"/>
        <v>0.14262824529130974</v>
      </c>
      <c r="AG24" s="197">
        <f t="shared" si="2"/>
        <v>2.9147090958754438</v>
      </c>
      <c r="AH24" s="198">
        <f t="shared" si="3"/>
        <v>0.39257770404045977</v>
      </c>
      <c r="AI24" s="198">
        <f t="shared" si="4"/>
        <v>0.5550348275164948</v>
      </c>
      <c r="AJ24" s="199">
        <f t="shared" si="5"/>
        <v>4.8933955533723969E-2</v>
      </c>
      <c r="AL24" s="217">
        <f t="shared" si="6"/>
        <v>1978</v>
      </c>
      <c r="AM24" s="150" t="s">
        <v>202</v>
      </c>
      <c r="AN24" s="576">
        <f t="shared" si="16"/>
        <v>160.27597821576668</v>
      </c>
      <c r="AO24" s="577">
        <f t="shared" si="17"/>
        <v>929.42098297848793</v>
      </c>
      <c r="AP24" s="577">
        <f t="shared" si="18"/>
        <v>86.421244172470381</v>
      </c>
      <c r="AQ24" s="577">
        <f t="shared" si="19"/>
        <v>953.82220536672503</v>
      </c>
      <c r="AR24" s="579">
        <f t="shared" si="20"/>
        <v>254.1054261692027</v>
      </c>
      <c r="AS24" s="580">
        <f t="shared" si="21"/>
        <v>466.81101540309407</v>
      </c>
      <c r="AT24" s="581">
        <f t="shared" si="22"/>
        <v>724.3111975322754</v>
      </c>
      <c r="AU24" s="581">
        <f t="shared" si="23"/>
        <v>88.478979678148917</v>
      </c>
      <c r="AV24" s="582">
        <f t="shared" si="8"/>
        <v>143.09902815630073</v>
      </c>
      <c r="AW24" s="196">
        <f t="shared" si="9"/>
        <v>0.19756567155642271</v>
      </c>
      <c r="AX24" s="197">
        <f t="shared" si="24"/>
        <v>1.617322314032527</v>
      </c>
      <c r="AY24" s="198">
        <f t="shared" si="25"/>
        <v>0.35082355075406624</v>
      </c>
      <c r="AZ24" s="198">
        <f t="shared" si="26"/>
        <v>0.64448957436184451</v>
      </c>
      <c r="BB24" s="217">
        <f t="shared" si="7"/>
        <v>1978</v>
      </c>
      <c r="BC24" s="372">
        <f t="shared" si="27"/>
        <v>0.31372747666574685</v>
      </c>
      <c r="BD24" s="369">
        <f t="shared" si="28"/>
        <v>0.2383559087170033</v>
      </c>
      <c r="BE24" s="369">
        <f t="shared" si="29"/>
        <v>2.155073954949043E-3</v>
      </c>
      <c r="BF24" s="370">
        <f t="shared" si="30"/>
        <v>0.28517076226186805</v>
      </c>
      <c r="BG24" s="378">
        <f t="shared" si="31"/>
        <v>7.5320808601931299E-2</v>
      </c>
      <c r="BH24" s="378">
        <f t="shared" si="32"/>
        <v>0.28836297979570313</v>
      </c>
      <c r="BI24" s="378">
        <f t="shared" si="33"/>
        <v>0.21410437676598962</v>
      </c>
      <c r="BJ24" s="379">
        <f t="shared" si="34"/>
        <v>0.66898352460055466</v>
      </c>
      <c r="BK24" s="381">
        <f t="shared" si="35"/>
        <v>0.40344807997746496</v>
      </c>
    </row>
    <row r="25" spans="1:63" ht="19.95" customHeight="1" x14ac:dyDescent="0.25">
      <c r="A25" s="150">
        <v>1979</v>
      </c>
      <c r="B25" s="150" t="s">
        <v>203</v>
      </c>
      <c r="C25" s="531">
        <v>57.733028156300726</v>
      </c>
      <c r="D25" s="532">
        <v>237.88250321370288</v>
      </c>
      <c r="E25" s="532">
        <v>0.18776189296849985</v>
      </c>
      <c r="F25" s="533">
        <v>295.80329326297215</v>
      </c>
      <c r="G25" s="534">
        <v>20.026653095179128</v>
      </c>
      <c r="H25" s="534">
        <v>1.3302960779671074</v>
      </c>
      <c r="I25" s="534">
        <v>140.0737650263855</v>
      </c>
      <c r="J25" s="535">
        <v>161.43071419953174</v>
      </c>
      <c r="K25" s="536">
        <v>70.565475623485568</v>
      </c>
      <c r="L25" s="536">
        <v>231.99618982301735</v>
      </c>
      <c r="M25" s="537">
        <v>63.807103439954787</v>
      </c>
      <c r="N25" s="166">
        <f t="shared" si="11"/>
        <v>0.27503513522627782</v>
      </c>
      <c r="O25" s="174">
        <f t="shared" si="12"/>
        <v>0.90422551362664572</v>
      </c>
      <c r="P25" s="176">
        <f t="shared" si="13"/>
        <v>9.2057327275240117E-2</v>
      </c>
      <c r="Q25" s="171">
        <f t="shared" si="14"/>
        <v>0.60377614448428396</v>
      </c>
      <c r="R25" s="180">
        <f t="shared" si="15"/>
        <v>0.30416652824047569</v>
      </c>
      <c r="T25" s="217">
        <f t="shared" si="0"/>
        <v>1979</v>
      </c>
      <c r="U25" s="150" t="s">
        <v>203</v>
      </c>
      <c r="V25" s="576">
        <v>102.916</v>
      </c>
      <c r="W25" s="577">
        <v>729.76400000000001</v>
      </c>
      <c r="X25" s="577">
        <v>101.619</v>
      </c>
      <c r="Y25" s="578">
        <v>684.07</v>
      </c>
      <c r="Z25" s="579">
        <v>229.72200000000001</v>
      </c>
      <c r="AA25" s="580">
        <v>339.38799999999998</v>
      </c>
      <c r="AB25" s="581">
        <v>563.755</v>
      </c>
      <c r="AC25" s="938">
        <v>25.826000000000001</v>
      </c>
      <c r="AD25" s="938">
        <v>589.58100000000002</v>
      </c>
      <c r="AE25" s="582">
        <v>89.134</v>
      </c>
      <c r="AF25" s="196">
        <f t="shared" si="1"/>
        <v>0.15118194107340635</v>
      </c>
      <c r="AG25" s="197">
        <f t="shared" si="2"/>
        <v>3.4513281189498954</v>
      </c>
      <c r="AH25" s="198">
        <f t="shared" si="3"/>
        <v>0.38963602965495836</v>
      </c>
      <c r="AI25" s="198">
        <f t="shared" si="4"/>
        <v>0.57564270219019942</v>
      </c>
      <c r="AJ25" s="199">
        <f t="shared" si="5"/>
        <v>4.3803989612962425E-2</v>
      </c>
      <c r="AL25" s="217">
        <f t="shared" si="6"/>
        <v>1979</v>
      </c>
      <c r="AM25" s="150" t="s">
        <v>203</v>
      </c>
      <c r="AN25" s="576">
        <f t="shared" si="16"/>
        <v>160.64902815630072</v>
      </c>
      <c r="AO25" s="577">
        <f t="shared" si="17"/>
        <v>967.64650321370289</v>
      </c>
      <c r="AP25" s="577">
        <f t="shared" si="18"/>
        <v>101.8067618929685</v>
      </c>
      <c r="AQ25" s="577">
        <f t="shared" si="19"/>
        <v>979.8732932629722</v>
      </c>
      <c r="AR25" s="579">
        <f t="shared" si="20"/>
        <v>249.74865309517912</v>
      </c>
      <c r="AS25" s="580">
        <f t="shared" si="21"/>
        <v>479.46176502638548</v>
      </c>
      <c r="AT25" s="581">
        <f t="shared" si="22"/>
        <v>725.18571419953173</v>
      </c>
      <c r="AU25" s="581">
        <f t="shared" si="23"/>
        <v>96.391475623485576</v>
      </c>
      <c r="AV25" s="582">
        <f t="shared" si="8"/>
        <v>152.94110343995479</v>
      </c>
      <c r="AW25" s="196">
        <f t="shared" si="9"/>
        <v>0.21089922270293607</v>
      </c>
      <c r="AX25" s="197">
        <f t="shared" si="24"/>
        <v>1.586666273658446</v>
      </c>
      <c r="AY25" s="198">
        <f t="shared" si="25"/>
        <v>0.34439268204676998</v>
      </c>
      <c r="AZ25" s="198">
        <f t="shared" si="26"/>
        <v>0.66115721206066624</v>
      </c>
      <c r="BB25" s="217">
        <f t="shared" si="7"/>
        <v>1979</v>
      </c>
      <c r="BC25" s="372">
        <f t="shared" si="27"/>
        <v>0.35937365335400828</v>
      </c>
      <c r="BD25" s="369">
        <f t="shared" si="28"/>
        <v>0.24583616271402675</v>
      </c>
      <c r="BE25" s="369">
        <f t="shared" si="29"/>
        <v>1.8442968765267056E-3</v>
      </c>
      <c r="BF25" s="370">
        <f t="shared" si="30"/>
        <v>0.30187912589999155</v>
      </c>
      <c r="BG25" s="378">
        <f t="shared" si="31"/>
        <v>8.0187231630622566E-2</v>
      </c>
      <c r="BH25" s="378">
        <f t="shared" si="32"/>
        <v>0.29214793596456445</v>
      </c>
      <c r="BI25" s="378">
        <f t="shared" si="33"/>
        <v>0.2226060318600192</v>
      </c>
      <c r="BJ25" s="379">
        <f t="shared" si="34"/>
        <v>0.73207174355459748</v>
      </c>
      <c r="BK25" s="381">
        <f t="shared" si="35"/>
        <v>0.4172004909393483</v>
      </c>
    </row>
    <row r="26" spans="1:63" ht="19.95" customHeight="1" x14ac:dyDescent="0.25">
      <c r="A26" s="150">
        <v>1980</v>
      </c>
      <c r="B26" s="150" t="s">
        <v>204</v>
      </c>
      <c r="C26" s="531">
        <v>63.807103439954787</v>
      </c>
      <c r="D26" s="532">
        <v>197.88662546232416</v>
      </c>
      <c r="E26" s="532">
        <v>0.16900130725357906</v>
      </c>
      <c r="F26" s="533">
        <v>261.86273020953251</v>
      </c>
      <c r="G26" s="534">
        <v>20.593462280608648</v>
      </c>
      <c r="H26" s="534">
        <v>1.3890816657005147</v>
      </c>
      <c r="I26" s="534">
        <v>125.68939618673863</v>
      </c>
      <c r="J26" s="535">
        <v>147.6719401330478</v>
      </c>
      <c r="K26" s="536">
        <v>69.959113172235419</v>
      </c>
      <c r="L26" s="536">
        <v>217.63105330528322</v>
      </c>
      <c r="M26" s="537">
        <v>44.231676904249341</v>
      </c>
      <c r="N26" s="166">
        <f t="shared" si="11"/>
        <v>0.20324156976901223</v>
      </c>
      <c r="O26" s="174">
        <f t="shared" si="12"/>
        <v>0.63225039453192367</v>
      </c>
      <c r="P26" s="176">
        <f t="shared" si="13"/>
        <v>0.10100830562756605</v>
      </c>
      <c r="Q26" s="171">
        <f t="shared" si="14"/>
        <v>0.57753429153525759</v>
      </c>
      <c r="R26" s="180">
        <f t="shared" si="15"/>
        <v>0.32145740283717633</v>
      </c>
      <c r="T26" s="217">
        <f t="shared" si="0"/>
        <v>1980</v>
      </c>
      <c r="U26" s="150" t="s">
        <v>204</v>
      </c>
      <c r="V26" s="576">
        <v>115.67400000000001</v>
      </c>
      <c r="W26" s="577">
        <v>783.83600000000001</v>
      </c>
      <c r="X26" s="577">
        <v>100.57899999999999</v>
      </c>
      <c r="Y26" s="578">
        <v>715.91700000000003</v>
      </c>
      <c r="Z26" s="579">
        <v>232.74</v>
      </c>
      <c r="AA26" s="580">
        <v>344.56099999999998</v>
      </c>
      <c r="AB26" s="581">
        <v>587.03800000000001</v>
      </c>
      <c r="AC26" s="938">
        <v>39.305</v>
      </c>
      <c r="AD26" s="938">
        <v>626.34299999999996</v>
      </c>
      <c r="AE26" s="582">
        <v>98.278999999999996</v>
      </c>
      <c r="AF26" s="196">
        <f t="shared" si="1"/>
        <v>0.15690923343918589</v>
      </c>
      <c r="AG26" s="197">
        <f t="shared" si="2"/>
        <v>2.5004197939193484</v>
      </c>
      <c r="AH26" s="198">
        <f t="shared" si="3"/>
        <v>0.37158553699809854</v>
      </c>
      <c r="AI26" s="198">
        <f t="shared" si="4"/>
        <v>0.55011551178826934</v>
      </c>
      <c r="AJ26" s="199">
        <f t="shared" si="5"/>
        <v>6.2753156018347772E-2</v>
      </c>
      <c r="AL26" s="217">
        <f t="shared" si="6"/>
        <v>1980</v>
      </c>
      <c r="AM26" s="150" t="s">
        <v>204</v>
      </c>
      <c r="AN26" s="576">
        <f t="shared" si="16"/>
        <v>179.48110343995478</v>
      </c>
      <c r="AO26" s="577">
        <f t="shared" si="17"/>
        <v>981.72262546232423</v>
      </c>
      <c r="AP26" s="577">
        <f t="shared" si="18"/>
        <v>100.74800130725357</v>
      </c>
      <c r="AQ26" s="577">
        <f t="shared" si="19"/>
        <v>977.77973020953254</v>
      </c>
      <c r="AR26" s="579">
        <f t="shared" si="20"/>
        <v>253.33346228060867</v>
      </c>
      <c r="AS26" s="580">
        <f t="shared" si="21"/>
        <v>470.25039618673861</v>
      </c>
      <c r="AT26" s="581">
        <f t="shared" si="22"/>
        <v>734.70994013304778</v>
      </c>
      <c r="AU26" s="581">
        <f t="shared" si="23"/>
        <v>109.26411317223543</v>
      </c>
      <c r="AV26" s="582">
        <f t="shared" si="8"/>
        <v>142.51067690424935</v>
      </c>
      <c r="AW26" s="196">
        <f t="shared" si="9"/>
        <v>0.19396862505826756</v>
      </c>
      <c r="AX26" s="197">
        <f t="shared" si="24"/>
        <v>1.3042770656053067</v>
      </c>
      <c r="AY26" s="198">
        <f t="shared" si="25"/>
        <v>0.34480745181524669</v>
      </c>
      <c r="AZ26" s="198">
        <f t="shared" si="26"/>
        <v>0.64004904588820655</v>
      </c>
      <c r="BB26" s="217">
        <f t="shared" si="7"/>
        <v>1980</v>
      </c>
      <c r="BC26" s="372">
        <f t="shared" si="27"/>
        <v>0.35550875394133841</v>
      </c>
      <c r="BD26" s="369">
        <f t="shared" si="28"/>
        <v>0.20157081066470592</v>
      </c>
      <c r="BE26" s="369">
        <f t="shared" si="29"/>
        <v>1.6774656078602666E-3</v>
      </c>
      <c r="BF26" s="370">
        <f t="shared" si="30"/>
        <v>0.26781362112448048</v>
      </c>
      <c r="BG26" s="378">
        <f t="shared" si="31"/>
        <v>8.1289941309837646E-2</v>
      </c>
      <c r="BH26" s="378">
        <f t="shared" si="32"/>
        <v>0.26728185070327254</v>
      </c>
      <c r="BI26" s="378">
        <f t="shared" si="33"/>
        <v>0.20099352420127331</v>
      </c>
      <c r="BJ26" s="379">
        <f t="shared" si="34"/>
        <v>0.64027530303529145</v>
      </c>
      <c r="BK26" s="381">
        <f t="shared" si="35"/>
        <v>0.31037447765382448</v>
      </c>
    </row>
    <row r="27" spans="1:63" ht="19.95" customHeight="1" x14ac:dyDescent="0.25">
      <c r="A27" s="150">
        <v>1981</v>
      </c>
      <c r="B27" s="150" t="s">
        <v>205</v>
      </c>
      <c r="C27" s="531">
        <v>44.231676904249341</v>
      </c>
      <c r="D27" s="532">
        <v>246.17583603901258</v>
      </c>
      <c r="E27" s="532">
        <v>0.18984116097907033</v>
      </c>
      <c r="F27" s="533">
        <v>290.59735410424099</v>
      </c>
      <c r="G27" s="534">
        <v>22.395857430434791</v>
      </c>
      <c r="H27" s="534">
        <v>1.3861786737136799</v>
      </c>
      <c r="I27" s="534">
        <v>129.36856114109355</v>
      </c>
      <c r="J27" s="535">
        <v>153.15059724524201</v>
      </c>
      <c r="K27" s="536">
        <v>59.495579741107555</v>
      </c>
      <c r="L27" s="536">
        <v>212.64617698634959</v>
      </c>
      <c r="M27" s="537">
        <v>77.951177117891433</v>
      </c>
      <c r="N27" s="166">
        <f t="shared" si="11"/>
        <v>0.36657690358052081</v>
      </c>
      <c r="O27" s="174">
        <f t="shared" si="12"/>
        <v>1.3102011520367163</v>
      </c>
      <c r="P27" s="176">
        <f t="shared" si="13"/>
        <v>0.11183853122210193</v>
      </c>
      <c r="Q27" s="171">
        <f t="shared" si="14"/>
        <v>0.60837473296967914</v>
      </c>
      <c r="R27" s="180">
        <f t="shared" si="15"/>
        <v>0.27978673580821894</v>
      </c>
      <c r="T27" s="217">
        <f t="shared" si="0"/>
        <v>1981</v>
      </c>
      <c r="U27" s="150" t="s">
        <v>205</v>
      </c>
      <c r="V27" s="576">
        <v>143.46600000000001</v>
      </c>
      <c r="W27" s="577">
        <v>769.96100000000001</v>
      </c>
      <c r="X27" s="577">
        <v>102.184</v>
      </c>
      <c r="Y27" s="578">
        <v>712.81399999999996</v>
      </c>
      <c r="Z27" s="579">
        <v>230.70500000000001</v>
      </c>
      <c r="AA27" s="580">
        <v>353.25400000000002</v>
      </c>
      <c r="AB27" s="581">
        <v>579.54300000000001</v>
      </c>
      <c r="AC27" s="938">
        <v>38.435000000000002</v>
      </c>
      <c r="AD27" s="938">
        <v>617.97799999999995</v>
      </c>
      <c r="AE27" s="582">
        <v>90.42</v>
      </c>
      <c r="AF27" s="196">
        <f t="shared" si="1"/>
        <v>0.14631588826786715</v>
      </c>
      <c r="AG27" s="197">
        <f t="shared" si="2"/>
        <v>2.3525432548458434</v>
      </c>
      <c r="AH27" s="198">
        <f t="shared" si="3"/>
        <v>0.37332235128111363</v>
      </c>
      <c r="AI27" s="198">
        <f t="shared" si="4"/>
        <v>0.57162876348348979</v>
      </c>
      <c r="AJ27" s="199">
        <f t="shared" si="5"/>
        <v>6.2194770687629665E-2</v>
      </c>
      <c r="AL27" s="217">
        <f t="shared" si="6"/>
        <v>1981</v>
      </c>
      <c r="AM27" s="150" t="s">
        <v>205</v>
      </c>
      <c r="AN27" s="576">
        <f t="shared" si="16"/>
        <v>187.69767690424936</v>
      </c>
      <c r="AO27" s="577">
        <f t="shared" si="17"/>
        <v>1016.1368360390126</v>
      </c>
      <c r="AP27" s="577">
        <f t="shared" si="18"/>
        <v>102.37384116097907</v>
      </c>
      <c r="AQ27" s="577">
        <f t="shared" si="19"/>
        <v>1003.4113541042409</v>
      </c>
      <c r="AR27" s="579">
        <f t="shared" si="20"/>
        <v>253.10085743043481</v>
      </c>
      <c r="AS27" s="580">
        <f t="shared" si="21"/>
        <v>482.62256114109357</v>
      </c>
      <c r="AT27" s="581">
        <f t="shared" si="22"/>
        <v>732.69359724524202</v>
      </c>
      <c r="AU27" s="581">
        <f t="shared" si="23"/>
        <v>97.93057974110755</v>
      </c>
      <c r="AV27" s="582">
        <f t="shared" si="8"/>
        <v>168.37117711789142</v>
      </c>
      <c r="AW27" s="196">
        <f t="shared" si="9"/>
        <v>0.22979752757623104</v>
      </c>
      <c r="AX27" s="197">
        <f t="shared" si="24"/>
        <v>1.7192911301352745</v>
      </c>
      <c r="AY27" s="198">
        <f t="shared" si="25"/>
        <v>0.3454388824769799</v>
      </c>
      <c r="AZ27" s="198">
        <f t="shared" si="26"/>
        <v>0.65869629945674757</v>
      </c>
      <c r="BB27" s="217">
        <f t="shared" si="7"/>
        <v>1981</v>
      </c>
      <c r="BC27" s="372">
        <f t="shared" si="27"/>
        <v>0.23565383244894045</v>
      </c>
      <c r="BD27" s="369">
        <f t="shared" si="28"/>
        <v>0.24226642250135014</v>
      </c>
      <c r="BE27" s="369">
        <f t="shared" si="29"/>
        <v>1.8543913056906025E-3</v>
      </c>
      <c r="BF27" s="370">
        <f t="shared" si="30"/>
        <v>0.28960939390970042</v>
      </c>
      <c r="BG27" s="378">
        <f t="shared" si="31"/>
        <v>8.8485901066496106E-2</v>
      </c>
      <c r="BH27" s="378">
        <f t="shared" si="32"/>
        <v>0.26805328129546963</v>
      </c>
      <c r="BI27" s="378">
        <f t="shared" si="33"/>
        <v>0.20902406929861642</v>
      </c>
      <c r="BJ27" s="379">
        <f t="shared" si="34"/>
        <v>0.607528107138669</v>
      </c>
      <c r="BK27" s="381">
        <f t="shared" si="35"/>
        <v>0.46297221681422934</v>
      </c>
    </row>
    <row r="28" spans="1:63" ht="19.95" customHeight="1" x14ac:dyDescent="0.25">
      <c r="A28" s="150">
        <v>1982</v>
      </c>
      <c r="B28" s="150" t="s">
        <v>206</v>
      </c>
      <c r="C28" s="531">
        <v>77.951177117891433</v>
      </c>
      <c r="D28" s="532">
        <v>250.22853985853359</v>
      </c>
      <c r="E28" s="532">
        <v>0.25607292315870928</v>
      </c>
      <c r="F28" s="533">
        <v>328.43578989958371</v>
      </c>
      <c r="G28" s="534">
        <v>25.556852830099672</v>
      </c>
      <c r="H28" s="534">
        <v>1.417022963573801</v>
      </c>
      <c r="I28" s="534">
        <v>140.33348120448773</v>
      </c>
      <c r="J28" s="535">
        <v>167.3073569981612</v>
      </c>
      <c r="K28" s="536">
        <v>52.572520822163618</v>
      </c>
      <c r="L28" s="536">
        <v>219.87987782032482</v>
      </c>
      <c r="M28" s="537">
        <v>108.55591207925895</v>
      </c>
      <c r="N28" s="166">
        <f t="shared" si="11"/>
        <v>0.4937055321086069</v>
      </c>
      <c r="O28" s="174">
        <f t="shared" si="12"/>
        <v>2.0648793396548286</v>
      </c>
      <c r="P28" s="176">
        <f t="shared" si="13"/>
        <v>0.12267550837787537</v>
      </c>
      <c r="Q28" s="171">
        <f t="shared" si="14"/>
        <v>0.63822793879829898</v>
      </c>
      <c r="R28" s="180">
        <f t="shared" si="15"/>
        <v>0.23909655282382564</v>
      </c>
      <c r="T28" s="217">
        <f t="shared" si="0"/>
        <v>1982</v>
      </c>
      <c r="U28" s="150" t="s">
        <v>206</v>
      </c>
      <c r="V28" s="576">
        <v>144.56200000000001</v>
      </c>
      <c r="W28" s="577">
        <v>769.928</v>
      </c>
      <c r="X28" s="577">
        <v>91.314999999999998</v>
      </c>
      <c r="Y28" s="578">
        <v>706.20799999999997</v>
      </c>
      <c r="Z28" s="579">
        <v>221.11799999999999</v>
      </c>
      <c r="AA28" s="580">
        <v>359.976</v>
      </c>
      <c r="AB28" s="581">
        <v>573.63900000000001</v>
      </c>
      <c r="AC28" s="938">
        <v>31.614000000000001</v>
      </c>
      <c r="AD28" s="938">
        <v>605.25300000000004</v>
      </c>
      <c r="AE28" s="582">
        <v>93.5</v>
      </c>
      <c r="AF28" s="196">
        <f t="shared" si="1"/>
        <v>0.15448085346127982</v>
      </c>
      <c r="AG28" s="197">
        <f t="shared" si="2"/>
        <v>2.9575504523312457</v>
      </c>
      <c r="AH28" s="198">
        <f t="shared" si="3"/>
        <v>0.36533152252033446</v>
      </c>
      <c r="AI28" s="198">
        <f t="shared" si="4"/>
        <v>0.59475293802756857</v>
      </c>
      <c r="AJ28" s="199">
        <f t="shared" si="5"/>
        <v>5.2232702687966849E-2</v>
      </c>
      <c r="AL28" s="217">
        <f t="shared" si="6"/>
        <v>1982</v>
      </c>
      <c r="AM28" s="150" t="s">
        <v>206</v>
      </c>
      <c r="AN28" s="576">
        <f t="shared" si="16"/>
        <v>222.51317711789144</v>
      </c>
      <c r="AO28" s="577">
        <f t="shared" si="17"/>
        <v>1020.1565398585336</v>
      </c>
      <c r="AP28" s="577">
        <f t="shared" si="18"/>
        <v>91.57107292315871</v>
      </c>
      <c r="AQ28" s="577">
        <f t="shared" si="19"/>
        <v>1034.6437898995837</v>
      </c>
      <c r="AR28" s="579">
        <f t="shared" si="20"/>
        <v>246.67485283009967</v>
      </c>
      <c r="AS28" s="580">
        <f t="shared" si="21"/>
        <v>500.30948120448772</v>
      </c>
      <c r="AT28" s="581">
        <f t="shared" si="22"/>
        <v>740.94635699816126</v>
      </c>
      <c r="AU28" s="581">
        <f t="shared" si="23"/>
        <v>84.186520822163615</v>
      </c>
      <c r="AV28" s="582">
        <f t="shared" si="8"/>
        <v>202.05591207925895</v>
      </c>
      <c r="AW28" s="196">
        <f t="shared" si="9"/>
        <v>0.27269978476965556</v>
      </c>
      <c r="AX28" s="197">
        <f t="shared" si="24"/>
        <v>2.4000981404859778</v>
      </c>
      <c r="AY28" s="198">
        <f t="shared" si="25"/>
        <v>0.33291863911642366</v>
      </c>
      <c r="AZ28" s="198">
        <f t="shared" si="26"/>
        <v>0.67523036786552326</v>
      </c>
      <c r="BB28" s="217">
        <f t="shared" si="7"/>
        <v>1982</v>
      </c>
      <c r="BC28" s="372">
        <f t="shared" si="27"/>
        <v>0.35032162197114064</v>
      </c>
      <c r="BD28" s="369">
        <f t="shared" si="28"/>
        <v>0.24528445398510418</v>
      </c>
      <c r="BE28" s="369">
        <f t="shared" si="29"/>
        <v>2.7964390389265317E-3</v>
      </c>
      <c r="BF28" s="370">
        <f t="shared" si="30"/>
        <v>0.31743851662363887</v>
      </c>
      <c r="BG28" s="378">
        <f t="shared" si="31"/>
        <v>0.10360542445606431</v>
      </c>
      <c r="BH28" s="378">
        <f t="shared" si="32"/>
        <v>0.28049334757086142</v>
      </c>
      <c r="BI28" s="378">
        <f t="shared" si="33"/>
        <v>0.22580225331828763</v>
      </c>
      <c r="BJ28" s="379">
        <f t="shared" si="34"/>
        <v>0.62447670136194722</v>
      </c>
      <c r="BK28" s="381">
        <f t="shared" si="35"/>
        <v>0.53725679670623316</v>
      </c>
    </row>
    <row r="29" spans="1:63" ht="19.95" customHeight="1" x14ac:dyDescent="0.25">
      <c r="A29" s="150">
        <v>1983</v>
      </c>
      <c r="B29" s="150" t="s">
        <v>207</v>
      </c>
      <c r="C29" s="531">
        <v>108.55591207925895</v>
      </c>
      <c r="D29" s="532">
        <v>136.39672288492088</v>
      </c>
      <c r="E29" s="532">
        <v>0.67246448597537367</v>
      </c>
      <c r="F29" s="533">
        <v>245.6250994501552</v>
      </c>
      <c r="G29" s="534">
        <v>27.293567786223672</v>
      </c>
      <c r="H29" s="534">
        <v>1.3963391456676022</v>
      </c>
      <c r="I29" s="534">
        <v>121.24698111512993</v>
      </c>
      <c r="J29" s="535">
        <v>149.9368880470212</v>
      </c>
      <c r="K29" s="536">
        <v>56.07422224762341</v>
      </c>
      <c r="L29" s="536">
        <v>206.0111102946446</v>
      </c>
      <c r="M29" s="537">
        <v>39.613989155510559</v>
      </c>
      <c r="N29" s="166">
        <f t="shared" si="11"/>
        <v>0.19229054733433157</v>
      </c>
      <c r="O29" s="174">
        <f t="shared" si="12"/>
        <v>0.7064563281961439</v>
      </c>
      <c r="P29" s="176">
        <f t="shared" si="13"/>
        <v>0.13926388188898126</v>
      </c>
      <c r="Q29" s="171">
        <f t="shared" si="14"/>
        <v>0.58854583591010246</v>
      </c>
      <c r="R29" s="180">
        <f t="shared" si="15"/>
        <v>0.27219028220091634</v>
      </c>
      <c r="T29" s="217">
        <f t="shared" si="0"/>
        <v>1983</v>
      </c>
      <c r="U29" s="150" t="s">
        <v>207</v>
      </c>
      <c r="V29" s="576">
        <v>128.48400000000001</v>
      </c>
      <c r="W29" s="577">
        <v>835.72400000000005</v>
      </c>
      <c r="X29" s="577">
        <v>86.605999999999995</v>
      </c>
      <c r="Y29" s="578">
        <v>721.25699999999995</v>
      </c>
      <c r="Z29" s="579">
        <v>224.744</v>
      </c>
      <c r="AA29" s="580">
        <v>368.053</v>
      </c>
      <c r="AB29" s="581">
        <v>596.80499999999995</v>
      </c>
      <c r="AC29" s="938">
        <v>35.222999999999999</v>
      </c>
      <c r="AD29" s="938">
        <v>632.02800000000002</v>
      </c>
      <c r="AE29" s="582">
        <v>93.236999999999995</v>
      </c>
      <c r="AF29" s="196">
        <f t="shared" si="1"/>
        <v>0.14752036302189142</v>
      </c>
      <c r="AG29" s="197">
        <f t="shared" si="2"/>
        <v>2.6470488033387274</v>
      </c>
      <c r="AH29" s="198">
        <f t="shared" si="3"/>
        <v>0.35559184086780965</v>
      </c>
      <c r="AI29" s="198">
        <f t="shared" si="4"/>
        <v>0.58233654205193441</v>
      </c>
      <c r="AJ29" s="199">
        <f t="shared" si="5"/>
        <v>5.5730125880498964E-2</v>
      </c>
      <c r="AL29" s="217">
        <f t="shared" si="6"/>
        <v>1983</v>
      </c>
      <c r="AM29" s="150" t="s">
        <v>207</v>
      </c>
      <c r="AN29" s="576">
        <f t="shared" si="16"/>
        <v>237.03991207925895</v>
      </c>
      <c r="AO29" s="577">
        <f t="shared" si="17"/>
        <v>972.12072288492095</v>
      </c>
      <c r="AP29" s="577">
        <f t="shared" si="18"/>
        <v>87.278464485975363</v>
      </c>
      <c r="AQ29" s="577">
        <f t="shared" si="19"/>
        <v>966.88209945015512</v>
      </c>
      <c r="AR29" s="579">
        <f t="shared" si="20"/>
        <v>252.03756778622366</v>
      </c>
      <c r="AS29" s="580">
        <f t="shared" si="21"/>
        <v>489.29998111512992</v>
      </c>
      <c r="AT29" s="581">
        <f t="shared" si="22"/>
        <v>746.74188804702112</v>
      </c>
      <c r="AU29" s="581">
        <f t="shared" si="23"/>
        <v>91.297222247623409</v>
      </c>
      <c r="AV29" s="582">
        <f t="shared" si="8"/>
        <v>132.85098915551055</v>
      </c>
      <c r="AW29" s="196">
        <f t="shared" si="9"/>
        <v>0.17790750898273586</v>
      </c>
      <c r="AX29" s="197">
        <f t="shared" si="24"/>
        <v>1.4551482058805885</v>
      </c>
      <c r="AY29" s="198">
        <f t="shared" si="25"/>
        <v>0.33751631162058671</v>
      </c>
      <c r="AZ29" s="198">
        <f t="shared" si="26"/>
        <v>0.65524646326565716</v>
      </c>
      <c r="BB29" s="217">
        <f t="shared" si="7"/>
        <v>1983</v>
      </c>
      <c r="BC29" s="372">
        <f t="shared" si="27"/>
        <v>0.45796469939189455</v>
      </c>
      <c r="BD29" s="369">
        <f t="shared" si="28"/>
        <v>0.14030842021363579</v>
      </c>
      <c r="BE29" s="369">
        <f t="shared" si="29"/>
        <v>7.7048157290098857E-3</v>
      </c>
      <c r="BF29" s="370">
        <f t="shared" si="30"/>
        <v>0.25403831510567509</v>
      </c>
      <c r="BG29" s="378">
        <f t="shared" si="31"/>
        <v>0.10829166471473756</v>
      </c>
      <c r="BH29" s="378">
        <f t="shared" si="32"/>
        <v>0.24779682361483904</v>
      </c>
      <c r="BI29" s="378">
        <f t="shared" si="33"/>
        <v>0.20078810422588739</v>
      </c>
      <c r="BJ29" s="379">
        <f t="shared" si="34"/>
        <v>0.61419417663699072</v>
      </c>
      <c r="BK29" s="381">
        <f t="shared" si="35"/>
        <v>0.29818362217190464</v>
      </c>
    </row>
    <row r="30" spans="1:63" ht="19.95" customHeight="1" x14ac:dyDescent="0.25">
      <c r="A30" s="150">
        <v>1984</v>
      </c>
      <c r="B30" s="150" t="s">
        <v>208</v>
      </c>
      <c r="C30" s="531">
        <v>39.613989155510559</v>
      </c>
      <c r="D30" s="532">
        <v>236.78052745550036</v>
      </c>
      <c r="E30" s="532">
        <v>0.78834013268487757</v>
      </c>
      <c r="F30" s="533">
        <v>277.18285674369582</v>
      </c>
      <c r="G30" s="534">
        <v>30.886746117928602</v>
      </c>
      <c r="H30" s="534">
        <v>1.5081043371607468</v>
      </c>
      <c r="I30" s="534">
        <v>131.18892944005819</v>
      </c>
      <c r="J30" s="535">
        <v>163.58377989514756</v>
      </c>
      <c r="K30" s="536">
        <v>56.107584883032104</v>
      </c>
      <c r="L30" s="536">
        <v>219.69136477817963</v>
      </c>
      <c r="M30" s="537">
        <v>57.49149196551609</v>
      </c>
      <c r="N30" s="166">
        <f t="shared" si="11"/>
        <v>0.26169208800521004</v>
      </c>
      <c r="O30" s="174">
        <f t="shared" si="12"/>
        <v>1.0246652406331342</v>
      </c>
      <c r="P30" s="176">
        <f t="shared" si="13"/>
        <v>0.14745618466978952</v>
      </c>
      <c r="Q30" s="171">
        <f t="shared" si="14"/>
        <v>0.59715105130562807</v>
      </c>
      <c r="R30" s="180">
        <f t="shared" si="15"/>
        <v>0.2553927640245825</v>
      </c>
      <c r="T30" s="217">
        <f t="shared" si="0"/>
        <v>1984</v>
      </c>
      <c r="U30" s="150" t="s">
        <v>208</v>
      </c>
      <c r="V30" s="576">
        <v>133.91200000000001</v>
      </c>
      <c r="W30" s="577">
        <v>854.16700000000003</v>
      </c>
      <c r="X30" s="577">
        <v>98.278000000000006</v>
      </c>
      <c r="Y30" s="578">
        <v>760.06299999999999</v>
      </c>
      <c r="Z30" s="579">
        <v>223.929</v>
      </c>
      <c r="AA30" s="580">
        <v>378.56799999999998</v>
      </c>
      <c r="AB30" s="581">
        <v>603.24099999999999</v>
      </c>
      <c r="AC30" s="938">
        <v>43.707999999999998</v>
      </c>
      <c r="AD30" s="938">
        <v>646.94899999999996</v>
      </c>
      <c r="AE30" s="582">
        <v>113.858</v>
      </c>
      <c r="AF30" s="196">
        <f t="shared" si="1"/>
        <v>0.17599223431831568</v>
      </c>
      <c r="AG30" s="197">
        <f t="shared" si="2"/>
        <v>2.6049693419968887</v>
      </c>
      <c r="AH30" s="198">
        <f t="shared" si="3"/>
        <v>0.34613083875235917</v>
      </c>
      <c r="AI30" s="198">
        <f t="shared" si="4"/>
        <v>0.58515895379697624</v>
      </c>
      <c r="AJ30" s="199">
        <f t="shared" si="5"/>
        <v>6.7560194080213437E-2</v>
      </c>
      <c r="AL30" s="217">
        <f t="shared" si="6"/>
        <v>1984</v>
      </c>
      <c r="AM30" s="150" t="s">
        <v>208</v>
      </c>
      <c r="AN30" s="576">
        <f t="shared" si="16"/>
        <v>173.52598915551056</v>
      </c>
      <c r="AO30" s="577">
        <f t="shared" si="17"/>
        <v>1090.9475274555004</v>
      </c>
      <c r="AP30" s="577">
        <f t="shared" si="18"/>
        <v>99.066340132684886</v>
      </c>
      <c r="AQ30" s="577">
        <f t="shared" si="19"/>
        <v>1037.2458567436959</v>
      </c>
      <c r="AR30" s="579">
        <f t="shared" si="20"/>
        <v>254.8157461179286</v>
      </c>
      <c r="AS30" s="580">
        <f t="shared" si="21"/>
        <v>509.75692944005817</v>
      </c>
      <c r="AT30" s="581">
        <f t="shared" si="22"/>
        <v>766.82477989514757</v>
      </c>
      <c r="AU30" s="581">
        <f t="shared" si="23"/>
        <v>99.815584883032102</v>
      </c>
      <c r="AV30" s="582">
        <f t="shared" si="8"/>
        <v>171.34949196551611</v>
      </c>
      <c r="AW30" s="196">
        <f t="shared" si="9"/>
        <v>0.22345325354371792</v>
      </c>
      <c r="AX30" s="197">
        <f t="shared" si="24"/>
        <v>1.7166607014957664</v>
      </c>
      <c r="AY30" s="198">
        <f t="shared" si="25"/>
        <v>0.33229983276332181</v>
      </c>
      <c r="AZ30" s="198">
        <f t="shared" si="26"/>
        <v>0.66476324553538846</v>
      </c>
      <c r="BB30" s="217">
        <f t="shared" si="7"/>
        <v>1984</v>
      </c>
      <c r="BC30" s="372">
        <f t="shared" si="27"/>
        <v>0.22828850795375261</v>
      </c>
      <c r="BD30" s="369">
        <f t="shared" si="28"/>
        <v>0.21704116971396556</v>
      </c>
      <c r="BE30" s="369">
        <f t="shared" si="29"/>
        <v>7.9576991703641329E-3</v>
      </c>
      <c r="BF30" s="370">
        <f t="shared" si="30"/>
        <v>0.26722965914163965</v>
      </c>
      <c r="BG30" s="378">
        <f t="shared" si="31"/>
        <v>0.12121207809361291</v>
      </c>
      <c r="BH30" s="378">
        <f t="shared" si="32"/>
        <v>0.25735585308111947</v>
      </c>
      <c r="BI30" s="378">
        <f t="shared" si="33"/>
        <v>0.21332615244582384</v>
      </c>
      <c r="BJ30" s="379">
        <f t="shared" si="34"/>
        <v>0.56211246919788349</v>
      </c>
      <c r="BK30" s="381">
        <f t="shared" si="35"/>
        <v>0.33552181162629996</v>
      </c>
    </row>
    <row r="31" spans="1:63" ht="19.95" customHeight="1" x14ac:dyDescent="0.25">
      <c r="A31" s="150">
        <v>1985</v>
      </c>
      <c r="B31" s="150" t="s">
        <v>209</v>
      </c>
      <c r="C31" s="531">
        <v>57.49149196551609</v>
      </c>
      <c r="D31" s="532">
        <v>274.27942205058287</v>
      </c>
      <c r="E31" s="532">
        <v>0.85697139917863474</v>
      </c>
      <c r="F31" s="533">
        <v>332.6278854152776</v>
      </c>
      <c r="G31" s="534">
        <v>33.486012568140936</v>
      </c>
      <c r="H31" s="534">
        <v>1.4739941813154367</v>
      </c>
      <c r="I31" s="534">
        <v>135.127673587581</v>
      </c>
      <c r="J31" s="535">
        <v>170.0876803370374</v>
      </c>
      <c r="K31" s="536">
        <v>36.143861396647594</v>
      </c>
      <c r="L31" s="536">
        <v>206.23154173368494</v>
      </c>
      <c r="M31" s="537">
        <v>126.39634368159258</v>
      </c>
      <c r="N31" s="166">
        <f t="shared" si="11"/>
        <v>0.61288560721139962</v>
      </c>
      <c r="O31" s="174">
        <f t="shared" si="12"/>
        <v>3.497034871136266</v>
      </c>
      <c r="P31" s="176">
        <f t="shared" si="13"/>
        <v>0.16951823399837465</v>
      </c>
      <c r="Q31" s="171">
        <f t="shared" si="14"/>
        <v>0.65522311694724555</v>
      </c>
      <c r="R31" s="180">
        <f t="shared" si="15"/>
        <v>0.17525864905437991</v>
      </c>
      <c r="T31" s="217">
        <f t="shared" si="0"/>
        <v>1985</v>
      </c>
      <c r="U31" s="150" t="s">
        <v>209</v>
      </c>
      <c r="V31" s="576">
        <v>140.29300000000001</v>
      </c>
      <c r="W31" s="577">
        <v>916.27599999999995</v>
      </c>
      <c r="X31" s="577">
        <v>81.018000000000001</v>
      </c>
      <c r="Y31" s="578">
        <v>753.84199999999998</v>
      </c>
      <c r="Z31" s="579">
        <v>212.30600000000001</v>
      </c>
      <c r="AA31" s="580">
        <v>380.52600000000001</v>
      </c>
      <c r="AB31" s="581">
        <v>592.83500000000004</v>
      </c>
      <c r="AC31" s="938">
        <v>45.784999999999997</v>
      </c>
      <c r="AD31" s="938">
        <v>638.62</v>
      </c>
      <c r="AE31" s="582">
        <v>115.22499999999999</v>
      </c>
      <c r="AF31" s="196">
        <f t="shared" si="1"/>
        <v>0.18042811061351038</v>
      </c>
      <c r="AG31" s="197">
        <f t="shared" si="2"/>
        <v>2.5166539259582832</v>
      </c>
      <c r="AH31" s="198">
        <f t="shared" si="3"/>
        <v>0.3324449594438007</v>
      </c>
      <c r="AI31" s="198">
        <f t="shared" si="4"/>
        <v>0.59585669098994709</v>
      </c>
      <c r="AJ31" s="199">
        <f t="shared" si="5"/>
        <v>7.1693651936989122E-2</v>
      </c>
      <c r="AL31" s="217">
        <f t="shared" si="6"/>
        <v>1985</v>
      </c>
      <c r="AM31" s="150" t="s">
        <v>209</v>
      </c>
      <c r="AN31" s="576">
        <f t="shared" si="16"/>
        <v>197.78449196551611</v>
      </c>
      <c r="AO31" s="577">
        <f t="shared" si="17"/>
        <v>1190.5554220505828</v>
      </c>
      <c r="AP31" s="577">
        <f t="shared" si="18"/>
        <v>81.874971399178634</v>
      </c>
      <c r="AQ31" s="577">
        <f t="shared" si="19"/>
        <v>1086.4698854152775</v>
      </c>
      <c r="AR31" s="579">
        <f t="shared" si="20"/>
        <v>245.79201256814093</v>
      </c>
      <c r="AS31" s="580">
        <f t="shared" si="21"/>
        <v>515.65367358758101</v>
      </c>
      <c r="AT31" s="581">
        <f t="shared" si="22"/>
        <v>762.92268033703749</v>
      </c>
      <c r="AU31" s="581">
        <f t="shared" si="23"/>
        <v>81.928861396647591</v>
      </c>
      <c r="AV31" s="582">
        <f t="shared" si="8"/>
        <v>241.62134368159258</v>
      </c>
      <c r="AW31" s="196">
        <f t="shared" si="9"/>
        <v>0.31670489016639425</v>
      </c>
      <c r="AX31" s="197">
        <f t="shared" si="24"/>
        <v>2.949160278351914</v>
      </c>
      <c r="AY31" s="198">
        <f t="shared" si="25"/>
        <v>0.32217158947163166</v>
      </c>
      <c r="AZ31" s="198">
        <f t="shared" si="26"/>
        <v>0.67589244215387578</v>
      </c>
      <c r="BB31" s="217">
        <f t="shared" si="7"/>
        <v>1985</v>
      </c>
      <c r="BC31" s="372">
        <f t="shared" si="27"/>
        <v>0.29067745096789377</v>
      </c>
      <c r="BD31" s="369">
        <f t="shared" si="28"/>
        <v>0.23037938173274694</v>
      </c>
      <c r="BE31" s="369">
        <f t="shared" si="29"/>
        <v>1.0466829905814561E-2</v>
      </c>
      <c r="BF31" s="370">
        <f t="shared" si="30"/>
        <v>0.30615472170969416</v>
      </c>
      <c r="BG31" s="378">
        <f t="shared" si="31"/>
        <v>0.13623718776808341</v>
      </c>
      <c r="BH31" s="378">
        <f t="shared" si="32"/>
        <v>0.26205121869383963</v>
      </c>
      <c r="BI31" s="378">
        <f t="shared" si="33"/>
        <v>0.22294222562881144</v>
      </c>
      <c r="BJ31" s="379">
        <f t="shared" si="34"/>
        <v>0.44116152452872426</v>
      </c>
      <c r="BK31" s="381">
        <f t="shared" si="35"/>
        <v>0.52311746038527562</v>
      </c>
    </row>
    <row r="32" spans="1:63" ht="19.95" customHeight="1" x14ac:dyDescent="0.25">
      <c r="A32" s="150">
        <v>1986</v>
      </c>
      <c r="B32" s="150" t="s">
        <v>210</v>
      </c>
      <c r="C32" s="531">
        <v>126.39634368159258</v>
      </c>
      <c r="D32" s="532">
        <v>251.62991932403833</v>
      </c>
      <c r="E32" s="532">
        <v>0.74764744250941884</v>
      </c>
      <c r="F32" s="533">
        <v>378.77391044814033</v>
      </c>
      <c r="G32" s="534">
        <v>35.054622515787287</v>
      </c>
      <c r="H32" s="534">
        <v>1.4061367436231698</v>
      </c>
      <c r="I32" s="534">
        <v>144.31090318431009</v>
      </c>
      <c r="J32" s="535">
        <v>180.77166244372054</v>
      </c>
      <c r="K32" s="536">
        <v>45.87081504221586</v>
      </c>
      <c r="L32" s="536">
        <v>226.64247748593641</v>
      </c>
      <c r="M32" s="537">
        <v>152.13143296220397</v>
      </c>
      <c r="N32" s="166">
        <f t="shared" si="11"/>
        <v>0.67123971926950021</v>
      </c>
      <c r="O32" s="174">
        <f t="shared" si="12"/>
        <v>3.3165190725779401</v>
      </c>
      <c r="P32" s="176">
        <f t="shared" si="13"/>
        <v>0.16087345877902751</v>
      </c>
      <c r="Q32" s="171">
        <f t="shared" si="14"/>
        <v>0.6367336996360925</v>
      </c>
      <c r="R32" s="180">
        <f t="shared" si="15"/>
        <v>0.20239284158488</v>
      </c>
      <c r="T32" s="217">
        <f t="shared" si="0"/>
        <v>1986</v>
      </c>
      <c r="U32" s="150" t="s">
        <v>210</v>
      </c>
      <c r="V32" s="576">
        <v>176.77500000000001</v>
      </c>
      <c r="W32" s="577">
        <v>933.51800000000003</v>
      </c>
      <c r="X32" s="577">
        <v>80.504999999999995</v>
      </c>
      <c r="Y32" s="578">
        <v>767.46900000000005</v>
      </c>
      <c r="Z32" s="579">
        <v>217.149</v>
      </c>
      <c r="AA32" s="580">
        <v>386.30700000000002</v>
      </c>
      <c r="AB32" s="581">
        <v>606.79899999999998</v>
      </c>
      <c r="AC32" s="938">
        <v>38.737000000000002</v>
      </c>
      <c r="AD32" s="938">
        <v>645.53599999999994</v>
      </c>
      <c r="AE32" s="582">
        <v>125.276</v>
      </c>
      <c r="AF32" s="196">
        <f t="shared" si="1"/>
        <v>0.19406508699747188</v>
      </c>
      <c r="AG32" s="197">
        <f t="shared" si="2"/>
        <v>3.234013991790794</v>
      </c>
      <c r="AH32" s="198">
        <f t="shared" si="3"/>
        <v>0.3363855772567293</v>
      </c>
      <c r="AI32" s="198">
        <f t="shared" si="4"/>
        <v>0.59842828285331884</v>
      </c>
      <c r="AJ32" s="199">
        <f t="shared" si="5"/>
        <v>6.0007497645367579E-2</v>
      </c>
      <c r="AL32" s="217">
        <f t="shared" si="6"/>
        <v>1986</v>
      </c>
      <c r="AM32" s="150" t="s">
        <v>210</v>
      </c>
      <c r="AN32" s="576">
        <f t="shared" si="16"/>
        <v>303.17134368159259</v>
      </c>
      <c r="AO32" s="577">
        <f t="shared" si="17"/>
        <v>1185.1479193240384</v>
      </c>
      <c r="AP32" s="577">
        <f t="shared" si="18"/>
        <v>81.252647442509414</v>
      </c>
      <c r="AQ32" s="577">
        <f t="shared" si="19"/>
        <v>1146.2429104481403</v>
      </c>
      <c r="AR32" s="579">
        <f t="shared" si="20"/>
        <v>252.20362251578729</v>
      </c>
      <c r="AS32" s="580">
        <f t="shared" si="21"/>
        <v>530.61790318431008</v>
      </c>
      <c r="AT32" s="581">
        <f t="shared" si="22"/>
        <v>787.57066244372049</v>
      </c>
      <c r="AU32" s="581">
        <f t="shared" si="23"/>
        <v>84.607815042215861</v>
      </c>
      <c r="AV32" s="582">
        <f t="shared" si="8"/>
        <v>277.40743296220398</v>
      </c>
      <c r="AW32" s="196">
        <f t="shared" si="9"/>
        <v>0.35223180114587804</v>
      </c>
      <c r="AX32" s="197">
        <f t="shared" si="24"/>
        <v>3.2787447923550435</v>
      </c>
      <c r="AY32" s="198">
        <f t="shared" si="25"/>
        <v>0.32022983402306415</v>
      </c>
      <c r="AZ32" s="198">
        <f t="shared" si="26"/>
        <v>0.6737400572259481</v>
      </c>
      <c r="BB32" s="217">
        <f t="shared" si="7"/>
        <v>1986</v>
      </c>
      <c r="BC32" s="372">
        <f t="shared" si="27"/>
        <v>0.41691388818839376</v>
      </c>
      <c r="BD32" s="369">
        <f t="shared" si="28"/>
        <v>0.21231942040412821</v>
      </c>
      <c r="BE32" s="369">
        <f t="shared" si="29"/>
        <v>9.2015148557272469E-3</v>
      </c>
      <c r="BF32" s="370">
        <f t="shared" si="30"/>
        <v>0.33044820342666564</v>
      </c>
      <c r="BG32" s="378">
        <f t="shared" si="31"/>
        <v>0.13899333469563055</v>
      </c>
      <c r="BH32" s="378">
        <f t="shared" si="32"/>
        <v>0.27196764812924851</v>
      </c>
      <c r="BI32" s="378">
        <f t="shared" si="33"/>
        <v>0.22953072157717458</v>
      </c>
      <c r="BJ32" s="379">
        <f t="shared" si="34"/>
        <v>0.54215813302031479</v>
      </c>
      <c r="BK32" s="381">
        <f t="shared" si="35"/>
        <v>0.54840431396418809</v>
      </c>
    </row>
    <row r="33" spans="1:63" ht="19.95" customHeight="1" x14ac:dyDescent="0.25">
      <c r="A33" s="150">
        <v>1987</v>
      </c>
      <c r="B33" s="150" t="s">
        <v>211</v>
      </c>
      <c r="C33" s="531">
        <v>152.13143296220397</v>
      </c>
      <c r="D33" s="532">
        <v>216.48557984089791</v>
      </c>
      <c r="E33" s="532">
        <v>1.1208951012917407</v>
      </c>
      <c r="F33" s="533">
        <v>369.73790790439364</v>
      </c>
      <c r="G33" s="534">
        <v>35.907721142218492</v>
      </c>
      <c r="H33" s="534">
        <v>1.270421868238637</v>
      </c>
      <c r="I33" s="534">
        <v>146.80104162981223</v>
      </c>
      <c r="J33" s="535">
        <v>183.97918464026935</v>
      </c>
      <c r="K33" s="536">
        <v>52.122981626782277</v>
      </c>
      <c r="L33" s="536">
        <v>236.10216626705164</v>
      </c>
      <c r="M33" s="537">
        <v>133.63574163734191</v>
      </c>
      <c r="N33" s="166">
        <f t="shared" si="11"/>
        <v>0.56600811314110733</v>
      </c>
      <c r="O33" s="174">
        <f t="shared" si="12"/>
        <v>2.5638545122805492</v>
      </c>
      <c r="P33" s="176">
        <f t="shared" si="13"/>
        <v>0.15746633585905132</v>
      </c>
      <c r="Q33" s="171">
        <f t="shared" si="14"/>
        <v>0.62176914320967203</v>
      </c>
      <c r="R33" s="180">
        <f t="shared" si="15"/>
        <v>0.22076452093127663</v>
      </c>
      <c r="T33" s="217">
        <f t="shared" si="0"/>
        <v>1987</v>
      </c>
      <c r="U33" s="150" t="s">
        <v>211</v>
      </c>
      <c r="V33" s="576">
        <v>199.523</v>
      </c>
      <c r="W33" s="577">
        <v>891.28200000000004</v>
      </c>
      <c r="X33" s="577">
        <v>85.867000000000004</v>
      </c>
      <c r="Y33" s="578">
        <v>779.03700000000003</v>
      </c>
      <c r="Z33" s="579">
        <v>217.57</v>
      </c>
      <c r="AA33" s="580">
        <v>394.24400000000003</v>
      </c>
      <c r="AB33" s="581">
        <v>614.55600000000004</v>
      </c>
      <c r="AC33" s="938">
        <v>37.625999999999998</v>
      </c>
      <c r="AD33" s="938">
        <v>652.18200000000002</v>
      </c>
      <c r="AE33" s="582">
        <v>129.59700000000001</v>
      </c>
      <c r="AF33" s="196">
        <f t="shared" si="1"/>
        <v>0.19871293595959411</v>
      </c>
      <c r="AG33" s="197">
        <f t="shared" si="2"/>
        <v>3.444346994099825</v>
      </c>
      <c r="AH33" s="198">
        <f t="shared" si="3"/>
        <v>0.33360319665369481</v>
      </c>
      <c r="AI33" s="198">
        <f t="shared" si="4"/>
        <v>0.60449997086702789</v>
      </c>
      <c r="AJ33" s="199">
        <f t="shared" si="5"/>
        <v>5.7692484613190792E-2</v>
      </c>
      <c r="AL33" s="217">
        <f t="shared" si="6"/>
        <v>1987</v>
      </c>
      <c r="AM33" s="150" t="s">
        <v>211</v>
      </c>
      <c r="AN33" s="576">
        <f t="shared" si="16"/>
        <v>351.65443296220394</v>
      </c>
      <c r="AO33" s="577">
        <f t="shared" si="17"/>
        <v>1107.767579840898</v>
      </c>
      <c r="AP33" s="577">
        <f t="shared" si="18"/>
        <v>86.987895101291741</v>
      </c>
      <c r="AQ33" s="577">
        <f t="shared" si="19"/>
        <v>1148.7749079043938</v>
      </c>
      <c r="AR33" s="579">
        <f t="shared" si="20"/>
        <v>253.47772114221848</v>
      </c>
      <c r="AS33" s="580">
        <f t="shared" si="21"/>
        <v>541.0450416298122</v>
      </c>
      <c r="AT33" s="581">
        <f t="shared" si="22"/>
        <v>798.53518464026934</v>
      </c>
      <c r="AU33" s="581">
        <f t="shared" si="23"/>
        <v>89.748981626782268</v>
      </c>
      <c r="AV33" s="582">
        <f t="shared" si="8"/>
        <v>263.23274163734192</v>
      </c>
      <c r="AW33" s="196">
        <f t="shared" si="9"/>
        <v>0.32964451247808846</v>
      </c>
      <c r="AX33" s="197">
        <f t="shared" si="24"/>
        <v>2.9329886185448353</v>
      </c>
      <c r="AY33" s="198">
        <f t="shared" si="25"/>
        <v>0.31742836886568399</v>
      </c>
      <c r="AZ33" s="198">
        <f t="shared" si="26"/>
        <v>0.6775469034261109</v>
      </c>
      <c r="BB33" s="217">
        <f t="shared" si="7"/>
        <v>1987</v>
      </c>
      <c r="BC33" s="372">
        <f t="shared" si="27"/>
        <v>0.43261628093440008</v>
      </c>
      <c r="BD33" s="369">
        <f t="shared" si="28"/>
        <v>0.19542509076858022</v>
      </c>
      <c r="BE33" s="369">
        <f t="shared" si="29"/>
        <v>1.2885644605913632E-2</v>
      </c>
      <c r="BF33" s="370">
        <f t="shared" si="30"/>
        <v>0.3218540946188258</v>
      </c>
      <c r="BG33" s="378">
        <f t="shared" si="31"/>
        <v>0.14166026497481324</v>
      </c>
      <c r="BH33" s="378">
        <f t="shared" si="32"/>
        <v>0.27132868862007758</v>
      </c>
      <c r="BI33" s="378">
        <f t="shared" si="33"/>
        <v>0.23039584000691191</v>
      </c>
      <c r="BJ33" s="379">
        <f t="shared" si="34"/>
        <v>0.58076404525160763</v>
      </c>
      <c r="BK33" s="381">
        <f t="shared" si="35"/>
        <v>0.507671427217261</v>
      </c>
    </row>
    <row r="34" spans="1:63" ht="19.95" customHeight="1" x14ac:dyDescent="0.25">
      <c r="A34" s="150">
        <v>1988</v>
      </c>
      <c r="B34" s="150" t="s">
        <v>212</v>
      </c>
      <c r="C34" s="531">
        <v>133.63574163734191</v>
      </c>
      <c r="D34" s="532">
        <v>149.31188385129059</v>
      </c>
      <c r="E34" s="532">
        <v>1.3841583727278419</v>
      </c>
      <c r="F34" s="533">
        <v>284.33178386136035</v>
      </c>
      <c r="G34" s="534">
        <v>37.358988525016997</v>
      </c>
      <c r="H34" s="534">
        <v>1.2254254924426953</v>
      </c>
      <c r="I34" s="534">
        <v>118.70500158303771</v>
      </c>
      <c r="J34" s="535">
        <v>157.28941560049742</v>
      </c>
      <c r="K34" s="536">
        <v>61.139761827651185</v>
      </c>
      <c r="L34" s="536">
        <v>218.42917742814859</v>
      </c>
      <c r="M34" s="537">
        <v>65.902606433211687</v>
      </c>
      <c r="N34" s="166">
        <f t="shared" si="11"/>
        <v>0.30171155341593542</v>
      </c>
      <c r="O34" s="174">
        <f t="shared" si="12"/>
        <v>1.0779009348938362</v>
      </c>
      <c r="P34" s="176">
        <f t="shared" si="13"/>
        <v>0.1766449632405537</v>
      </c>
      <c r="Q34" s="171">
        <f t="shared" si="14"/>
        <v>0.54344846682437953</v>
      </c>
      <c r="R34" s="180">
        <f t="shared" si="15"/>
        <v>0.2799065699350668</v>
      </c>
      <c r="T34" s="217">
        <f t="shared" si="0"/>
        <v>1988</v>
      </c>
      <c r="U34" s="150" t="s">
        <v>212</v>
      </c>
      <c r="V34" s="576">
        <v>200.70699999999999</v>
      </c>
      <c r="W34" s="577">
        <v>955.49</v>
      </c>
      <c r="X34" s="577">
        <v>96.671000000000006</v>
      </c>
      <c r="Y34" s="578">
        <v>799.45500000000004</v>
      </c>
      <c r="Z34" s="579">
        <v>227.35</v>
      </c>
      <c r="AA34" s="580">
        <v>395.22800000000001</v>
      </c>
      <c r="AB34" s="581">
        <v>624.76599999999996</v>
      </c>
      <c r="AC34" s="938">
        <v>39.023000000000003</v>
      </c>
      <c r="AD34" s="938">
        <v>663.78899999999999</v>
      </c>
      <c r="AE34" s="582">
        <v>137.85400000000001</v>
      </c>
      <c r="AF34" s="196">
        <f t="shared" si="1"/>
        <v>0.20767743966832836</v>
      </c>
      <c r="AG34" s="197">
        <f t="shared" si="2"/>
        <v>3.5326346001076288</v>
      </c>
      <c r="AH34" s="198">
        <f t="shared" si="3"/>
        <v>0.34250341599514306</v>
      </c>
      <c r="AI34" s="198">
        <f t="shared" si="4"/>
        <v>0.59541209631373826</v>
      </c>
      <c r="AJ34" s="199">
        <f t="shared" si="5"/>
        <v>5.8788259522227701E-2</v>
      </c>
      <c r="AL34" s="217">
        <f t="shared" si="6"/>
        <v>1988</v>
      </c>
      <c r="AM34" s="150" t="s">
        <v>212</v>
      </c>
      <c r="AN34" s="576">
        <f t="shared" si="16"/>
        <v>334.34274163734187</v>
      </c>
      <c r="AO34" s="577">
        <f t="shared" si="17"/>
        <v>1104.8018838512905</v>
      </c>
      <c r="AP34" s="577">
        <f t="shared" si="18"/>
        <v>98.055158372727846</v>
      </c>
      <c r="AQ34" s="577">
        <f t="shared" si="19"/>
        <v>1083.7867838613604</v>
      </c>
      <c r="AR34" s="579">
        <f t="shared" si="20"/>
        <v>264.70898852501699</v>
      </c>
      <c r="AS34" s="580">
        <f t="shared" si="21"/>
        <v>513.93300158303771</v>
      </c>
      <c r="AT34" s="581">
        <f t="shared" si="22"/>
        <v>782.05541560049733</v>
      </c>
      <c r="AU34" s="581">
        <f t="shared" si="23"/>
        <v>100.1627618276512</v>
      </c>
      <c r="AV34" s="582">
        <f t="shared" si="8"/>
        <v>203.75660643321169</v>
      </c>
      <c r="AW34" s="196">
        <f t="shared" si="9"/>
        <v>0.26053985736644786</v>
      </c>
      <c r="AX34" s="197">
        <f t="shared" si="24"/>
        <v>2.0342550735952463</v>
      </c>
      <c r="AY34" s="198">
        <f t="shared" si="25"/>
        <v>0.33847855694696716</v>
      </c>
      <c r="AZ34" s="198">
        <f t="shared" si="26"/>
        <v>0.65715675811594099</v>
      </c>
      <c r="BB34" s="217">
        <f t="shared" si="7"/>
        <v>1988</v>
      </c>
      <c r="BC34" s="372">
        <f t="shared" si="27"/>
        <v>0.39969685294468038</v>
      </c>
      <c r="BD34" s="369">
        <f t="shared" si="28"/>
        <v>0.13514810757816231</v>
      </c>
      <c r="BE34" s="369">
        <f t="shared" si="29"/>
        <v>1.4116119903313714E-2</v>
      </c>
      <c r="BF34" s="370">
        <f t="shared" si="30"/>
        <v>0.26235029629013495</v>
      </c>
      <c r="BG34" s="378">
        <f t="shared" si="31"/>
        <v>0.14113230054326731</v>
      </c>
      <c r="BH34" s="378">
        <f t="shared" si="32"/>
        <v>0.2309736896003908</v>
      </c>
      <c r="BI34" s="378">
        <f t="shared" si="33"/>
        <v>0.20112310772724915</v>
      </c>
      <c r="BJ34" s="379">
        <f t="shared" si="34"/>
        <v>0.61040411338550749</v>
      </c>
      <c r="BK34" s="381">
        <f t="shared" si="35"/>
        <v>0.32343788791365424</v>
      </c>
    </row>
    <row r="35" spans="1:63" ht="19.95" customHeight="1" x14ac:dyDescent="0.25">
      <c r="A35" s="150">
        <v>1989</v>
      </c>
      <c r="B35" s="150" t="s">
        <v>213</v>
      </c>
      <c r="C35" s="531">
        <v>65.902606433211687</v>
      </c>
      <c r="D35" s="532">
        <v>221.17597302394699</v>
      </c>
      <c r="E35" s="532">
        <v>1.4730507089197151</v>
      </c>
      <c r="F35" s="533">
        <v>288.55163016607844</v>
      </c>
      <c r="G35" s="534">
        <v>39.366788501611616</v>
      </c>
      <c r="H35" s="534">
        <v>1.146681834799798</v>
      </c>
      <c r="I35" s="534">
        <v>132.64530246001362</v>
      </c>
      <c r="J35" s="535">
        <v>173.15877279642504</v>
      </c>
      <c r="K35" s="536">
        <v>69.88099728660967</v>
      </c>
      <c r="L35" s="536">
        <v>243.03977008303474</v>
      </c>
      <c r="M35" s="537">
        <v>45.511860083043722</v>
      </c>
      <c r="N35" s="166">
        <f t="shared" si="11"/>
        <v>0.18726095760991937</v>
      </c>
      <c r="O35" s="174">
        <f t="shared" si="12"/>
        <v>0.65127662526597241</v>
      </c>
      <c r="P35" s="176">
        <f t="shared" si="13"/>
        <v>0.16669481839359029</v>
      </c>
      <c r="Q35" s="171">
        <f t="shared" si="14"/>
        <v>0.54577611892364464</v>
      </c>
      <c r="R35" s="180">
        <f t="shared" si="15"/>
        <v>0.2875290626827649</v>
      </c>
      <c r="T35" s="217">
        <f t="shared" si="0"/>
        <v>1989</v>
      </c>
      <c r="U35" s="150" t="s">
        <v>213</v>
      </c>
      <c r="V35" s="576">
        <v>197.214</v>
      </c>
      <c r="W35" s="577">
        <v>941.43399999999997</v>
      </c>
      <c r="X35" s="577">
        <v>101.956</v>
      </c>
      <c r="Y35" s="578">
        <v>812.54100000000005</v>
      </c>
      <c r="Z35" s="579">
        <v>234.66200000000001</v>
      </c>
      <c r="AA35" s="580">
        <v>406.346</v>
      </c>
      <c r="AB35" s="581">
        <v>641.21799999999996</v>
      </c>
      <c r="AC35" s="938">
        <v>33.753</v>
      </c>
      <c r="AD35" s="938">
        <v>674.971</v>
      </c>
      <c r="AE35" s="582">
        <v>137.78</v>
      </c>
      <c r="AF35" s="196">
        <f t="shared" si="1"/>
        <v>0.20412728843165115</v>
      </c>
      <c r="AG35" s="197">
        <f t="shared" si="2"/>
        <v>4.0820075252570138</v>
      </c>
      <c r="AH35" s="198">
        <f t="shared" si="3"/>
        <v>0.34766234401181684</v>
      </c>
      <c r="AI35" s="198">
        <f t="shared" si="4"/>
        <v>0.60201993863440062</v>
      </c>
      <c r="AJ35" s="199">
        <f t="shared" si="5"/>
        <v>5.0006592875842075E-2</v>
      </c>
      <c r="AL35" s="217">
        <f t="shared" si="6"/>
        <v>1989</v>
      </c>
      <c r="AM35" s="150" t="s">
        <v>213</v>
      </c>
      <c r="AN35" s="576">
        <f t="shared" si="16"/>
        <v>263.1166064332117</v>
      </c>
      <c r="AO35" s="577">
        <f t="shared" si="17"/>
        <v>1162.6099730239471</v>
      </c>
      <c r="AP35" s="577">
        <f t="shared" si="18"/>
        <v>103.42905070891972</v>
      </c>
      <c r="AQ35" s="577">
        <f t="shared" si="19"/>
        <v>1101.0926301660784</v>
      </c>
      <c r="AR35" s="579">
        <f t="shared" si="20"/>
        <v>274.02878850161164</v>
      </c>
      <c r="AS35" s="580">
        <f t="shared" si="21"/>
        <v>538.99130246001369</v>
      </c>
      <c r="AT35" s="581">
        <f t="shared" si="22"/>
        <v>814.37677279642503</v>
      </c>
      <c r="AU35" s="581">
        <f t="shared" si="23"/>
        <v>103.63399728660967</v>
      </c>
      <c r="AV35" s="582">
        <f t="shared" si="8"/>
        <v>183.29186008304373</v>
      </c>
      <c r="AW35" s="196">
        <f t="shared" si="9"/>
        <v>0.22507009802557615</v>
      </c>
      <c r="AX35" s="197">
        <f t="shared" si="24"/>
        <v>1.7686460513158888</v>
      </c>
      <c r="AY35" s="198">
        <f t="shared" si="25"/>
        <v>0.33648895407545271</v>
      </c>
      <c r="AZ35" s="198">
        <f t="shared" si="26"/>
        <v>0.66184513171859427</v>
      </c>
      <c r="BB35" s="217">
        <f t="shared" si="7"/>
        <v>1989</v>
      </c>
      <c r="BC35" s="372">
        <f t="shared" si="27"/>
        <v>0.25046920195035316</v>
      </c>
      <c r="BD35" s="369">
        <f t="shared" si="28"/>
        <v>0.19024090465065302</v>
      </c>
      <c r="BE35" s="369">
        <f t="shared" si="29"/>
        <v>1.4242136989783657E-2</v>
      </c>
      <c r="BF35" s="370">
        <f t="shared" si="30"/>
        <v>0.26205936018530618</v>
      </c>
      <c r="BG35" s="378">
        <f t="shared" si="31"/>
        <v>0.14365931666110363</v>
      </c>
      <c r="BH35" s="378">
        <f t="shared" si="32"/>
        <v>0.24609915198001589</v>
      </c>
      <c r="BI35" s="378">
        <f t="shared" si="33"/>
        <v>0.2126273471698224</v>
      </c>
      <c r="BJ35" s="379">
        <f t="shared" si="34"/>
        <v>0.67430572125233312</v>
      </c>
      <c r="BK35" s="381">
        <f t="shared" si="35"/>
        <v>0.24830268001221517</v>
      </c>
    </row>
    <row r="36" spans="1:63" ht="19.95" customHeight="1" x14ac:dyDescent="0.25">
      <c r="A36" s="150">
        <v>1990</v>
      </c>
      <c r="B36" s="150" t="s">
        <v>214</v>
      </c>
      <c r="C36" s="531">
        <v>45.511860083043722</v>
      </c>
      <c r="D36" s="532">
        <v>230.47981558743405</v>
      </c>
      <c r="E36" s="532">
        <v>1.4749149740862608</v>
      </c>
      <c r="F36" s="533">
        <v>277.46659064456401</v>
      </c>
      <c r="G36" s="534">
        <v>40.676139492393716</v>
      </c>
      <c r="H36" s="534">
        <v>1.1208923797367532</v>
      </c>
      <c r="I36" s="534">
        <v>136.45329040533932</v>
      </c>
      <c r="J36" s="535">
        <v>178.25032227746979</v>
      </c>
      <c r="K36" s="536">
        <v>51.520015676156731</v>
      </c>
      <c r="L36" s="536">
        <v>229.77033795362652</v>
      </c>
      <c r="M36" s="537">
        <v>47.696252690937506</v>
      </c>
      <c r="N36" s="166">
        <f t="shared" si="11"/>
        <v>0.20758228897484504</v>
      </c>
      <c r="O36" s="174">
        <f t="shared" si="12"/>
        <v>0.92578102054054989</v>
      </c>
      <c r="P36" s="176">
        <f t="shared" si="13"/>
        <v>0.1819078661083145</v>
      </c>
      <c r="Q36" s="171">
        <f t="shared" si="14"/>
        <v>0.59386817123835645</v>
      </c>
      <c r="R36" s="180">
        <f t="shared" si="15"/>
        <v>0.22422396265332897</v>
      </c>
      <c r="T36" s="217">
        <f t="shared" si="0"/>
        <v>1990</v>
      </c>
      <c r="U36" s="150" t="s">
        <v>214</v>
      </c>
      <c r="V36" s="576">
        <v>137.785</v>
      </c>
      <c r="W36" s="577">
        <v>598.11300000000006</v>
      </c>
      <c r="X36" s="577">
        <v>86.626000000000005</v>
      </c>
      <c r="Y36" s="578">
        <v>822.45399999999995</v>
      </c>
      <c r="Z36" s="579">
        <v>234.29</v>
      </c>
      <c r="AA36" s="580">
        <v>400.63299999999998</v>
      </c>
      <c r="AB36" s="581">
        <v>636.42100000000005</v>
      </c>
      <c r="AC36" s="938">
        <v>38.173999999999999</v>
      </c>
      <c r="AD36" s="938">
        <v>674.59500000000003</v>
      </c>
      <c r="AE36" s="582">
        <v>149.357</v>
      </c>
      <c r="AF36" s="196">
        <f t="shared" si="1"/>
        <v>0.22140247111229699</v>
      </c>
      <c r="AG36" s="197">
        <f t="shared" si="2"/>
        <v>3.9125320899041234</v>
      </c>
      <c r="AH36" s="198">
        <f t="shared" si="3"/>
        <v>0.34730467910375851</v>
      </c>
      <c r="AI36" s="198">
        <f t="shared" si="4"/>
        <v>0.59388670239180541</v>
      </c>
      <c r="AJ36" s="199">
        <f t="shared" si="5"/>
        <v>5.6588026890208198E-2</v>
      </c>
      <c r="AL36" s="217">
        <f t="shared" si="6"/>
        <v>1990</v>
      </c>
      <c r="AM36" s="150" t="s">
        <v>214</v>
      </c>
      <c r="AN36" s="576">
        <f t="shared" si="16"/>
        <v>183.29686008304373</v>
      </c>
      <c r="AO36" s="577">
        <f t="shared" si="17"/>
        <v>828.59281558743407</v>
      </c>
      <c r="AP36" s="577">
        <f t="shared" si="18"/>
        <v>88.100914974086265</v>
      </c>
      <c r="AQ36" s="577">
        <f t="shared" si="19"/>
        <v>1099.9205906445641</v>
      </c>
      <c r="AR36" s="579">
        <f t="shared" si="20"/>
        <v>274.96613949239372</v>
      </c>
      <c r="AS36" s="580">
        <f t="shared" si="21"/>
        <v>537.08629040533924</v>
      </c>
      <c r="AT36" s="581">
        <f t="shared" si="22"/>
        <v>814.67132227746981</v>
      </c>
      <c r="AU36" s="581">
        <f t="shared" si="23"/>
        <v>89.694015676156738</v>
      </c>
      <c r="AV36" s="582">
        <f t="shared" si="8"/>
        <v>197.05325269093751</v>
      </c>
      <c r="AW36" s="196">
        <f t="shared" si="9"/>
        <v>0.24188067911861874</v>
      </c>
      <c r="AX36" s="197">
        <f t="shared" si="24"/>
        <v>2.1969498322207461</v>
      </c>
      <c r="AY36" s="198">
        <f t="shared" si="25"/>
        <v>0.33751788233284918</v>
      </c>
      <c r="AZ36" s="198">
        <f t="shared" si="26"/>
        <v>0.65926745635758666</v>
      </c>
      <c r="BB36" s="217">
        <f t="shared" si="7"/>
        <v>1990</v>
      </c>
      <c r="BC36" s="372">
        <f t="shared" si="27"/>
        <v>0.24829590677344013</v>
      </c>
      <c r="BD36" s="369">
        <f t="shared" si="28"/>
        <v>0.27815811488062986</v>
      </c>
      <c r="BE36" s="369">
        <f t="shared" si="29"/>
        <v>1.674119927721622E-2</v>
      </c>
      <c r="BF36" s="370">
        <f t="shared" si="30"/>
        <v>0.25226056590318569</v>
      </c>
      <c r="BG36" s="378">
        <f t="shared" si="31"/>
        <v>0.14793144918674223</v>
      </c>
      <c r="BH36" s="378">
        <f t="shared" si="32"/>
        <v>0.25406213646294706</v>
      </c>
      <c r="BI36" s="378">
        <f t="shared" si="33"/>
        <v>0.21880029086964634</v>
      </c>
      <c r="BJ36" s="379">
        <f t="shared" si="34"/>
        <v>0.57439746997359875</v>
      </c>
      <c r="BK36" s="381">
        <f t="shared" si="35"/>
        <v>0.24204752796314058</v>
      </c>
    </row>
    <row r="37" spans="1:63" ht="19.95" customHeight="1" x14ac:dyDescent="0.25">
      <c r="A37" s="150">
        <v>1991</v>
      </c>
      <c r="B37" s="150" t="s">
        <v>215</v>
      </c>
      <c r="C37" s="531">
        <v>47.696252690937506</v>
      </c>
      <c r="D37" s="532">
        <v>218.37298185357855</v>
      </c>
      <c r="E37" s="532">
        <v>2.3215508146067672</v>
      </c>
      <c r="F37" s="533">
        <v>268.39078535912284</v>
      </c>
      <c r="G37" s="534">
        <v>43.418860920375465</v>
      </c>
      <c r="H37" s="534">
        <v>1.0930853452428582</v>
      </c>
      <c r="I37" s="534">
        <v>140.20254084373647</v>
      </c>
      <c r="J37" s="535">
        <v>184.71448710935482</v>
      </c>
      <c r="K37" s="536">
        <v>49.722225397369712</v>
      </c>
      <c r="L37" s="536">
        <v>234.43671250672455</v>
      </c>
      <c r="M37" s="537">
        <v>33.954072852398284</v>
      </c>
      <c r="N37" s="166">
        <f t="shared" si="11"/>
        <v>0.14483257545007738</v>
      </c>
      <c r="O37" s="174">
        <f t="shared" si="12"/>
        <v>0.68287516459781061</v>
      </c>
      <c r="P37" s="176">
        <f t="shared" si="13"/>
        <v>0.1898676439780802</v>
      </c>
      <c r="Q37" s="171">
        <f t="shared" si="14"/>
        <v>0.59804003965340935</v>
      </c>
      <c r="R37" s="180">
        <f t="shared" si="15"/>
        <v>0.21209231636851028</v>
      </c>
      <c r="T37" s="217">
        <f t="shared" si="0"/>
        <v>1991</v>
      </c>
      <c r="U37" s="150" t="s">
        <v>215</v>
      </c>
      <c r="V37" s="576">
        <v>149.33500000000001</v>
      </c>
      <c r="W37" s="577">
        <v>593.61900000000003</v>
      </c>
      <c r="X37" s="577">
        <v>91.004000000000005</v>
      </c>
      <c r="Y37" s="578">
        <v>833.88099999999997</v>
      </c>
      <c r="Z37" s="579">
        <v>231.43299999999999</v>
      </c>
      <c r="AA37" s="580">
        <v>395.91500000000002</v>
      </c>
      <c r="AB37" s="581">
        <v>627.88400000000001</v>
      </c>
      <c r="AC37" s="938">
        <v>44.253999999999998</v>
      </c>
      <c r="AD37" s="938">
        <v>672.13800000000003</v>
      </c>
      <c r="AE37" s="582">
        <v>162.279</v>
      </c>
      <c r="AF37" s="196">
        <f t="shared" si="1"/>
        <v>0.24143702632495112</v>
      </c>
      <c r="AG37" s="197">
        <f t="shared" si="2"/>
        <v>3.6669905545261448</v>
      </c>
      <c r="AH37" s="198">
        <f t="shared" si="3"/>
        <v>0.34432363592000448</v>
      </c>
      <c r="AI37" s="198">
        <f t="shared" si="4"/>
        <v>0.58903826297575801</v>
      </c>
      <c r="AJ37" s="199">
        <f t="shared" si="5"/>
        <v>6.5840645819757251E-2</v>
      </c>
      <c r="AL37" s="217">
        <f t="shared" si="6"/>
        <v>1991</v>
      </c>
      <c r="AM37" s="150" t="s">
        <v>215</v>
      </c>
      <c r="AN37" s="576">
        <f t="shared" si="16"/>
        <v>197.03125269093752</v>
      </c>
      <c r="AO37" s="577">
        <f t="shared" si="17"/>
        <v>811.99198185357864</v>
      </c>
      <c r="AP37" s="577">
        <f t="shared" si="18"/>
        <v>93.325550814606771</v>
      </c>
      <c r="AQ37" s="577">
        <f t="shared" si="19"/>
        <v>1102.2717853591228</v>
      </c>
      <c r="AR37" s="579">
        <f t="shared" si="20"/>
        <v>274.85186092037543</v>
      </c>
      <c r="AS37" s="580">
        <f t="shared" si="21"/>
        <v>536.11754084373649</v>
      </c>
      <c r="AT37" s="581">
        <f t="shared" si="22"/>
        <v>812.59848710935489</v>
      </c>
      <c r="AU37" s="581">
        <f t="shared" si="23"/>
        <v>93.976225397369717</v>
      </c>
      <c r="AV37" s="582">
        <f t="shared" si="8"/>
        <v>196.23307285239827</v>
      </c>
      <c r="AW37" s="196">
        <f t="shared" si="9"/>
        <v>0.24148835613816536</v>
      </c>
      <c r="AX37" s="197">
        <f t="shared" si="24"/>
        <v>2.0881140099279896</v>
      </c>
      <c r="AY37" s="198">
        <f t="shared" si="25"/>
        <v>0.33823821392789205</v>
      </c>
      <c r="AZ37" s="198">
        <f t="shared" si="26"/>
        <v>0.65975700096471979</v>
      </c>
      <c r="BB37" s="217">
        <f t="shared" si="7"/>
        <v>1991</v>
      </c>
      <c r="BC37" s="372">
        <f t="shared" si="27"/>
        <v>0.2420745543639905</v>
      </c>
      <c r="BD37" s="369">
        <f t="shared" si="28"/>
        <v>0.26893489927706743</v>
      </c>
      <c r="BE37" s="369">
        <f t="shared" si="29"/>
        <v>2.4875832977600938E-2</v>
      </c>
      <c r="BF37" s="370">
        <f t="shared" si="30"/>
        <v>0.24348875560820102</v>
      </c>
      <c r="BG37" s="378">
        <f t="shared" si="31"/>
        <v>0.15797186446175784</v>
      </c>
      <c r="BH37" s="378">
        <f t="shared" si="32"/>
        <v>0.261514556347265</v>
      </c>
      <c r="BI37" s="378">
        <f t="shared" si="33"/>
        <v>0.22731335344523845</v>
      </c>
      <c r="BJ37" s="379">
        <f t="shared" si="34"/>
        <v>0.52909366371253919</v>
      </c>
      <c r="BK37" s="381">
        <f t="shared" si="35"/>
        <v>0.17302930825497345</v>
      </c>
    </row>
    <row r="38" spans="1:63" ht="19.95" customHeight="1" x14ac:dyDescent="0.25">
      <c r="A38" s="150">
        <v>1992</v>
      </c>
      <c r="B38" s="150" t="s">
        <v>216</v>
      </c>
      <c r="C38" s="531">
        <v>33.954072852398284</v>
      </c>
      <c r="D38" s="532">
        <v>277.12504365827795</v>
      </c>
      <c r="E38" s="532">
        <v>1.3763683751681695</v>
      </c>
      <c r="F38" s="533">
        <v>312.45548488584438</v>
      </c>
      <c r="G38" s="534">
        <v>44.094300065952353</v>
      </c>
      <c r="H38" s="534">
        <v>1.0385453832901965</v>
      </c>
      <c r="I38" s="534">
        <v>153.14688685860892</v>
      </c>
      <c r="J38" s="535">
        <v>198.27973230785148</v>
      </c>
      <c r="K38" s="536">
        <v>51.123387138475437</v>
      </c>
      <c r="L38" s="536">
        <v>249.40311944632691</v>
      </c>
      <c r="M38" s="537">
        <v>63.05236543951753</v>
      </c>
      <c r="N38" s="166">
        <f t="shared" si="11"/>
        <v>0.25281305855152619</v>
      </c>
      <c r="O38" s="174">
        <f t="shared" si="12"/>
        <v>1.2333370100993239</v>
      </c>
      <c r="P38" s="176">
        <f t="shared" si="13"/>
        <v>0.18096343602051626</v>
      </c>
      <c r="Q38" s="171">
        <f t="shared" si="14"/>
        <v>0.61405361407906156</v>
      </c>
      <c r="R38" s="180">
        <f t="shared" si="15"/>
        <v>0.20498294990042218</v>
      </c>
      <c r="T38" s="217">
        <f t="shared" si="0"/>
        <v>1992</v>
      </c>
      <c r="U38" s="150" t="s">
        <v>216</v>
      </c>
      <c r="V38" s="576">
        <v>159.755</v>
      </c>
      <c r="W38" s="577">
        <v>591.65899999999999</v>
      </c>
      <c r="X38" s="577">
        <v>85.347999999999999</v>
      </c>
      <c r="Y38" s="578">
        <v>836.86900000000003</v>
      </c>
      <c r="Z38" s="579">
        <v>237.39699999999999</v>
      </c>
      <c r="AA38" s="580">
        <v>398.16399999999999</v>
      </c>
      <c r="AB38" s="581">
        <v>642.89499999999998</v>
      </c>
      <c r="AC38" s="938">
        <v>43.014000000000003</v>
      </c>
      <c r="AD38" s="938">
        <v>685.90899999999999</v>
      </c>
      <c r="AE38" s="582">
        <v>158.29400000000001</v>
      </c>
      <c r="AF38" s="196">
        <f t="shared" si="1"/>
        <v>0.23077988479521339</v>
      </c>
      <c r="AG38" s="197">
        <f t="shared" si="2"/>
        <v>3.6800576556469986</v>
      </c>
      <c r="AH38" s="198">
        <f t="shared" si="3"/>
        <v>0.34610567874164067</v>
      </c>
      <c r="AI38" s="198">
        <f t="shared" si="4"/>
        <v>0.58049099807700433</v>
      </c>
      <c r="AJ38" s="199">
        <f t="shared" si="5"/>
        <v>6.271094270522766E-2</v>
      </c>
      <c r="AL38" s="217">
        <f t="shared" si="6"/>
        <v>1992</v>
      </c>
      <c r="AM38" s="150" t="s">
        <v>216</v>
      </c>
      <c r="AN38" s="576">
        <f t="shared" si="16"/>
        <v>193.70907285239826</v>
      </c>
      <c r="AO38" s="577">
        <f t="shared" si="17"/>
        <v>868.78404365827794</v>
      </c>
      <c r="AP38" s="577">
        <f t="shared" si="18"/>
        <v>86.724368375168169</v>
      </c>
      <c r="AQ38" s="577">
        <f t="shared" si="19"/>
        <v>1149.3244848858444</v>
      </c>
      <c r="AR38" s="579">
        <f t="shared" si="20"/>
        <v>281.49130006595237</v>
      </c>
      <c r="AS38" s="580">
        <f t="shared" si="21"/>
        <v>551.31088685860891</v>
      </c>
      <c r="AT38" s="581">
        <f t="shared" si="22"/>
        <v>841.1747323078514</v>
      </c>
      <c r="AU38" s="581">
        <f t="shared" si="23"/>
        <v>94.137387138475447</v>
      </c>
      <c r="AV38" s="582">
        <f t="shared" si="8"/>
        <v>221.34636543951754</v>
      </c>
      <c r="AW38" s="196">
        <f t="shared" si="9"/>
        <v>0.26313957961175377</v>
      </c>
      <c r="AX38" s="197">
        <f t="shared" si="24"/>
        <v>2.3513119725101204</v>
      </c>
      <c r="AY38" s="198">
        <f t="shared" si="25"/>
        <v>0.33464069860212203</v>
      </c>
      <c r="AZ38" s="198">
        <f t="shared" si="26"/>
        <v>0.65540590519882769</v>
      </c>
      <c r="BB38" s="217">
        <f t="shared" si="7"/>
        <v>1992</v>
      </c>
      <c r="BC38" s="372">
        <f t="shared" si="27"/>
        <v>0.17528385404162503</v>
      </c>
      <c r="BD38" s="369">
        <f t="shared" si="28"/>
        <v>0.31898035614392634</v>
      </c>
      <c r="BE38" s="369">
        <f t="shared" si="29"/>
        <v>1.5870607084897095E-2</v>
      </c>
      <c r="BF38" s="370">
        <f t="shared" si="30"/>
        <v>0.27186011347950945</v>
      </c>
      <c r="BG38" s="378">
        <f t="shared" si="31"/>
        <v>0.15664533879242884</v>
      </c>
      <c r="BH38" s="378">
        <f t="shared" si="32"/>
        <v>0.27778679962452019</v>
      </c>
      <c r="BI38" s="378">
        <f t="shared" si="33"/>
        <v>0.23571765138956347</v>
      </c>
      <c r="BJ38" s="379">
        <f t="shared" si="34"/>
        <v>0.54307208530520701</v>
      </c>
      <c r="BK38" s="381">
        <f t="shared" si="35"/>
        <v>0.28485837259770352</v>
      </c>
    </row>
    <row r="39" spans="1:63" ht="19.95" customHeight="1" x14ac:dyDescent="0.25">
      <c r="A39" s="150">
        <v>1993</v>
      </c>
      <c r="B39" s="150" t="s">
        <v>217</v>
      </c>
      <c r="C39" s="531">
        <v>63.05236543951753</v>
      </c>
      <c r="D39" s="532">
        <v>186.22143478564581</v>
      </c>
      <c r="E39" s="532">
        <v>3.9263746801038906</v>
      </c>
      <c r="F39" s="533">
        <v>253.20017490526723</v>
      </c>
      <c r="G39" s="534">
        <v>45.490737187599514</v>
      </c>
      <c r="H39" s="534">
        <v>1.017861565383998</v>
      </c>
      <c r="I39" s="534">
        <v>138.99081293754668</v>
      </c>
      <c r="J39" s="535">
        <v>185.49941169053017</v>
      </c>
      <c r="K39" s="536">
        <v>40.342828838685278</v>
      </c>
      <c r="L39" s="536">
        <v>225.84224052921547</v>
      </c>
      <c r="M39" s="537">
        <v>27.357934376051769</v>
      </c>
      <c r="N39" s="166">
        <f t="shared" si="11"/>
        <v>0.12113736700425926</v>
      </c>
      <c r="O39" s="174">
        <f t="shared" si="12"/>
        <v>0.67813624288582064</v>
      </c>
      <c r="P39" s="176">
        <f t="shared" si="13"/>
        <v>0.20593401236190378</v>
      </c>
      <c r="Q39" s="171">
        <f t="shared" si="14"/>
        <v>0.61543320067959784</v>
      </c>
      <c r="R39" s="180">
        <f t="shared" si="15"/>
        <v>0.1786327869584983</v>
      </c>
      <c r="T39" s="217">
        <f t="shared" si="0"/>
        <v>1993</v>
      </c>
      <c r="U39" s="150" t="s">
        <v>217</v>
      </c>
      <c r="V39" s="576">
        <v>158.239</v>
      </c>
      <c r="W39" s="577">
        <v>611.52499999999998</v>
      </c>
      <c r="X39" s="577">
        <v>79.891000000000005</v>
      </c>
      <c r="Y39" s="578">
        <v>849.58799999999997</v>
      </c>
      <c r="Z39" s="579">
        <v>240.035</v>
      </c>
      <c r="AA39" s="580">
        <v>407.029</v>
      </c>
      <c r="AB39" s="581">
        <v>650.678</v>
      </c>
      <c r="AC39" s="938">
        <v>47.204999999999998</v>
      </c>
      <c r="AD39" s="938">
        <v>697.88300000000004</v>
      </c>
      <c r="AE39" s="582">
        <v>155.31899999999999</v>
      </c>
      <c r="AF39" s="196">
        <f t="shared" si="1"/>
        <v>0.22255736276711136</v>
      </c>
      <c r="AG39" s="197">
        <f t="shared" si="2"/>
        <v>3.2903082300603748</v>
      </c>
      <c r="AH39" s="198">
        <f t="shared" si="3"/>
        <v>0.34394733787755249</v>
      </c>
      <c r="AI39" s="198">
        <f t="shared" si="4"/>
        <v>0.5832338658485734</v>
      </c>
      <c r="AJ39" s="199">
        <f t="shared" si="5"/>
        <v>6.764027781161025E-2</v>
      </c>
      <c r="AL39" s="217">
        <f t="shared" si="6"/>
        <v>1993</v>
      </c>
      <c r="AM39" s="150" t="s">
        <v>217</v>
      </c>
      <c r="AN39" s="576">
        <f t="shared" si="16"/>
        <v>221.29136543951753</v>
      </c>
      <c r="AO39" s="577">
        <f t="shared" si="17"/>
        <v>797.74643478564576</v>
      </c>
      <c r="AP39" s="577">
        <f t="shared" si="18"/>
        <v>83.817374680103896</v>
      </c>
      <c r="AQ39" s="577">
        <f t="shared" si="19"/>
        <v>1102.7881749052672</v>
      </c>
      <c r="AR39" s="579">
        <f t="shared" si="20"/>
        <v>285.52573718759953</v>
      </c>
      <c r="AS39" s="580">
        <f t="shared" si="21"/>
        <v>546.0198129375467</v>
      </c>
      <c r="AT39" s="581">
        <f t="shared" si="22"/>
        <v>836.17741169053011</v>
      </c>
      <c r="AU39" s="581">
        <f t="shared" si="23"/>
        <v>87.547828838685277</v>
      </c>
      <c r="AV39" s="582">
        <f t="shared" si="8"/>
        <v>182.67693437605175</v>
      </c>
      <c r="AW39" s="196">
        <f t="shared" si="9"/>
        <v>0.2184667174956654</v>
      </c>
      <c r="AX39" s="197">
        <f t="shared" si="24"/>
        <v>2.0865958276663878</v>
      </c>
      <c r="AY39" s="198">
        <f t="shared" si="25"/>
        <v>0.34146549906238416</v>
      </c>
      <c r="AZ39" s="198">
        <f t="shared" si="26"/>
        <v>0.65299517220112258</v>
      </c>
      <c r="BB39" s="217">
        <f t="shared" si="7"/>
        <v>1993</v>
      </c>
      <c r="BC39" s="372">
        <f t="shared" si="27"/>
        <v>0.28492917161176246</v>
      </c>
      <c r="BD39" s="369">
        <f t="shared" si="28"/>
        <v>0.23343436794635561</v>
      </c>
      <c r="BE39" s="369">
        <f t="shared" si="29"/>
        <v>4.6844400639953612E-2</v>
      </c>
      <c r="BF39" s="370">
        <f t="shared" si="30"/>
        <v>0.22960000901988081</v>
      </c>
      <c r="BG39" s="378">
        <f t="shared" si="31"/>
        <v>0.15932272038128265</v>
      </c>
      <c r="BH39" s="378">
        <f t="shared" si="32"/>
        <v>0.2545526913937175</v>
      </c>
      <c r="BI39" s="378">
        <f t="shared" si="33"/>
        <v>0.22184217021062469</v>
      </c>
      <c r="BJ39" s="379">
        <f t="shared" si="34"/>
        <v>0.46080901575549699</v>
      </c>
      <c r="BK39" s="381">
        <f t="shared" si="35"/>
        <v>0.14976129564192145</v>
      </c>
    </row>
    <row r="40" spans="1:63" ht="19.95" customHeight="1" x14ac:dyDescent="0.25">
      <c r="A40" s="150">
        <v>1994</v>
      </c>
      <c r="B40" s="150" t="s">
        <v>218</v>
      </c>
      <c r="C40" s="531">
        <v>27.357934376051769</v>
      </c>
      <c r="D40" s="532">
        <v>283.18097161327427</v>
      </c>
      <c r="E40" s="532">
        <v>3.2831242725510315</v>
      </c>
      <c r="F40" s="533">
        <v>313.8220302618771</v>
      </c>
      <c r="G40" s="534">
        <v>48.164211370475307</v>
      </c>
      <c r="H40" s="534">
        <v>0.93149755377565868</v>
      </c>
      <c r="I40" s="534">
        <v>157.00095526580066</v>
      </c>
      <c r="J40" s="535">
        <v>206.0966641900516</v>
      </c>
      <c r="K40" s="536">
        <v>62.423711638548468</v>
      </c>
      <c r="L40" s="536">
        <v>268.52037582860009</v>
      </c>
      <c r="M40" s="537">
        <v>45.301654433276994</v>
      </c>
      <c r="N40" s="166">
        <f t="shared" si="11"/>
        <v>0.16870844267771173</v>
      </c>
      <c r="O40" s="174">
        <f t="shared" si="12"/>
        <v>0.72571228535058618</v>
      </c>
      <c r="P40" s="176">
        <f t="shared" si="13"/>
        <v>0.18283792718802602</v>
      </c>
      <c r="Q40" s="171">
        <f t="shared" si="14"/>
        <v>0.58468916848982933</v>
      </c>
      <c r="R40" s="180">
        <f t="shared" si="15"/>
        <v>0.23247290432214462</v>
      </c>
      <c r="T40" s="217">
        <f t="shared" si="0"/>
        <v>1994</v>
      </c>
      <c r="U40" s="150" t="s">
        <v>218</v>
      </c>
      <c r="V40" s="576">
        <v>155.32</v>
      </c>
      <c r="W40" s="577">
        <v>586.18299999999999</v>
      </c>
      <c r="X40" s="577">
        <v>90.911000000000001</v>
      </c>
      <c r="Y40" s="578">
        <v>832.67600000000004</v>
      </c>
      <c r="Z40" s="579">
        <v>237.958</v>
      </c>
      <c r="AA40" s="580">
        <v>410.48099999999999</v>
      </c>
      <c r="AB40" s="581">
        <v>647.63599999999997</v>
      </c>
      <c r="AC40" s="938">
        <v>31.077000000000002</v>
      </c>
      <c r="AD40" s="938">
        <v>678.71299999999997</v>
      </c>
      <c r="AE40" s="582">
        <v>153.16</v>
      </c>
      <c r="AF40" s="196">
        <f t="shared" si="1"/>
        <v>0.22566239338277005</v>
      </c>
      <c r="AG40" s="197">
        <f t="shared" si="2"/>
        <v>4.9284036425652404</v>
      </c>
      <c r="AH40" s="198">
        <f t="shared" si="3"/>
        <v>0.3506018007611465</v>
      </c>
      <c r="AI40" s="198">
        <f t="shared" si="4"/>
        <v>0.60479318946299843</v>
      </c>
      <c r="AJ40" s="199">
        <f t="shared" si="5"/>
        <v>4.5788131360383552E-2</v>
      </c>
      <c r="AL40" s="217">
        <f t="shared" si="6"/>
        <v>1994</v>
      </c>
      <c r="AM40" s="150" t="s">
        <v>218</v>
      </c>
      <c r="AN40" s="576">
        <f t="shared" si="16"/>
        <v>182.67793437605175</v>
      </c>
      <c r="AO40" s="577">
        <f t="shared" si="17"/>
        <v>869.36397161327432</v>
      </c>
      <c r="AP40" s="577">
        <f t="shared" si="18"/>
        <v>94.194124272551036</v>
      </c>
      <c r="AQ40" s="577">
        <f t="shared" si="19"/>
        <v>1146.4980302618771</v>
      </c>
      <c r="AR40" s="579">
        <f t="shared" si="20"/>
        <v>286.12221137047533</v>
      </c>
      <c r="AS40" s="580">
        <f t="shared" si="21"/>
        <v>567.48195526580071</v>
      </c>
      <c r="AT40" s="581">
        <f t="shared" si="22"/>
        <v>853.73266419005154</v>
      </c>
      <c r="AU40" s="581">
        <f t="shared" si="23"/>
        <v>93.500711638548466</v>
      </c>
      <c r="AV40" s="582">
        <f t="shared" si="8"/>
        <v>198.46165443327698</v>
      </c>
      <c r="AW40" s="196">
        <f t="shared" si="9"/>
        <v>0.23246346632591411</v>
      </c>
      <c r="AX40" s="197">
        <f t="shared" si="24"/>
        <v>2.1225683842972507</v>
      </c>
      <c r="AY40" s="198">
        <f t="shared" si="25"/>
        <v>0.33514263114428633</v>
      </c>
      <c r="AZ40" s="198">
        <f t="shared" si="26"/>
        <v>0.66470685621965631</v>
      </c>
      <c r="BB40" s="217">
        <f t="shared" si="7"/>
        <v>1994</v>
      </c>
      <c r="BC40" s="372">
        <f t="shared" si="27"/>
        <v>0.14976047583138355</v>
      </c>
      <c r="BD40" s="369">
        <f t="shared" si="28"/>
        <v>0.32573350272127882</v>
      </c>
      <c r="BE40" s="369">
        <f t="shared" si="29"/>
        <v>3.4854873357613045E-2</v>
      </c>
      <c r="BF40" s="370">
        <f t="shared" si="30"/>
        <v>0.2737222585460487</v>
      </c>
      <c r="BG40" s="378">
        <f t="shared" si="31"/>
        <v>0.16833440207167827</v>
      </c>
      <c r="BH40" s="378">
        <f t="shared" si="32"/>
        <v>0.27666246267207489</v>
      </c>
      <c r="BI40" s="378">
        <f t="shared" si="33"/>
        <v>0.24140655832300673</v>
      </c>
      <c r="BJ40" s="379">
        <f t="shared" si="34"/>
        <v>0.66762819816670171</v>
      </c>
      <c r="BK40" s="381">
        <f t="shared" si="35"/>
        <v>0.2282640168582665</v>
      </c>
    </row>
    <row r="41" spans="1:63" ht="19.95" customHeight="1" x14ac:dyDescent="0.25">
      <c r="A41" s="150">
        <v>1995</v>
      </c>
      <c r="B41" s="150" t="s">
        <v>219</v>
      </c>
      <c r="C41" s="531">
        <v>45.301654433276994</v>
      </c>
      <c r="D41" s="532">
        <v>209.78299227713416</v>
      </c>
      <c r="E41" s="532">
        <v>2.6940427882875166</v>
      </c>
      <c r="F41" s="533">
        <v>257.77868949869867</v>
      </c>
      <c r="G41" s="534">
        <v>45.486531477958593</v>
      </c>
      <c r="H41" s="534">
        <v>1.0260262303469712</v>
      </c>
      <c r="I41" s="534">
        <v>133.84628566711206</v>
      </c>
      <c r="J41" s="535">
        <v>180.35884337541762</v>
      </c>
      <c r="K41" s="536">
        <v>63.002931114721711</v>
      </c>
      <c r="L41" s="536">
        <v>243.36177449013931</v>
      </c>
      <c r="M41" s="537">
        <v>14.416915008559293</v>
      </c>
      <c r="N41" s="166">
        <f t="shared" si="11"/>
        <v>5.9240671789001303E-2</v>
      </c>
      <c r="O41" s="174">
        <f t="shared" si="12"/>
        <v>0.22882927434451591</v>
      </c>
      <c r="P41" s="176">
        <f t="shared" si="13"/>
        <v>0.19112515844262218</v>
      </c>
      <c r="Q41" s="171">
        <f t="shared" si="14"/>
        <v>0.54998894525456921</v>
      </c>
      <c r="R41" s="180">
        <f t="shared" si="15"/>
        <v>0.25888589630280867</v>
      </c>
      <c r="T41" s="217">
        <f t="shared" si="0"/>
        <v>1995</v>
      </c>
      <c r="U41" s="150" t="s">
        <v>219</v>
      </c>
      <c r="V41" s="576">
        <v>153.16</v>
      </c>
      <c r="W41" s="577">
        <v>591.16099999999994</v>
      </c>
      <c r="X41" s="577">
        <v>86.01</v>
      </c>
      <c r="Y41" s="578">
        <v>830.54399999999998</v>
      </c>
      <c r="Z41" s="579">
        <v>238.83199999999999</v>
      </c>
      <c r="AA41" s="580">
        <v>410.91199999999998</v>
      </c>
      <c r="AB41" s="581">
        <v>655.47699999999998</v>
      </c>
      <c r="AC41" s="938">
        <v>31.529</v>
      </c>
      <c r="AD41" s="938">
        <v>687.00599999999997</v>
      </c>
      <c r="AE41" s="582">
        <v>149.27099999999999</v>
      </c>
      <c r="AF41" s="196">
        <f t="shared" si="1"/>
        <v>0.21727757836176101</v>
      </c>
      <c r="AG41" s="197">
        <f t="shared" si="2"/>
        <v>4.7344032478036091</v>
      </c>
      <c r="AH41" s="198">
        <f t="shared" si="3"/>
        <v>0.34764179643263671</v>
      </c>
      <c r="AI41" s="198">
        <f t="shared" si="4"/>
        <v>0.59811995819541608</v>
      </c>
      <c r="AJ41" s="199">
        <f t="shared" si="5"/>
        <v>4.589334008727726E-2</v>
      </c>
      <c r="AL41" s="217">
        <f t="shared" si="6"/>
        <v>1995</v>
      </c>
      <c r="AM41" s="150" t="s">
        <v>219</v>
      </c>
      <c r="AN41" s="576">
        <f t="shared" si="16"/>
        <v>198.46165443327698</v>
      </c>
      <c r="AO41" s="577">
        <f t="shared" si="17"/>
        <v>800.94399227713416</v>
      </c>
      <c r="AP41" s="577">
        <f t="shared" si="18"/>
        <v>88.704042788287524</v>
      </c>
      <c r="AQ41" s="577">
        <f t="shared" si="19"/>
        <v>1088.3226894986988</v>
      </c>
      <c r="AR41" s="579">
        <f t="shared" si="20"/>
        <v>284.31853147795857</v>
      </c>
      <c r="AS41" s="580">
        <f t="shared" si="21"/>
        <v>544.75828566711198</v>
      </c>
      <c r="AT41" s="581">
        <f t="shared" si="22"/>
        <v>835.83584337541765</v>
      </c>
      <c r="AU41" s="581">
        <f t="shared" si="23"/>
        <v>94.531931114721715</v>
      </c>
      <c r="AV41" s="582">
        <f t="shared" si="8"/>
        <v>163.68791500855929</v>
      </c>
      <c r="AW41" s="196">
        <f t="shared" si="9"/>
        <v>0.19583739595029365</v>
      </c>
      <c r="AX41" s="197">
        <f t="shared" si="24"/>
        <v>1.7315621618891028</v>
      </c>
      <c r="AY41" s="198">
        <f t="shared" si="25"/>
        <v>0.34016073099925226</v>
      </c>
      <c r="AZ41" s="198">
        <f t="shared" si="26"/>
        <v>0.65175272152385133</v>
      </c>
      <c r="BB41" s="217">
        <f t="shared" si="7"/>
        <v>1995</v>
      </c>
      <c r="BC41" s="372">
        <f t="shared" si="27"/>
        <v>0.2282640168582665</v>
      </c>
      <c r="BD41" s="369">
        <f t="shared" si="28"/>
        <v>0.26191967765524765</v>
      </c>
      <c r="BE41" s="369">
        <f t="shared" si="29"/>
        <v>3.0371138717064629E-2</v>
      </c>
      <c r="BF41" s="370">
        <f t="shared" si="30"/>
        <v>0.23685869272599308</v>
      </c>
      <c r="BG41" s="378">
        <f t="shared" si="31"/>
        <v>0.15998440636812616</v>
      </c>
      <c r="BH41" s="378">
        <f t="shared" si="32"/>
        <v>0.2456984853441993</v>
      </c>
      <c r="BI41" s="378">
        <f t="shared" si="33"/>
        <v>0.21578261425959094</v>
      </c>
      <c r="BJ41" s="379">
        <f t="shared" si="34"/>
        <v>0.66647248577057894</v>
      </c>
      <c r="BK41" s="381">
        <f t="shared" si="35"/>
        <v>8.8075622490551175E-2</v>
      </c>
    </row>
    <row r="42" spans="1:63" ht="19.95" customHeight="1" x14ac:dyDescent="0.25">
      <c r="A42" s="150">
        <v>1996</v>
      </c>
      <c r="B42" s="150" t="s">
        <v>220</v>
      </c>
      <c r="C42" s="531">
        <v>14.416915008559293</v>
      </c>
      <c r="D42" s="532">
        <v>265.48730802831511</v>
      </c>
      <c r="E42" s="532">
        <v>2.81881156951169</v>
      </c>
      <c r="F42" s="533">
        <v>282.72303460638608</v>
      </c>
      <c r="G42" s="534">
        <v>48.531824503248181</v>
      </c>
      <c r="H42" s="534">
        <v>1.0270930799021329</v>
      </c>
      <c r="I42" s="534">
        <v>154.59427965428998</v>
      </c>
      <c r="J42" s="535">
        <v>204.15319723744028</v>
      </c>
      <c r="K42" s="536">
        <v>51.580147526424028</v>
      </c>
      <c r="L42" s="536">
        <v>255.73334476386432</v>
      </c>
      <c r="M42" s="537">
        <v>26.989689842521756</v>
      </c>
      <c r="N42" s="166">
        <f t="shared" si="11"/>
        <v>0.10553840707571059</v>
      </c>
      <c r="O42" s="174">
        <f t="shared" si="12"/>
        <v>0.52325732160217631</v>
      </c>
      <c r="P42" s="176">
        <f t="shared" si="13"/>
        <v>0.19379137917627196</v>
      </c>
      <c r="Q42" s="171">
        <f t="shared" si="14"/>
        <v>0.60451357955309737</v>
      </c>
      <c r="R42" s="180">
        <f t="shared" si="15"/>
        <v>0.20169504127063065</v>
      </c>
      <c r="T42" s="217">
        <f t="shared" si="0"/>
        <v>1996</v>
      </c>
      <c r="U42" s="150" t="s">
        <v>220</v>
      </c>
      <c r="V42" s="576">
        <v>149.27000000000001</v>
      </c>
      <c r="W42" s="577">
        <v>643.14499999999998</v>
      </c>
      <c r="X42" s="577">
        <v>88.186999999999998</v>
      </c>
      <c r="Y42" s="578">
        <v>880.64599999999996</v>
      </c>
      <c r="Z42" s="579">
        <v>243.649</v>
      </c>
      <c r="AA42" s="580">
        <v>418.63</v>
      </c>
      <c r="AB42" s="581">
        <v>664.65499999999997</v>
      </c>
      <c r="AC42" s="938">
        <v>41.911999999999999</v>
      </c>
      <c r="AD42" s="938">
        <v>706.56700000000001</v>
      </c>
      <c r="AE42" s="582">
        <v>176.45500000000001</v>
      </c>
      <c r="AF42" s="196">
        <f t="shared" si="1"/>
        <v>0.24973569385493521</v>
      </c>
      <c r="AG42" s="197">
        <f t="shared" si="2"/>
        <v>4.2101307501431577</v>
      </c>
      <c r="AH42" s="198">
        <f t="shared" si="3"/>
        <v>0.34483495549608173</v>
      </c>
      <c r="AI42" s="198">
        <f t="shared" si="4"/>
        <v>0.5924845060694881</v>
      </c>
      <c r="AJ42" s="199">
        <f t="shared" si="5"/>
        <v>5.9317800010473175E-2</v>
      </c>
      <c r="AL42" s="217">
        <f t="shared" si="6"/>
        <v>1996</v>
      </c>
      <c r="AM42" s="150" t="s">
        <v>220</v>
      </c>
      <c r="AN42" s="576">
        <f t="shared" si="16"/>
        <v>163.68691500855931</v>
      </c>
      <c r="AO42" s="577">
        <f t="shared" si="17"/>
        <v>908.63230802831504</v>
      </c>
      <c r="AP42" s="577">
        <f t="shared" si="18"/>
        <v>91.005811569511692</v>
      </c>
      <c r="AQ42" s="577">
        <f t="shared" si="19"/>
        <v>1163.3690346063861</v>
      </c>
      <c r="AR42" s="579">
        <f t="shared" si="20"/>
        <v>292.18082450324818</v>
      </c>
      <c r="AS42" s="580">
        <f t="shared" si="21"/>
        <v>573.22427965428994</v>
      </c>
      <c r="AT42" s="581">
        <f t="shared" si="22"/>
        <v>868.80819723744025</v>
      </c>
      <c r="AU42" s="581">
        <f t="shared" si="23"/>
        <v>93.49214752642402</v>
      </c>
      <c r="AV42" s="582">
        <f t="shared" si="8"/>
        <v>203.44468984252177</v>
      </c>
      <c r="AW42" s="196">
        <f t="shared" si="9"/>
        <v>0.23416525130565902</v>
      </c>
      <c r="AX42" s="197">
        <f t="shared" si="24"/>
        <v>2.1760617894141481</v>
      </c>
      <c r="AY42" s="198">
        <f t="shared" si="25"/>
        <v>0.33630072256718918</v>
      </c>
      <c r="AZ42" s="198">
        <f t="shared" si="26"/>
        <v>0.6597823103844761</v>
      </c>
      <c r="BB42" s="217">
        <f t="shared" si="7"/>
        <v>1996</v>
      </c>
      <c r="BC42" s="372">
        <f t="shared" si="27"/>
        <v>8.8076160564241932E-2</v>
      </c>
      <c r="BD42" s="369">
        <f t="shared" si="28"/>
        <v>0.2921834340277959</v>
      </c>
      <c r="BE42" s="369">
        <f t="shared" si="29"/>
        <v>3.0973973210036556E-2</v>
      </c>
      <c r="BF42" s="370">
        <f t="shared" si="30"/>
        <v>0.24302093849527506</v>
      </c>
      <c r="BG42" s="378">
        <f t="shared" si="31"/>
        <v>0.16610201776848177</v>
      </c>
      <c r="BH42" s="378">
        <f t="shared" si="32"/>
        <v>0.26969248362530174</v>
      </c>
      <c r="BI42" s="378">
        <f t="shared" si="33"/>
        <v>0.23498074475653963</v>
      </c>
      <c r="BJ42" s="379">
        <f t="shared" si="34"/>
        <v>0.55170566610255423</v>
      </c>
      <c r="BK42" s="381">
        <f t="shared" si="35"/>
        <v>0.1326635257150893</v>
      </c>
    </row>
    <row r="43" spans="1:63" ht="19.95" customHeight="1" x14ac:dyDescent="0.25">
      <c r="A43" s="150">
        <v>1997</v>
      </c>
      <c r="B43" s="150" t="s">
        <v>221</v>
      </c>
      <c r="C43" s="531">
        <v>26.989689842521756</v>
      </c>
      <c r="D43" s="532">
        <v>260.22017742724154</v>
      </c>
      <c r="E43" s="532">
        <v>2.7964086360382874</v>
      </c>
      <c r="F43" s="533">
        <v>290.00627590580154</v>
      </c>
      <c r="G43" s="534">
        <v>51.751667179226196</v>
      </c>
      <c r="H43" s="534">
        <v>1.0248432611123359</v>
      </c>
      <c r="I43" s="534">
        <v>153.84621581386739</v>
      </c>
      <c r="J43" s="535">
        <v>206.62272625420593</v>
      </c>
      <c r="K43" s="536">
        <v>45.251545162844252</v>
      </c>
      <c r="L43" s="536">
        <v>251.87427141705018</v>
      </c>
      <c r="M43" s="537">
        <v>38.132004488751363</v>
      </c>
      <c r="N43" s="166">
        <f t="shared" si="11"/>
        <v>0.15139301157764098</v>
      </c>
      <c r="O43" s="174">
        <f t="shared" si="12"/>
        <v>0.84266745702335266</v>
      </c>
      <c r="P43" s="176">
        <f t="shared" si="13"/>
        <v>0.20953513887471209</v>
      </c>
      <c r="Q43" s="171">
        <f t="shared" si="14"/>
        <v>0.61080560133563944</v>
      </c>
      <c r="R43" s="180">
        <f t="shared" si="15"/>
        <v>0.17965925978964847</v>
      </c>
      <c r="T43" s="217">
        <f t="shared" si="0"/>
        <v>1997</v>
      </c>
      <c r="U43" s="150" t="s">
        <v>221</v>
      </c>
      <c r="V43" s="576">
        <v>176.446</v>
      </c>
      <c r="W43" s="577">
        <v>620.19799999999998</v>
      </c>
      <c r="X43" s="577">
        <v>82.558000000000007</v>
      </c>
      <c r="Y43" s="578">
        <v>879.178</v>
      </c>
      <c r="Z43" s="579">
        <v>233.59</v>
      </c>
      <c r="AA43" s="580">
        <v>425.649</v>
      </c>
      <c r="AB43" s="581">
        <v>659.93100000000004</v>
      </c>
      <c r="AC43" s="938">
        <v>40.933999999999997</v>
      </c>
      <c r="AD43" s="938">
        <v>700.86500000000001</v>
      </c>
      <c r="AE43" s="582">
        <v>179.005</v>
      </c>
      <c r="AF43" s="196">
        <f t="shared" si="1"/>
        <v>0.25540581995106049</v>
      </c>
      <c r="AG43" s="197">
        <f t="shared" si="2"/>
        <v>4.3730150974739823</v>
      </c>
      <c r="AH43" s="198">
        <f t="shared" si="3"/>
        <v>0.33328815107046295</v>
      </c>
      <c r="AI43" s="198">
        <f t="shared" si="4"/>
        <v>0.60731952658500565</v>
      </c>
      <c r="AJ43" s="199">
        <f t="shared" si="5"/>
        <v>5.8404971000121271E-2</v>
      </c>
      <c r="AL43" s="217">
        <f t="shared" si="6"/>
        <v>1997</v>
      </c>
      <c r="AM43" s="150" t="s">
        <v>221</v>
      </c>
      <c r="AN43" s="576">
        <f t="shared" si="16"/>
        <v>203.43568984252175</v>
      </c>
      <c r="AO43" s="577">
        <f t="shared" si="17"/>
        <v>880.41817742724152</v>
      </c>
      <c r="AP43" s="577">
        <f t="shared" si="18"/>
        <v>85.354408636038301</v>
      </c>
      <c r="AQ43" s="577">
        <f t="shared" si="19"/>
        <v>1169.1842759058015</v>
      </c>
      <c r="AR43" s="579">
        <f t="shared" si="20"/>
        <v>285.34166717922619</v>
      </c>
      <c r="AS43" s="580">
        <f t="shared" si="21"/>
        <v>579.49521581386739</v>
      </c>
      <c r="AT43" s="581">
        <f t="shared" si="22"/>
        <v>866.55372625420591</v>
      </c>
      <c r="AU43" s="581">
        <f t="shared" si="23"/>
        <v>86.185545162844249</v>
      </c>
      <c r="AV43" s="582">
        <f t="shared" si="8"/>
        <v>217.13700448875136</v>
      </c>
      <c r="AW43" s="196">
        <f t="shared" si="9"/>
        <v>0.25057535142957038</v>
      </c>
      <c r="AX43" s="197">
        <f t="shared" si="24"/>
        <v>2.5194132505454294</v>
      </c>
      <c r="AY43" s="198">
        <f t="shared" si="25"/>
        <v>0.32928329604288198</v>
      </c>
      <c r="AZ43" s="198">
        <f t="shared" si="26"/>
        <v>0.66873547277768086</v>
      </c>
      <c r="BB43" s="217">
        <f t="shared" si="7"/>
        <v>1997</v>
      </c>
      <c r="BC43" s="372">
        <f t="shared" si="27"/>
        <v>0.13266939475278058</v>
      </c>
      <c r="BD43" s="369">
        <f t="shared" si="28"/>
        <v>0.29556429444432541</v>
      </c>
      <c r="BE43" s="369">
        <f t="shared" si="29"/>
        <v>3.2762322189619025E-2</v>
      </c>
      <c r="BF43" s="370">
        <f t="shared" si="30"/>
        <v>0.24804154647147056</v>
      </c>
      <c r="BG43" s="378">
        <f t="shared" si="31"/>
        <v>0.1813673680777943</v>
      </c>
      <c r="BH43" s="378">
        <f t="shared" si="32"/>
        <v>0.26548315087951041</v>
      </c>
      <c r="BI43" s="378">
        <f t="shared" si="33"/>
        <v>0.2384419107484082</v>
      </c>
      <c r="BJ43" s="379">
        <f t="shared" si="34"/>
        <v>0.52504796572723667</v>
      </c>
      <c r="BK43" s="381">
        <f t="shared" si="35"/>
        <v>0.17561264869860893</v>
      </c>
    </row>
    <row r="44" spans="1:63" ht="19.95" customHeight="1" x14ac:dyDescent="0.25">
      <c r="A44" s="150">
        <v>1998</v>
      </c>
      <c r="B44" s="150" t="s">
        <v>222</v>
      </c>
      <c r="C44" s="531">
        <v>38.132004488751363</v>
      </c>
      <c r="D44" s="532">
        <v>271.14965558721633</v>
      </c>
      <c r="E44" s="532">
        <v>2.983135430926481</v>
      </c>
      <c r="F44" s="533">
        <v>312.26479550689419</v>
      </c>
      <c r="G44" s="534">
        <v>52.101546659699494</v>
      </c>
      <c r="H44" s="534">
        <v>0.95585728528518732</v>
      </c>
      <c r="I44" s="534">
        <v>151.85218962706537</v>
      </c>
      <c r="J44" s="535">
        <v>204.90959357205006</v>
      </c>
      <c r="K44" s="536">
        <v>56.0433307841435</v>
      </c>
      <c r="L44" s="536">
        <v>260.95292435619353</v>
      </c>
      <c r="M44" s="537">
        <v>51.311871150700661</v>
      </c>
      <c r="N44" s="166">
        <f t="shared" si="11"/>
        <v>0.1966326734114747</v>
      </c>
      <c r="O44" s="174">
        <f t="shared" si="12"/>
        <v>0.91557497444849367</v>
      </c>
      <c r="P44" s="176">
        <f t="shared" si="13"/>
        <v>0.20332174500778075</v>
      </c>
      <c r="Q44" s="171">
        <f t="shared" si="14"/>
        <v>0.58191411344289568</v>
      </c>
      <c r="R44" s="180">
        <f t="shared" si="15"/>
        <v>0.21476414154932366</v>
      </c>
      <c r="T44" s="217">
        <f t="shared" si="0"/>
        <v>1998</v>
      </c>
      <c r="U44" s="150" t="s">
        <v>222</v>
      </c>
      <c r="V44" s="576">
        <v>178.99299999999999</v>
      </c>
      <c r="W44" s="577">
        <v>619.65099999999995</v>
      </c>
      <c r="X44" s="577">
        <v>91.144000000000005</v>
      </c>
      <c r="Y44" s="578">
        <v>889.50099999999998</v>
      </c>
      <c r="Z44" s="579">
        <v>240.60400000000001</v>
      </c>
      <c r="AA44" s="580">
        <v>423.96499999999997</v>
      </c>
      <c r="AB44" s="581">
        <v>664.16200000000003</v>
      </c>
      <c r="AC44" s="938">
        <v>37.76</v>
      </c>
      <c r="AD44" s="938">
        <v>701.92200000000003</v>
      </c>
      <c r="AE44" s="582">
        <v>187.172</v>
      </c>
      <c r="AF44" s="196">
        <f t="shared" si="1"/>
        <v>0.26665640911668248</v>
      </c>
      <c r="AG44" s="197">
        <f t="shared" si="2"/>
        <v>4.9568855932203393</v>
      </c>
      <c r="AH44" s="198">
        <f t="shared" si="3"/>
        <v>0.34277882727710485</v>
      </c>
      <c r="AI44" s="198">
        <f t="shared" si="4"/>
        <v>0.60400585820076869</v>
      </c>
      <c r="AJ44" s="199">
        <f t="shared" si="5"/>
        <v>5.3795151028176919E-2</v>
      </c>
      <c r="AL44" s="217">
        <f t="shared" si="6"/>
        <v>1998</v>
      </c>
      <c r="AM44" s="150" t="s">
        <v>222</v>
      </c>
      <c r="AN44" s="576">
        <f t="shared" si="16"/>
        <v>217.12500448875136</v>
      </c>
      <c r="AO44" s="577">
        <f t="shared" si="17"/>
        <v>890.80065558721628</v>
      </c>
      <c r="AP44" s="577">
        <f t="shared" si="18"/>
        <v>94.127135430926486</v>
      </c>
      <c r="AQ44" s="577">
        <f t="shared" si="19"/>
        <v>1201.7657955068942</v>
      </c>
      <c r="AR44" s="579">
        <f t="shared" si="20"/>
        <v>292.70554665969951</v>
      </c>
      <c r="AS44" s="580">
        <f t="shared" si="21"/>
        <v>575.81718962706532</v>
      </c>
      <c r="AT44" s="581">
        <f t="shared" si="22"/>
        <v>869.07159357205012</v>
      </c>
      <c r="AU44" s="581">
        <f t="shared" si="23"/>
        <v>93.803330784143498</v>
      </c>
      <c r="AV44" s="582">
        <f t="shared" si="8"/>
        <v>238.48387115070065</v>
      </c>
      <c r="AW44" s="196">
        <f t="shared" si="9"/>
        <v>0.27441222669640647</v>
      </c>
      <c r="AX44" s="197">
        <f t="shared" si="24"/>
        <v>2.5423816953738059</v>
      </c>
      <c r="AY44" s="198">
        <f t="shared" si="25"/>
        <v>0.33680257049551449</v>
      </c>
      <c r="AZ44" s="198">
        <f t="shared" si="26"/>
        <v>0.66256588511925329</v>
      </c>
      <c r="BB44" s="217">
        <f t="shared" si="7"/>
        <v>1998</v>
      </c>
      <c r="BC44" s="372">
        <f t="shared" si="27"/>
        <v>0.17562235440610838</v>
      </c>
      <c r="BD44" s="369">
        <f t="shared" si="28"/>
        <v>0.30438870232810317</v>
      </c>
      <c r="BE44" s="369">
        <f t="shared" si="29"/>
        <v>3.1692618895383273E-2</v>
      </c>
      <c r="BF44" s="370">
        <f t="shared" si="30"/>
        <v>0.25983831181947031</v>
      </c>
      <c r="BG44" s="378">
        <f t="shared" si="31"/>
        <v>0.17799986113783123</v>
      </c>
      <c r="BH44" s="378">
        <f t="shared" si="32"/>
        <v>0.26371597160101146</v>
      </c>
      <c r="BI44" s="378">
        <f t="shared" si="33"/>
        <v>0.23577987715584225</v>
      </c>
      <c r="BJ44" s="379">
        <f t="shared" si="34"/>
        <v>0.59745565872397632</v>
      </c>
      <c r="BK44" s="381">
        <f t="shared" si="35"/>
        <v>0.21515866420281357</v>
      </c>
    </row>
    <row r="45" spans="1:63" ht="19.95" customHeight="1" x14ac:dyDescent="0.25">
      <c r="A45" s="150">
        <v>1999</v>
      </c>
      <c r="B45" s="150" t="s">
        <v>223</v>
      </c>
      <c r="C45" s="531">
        <v>51.311871150700661</v>
      </c>
      <c r="D45" s="532">
        <v>262.70239161180467</v>
      </c>
      <c r="E45" s="532">
        <v>2.6760424235991476</v>
      </c>
      <c r="F45" s="533">
        <v>316.69030518610447</v>
      </c>
      <c r="G45" s="534">
        <v>54.149299063512927</v>
      </c>
      <c r="H45" s="534">
        <v>0.99359618111404147</v>
      </c>
      <c r="I45" s="534">
        <v>156.41730781966254</v>
      </c>
      <c r="J45" s="535">
        <v>211.56020306428951</v>
      </c>
      <c r="K45" s="536">
        <v>56.314346858554444</v>
      </c>
      <c r="L45" s="536">
        <v>267.87454992284393</v>
      </c>
      <c r="M45" s="537">
        <v>48.815755263260556</v>
      </c>
      <c r="N45" s="166">
        <f t="shared" si="11"/>
        <v>0.18223364361161218</v>
      </c>
      <c r="O45" s="174">
        <f t="shared" si="12"/>
        <v>0.86684402796807347</v>
      </c>
      <c r="P45" s="176">
        <f t="shared" si="13"/>
        <v>0.20585343124425151</v>
      </c>
      <c r="Q45" s="171">
        <f t="shared" si="14"/>
        <v>0.5839200023470521</v>
      </c>
      <c r="R45" s="180">
        <f t="shared" si="15"/>
        <v>0.21022656640869652</v>
      </c>
      <c r="T45" s="217">
        <f t="shared" si="0"/>
        <v>1999</v>
      </c>
      <c r="U45" s="150" t="s">
        <v>223</v>
      </c>
      <c r="V45" s="576">
        <v>186.64699999999999</v>
      </c>
      <c r="W45" s="577">
        <v>615.39</v>
      </c>
      <c r="X45" s="577">
        <v>96.578000000000003</v>
      </c>
      <c r="Y45" s="578">
        <v>898.31399999999996</v>
      </c>
      <c r="Z45" s="580">
        <v>236.387</v>
      </c>
      <c r="AA45" s="580">
        <v>429.178</v>
      </c>
      <c r="AB45" s="581">
        <v>670.32100000000003</v>
      </c>
      <c r="AC45" s="938">
        <v>48.311</v>
      </c>
      <c r="AD45" s="938">
        <v>718.63199999999995</v>
      </c>
      <c r="AE45" s="582">
        <v>184.97300000000001</v>
      </c>
      <c r="AF45" s="196">
        <f t="shared" si="1"/>
        <v>0.2573959968384375</v>
      </c>
      <c r="AG45" s="197">
        <f t="shared" si="2"/>
        <v>3.8287967543623607</v>
      </c>
      <c r="AH45" s="198">
        <f t="shared" si="3"/>
        <v>0.32894026427990963</v>
      </c>
      <c r="AI45" s="198">
        <f t="shared" si="4"/>
        <v>0.59721526455821616</v>
      </c>
      <c r="AJ45" s="199">
        <f t="shared" si="5"/>
        <v>6.7226341159313807E-2</v>
      </c>
      <c r="AL45" s="217">
        <f t="shared" si="6"/>
        <v>1999</v>
      </c>
      <c r="AM45" s="150" t="s">
        <v>223</v>
      </c>
      <c r="AN45" s="576">
        <f t="shared" si="16"/>
        <v>237.95887115070065</v>
      </c>
      <c r="AO45" s="577">
        <f t="shared" si="17"/>
        <v>878.09239161180471</v>
      </c>
      <c r="AP45" s="577">
        <f t="shared" si="18"/>
        <v>99.254042423599145</v>
      </c>
      <c r="AQ45" s="577">
        <f t="shared" si="19"/>
        <v>1215.0043051861044</v>
      </c>
      <c r="AR45" s="579">
        <f t="shared" si="20"/>
        <v>290.53629906351296</v>
      </c>
      <c r="AS45" s="580">
        <f t="shared" si="21"/>
        <v>585.59530781966259</v>
      </c>
      <c r="AT45" s="581">
        <f t="shared" si="22"/>
        <v>881.88120306428959</v>
      </c>
      <c r="AU45" s="581">
        <f t="shared" si="23"/>
        <v>104.62534685855445</v>
      </c>
      <c r="AV45" s="582">
        <f t="shared" si="8"/>
        <v>233.78875526326055</v>
      </c>
      <c r="AW45" s="196">
        <f t="shared" si="9"/>
        <v>0.26510232268349782</v>
      </c>
      <c r="AX45" s="197">
        <f t="shared" si="24"/>
        <v>2.2345326661552218</v>
      </c>
      <c r="AY45" s="198">
        <f t="shared" si="25"/>
        <v>0.32945060860122755</v>
      </c>
      <c r="AZ45" s="198">
        <f t="shared" si="26"/>
        <v>0.66402969672659229</v>
      </c>
      <c r="BB45" s="217">
        <f t="shared" si="7"/>
        <v>1999</v>
      </c>
      <c r="BC45" s="372">
        <f t="shared" si="27"/>
        <v>0.21563336093574159</v>
      </c>
      <c r="BD45" s="369">
        <f t="shared" si="28"/>
        <v>0.29917397545102814</v>
      </c>
      <c r="BE45" s="369">
        <f t="shared" si="29"/>
        <v>2.6961545930575398E-2</v>
      </c>
      <c r="BF45" s="370">
        <f t="shared" si="30"/>
        <v>0.26064953336737062</v>
      </c>
      <c r="BG45" s="378">
        <f t="shared" si="31"/>
        <v>0.18637705249930087</v>
      </c>
      <c r="BH45" s="378">
        <f t="shared" si="32"/>
        <v>0.26710819866717944</v>
      </c>
      <c r="BI45" s="378">
        <f t="shared" si="33"/>
        <v>0.23989648756451232</v>
      </c>
      <c r="BJ45" s="379">
        <f t="shared" si="34"/>
        <v>0.53824764791162105</v>
      </c>
      <c r="BK45" s="381">
        <f t="shared" si="35"/>
        <v>0.20880283659618704</v>
      </c>
    </row>
    <row r="46" spans="1:63" ht="19.95" customHeight="1" x14ac:dyDescent="0.25">
      <c r="A46" s="150">
        <v>2000</v>
      </c>
      <c r="B46" s="150" t="s">
        <v>224</v>
      </c>
      <c r="C46" s="531">
        <v>48.815755263260556</v>
      </c>
      <c r="D46" s="532">
        <v>272.89040207346204</v>
      </c>
      <c r="E46" s="532">
        <v>2.6363875530589826</v>
      </c>
      <c r="F46" s="533">
        <v>324.34254488978155</v>
      </c>
      <c r="G46" s="534">
        <v>54.685612318120747</v>
      </c>
      <c r="H46" s="534">
        <v>0.94473156849564233</v>
      </c>
      <c r="I46" s="534">
        <v>159.43831731698225</v>
      </c>
      <c r="J46" s="535">
        <v>215.06866120359865</v>
      </c>
      <c r="K46" s="536">
        <v>56.60462791353801</v>
      </c>
      <c r="L46" s="536">
        <v>271.67328911713668</v>
      </c>
      <c r="M46" s="537">
        <v>52.669255772644931</v>
      </c>
      <c r="N46" s="166">
        <f t="shared" si="11"/>
        <v>0.19386983513839545</v>
      </c>
      <c r="O46" s="174">
        <f t="shared" si="12"/>
        <v>0.93047614151082747</v>
      </c>
      <c r="P46" s="176">
        <f t="shared" si="13"/>
        <v>0.20476928029030633</v>
      </c>
      <c r="Q46" s="171">
        <f t="shared" si="14"/>
        <v>0.58687520526995074</v>
      </c>
      <c r="R46" s="180">
        <f t="shared" si="15"/>
        <v>0.20835551443974287</v>
      </c>
      <c r="T46" s="217">
        <f t="shared" si="0"/>
        <v>2000</v>
      </c>
      <c r="U46" s="150" t="s">
        <v>224</v>
      </c>
      <c r="V46" s="576">
        <v>184.96899999999999</v>
      </c>
      <c r="W46" s="577">
        <v>590.51900000000001</v>
      </c>
      <c r="X46" s="577">
        <v>98.906999999999996</v>
      </c>
      <c r="Y46" s="578">
        <v>874.298</v>
      </c>
      <c r="Z46" s="579">
        <v>237.56800000000001</v>
      </c>
      <c r="AA46" s="580">
        <v>429.74599999999998</v>
      </c>
      <c r="AB46" s="581">
        <v>669.79399999999998</v>
      </c>
      <c r="AC46" s="939">
        <v>47.49</v>
      </c>
      <c r="AD46" s="940">
        <v>717.28399999999999</v>
      </c>
      <c r="AE46" s="582">
        <v>159.494</v>
      </c>
      <c r="AF46" s="196">
        <f t="shared" si="1"/>
        <v>0.22235822909754016</v>
      </c>
      <c r="AG46" s="197">
        <f t="shared" si="2"/>
        <v>3.3584754685196883</v>
      </c>
      <c r="AH46" s="198">
        <f t="shared" si="3"/>
        <v>0.33120493416833502</v>
      </c>
      <c r="AI46" s="198">
        <f t="shared" si="4"/>
        <v>0.59912949403583515</v>
      </c>
      <c r="AJ46" s="199">
        <f t="shared" si="5"/>
        <v>6.6208084942644754E-2</v>
      </c>
      <c r="AL46" s="217">
        <f t="shared" si="6"/>
        <v>2000</v>
      </c>
      <c r="AM46" s="150" t="s">
        <v>224</v>
      </c>
      <c r="AN46" s="576">
        <f t="shared" si="16"/>
        <v>233.78475526326054</v>
      </c>
      <c r="AO46" s="577">
        <f t="shared" si="17"/>
        <v>863.40940207346205</v>
      </c>
      <c r="AP46" s="577">
        <f t="shared" si="18"/>
        <v>101.54338755305898</v>
      </c>
      <c r="AQ46" s="577">
        <f t="shared" si="19"/>
        <v>1198.6405448897815</v>
      </c>
      <c r="AR46" s="579">
        <f t="shared" si="20"/>
        <v>292.25361231812076</v>
      </c>
      <c r="AS46" s="580">
        <f t="shared" si="21"/>
        <v>589.18431731698229</v>
      </c>
      <c r="AT46" s="581">
        <f t="shared" si="22"/>
        <v>884.86266120359869</v>
      </c>
      <c r="AU46" s="581">
        <f t="shared" si="23"/>
        <v>104.09462791353801</v>
      </c>
      <c r="AV46" s="582">
        <f t="shared" si="8"/>
        <v>212.16325577264493</v>
      </c>
      <c r="AW46" s="196">
        <f t="shared" si="9"/>
        <v>0.23976970107887527</v>
      </c>
      <c r="AX46" s="197">
        <f t="shared" si="24"/>
        <v>2.0381768014855655</v>
      </c>
      <c r="AY46" s="198">
        <f t="shared" si="25"/>
        <v>0.33028132515004599</v>
      </c>
      <c r="AZ46" s="198">
        <f t="shared" si="26"/>
        <v>0.66584832104404557</v>
      </c>
      <c r="BB46" s="217">
        <f t="shared" si="7"/>
        <v>2000</v>
      </c>
      <c r="BC46" s="372">
        <f t="shared" si="27"/>
        <v>0.20880640916166698</v>
      </c>
      <c r="BD46" s="369">
        <f t="shared" si="28"/>
        <v>0.31606142047807295</v>
      </c>
      <c r="BE46" s="369">
        <f t="shared" si="29"/>
        <v>2.5963163299839723E-2</v>
      </c>
      <c r="BF46" s="370">
        <f t="shared" si="30"/>
        <v>0.27059200214156431</v>
      </c>
      <c r="BG46" s="378">
        <f t="shared" si="31"/>
        <v>0.18711697653404863</v>
      </c>
      <c r="BH46" s="378">
        <f t="shared" si="32"/>
        <v>0.27060855598300682</v>
      </c>
      <c r="BI46" s="378">
        <f t="shared" si="33"/>
        <v>0.24305315461165486</v>
      </c>
      <c r="BJ46" s="379">
        <f t="shared" si="34"/>
        <v>0.54378049134826012</v>
      </c>
      <c r="BK46" s="381">
        <f t="shared" si="35"/>
        <v>0.24824871573938107</v>
      </c>
    </row>
    <row r="47" spans="1:63" ht="19.95" customHeight="1" x14ac:dyDescent="0.25">
      <c r="A47" s="150">
        <v>2001</v>
      </c>
      <c r="B47" s="150" t="s">
        <v>225</v>
      </c>
      <c r="C47" s="531">
        <v>52.669255772644931</v>
      </c>
      <c r="D47" s="532">
        <v>261.54768300416129</v>
      </c>
      <c r="E47" s="532">
        <v>2.4324977252336231</v>
      </c>
      <c r="F47" s="533">
        <v>316.64943650203986</v>
      </c>
      <c r="G47" s="534">
        <v>56.485380260198809</v>
      </c>
      <c r="H47" s="534">
        <v>0.9945396535097627</v>
      </c>
      <c r="I47" s="534">
        <v>159.00476816433843</v>
      </c>
      <c r="J47" s="535">
        <v>216.48468807804699</v>
      </c>
      <c r="K47" s="536">
        <v>55.141610670672797</v>
      </c>
      <c r="L47" s="536">
        <v>271.62629874871976</v>
      </c>
      <c r="M47" s="537">
        <v>45.023137753320071</v>
      </c>
      <c r="N47" s="166">
        <f t="shared" si="11"/>
        <v>0.1657539713964544</v>
      </c>
      <c r="O47" s="174">
        <f t="shared" si="12"/>
        <v>0.81650022924095944</v>
      </c>
      <c r="P47" s="176">
        <f t="shared" si="13"/>
        <v>0.21161397176376864</v>
      </c>
      <c r="Q47" s="171">
        <f t="shared" si="14"/>
        <v>0.58538060893519372</v>
      </c>
      <c r="R47" s="180">
        <f t="shared" si="15"/>
        <v>0.20300541930103774</v>
      </c>
      <c r="T47" s="217">
        <f t="shared" si="0"/>
        <v>2001</v>
      </c>
      <c r="U47" s="150" t="s">
        <v>225</v>
      </c>
      <c r="V47" s="576">
        <v>159.55600000000001</v>
      </c>
      <c r="W47" s="577">
        <v>634.58299999999997</v>
      </c>
      <c r="X47" s="577">
        <v>95.731999999999999</v>
      </c>
      <c r="Y47" s="578">
        <v>889.58799999999997</v>
      </c>
      <c r="Z47" s="579">
        <v>245.98500000000001</v>
      </c>
      <c r="AA47" s="580">
        <v>442.43200000000002</v>
      </c>
      <c r="AB47" s="581">
        <v>692.14300000000003</v>
      </c>
      <c r="AC47" s="939">
        <v>46.871000000000002</v>
      </c>
      <c r="AD47" s="940">
        <v>739.01400000000001</v>
      </c>
      <c r="AE47" s="582">
        <v>154.30000000000001</v>
      </c>
      <c r="AF47" s="196">
        <f t="shared" si="1"/>
        <v>0.2087917143653571</v>
      </c>
      <c r="AG47" s="197">
        <f t="shared" si="2"/>
        <v>3.2920142518828275</v>
      </c>
      <c r="AH47" s="198">
        <f t="shared" si="3"/>
        <v>0.332855669851992</v>
      </c>
      <c r="AI47" s="198">
        <f t="shared" si="4"/>
        <v>0.5986787801043012</v>
      </c>
      <c r="AJ47" s="199">
        <f t="shared" si="5"/>
        <v>6.3423696980030156E-2</v>
      </c>
      <c r="AL47" s="217">
        <f t="shared" si="6"/>
        <v>2001</v>
      </c>
      <c r="AM47" s="150" t="s">
        <v>225</v>
      </c>
      <c r="AN47" s="576">
        <f t="shared" si="16"/>
        <v>212.22525577264494</v>
      </c>
      <c r="AO47" s="577">
        <f t="shared" si="17"/>
        <v>896.13068300416126</v>
      </c>
      <c r="AP47" s="577">
        <f t="shared" si="18"/>
        <v>98.164497725233616</v>
      </c>
      <c r="AQ47" s="577">
        <f t="shared" si="19"/>
        <v>1206.2374365020398</v>
      </c>
      <c r="AR47" s="579">
        <f t="shared" si="20"/>
        <v>302.47038026019879</v>
      </c>
      <c r="AS47" s="580">
        <f t="shared" si="21"/>
        <v>601.43676816433845</v>
      </c>
      <c r="AT47" s="581">
        <f t="shared" si="22"/>
        <v>908.62768807804696</v>
      </c>
      <c r="AU47" s="581">
        <f t="shared" si="23"/>
        <v>102.0126106706728</v>
      </c>
      <c r="AV47" s="582">
        <f t="shared" si="8"/>
        <v>199.32313775332008</v>
      </c>
      <c r="AW47" s="196">
        <f t="shared" si="9"/>
        <v>0.21936722858944965</v>
      </c>
      <c r="AX47" s="197">
        <f t="shared" si="24"/>
        <v>1.9539068399768216</v>
      </c>
      <c r="AY47" s="198">
        <f t="shared" si="25"/>
        <v>0.33288703858451862</v>
      </c>
      <c r="AZ47" s="198">
        <f t="shared" si="26"/>
        <v>0.66191772059743548</v>
      </c>
      <c r="BB47" s="217">
        <f t="shared" si="7"/>
        <v>2001</v>
      </c>
      <c r="BC47" s="372">
        <f t="shared" si="27"/>
        <v>0.24817619175857675</v>
      </c>
      <c r="BD47" s="369">
        <f t="shared" si="28"/>
        <v>0.29186332748629562</v>
      </c>
      <c r="BE47" s="369">
        <f t="shared" si="29"/>
        <v>2.4779811251541082E-2</v>
      </c>
      <c r="BF47" s="370">
        <f t="shared" si="30"/>
        <v>0.26251003900217978</v>
      </c>
      <c r="BG47" s="378">
        <f t="shared" si="31"/>
        <v>0.18674681537943488</v>
      </c>
      <c r="BH47" s="378">
        <f t="shared" si="32"/>
        <v>0.2643748712763957</v>
      </c>
      <c r="BI47" s="378">
        <f t="shared" si="33"/>
        <v>0.23825455785522126</v>
      </c>
      <c r="BJ47" s="379">
        <f t="shared" si="34"/>
        <v>0.54053719739303996</v>
      </c>
      <c r="BK47" s="381">
        <f t="shared" si="35"/>
        <v>0.22588013745318503</v>
      </c>
    </row>
    <row r="48" spans="1:63" ht="19.95" customHeight="1" x14ac:dyDescent="0.25">
      <c r="A48" s="150">
        <v>2002</v>
      </c>
      <c r="B48" s="150" t="s">
        <v>226</v>
      </c>
      <c r="C48" s="531">
        <v>45.023137753320071</v>
      </c>
      <c r="D48" s="532">
        <v>243.5535670060446</v>
      </c>
      <c r="E48" s="532">
        <v>2.4089553674053872</v>
      </c>
      <c r="F48" s="533">
        <v>290.98566012677009</v>
      </c>
      <c r="G48" s="534">
        <v>63.931286179671631</v>
      </c>
      <c r="H48" s="534">
        <v>0.99403162991206639</v>
      </c>
      <c r="I48" s="534">
        <v>149.41937983019315</v>
      </c>
      <c r="J48" s="535">
        <v>214.34469763977685</v>
      </c>
      <c r="K48" s="536">
        <v>45.712148386435409</v>
      </c>
      <c r="L48" s="536">
        <v>260.05684602621227</v>
      </c>
      <c r="M48" s="537">
        <v>30.928814100557833</v>
      </c>
      <c r="N48" s="166">
        <f t="shared" si="11"/>
        <v>0.11893097441257279</v>
      </c>
      <c r="O48" s="174">
        <f t="shared" si="12"/>
        <v>0.67659944221163815</v>
      </c>
      <c r="P48" s="176">
        <f t="shared" si="13"/>
        <v>0.24965817590143194</v>
      </c>
      <c r="Q48" s="171">
        <f t="shared" si="14"/>
        <v>0.57456430051117557</v>
      </c>
      <c r="R48" s="180">
        <f t="shared" si="15"/>
        <v>0.17577752358739243</v>
      </c>
      <c r="T48" s="217">
        <f t="shared" si="0"/>
        <v>2002</v>
      </c>
      <c r="U48" s="150" t="s">
        <v>226</v>
      </c>
      <c r="V48" s="576">
        <v>154.42400000000001</v>
      </c>
      <c r="W48" s="577">
        <v>631.69100000000003</v>
      </c>
      <c r="X48" s="577">
        <v>98.861000000000004</v>
      </c>
      <c r="Y48" s="578">
        <v>884.67</v>
      </c>
      <c r="Z48" s="579">
        <v>241.02500000000001</v>
      </c>
      <c r="AA48" s="580">
        <v>445.92</v>
      </c>
      <c r="AB48" s="581">
        <v>687.66099999999994</v>
      </c>
      <c r="AC48" s="939">
        <v>56.427999999999997</v>
      </c>
      <c r="AD48" s="940">
        <v>744.08900000000006</v>
      </c>
      <c r="AE48" s="582">
        <v>141.297</v>
      </c>
      <c r="AF48" s="196">
        <f t="shared" si="1"/>
        <v>0.1898926069327728</v>
      </c>
      <c r="AG48" s="197">
        <f t="shared" si="2"/>
        <v>2.5040228255476005</v>
      </c>
      <c r="AH48" s="198">
        <f t="shared" si="3"/>
        <v>0.32391958488836681</v>
      </c>
      <c r="AI48" s="198">
        <f t="shared" si="4"/>
        <v>0.59928315026831469</v>
      </c>
      <c r="AJ48" s="199">
        <f t="shared" si="5"/>
        <v>7.5835014359841357E-2</v>
      </c>
      <c r="AL48" s="217">
        <f t="shared" si="6"/>
        <v>2002</v>
      </c>
      <c r="AM48" s="150" t="s">
        <v>226</v>
      </c>
      <c r="AN48" s="576">
        <f t="shared" si="16"/>
        <v>199.44713775332008</v>
      </c>
      <c r="AO48" s="577">
        <f t="shared" si="17"/>
        <v>875.24456700604469</v>
      </c>
      <c r="AP48" s="577">
        <f t="shared" si="18"/>
        <v>101.26995536740539</v>
      </c>
      <c r="AQ48" s="577">
        <f t="shared" si="19"/>
        <v>1175.65566012677</v>
      </c>
      <c r="AR48" s="579">
        <f t="shared" si="20"/>
        <v>304.95628617967162</v>
      </c>
      <c r="AS48" s="580">
        <f t="shared" si="21"/>
        <v>595.33937983019314</v>
      </c>
      <c r="AT48" s="581">
        <f t="shared" si="22"/>
        <v>902.00569763977683</v>
      </c>
      <c r="AU48" s="581">
        <f t="shared" si="23"/>
        <v>102.14014838643541</v>
      </c>
      <c r="AV48" s="582">
        <f t="shared" si="8"/>
        <v>172.22581410055784</v>
      </c>
      <c r="AW48" s="196">
        <f t="shared" si="9"/>
        <v>0.19093650356223979</v>
      </c>
      <c r="AX48" s="197">
        <f t="shared" si="24"/>
        <v>1.6861715674130553</v>
      </c>
      <c r="AY48" s="198">
        <f t="shared" si="25"/>
        <v>0.33808687348387279</v>
      </c>
      <c r="AZ48" s="198">
        <f t="shared" si="26"/>
        <v>0.66001731628523108</v>
      </c>
      <c r="BB48" s="217">
        <f t="shared" si="7"/>
        <v>2002</v>
      </c>
      <c r="BC48" s="372">
        <f t="shared" si="27"/>
        <v>0.22573970356498935</v>
      </c>
      <c r="BD48" s="369">
        <f t="shared" si="28"/>
        <v>0.27826915605905445</v>
      </c>
      <c r="BE48" s="369">
        <f t="shared" si="29"/>
        <v>2.3787463504508766E-2</v>
      </c>
      <c r="BF48" s="370">
        <f t="shared" si="30"/>
        <v>0.24750925802151399</v>
      </c>
      <c r="BG48" s="378">
        <f t="shared" si="31"/>
        <v>0.20964082092082248</v>
      </c>
      <c r="BH48" s="378">
        <f t="shared" si="32"/>
        <v>0.25098185151604047</v>
      </c>
      <c r="BI48" s="378">
        <f t="shared" si="33"/>
        <v>0.23763120144433625</v>
      </c>
      <c r="BJ48" s="379">
        <f t="shared" si="34"/>
        <v>0.44754339119901015</v>
      </c>
      <c r="BK48" s="381">
        <f t="shared" si="35"/>
        <v>0.17958291712588081</v>
      </c>
    </row>
    <row r="49" spans="1:63" ht="19.95" customHeight="1" x14ac:dyDescent="0.25">
      <c r="A49" s="150">
        <v>2003</v>
      </c>
      <c r="B49" s="150" t="s">
        <v>227</v>
      </c>
      <c r="C49" s="531">
        <v>30.928814100557833</v>
      </c>
      <c r="D49" s="532">
        <v>274.82917978682968</v>
      </c>
      <c r="E49" s="532">
        <v>2.3533394840476056</v>
      </c>
      <c r="F49" s="533">
        <v>308.11133337143508</v>
      </c>
      <c r="G49" s="534">
        <v>69.329283659511717</v>
      </c>
      <c r="H49" s="534">
        <v>0.95139393510542858</v>
      </c>
      <c r="I49" s="534">
        <v>155.32964109040006</v>
      </c>
      <c r="J49" s="535">
        <v>225.61031868501718</v>
      </c>
      <c r="K49" s="536">
        <v>53.75152384399685</v>
      </c>
      <c r="L49" s="536">
        <v>279.36184252901404</v>
      </c>
      <c r="M49" s="537">
        <v>28.749490842421064</v>
      </c>
      <c r="N49" s="166">
        <f t="shared" si="11"/>
        <v>0.10291130163717757</v>
      </c>
      <c r="O49" s="174">
        <f t="shared" si="12"/>
        <v>0.53485908466261844</v>
      </c>
      <c r="P49" s="176">
        <f t="shared" si="13"/>
        <v>0.25157579488443527</v>
      </c>
      <c r="Q49" s="171">
        <f t="shared" si="14"/>
        <v>0.55601595294557016</v>
      </c>
      <c r="R49" s="180">
        <f t="shared" si="15"/>
        <v>0.19240825216999458</v>
      </c>
      <c r="T49" s="217">
        <f t="shared" si="0"/>
        <v>2003</v>
      </c>
      <c r="U49" s="150" t="s">
        <v>227</v>
      </c>
      <c r="V49" s="576">
        <v>141.34700000000001</v>
      </c>
      <c r="W49" s="577">
        <v>642.47299999999996</v>
      </c>
      <c r="X49" s="577">
        <v>98.963999999999999</v>
      </c>
      <c r="Y49" s="578">
        <v>883.02599999999995</v>
      </c>
      <c r="Z49" s="579">
        <v>258.37400000000002</v>
      </c>
      <c r="AA49" s="580">
        <v>461.06099999999998</v>
      </c>
      <c r="AB49" s="581">
        <v>721.08699999999999</v>
      </c>
      <c r="AC49" s="939">
        <v>49.3</v>
      </c>
      <c r="AD49" s="940">
        <v>770.38699999999994</v>
      </c>
      <c r="AE49" s="582">
        <v>114.291</v>
      </c>
      <c r="AF49" s="196">
        <f t="shared" si="1"/>
        <v>0.14835530713784112</v>
      </c>
      <c r="AG49" s="197">
        <f t="shared" si="2"/>
        <v>2.3182758620689654</v>
      </c>
      <c r="AH49" s="198">
        <f t="shared" si="3"/>
        <v>0.33538208718475265</v>
      </c>
      <c r="AI49" s="198">
        <f t="shared" si="4"/>
        <v>0.59847972512516434</v>
      </c>
      <c r="AJ49" s="199">
        <f t="shared" si="5"/>
        <v>6.399381090283196E-2</v>
      </c>
      <c r="AL49" s="217">
        <f t="shared" si="6"/>
        <v>2003</v>
      </c>
      <c r="AM49" s="150" t="s">
        <v>227</v>
      </c>
      <c r="AN49" s="576">
        <f t="shared" si="16"/>
        <v>172.27581410055785</v>
      </c>
      <c r="AO49" s="577">
        <f t="shared" si="17"/>
        <v>917.30217978682958</v>
      </c>
      <c r="AP49" s="577">
        <f t="shared" si="18"/>
        <v>101.31733948404761</v>
      </c>
      <c r="AQ49" s="577">
        <f t="shared" si="19"/>
        <v>1191.137333371435</v>
      </c>
      <c r="AR49" s="579">
        <f t="shared" si="20"/>
        <v>327.70328365951173</v>
      </c>
      <c r="AS49" s="580">
        <f t="shared" si="21"/>
        <v>616.39064109040009</v>
      </c>
      <c r="AT49" s="581">
        <f t="shared" si="22"/>
        <v>946.69731868501719</v>
      </c>
      <c r="AU49" s="581">
        <f t="shared" si="23"/>
        <v>103.05152384399685</v>
      </c>
      <c r="AV49" s="582">
        <f t="shared" si="8"/>
        <v>143.04049084242106</v>
      </c>
      <c r="AW49" s="196">
        <f t="shared" si="9"/>
        <v>0.15109421778135737</v>
      </c>
      <c r="AX49" s="197">
        <f t="shared" si="24"/>
        <v>1.3880482840696367</v>
      </c>
      <c r="AY49" s="198">
        <f t="shared" si="25"/>
        <v>0.34615423239467774</v>
      </c>
      <c r="AZ49" s="198">
        <f t="shared" si="26"/>
        <v>0.65109579263051032</v>
      </c>
      <c r="BB49" s="217">
        <f t="shared" si="7"/>
        <v>2003</v>
      </c>
      <c r="BC49" s="372">
        <f t="shared" si="27"/>
        <v>0.17953079636880775</v>
      </c>
      <c r="BD49" s="369">
        <f t="shared" si="28"/>
        <v>0.29960593776273026</v>
      </c>
      <c r="BE49" s="369">
        <f t="shared" si="29"/>
        <v>2.3227410984455809E-2</v>
      </c>
      <c r="BF49" s="370">
        <f t="shared" si="30"/>
        <v>0.25866986512742945</v>
      </c>
      <c r="BG49" s="378">
        <f t="shared" si="31"/>
        <v>0.21156115033484318</v>
      </c>
      <c r="BH49" s="378">
        <f t="shared" si="32"/>
        <v>0.25199870136837355</v>
      </c>
      <c r="BI49" s="378">
        <f t="shared" si="33"/>
        <v>0.23831304286188823</v>
      </c>
      <c r="BJ49" s="379">
        <f t="shared" si="34"/>
        <v>0.52159853478118257</v>
      </c>
      <c r="BK49" s="381">
        <f t="shared" si="35"/>
        <v>0.20098848006675687</v>
      </c>
    </row>
    <row r="50" spans="1:63" ht="19.95" customHeight="1" x14ac:dyDescent="0.25">
      <c r="A50" s="150">
        <v>2004</v>
      </c>
      <c r="B50" s="150" t="s">
        <v>228</v>
      </c>
      <c r="C50" s="531">
        <v>28.749490842421064</v>
      </c>
      <c r="D50" s="532">
        <v>319.16781017335398</v>
      </c>
      <c r="E50" s="532">
        <v>2.0963022232382698</v>
      </c>
      <c r="F50" s="533">
        <v>350.01360323901332</v>
      </c>
      <c r="G50" s="534">
        <v>73.828072113949688</v>
      </c>
      <c r="H50" s="534">
        <v>0.93422636624328337</v>
      </c>
      <c r="I50" s="534">
        <v>165.06980425669349</v>
      </c>
      <c r="J50" s="535">
        <v>239.83210273688644</v>
      </c>
      <c r="K50" s="536">
        <v>51.400771651557505</v>
      </c>
      <c r="L50" s="536">
        <v>291.23287438844397</v>
      </c>
      <c r="M50" s="537">
        <v>58.78072885056941</v>
      </c>
      <c r="N50" s="166">
        <f t="shared" si="11"/>
        <v>0.20183411290364206</v>
      </c>
      <c r="O50" s="174">
        <f t="shared" si="12"/>
        <v>1.1435767783612307</v>
      </c>
      <c r="P50" s="176">
        <f t="shared" si="13"/>
        <v>0.25670968168406577</v>
      </c>
      <c r="Q50" s="171">
        <f t="shared" si="14"/>
        <v>0.56679660427526035</v>
      </c>
      <c r="R50" s="180">
        <f t="shared" si="15"/>
        <v>0.17649371404067379</v>
      </c>
      <c r="T50" s="217">
        <f t="shared" si="0"/>
        <v>2004</v>
      </c>
      <c r="U50" s="150" t="s">
        <v>228</v>
      </c>
      <c r="V50" s="576">
        <v>114.373</v>
      </c>
      <c r="W50" s="577">
        <v>696.65</v>
      </c>
      <c r="X50" s="577">
        <v>97.679000000000002</v>
      </c>
      <c r="Y50" s="578">
        <v>908.43899999999996</v>
      </c>
      <c r="Z50" s="579">
        <v>258.29500000000002</v>
      </c>
      <c r="AA50" s="580">
        <v>480.31599999999997</v>
      </c>
      <c r="AB50" s="581">
        <v>739.56200000000001</v>
      </c>
      <c r="AC50" s="939">
        <v>49.465000000000003</v>
      </c>
      <c r="AD50" s="940">
        <v>789.02700000000004</v>
      </c>
      <c r="AE50" s="582">
        <v>120.363</v>
      </c>
      <c r="AF50" s="196">
        <f t="shared" si="1"/>
        <v>0.15254611058937145</v>
      </c>
      <c r="AG50" s="197">
        <f t="shared" si="2"/>
        <v>2.4332962700899623</v>
      </c>
      <c r="AH50" s="198">
        <f t="shared" si="3"/>
        <v>0.32735888632454913</v>
      </c>
      <c r="AI50" s="198">
        <f t="shared" si="4"/>
        <v>0.60874469441476653</v>
      </c>
      <c r="AJ50" s="199">
        <f t="shared" si="5"/>
        <v>6.2691137312157891E-2</v>
      </c>
      <c r="AL50" s="217">
        <f t="shared" si="6"/>
        <v>2004</v>
      </c>
      <c r="AM50" s="150" t="s">
        <v>228</v>
      </c>
      <c r="AN50" s="576">
        <f t="shared" si="16"/>
        <v>143.12249084242106</v>
      </c>
      <c r="AO50" s="577">
        <f t="shared" si="17"/>
        <v>1015.817810173354</v>
      </c>
      <c r="AP50" s="577">
        <f t="shared" si="18"/>
        <v>99.77530222323827</v>
      </c>
      <c r="AQ50" s="577">
        <f t="shared" si="19"/>
        <v>1258.4526032390133</v>
      </c>
      <c r="AR50" s="579">
        <f t="shared" si="20"/>
        <v>332.12307211394972</v>
      </c>
      <c r="AS50" s="580">
        <f t="shared" si="21"/>
        <v>645.38580425669352</v>
      </c>
      <c r="AT50" s="581">
        <f t="shared" si="22"/>
        <v>979.39410273688645</v>
      </c>
      <c r="AU50" s="581">
        <f t="shared" si="23"/>
        <v>100.86577165155751</v>
      </c>
      <c r="AV50" s="582">
        <f t="shared" si="8"/>
        <v>179.1437288505694</v>
      </c>
      <c r="AW50" s="196">
        <f t="shared" si="9"/>
        <v>0.18291281145144514</v>
      </c>
      <c r="AX50" s="197">
        <f t="shared" si="24"/>
        <v>1.7760606588072751</v>
      </c>
      <c r="AY50" s="198">
        <f t="shared" si="25"/>
        <v>0.33911075346057534</v>
      </c>
      <c r="AZ50" s="198">
        <f t="shared" si="26"/>
        <v>0.65896435607809245</v>
      </c>
      <c r="BB50" s="217">
        <f t="shared" si="7"/>
        <v>2004</v>
      </c>
      <c r="BC50" s="372">
        <f t="shared" si="27"/>
        <v>0.20087332656943813</v>
      </c>
      <c r="BD50" s="369">
        <f t="shared" si="28"/>
        <v>0.31419788762995454</v>
      </c>
      <c r="BE50" s="369">
        <f t="shared" si="29"/>
        <v>2.1010231756030985E-2</v>
      </c>
      <c r="BF50" s="370">
        <f t="shared" si="30"/>
        <v>0.2781301435891555</v>
      </c>
      <c r="BG50" s="378">
        <f t="shared" si="31"/>
        <v>0.22229130799024904</v>
      </c>
      <c r="BH50" s="378">
        <f t="shared" si="32"/>
        <v>0.25576918978998675</v>
      </c>
      <c r="BI50" s="378">
        <f t="shared" si="33"/>
        <v>0.24487803435479452</v>
      </c>
      <c r="BJ50" s="379">
        <f t="shared" si="34"/>
        <v>0.50959578070866629</v>
      </c>
      <c r="BK50" s="381">
        <f t="shared" si="35"/>
        <v>0.32812049424069234</v>
      </c>
    </row>
    <row r="51" spans="1:63" ht="19.95" customHeight="1" x14ac:dyDescent="0.25">
      <c r="A51" s="150">
        <v>2005</v>
      </c>
      <c r="B51" s="150" t="s">
        <v>229</v>
      </c>
      <c r="C51" s="531">
        <v>58.78072885056941</v>
      </c>
      <c r="D51" s="532">
        <v>298.51936159577468</v>
      </c>
      <c r="E51" s="532">
        <v>1.9123323635525726</v>
      </c>
      <c r="F51" s="533">
        <v>359.21242280989668</v>
      </c>
      <c r="G51" s="534">
        <v>81.75324749548902</v>
      </c>
      <c r="H51" s="534">
        <v>0.90236965792775359</v>
      </c>
      <c r="I51" s="534">
        <v>162.03474790689745</v>
      </c>
      <c r="J51" s="535">
        <v>244.69036506031421</v>
      </c>
      <c r="K51" s="536">
        <v>59.773015056549383</v>
      </c>
      <c r="L51" s="536">
        <v>304.46338011686362</v>
      </c>
      <c r="M51" s="537">
        <v>54.749042693033097</v>
      </c>
      <c r="N51" s="166">
        <f t="shared" si="11"/>
        <v>0.17982143754699995</v>
      </c>
      <c r="O51" s="174">
        <f t="shared" si="12"/>
        <v>0.91594915600688265</v>
      </c>
      <c r="P51" s="176">
        <f t="shared" si="13"/>
        <v>0.27147966734682732</v>
      </c>
      <c r="Q51" s="171">
        <f t="shared" si="14"/>
        <v>0.53219782242679858</v>
      </c>
      <c r="R51" s="180">
        <f t="shared" si="15"/>
        <v>0.19632251022637409</v>
      </c>
      <c r="T51" s="217">
        <f t="shared" si="0"/>
        <v>2005</v>
      </c>
      <c r="U51" s="150" t="s">
        <v>229</v>
      </c>
      <c r="V51" s="576">
        <v>120.55800000000001</v>
      </c>
      <c r="W51" s="577">
        <v>682.37900000000002</v>
      </c>
      <c r="X51" s="577">
        <v>103.401</v>
      </c>
      <c r="Y51" s="578">
        <v>906.00800000000004</v>
      </c>
      <c r="Z51" s="579">
        <v>270.68799999999999</v>
      </c>
      <c r="AA51" s="580">
        <v>478.00599999999997</v>
      </c>
      <c r="AB51" s="581">
        <v>750.33500000000004</v>
      </c>
      <c r="AC51" s="939">
        <v>47.320999999999998</v>
      </c>
      <c r="AD51" s="940">
        <v>797.65599999999995</v>
      </c>
      <c r="AE51" s="582">
        <v>109.99299999999999</v>
      </c>
      <c r="AF51" s="196">
        <f t="shared" si="1"/>
        <v>0.13789528317971658</v>
      </c>
      <c r="AG51" s="197">
        <f t="shared" si="2"/>
        <v>2.3244014285412398</v>
      </c>
      <c r="AH51" s="198">
        <f t="shared" si="3"/>
        <v>0.33935430812279982</v>
      </c>
      <c r="AI51" s="198">
        <f t="shared" si="4"/>
        <v>0.59926334159086125</v>
      </c>
      <c r="AJ51" s="199">
        <f t="shared" si="5"/>
        <v>5.9325072462314582E-2</v>
      </c>
      <c r="AL51" s="217">
        <f t="shared" si="6"/>
        <v>2005</v>
      </c>
      <c r="AM51" s="150" t="s">
        <v>229</v>
      </c>
      <c r="AN51" s="576">
        <f t="shared" si="16"/>
        <v>179.33872885056942</v>
      </c>
      <c r="AO51" s="577">
        <f t="shared" si="17"/>
        <v>980.89836159577476</v>
      </c>
      <c r="AP51" s="577">
        <f t="shared" si="18"/>
        <v>105.31333236355258</v>
      </c>
      <c r="AQ51" s="577">
        <f t="shared" si="19"/>
        <v>1265.2204228098967</v>
      </c>
      <c r="AR51" s="579">
        <f t="shared" si="20"/>
        <v>352.44124749548899</v>
      </c>
      <c r="AS51" s="580">
        <f t="shared" si="21"/>
        <v>640.04074790689742</v>
      </c>
      <c r="AT51" s="581">
        <f t="shared" si="22"/>
        <v>995.02536506031424</v>
      </c>
      <c r="AU51" s="581">
        <f t="shared" si="23"/>
        <v>107.09401505654938</v>
      </c>
      <c r="AV51" s="582">
        <f t="shared" si="8"/>
        <v>164.74204269303308</v>
      </c>
      <c r="AW51" s="196">
        <f t="shared" si="9"/>
        <v>0.16556567146712597</v>
      </c>
      <c r="AX51" s="197">
        <f t="shared" si="24"/>
        <v>1.5382936441970501</v>
      </c>
      <c r="AY51" s="198">
        <f t="shared" si="25"/>
        <v>0.35420327950546815</v>
      </c>
      <c r="AZ51" s="198">
        <f t="shared" si="26"/>
        <v>0.64324063524561592</v>
      </c>
      <c r="BB51" s="217">
        <f t="shared" si="7"/>
        <v>2005</v>
      </c>
      <c r="BC51" s="372">
        <f t="shared" si="27"/>
        <v>0.32776371967901774</v>
      </c>
      <c r="BD51" s="369">
        <f t="shared" si="28"/>
        <v>0.30433261312632676</v>
      </c>
      <c r="BE51" s="369">
        <f t="shared" si="29"/>
        <v>1.8158502068389617E-2</v>
      </c>
      <c r="BF51" s="370">
        <f t="shared" si="30"/>
        <v>0.28391291851907569</v>
      </c>
      <c r="BG51" s="378">
        <f t="shared" si="31"/>
        <v>0.23196276847968939</v>
      </c>
      <c r="BH51" s="378">
        <f t="shared" si="32"/>
        <v>0.25316317505845359</v>
      </c>
      <c r="BI51" s="378">
        <f t="shared" si="33"/>
        <v>0.24591369592420603</v>
      </c>
      <c r="BJ51" s="379">
        <f t="shared" si="34"/>
        <v>0.55813590540038249</v>
      </c>
      <c r="BK51" s="381">
        <f t="shared" si="35"/>
        <v>0.33233194027494251</v>
      </c>
    </row>
    <row r="52" spans="1:63" ht="19.95" customHeight="1" x14ac:dyDescent="0.25">
      <c r="A52" s="150">
        <v>2006</v>
      </c>
      <c r="B52" s="150" t="s">
        <v>230</v>
      </c>
      <c r="C52" s="531">
        <v>54.749042693033097</v>
      </c>
      <c r="D52" s="532">
        <v>279.81470565022033</v>
      </c>
      <c r="E52" s="532">
        <v>2.4006918192778626</v>
      </c>
      <c r="F52" s="533">
        <v>336.96444016253133</v>
      </c>
      <c r="G52" s="534">
        <v>94.781378395026451</v>
      </c>
      <c r="H52" s="534">
        <v>1.0334433748733343</v>
      </c>
      <c r="I52" s="534">
        <v>146.64560273824722</v>
      </c>
      <c r="J52" s="535">
        <v>242.46042450814701</v>
      </c>
      <c r="K52" s="536">
        <v>58.341546079101093</v>
      </c>
      <c r="L52" s="536">
        <v>300.80197058724809</v>
      </c>
      <c r="M52" s="537">
        <v>36.162469575283197</v>
      </c>
      <c r="N52" s="166">
        <f t="shared" si="11"/>
        <v>0.12022018840064153</v>
      </c>
      <c r="O52" s="174">
        <f t="shared" si="12"/>
        <v>0.6198407825231973</v>
      </c>
      <c r="P52" s="176">
        <f t="shared" si="13"/>
        <v>0.31853123030691227</v>
      </c>
      <c r="Q52" s="171">
        <f t="shared" si="14"/>
        <v>0.48751543233561506</v>
      </c>
      <c r="R52" s="180">
        <f t="shared" si="15"/>
        <v>0.19395333735747264</v>
      </c>
      <c r="T52" s="217">
        <f t="shared" si="0"/>
        <v>2006</v>
      </c>
      <c r="U52" s="150" t="s">
        <v>230</v>
      </c>
      <c r="V52" s="576">
        <v>110.295</v>
      </c>
      <c r="W52" s="577">
        <v>707.98599999999999</v>
      </c>
      <c r="X52" s="577">
        <v>110.32</v>
      </c>
      <c r="Y52" s="578">
        <v>928.20100000000002</v>
      </c>
      <c r="Z52" s="579">
        <v>276.45800000000003</v>
      </c>
      <c r="AA52" s="580">
        <v>489.577</v>
      </c>
      <c r="AB52" s="581">
        <v>770.75800000000004</v>
      </c>
      <c r="AC52" s="939">
        <v>59.25</v>
      </c>
      <c r="AD52" s="940">
        <v>830.00800000000004</v>
      </c>
      <c r="AE52" s="582">
        <v>102.916</v>
      </c>
      <c r="AF52" s="196">
        <f t="shared" si="1"/>
        <v>0.12399398560013879</v>
      </c>
      <c r="AG52" s="197">
        <f t="shared" si="2"/>
        <v>1.7369789029535865</v>
      </c>
      <c r="AH52" s="198">
        <f t="shared" si="3"/>
        <v>0.33307871731356808</v>
      </c>
      <c r="AI52" s="198">
        <f t="shared" si="4"/>
        <v>0.58984612196508945</v>
      </c>
      <c r="AJ52" s="199">
        <f t="shared" si="5"/>
        <v>7.1384854121887983E-2</v>
      </c>
      <c r="AL52" s="217">
        <f t="shared" si="6"/>
        <v>2006</v>
      </c>
      <c r="AM52" s="150" t="s">
        <v>230</v>
      </c>
      <c r="AN52" s="576">
        <f t="shared" si="16"/>
        <v>165.04404269303311</v>
      </c>
      <c r="AO52" s="577">
        <f t="shared" si="17"/>
        <v>987.80070565022038</v>
      </c>
      <c r="AP52" s="577">
        <f t="shared" si="18"/>
        <v>112.72069181927786</v>
      </c>
      <c r="AQ52" s="577">
        <f t="shared" si="19"/>
        <v>1265.1654401625315</v>
      </c>
      <c r="AR52" s="579">
        <f t="shared" si="20"/>
        <v>371.23937839502651</v>
      </c>
      <c r="AS52" s="580">
        <f t="shared" si="21"/>
        <v>636.22260273824725</v>
      </c>
      <c r="AT52" s="581">
        <f t="shared" si="22"/>
        <v>1013.2184245081471</v>
      </c>
      <c r="AU52" s="581">
        <f t="shared" si="23"/>
        <v>117.59154607910109</v>
      </c>
      <c r="AV52" s="582">
        <f t="shared" si="8"/>
        <v>139.07846957528318</v>
      </c>
      <c r="AW52" s="196">
        <f t="shared" si="9"/>
        <v>0.13726405502623673</v>
      </c>
      <c r="AX52" s="197">
        <f t="shared" si="24"/>
        <v>1.1827250700635259</v>
      </c>
      <c r="AY52" s="198">
        <f t="shared" si="25"/>
        <v>0.36639619791284345</v>
      </c>
      <c r="AZ52" s="198">
        <f t="shared" si="26"/>
        <v>0.62792245714155137</v>
      </c>
      <c r="BB52" s="217">
        <f t="shared" si="7"/>
        <v>2006</v>
      </c>
      <c r="BC52" s="372">
        <f t="shared" si="27"/>
        <v>0.33172383443649239</v>
      </c>
      <c r="BD52" s="369">
        <f t="shared" si="28"/>
        <v>0.28327040469770887</v>
      </c>
      <c r="BE52" s="369">
        <f t="shared" si="29"/>
        <v>2.1297703026227244E-2</v>
      </c>
      <c r="BF52" s="370">
        <f t="shared" si="30"/>
        <v>0.26634021880904579</v>
      </c>
      <c r="BG52" s="378">
        <f t="shared" si="31"/>
        <v>0.25531068068477358</v>
      </c>
      <c r="BH52" s="378">
        <f t="shared" si="32"/>
        <v>0.23049417311974957</v>
      </c>
      <c r="BI52" s="378">
        <f t="shared" si="33"/>
        <v>0.23929729132772737</v>
      </c>
      <c r="BJ52" s="379">
        <f t="shared" si="34"/>
        <v>0.49613724816455851</v>
      </c>
      <c r="BK52" s="381">
        <f t="shared" si="35"/>
        <v>0.26001486560584025</v>
      </c>
    </row>
    <row r="53" spans="1:63" ht="19.95" customHeight="1" x14ac:dyDescent="0.25">
      <c r="A53" s="150">
        <v>2007</v>
      </c>
      <c r="B53" s="150" t="s">
        <v>231</v>
      </c>
      <c r="C53" s="531">
        <v>36.162469575283197</v>
      </c>
      <c r="D53" s="532">
        <v>349.70029329290918</v>
      </c>
      <c r="E53" s="532">
        <v>3.2710895563956091</v>
      </c>
      <c r="F53" s="533">
        <v>389.13385242458799</v>
      </c>
      <c r="G53" s="534">
        <v>117.62550496184834</v>
      </c>
      <c r="H53" s="534">
        <v>0.97678060003029987</v>
      </c>
      <c r="I53" s="534">
        <v>155.59520498298576</v>
      </c>
      <c r="J53" s="535">
        <v>274.19749054486437</v>
      </c>
      <c r="K53" s="536">
        <v>69.88652022886464</v>
      </c>
      <c r="L53" s="536">
        <v>344.08401077372901</v>
      </c>
      <c r="M53" s="537">
        <v>45.04984165085898</v>
      </c>
      <c r="N53" s="166">
        <f t="shared" si="11"/>
        <v>0.13092686739368409</v>
      </c>
      <c r="O53" s="174">
        <f t="shared" si="12"/>
        <v>0.64461417600031579</v>
      </c>
      <c r="P53" s="176">
        <f t="shared" si="13"/>
        <v>0.34468990667477412</v>
      </c>
      <c r="Q53" s="171">
        <f t="shared" si="14"/>
        <v>0.45220120700495375</v>
      </c>
      <c r="R53" s="180">
        <f t="shared" si="15"/>
        <v>0.20310888632027221</v>
      </c>
      <c r="T53" s="217">
        <f t="shared" si="0"/>
        <v>2007</v>
      </c>
      <c r="U53" s="150" t="s">
        <v>231</v>
      </c>
      <c r="V53" s="576">
        <v>103.291</v>
      </c>
      <c r="W53" s="577">
        <v>730.18200000000002</v>
      </c>
      <c r="X53" s="577">
        <v>123.072</v>
      </c>
      <c r="Y53" s="578">
        <v>955.75199999999995</v>
      </c>
      <c r="Z53" s="579">
        <v>279.19499999999999</v>
      </c>
      <c r="AA53" s="580">
        <v>503.339</v>
      </c>
      <c r="AB53" s="581">
        <v>783.44899999999996</v>
      </c>
      <c r="AC53" s="939">
        <v>57.543999999999997</v>
      </c>
      <c r="AD53" s="940">
        <v>840.99300000000005</v>
      </c>
      <c r="AE53" s="582">
        <v>115.67400000000001</v>
      </c>
      <c r="AF53" s="196">
        <f t="shared" si="1"/>
        <v>0.13754454555507598</v>
      </c>
      <c r="AG53" s="197">
        <f t="shared" si="2"/>
        <v>2.0101835117475324</v>
      </c>
      <c r="AH53" s="198">
        <f t="shared" si="3"/>
        <v>0.3319825492007662</v>
      </c>
      <c r="AI53" s="198">
        <f t="shared" si="4"/>
        <v>0.59850557614629374</v>
      </c>
      <c r="AJ53" s="199">
        <f t="shared" si="5"/>
        <v>6.842387510954312E-2</v>
      </c>
      <c r="AL53" s="217">
        <f t="shared" si="6"/>
        <v>2007</v>
      </c>
      <c r="AM53" s="150" t="s">
        <v>231</v>
      </c>
      <c r="AN53" s="576">
        <f t="shared" si="16"/>
        <v>139.45346957528318</v>
      </c>
      <c r="AO53" s="577">
        <f t="shared" si="17"/>
        <v>1079.8822932929093</v>
      </c>
      <c r="AP53" s="577">
        <f t="shared" si="18"/>
        <v>126.34308955639561</v>
      </c>
      <c r="AQ53" s="577">
        <f t="shared" si="19"/>
        <v>1344.8858524245879</v>
      </c>
      <c r="AR53" s="579">
        <f t="shared" si="20"/>
        <v>396.82050496184831</v>
      </c>
      <c r="AS53" s="580">
        <f t="shared" si="21"/>
        <v>658.93420498298576</v>
      </c>
      <c r="AT53" s="581">
        <f t="shared" si="22"/>
        <v>1057.6464905448643</v>
      </c>
      <c r="AU53" s="581">
        <f t="shared" si="23"/>
        <v>127.43052022886464</v>
      </c>
      <c r="AV53" s="582">
        <f t="shared" si="8"/>
        <v>160.72384165085899</v>
      </c>
      <c r="AW53" s="196">
        <f t="shared" si="9"/>
        <v>0.15196366941855913</v>
      </c>
      <c r="AX53" s="197">
        <f t="shared" si="24"/>
        <v>1.2612664639695397</v>
      </c>
      <c r="AY53" s="198">
        <f t="shared" si="25"/>
        <v>0.37519200272429365</v>
      </c>
      <c r="AZ53" s="198">
        <f t="shared" si="26"/>
        <v>0.62301932722674169</v>
      </c>
      <c r="BB53" s="217">
        <f t="shared" si="7"/>
        <v>2007</v>
      </c>
      <c r="BC53" s="372">
        <f t="shared" si="27"/>
        <v>0.25931566769488723</v>
      </c>
      <c r="BD53" s="369">
        <f t="shared" si="28"/>
        <v>0.32383186155091054</v>
      </c>
      <c r="BE53" s="369">
        <f t="shared" si="29"/>
        <v>2.5890530047039072E-2</v>
      </c>
      <c r="BF53" s="370">
        <f t="shared" si="30"/>
        <v>0.28934340540726894</v>
      </c>
      <c r="BG53" s="378">
        <f t="shared" si="31"/>
        <v>0.29641992661935967</v>
      </c>
      <c r="BH53" s="378">
        <f t="shared" si="32"/>
        <v>0.23613162559531017</v>
      </c>
      <c r="BI53" s="378">
        <f t="shared" si="33"/>
        <v>0.25925249409526896</v>
      </c>
      <c r="BJ53" s="379">
        <f t="shared" si="34"/>
        <v>0.54842843067225</v>
      </c>
      <c r="BK53" s="381">
        <f t="shared" si="35"/>
        <v>0.28029345981364062</v>
      </c>
    </row>
    <row r="54" spans="1:63" ht="19.95" customHeight="1" x14ac:dyDescent="0.25">
      <c r="A54" s="150">
        <v>2008</v>
      </c>
      <c r="B54" s="150" t="s">
        <v>232</v>
      </c>
      <c r="C54" s="531">
        <v>45.04984165085898</v>
      </c>
      <c r="D54" s="532">
        <v>324.51111165542216</v>
      </c>
      <c r="E54" s="532">
        <v>2.9535748078355386</v>
      </c>
      <c r="F54" s="533">
        <v>372.51452811411667</v>
      </c>
      <c r="G54" s="534">
        <v>133.98872731924115</v>
      </c>
      <c r="H54" s="534">
        <v>0.96890623426601019</v>
      </c>
      <c r="I54" s="534">
        <v>139.57679275630926</v>
      </c>
      <c r="J54" s="535">
        <v>274.53442630981647</v>
      </c>
      <c r="K54" s="536">
        <v>50.933651210955901</v>
      </c>
      <c r="L54" s="536">
        <v>325.46807752077234</v>
      </c>
      <c r="M54" s="537">
        <v>47.046450593344346</v>
      </c>
      <c r="N54" s="166">
        <f t="shared" si="11"/>
        <v>0.14455012286217747</v>
      </c>
      <c r="O54" s="174">
        <f t="shared" si="12"/>
        <v>0.92368109245670149</v>
      </c>
      <c r="P54" s="176">
        <f t="shared" si="13"/>
        <v>0.4146570520265348</v>
      </c>
      <c r="Q54" s="171">
        <f t="shared" si="14"/>
        <v>0.42884940919405851</v>
      </c>
      <c r="R54" s="180">
        <f t="shared" si="15"/>
        <v>0.15649353877940661</v>
      </c>
      <c r="T54" s="217">
        <f t="shared" si="0"/>
        <v>2008</v>
      </c>
      <c r="U54" s="150" t="s">
        <v>232</v>
      </c>
      <c r="V54" s="576">
        <v>116.254</v>
      </c>
      <c r="W54" s="577">
        <v>783.21199999999999</v>
      </c>
      <c r="X54" s="577">
        <v>107.411</v>
      </c>
      <c r="Y54" s="578">
        <v>1006.921</v>
      </c>
      <c r="Z54" s="579">
        <v>291.61700000000002</v>
      </c>
      <c r="AA54" s="580">
        <v>510.42700000000002</v>
      </c>
      <c r="AB54" s="581">
        <v>803.93200000000002</v>
      </c>
      <c r="AC54" s="939">
        <v>61.411000000000001</v>
      </c>
      <c r="AD54" s="940">
        <v>865.34299999999996</v>
      </c>
      <c r="AE54" s="582">
        <v>143.46600000000001</v>
      </c>
      <c r="AF54" s="196">
        <f t="shared" si="1"/>
        <v>0.1657909060337924</v>
      </c>
      <c r="AG54" s="197">
        <f t="shared" si="2"/>
        <v>2.3361612740388531</v>
      </c>
      <c r="AH54" s="198">
        <f t="shared" si="3"/>
        <v>0.33699585020044076</v>
      </c>
      <c r="AI54" s="198">
        <f t="shared" si="4"/>
        <v>0.58985512103293147</v>
      </c>
      <c r="AJ54" s="199">
        <f t="shared" si="5"/>
        <v>7.0967234957698855E-2</v>
      </c>
      <c r="AL54" s="217">
        <f t="shared" si="6"/>
        <v>2008</v>
      </c>
      <c r="AM54" s="150" t="s">
        <v>232</v>
      </c>
      <c r="AN54" s="576">
        <f t="shared" si="16"/>
        <v>161.303841650859</v>
      </c>
      <c r="AO54" s="577">
        <f t="shared" si="17"/>
        <v>1107.7231116554221</v>
      </c>
      <c r="AP54" s="577">
        <f t="shared" si="18"/>
        <v>110.36457480783554</v>
      </c>
      <c r="AQ54" s="577">
        <f t="shared" si="19"/>
        <v>1379.4355281141168</v>
      </c>
      <c r="AR54" s="579">
        <f t="shared" si="20"/>
        <v>425.60572731924117</v>
      </c>
      <c r="AS54" s="580">
        <f t="shared" si="21"/>
        <v>650.00379275630928</v>
      </c>
      <c r="AT54" s="581">
        <f t="shared" si="22"/>
        <v>1078.4664263098166</v>
      </c>
      <c r="AU54" s="581">
        <f t="shared" si="23"/>
        <v>112.3446512109559</v>
      </c>
      <c r="AV54" s="582">
        <f t="shared" si="8"/>
        <v>190.51245059334434</v>
      </c>
      <c r="AW54" s="196">
        <f t="shared" si="9"/>
        <v>0.17665125769860066</v>
      </c>
      <c r="AX54" s="197">
        <f t="shared" si="24"/>
        <v>1.6957856786221921</v>
      </c>
      <c r="AY54" s="198">
        <f t="shared" si="25"/>
        <v>0.39463975598715134</v>
      </c>
      <c r="AZ54" s="198">
        <f t="shared" si="26"/>
        <v>0.60271119888305114</v>
      </c>
      <c r="BB54" s="217">
        <f t="shared" si="7"/>
        <v>2008</v>
      </c>
      <c r="BC54" s="372">
        <f t="shared" si="27"/>
        <v>0.27928560900842669</v>
      </c>
      <c r="BD54" s="369">
        <f t="shared" si="28"/>
        <v>0.29295327346782613</v>
      </c>
      <c r="BE54" s="369">
        <f t="shared" si="29"/>
        <v>2.6761982393156868E-2</v>
      </c>
      <c r="BF54" s="370">
        <f t="shared" si="30"/>
        <v>0.27004852385047429</v>
      </c>
      <c r="BG54" s="378">
        <f t="shared" si="31"/>
        <v>0.31481890096544213</v>
      </c>
      <c r="BH54" s="378">
        <f t="shared" si="32"/>
        <v>0.2147322743524937</v>
      </c>
      <c r="BI54" s="378">
        <f t="shared" si="33"/>
        <v>0.25456001189502914</v>
      </c>
      <c r="BJ54" s="379">
        <f t="shared" si="34"/>
        <v>0.45336961450274038</v>
      </c>
      <c r="BK54" s="381">
        <f t="shared" si="35"/>
        <v>0.24694685542503825</v>
      </c>
    </row>
    <row r="55" spans="1:63" ht="19.95" customHeight="1" x14ac:dyDescent="0.25">
      <c r="A55" s="150">
        <v>2009</v>
      </c>
      <c r="B55" s="150" t="s">
        <v>233</v>
      </c>
      <c r="C55" s="531">
        <v>47.046450593344346</v>
      </c>
      <c r="D55" s="532">
        <v>347.86958308499146</v>
      </c>
      <c r="E55" s="532">
        <v>2.209405512600346</v>
      </c>
      <c r="F55" s="533">
        <v>397.12543919093616</v>
      </c>
      <c r="G55" s="538">
        <v>157.53353454696543</v>
      </c>
      <c r="H55" s="534">
        <v>0.95177495280370061</v>
      </c>
      <c r="I55" s="534">
        <v>135.93884121631734</v>
      </c>
      <c r="J55" s="535">
        <v>294.4241507160865</v>
      </c>
      <c r="K55" s="536">
        <v>54.59346046623866</v>
      </c>
      <c r="L55" s="536">
        <v>349.01761118232514</v>
      </c>
      <c r="M55" s="537">
        <v>48.107828008610994</v>
      </c>
      <c r="N55" s="166">
        <f t="shared" si="11"/>
        <v>0.13783782384402285</v>
      </c>
      <c r="O55" s="174">
        <f t="shared" si="12"/>
        <v>0.88120129403340408</v>
      </c>
      <c r="P55" s="176">
        <f t="shared" si="13"/>
        <v>0.45408972046679086</v>
      </c>
      <c r="Q55" s="171">
        <f t="shared" si="14"/>
        <v>0.38948991930754906</v>
      </c>
      <c r="R55" s="180">
        <f t="shared" si="15"/>
        <v>0.15642036022566005</v>
      </c>
      <c r="T55" s="217">
        <f t="shared" si="0"/>
        <v>2009</v>
      </c>
      <c r="U55" s="150" t="s">
        <v>233</v>
      </c>
      <c r="V55" s="576">
        <v>143.251</v>
      </c>
      <c r="W55" s="577">
        <v>768.64200000000005</v>
      </c>
      <c r="X55" s="577">
        <v>113.49299999999999</v>
      </c>
      <c r="Y55" s="578">
        <v>1026.92</v>
      </c>
      <c r="Z55" s="579">
        <v>288.75900000000001</v>
      </c>
      <c r="AA55" s="580">
        <v>525.43799999999999</v>
      </c>
      <c r="AB55" s="581">
        <v>821.14300000000003</v>
      </c>
      <c r="AC55" s="939">
        <v>68.161000000000001</v>
      </c>
      <c r="AD55" s="940">
        <v>889.30399999999997</v>
      </c>
      <c r="AE55" s="582">
        <v>144.56200000000001</v>
      </c>
      <c r="AF55" s="196">
        <f t="shared" si="1"/>
        <v>0.16255633619099882</v>
      </c>
      <c r="AG55" s="197">
        <f t="shared" si="2"/>
        <v>2.1208902451548539</v>
      </c>
      <c r="AH55" s="198">
        <f t="shared" si="3"/>
        <v>0.32470223905436163</v>
      </c>
      <c r="AI55" s="198">
        <f t="shared" si="4"/>
        <v>0.59084182686685316</v>
      </c>
      <c r="AJ55" s="199">
        <f t="shared" si="5"/>
        <v>7.6645331630128738E-2</v>
      </c>
      <c r="AL55" s="217">
        <f t="shared" si="6"/>
        <v>2009</v>
      </c>
      <c r="AM55" s="150" t="s">
        <v>233</v>
      </c>
      <c r="AN55" s="576">
        <f t="shared" si="16"/>
        <v>190.29745059334437</v>
      </c>
      <c r="AO55" s="577">
        <f t="shared" si="17"/>
        <v>1116.5115830849916</v>
      </c>
      <c r="AP55" s="577">
        <f t="shared" si="18"/>
        <v>115.70240551260034</v>
      </c>
      <c r="AQ55" s="577">
        <f t="shared" si="19"/>
        <v>1424.0454391909361</v>
      </c>
      <c r="AR55" s="579">
        <f t="shared" si="20"/>
        <v>446.29253454696544</v>
      </c>
      <c r="AS55" s="580">
        <f t="shared" si="21"/>
        <v>661.3768412163173</v>
      </c>
      <c r="AT55" s="581">
        <f t="shared" si="22"/>
        <v>1115.5671507160864</v>
      </c>
      <c r="AU55" s="581">
        <f t="shared" si="23"/>
        <v>122.75446046623867</v>
      </c>
      <c r="AV55" s="582">
        <f t="shared" si="8"/>
        <v>192.66982800861101</v>
      </c>
      <c r="AW55" s="196">
        <f t="shared" si="9"/>
        <v>0.17271020205725454</v>
      </c>
      <c r="AX55" s="197">
        <f t="shared" si="24"/>
        <v>1.5695545992937769</v>
      </c>
      <c r="AY55" s="198">
        <f t="shared" si="25"/>
        <v>0.400058870737175</v>
      </c>
      <c r="AZ55" s="198">
        <f t="shared" si="26"/>
        <v>0.59286152410617077</v>
      </c>
      <c r="BB55" s="217">
        <f t="shared" si="7"/>
        <v>2009</v>
      </c>
      <c r="BC55" s="372">
        <f t="shared" si="27"/>
        <v>0.24722585850022832</v>
      </c>
      <c r="BD55" s="369">
        <f t="shared" si="28"/>
        <v>0.31156827063433229</v>
      </c>
      <c r="BE55" s="369">
        <f t="shared" si="29"/>
        <v>1.9095588400361609E-2</v>
      </c>
      <c r="BF55" s="370">
        <f t="shared" si="30"/>
        <v>0.27887132549405225</v>
      </c>
      <c r="BG55" s="378">
        <f t="shared" si="31"/>
        <v>0.35298267919018361</v>
      </c>
      <c r="BH55" s="378">
        <f t="shared" si="32"/>
        <v>0.20553916125384206</v>
      </c>
      <c r="BI55" s="378">
        <f t="shared" si="33"/>
        <v>0.26392328828174494</v>
      </c>
      <c r="BJ55" s="379">
        <f t="shared" si="34"/>
        <v>0.44473708131570155</v>
      </c>
      <c r="BK55" s="381">
        <f t="shared" si="35"/>
        <v>0.24969051203212217</v>
      </c>
    </row>
    <row r="56" spans="1:63" ht="19.95" customHeight="1" x14ac:dyDescent="0.25">
      <c r="A56" s="150">
        <v>2010</v>
      </c>
      <c r="B56" s="150" t="s">
        <v>234</v>
      </c>
      <c r="C56" s="539">
        <v>48.107828008610994</v>
      </c>
      <c r="D56" s="540">
        <v>329.50565856641185</v>
      </c>
      <c r="E56" s="532">
        <v>2.3779495986159986</v>
      </c>
      <c r="F56" s="541">
        <v>379.99143617363887</v>
      </c>
      <c r="G56" s="542">
        <v>169.09703341434499</v>
      </c>
      <c r="H56" s="543">
        <v>0.97004202988085941</v>
      </c>
      <c r="I56" s="543">
        <v>127.0928549202539</v>
      </c>
      <c r="J56" s="544">
        <v>297.15993036447975</v>
      </c>
      <c r="K56" s="536">
        <v>50.563708427113589</v>
      </c>
      <c r="L56" s="545">
        <v>347.72363879159332</v>
      </c>
      <c r="M56" s="546">
        <v>32.267797382045543</v>
      </c>
      <c r="N56" s="166">
        <f t="shared" si="11"/>
        <v>9.2797249833754064E-2</v>
      </c>
      <c r="O56" s="174">
        <f t="shared" si="12"/>
        <v>0.63816121059551678</v>
      </c>
      <c r="P56" s="176">
        <f t="shared" si="13"/>
        <v>0.48908689681047202</v>
      </c>
      <c r="Q56" s="171">
        <f t="shared" si="14"/>
        <v>0.3654996115936382</v>
      </c>
      <c r="R56" s="180">
        <f t="shared" si="15"/>
        <v>0.14541349159588984</v>
      </c>
      <c r="T56" s="217">
        <f t="shared" si="0"/>
        <v>2010</v>
      </c>
      <c r="U56" s="150" t="s">
        <v>234</v>
      </c>
      <c r="V56" s="576">
        <v>144.10400000000001</v>
      </c>
      <c r="W56" s="577">
        <v>768.495</v>
      </c>
      <c r="X56" s="577">
        <v>114.024</v>
      </c>
      <c r="Y56" s="578">
        <v>1028.5139999999999</v>
      </c>
      <c r="Z56" s="579">
        <v>302.77100000000002</v>
      </c>
      <c r="AA56" s="580">
        <v>531.31600000000003</v>
      </c>
      <c r="AB56" s="581">
        <v>834.05399999999997</v>
      </c>
      <c r="AC56" s="939">
        <v>65.942999999999998</v>
      </c>
      <c r="AD56" s="940">
        <v>899.99699999999996</v>
      </c>
      <c r="AE56" s="582">
        <v>128.48400000000001</v>
      </c>
      <c r="AF56" s="196">
        <f t="shared" si="1"/>
        <v>0.14276047586825291</v>
      </c>
      <c r="AG56" s="197">
        <f t="shared" si="2"/>
        <v>1.9484099904462948</v>
      </c>
      <c r="AH56" s="198">
        <f t="shared" si="3"/>
        <v>0.33641334360003428</v>
      </c>
      <c r="AI56" s="198">
        <f t="shared" si="4"/>
        <v>0.59035307895470768</v>
      </c>
      <c r="AJ56" s="199">
        <f t="shared" si="5"/>
        <v>7.327024423414745E-2</v>
      </c>
      <c r="AL56" s="217">
        <f t="shared" si="6"/>
        <v>2010</v>
      </c>
      <c r="AM56" s="150" t="s">
        <v>234</v>
      </c>
      <c r="AN56" s="576">
        <f t="shared" si="16"/>
        <v>192.21182800861101</v>
      </c>
      <c r="AO56" s="577">
        <f t="shared" si="17"/>
        <v>1098.0006585664119</v>
      </c>
      <c r="AP56" s="577">
        <f t="shared" si="18"/>
        <v>116.401949598616</v>
      </c>
      <c r="AQ56" s="577">
        <f t="shared" si="19"/>
        <v>1408.5054361736388</v>
      </c>
      <c r="AR56" s="579">
        <f t="shared" si="20"/>
        <v>471.86803341434501</v>
      </c>
      <c r="AS56" s="580">
        <f t="shared" si="21"/>
        <v>658.40885492025393</v>
      </c>
      <c r="AT56" s="581">
        <f t="shared" si="22"/>
        <v>1131.2139303644797</v>
      </c>
      <c r="AU56" s="581">
        <f t="shared" si="23"/>
        <v>116.50670842711358</v>
      </c>
      <c r="AV56" s="582">
        <f t="shared" si="8"/>
        <v>160.75179738204554</v>
      </c>
      <c r="AW56" s="196">
        <f t="shared" si="9"/>
        <v>0.14210556736182603</v>
      </c>
      <c r="AX56" s="197">
        <f t="shared" si="24"/>
        <v>1.3797643032942744</v>
      </c>
      <c r="AY56" s="198">
        <f t="shared" si="25"/>
        <v>0.41713421374002002</v>
      </c>
      <c r="AZ56" s="198">
        <f t="shared" si="26"/>
        <v>0.58203743540190767</v>
      </c>
      <c r="BB56" s="217">
        <f t="shared" si="7"/>
        <v>2010</v>
      </c>
      <c r="BC56" s="372">
        <f t="shared" si="27"/>
        <v>0.2502854715395339</v>
      </c>
      <c r="BD56" s="369">
        <f t="shared" si="28"/>
        <v>0.30009604820877428</v>
      </c>
      <c r="BE56" s="369">
        <f t="shared" si="29"/>
        <v>2.0428778098784284E-2</v>
      </c>
      <c r="BF56" s="370">
        <f t="shared" si="30"/>
        <v>0.26978343598440607</v>
      </c>
      <c r="BG56" s="378">
        <f t="shared" si="31"/>
        <v>0.35835661973283472</v>
      </c>
      <c r="BH56" s="378">
        <f t="shared" si="32"/>
        <v>0.19303029412574851</v>
      </c>
      <c r="BI56" s="378">
        <f t="shared" si="33"/>
        <v>0.26269118721755325</v>
      </c>
      <c r="BJ56" s="379">
        <f t="shared" si="34"/>
        <v>0.43399825735138819</v>
      </c>
      <c r="BK56" s="381">
        <f t="shared" si="35"/>
        <v>0.20073055423049069</v>
      </c>
    </row>
    <row r="57" spans="1:63" ht="19.95" customHeight="1" x14ac:dyDescent="0.25">
      <c r="A57" s="150">
        <v>2011</v>
      </c>
      <c r="B57" s="150" t="s">
        <v>235</v>
      </c>
      <c r="C57" s="539">
        <v>32.267797382045543</v>
      </c>
      <c r="D57" s="540">
        <v>322.29697426588319</v>
      </c>
      <c r="E57" s="532">
        <v>2.7241304858610684</v>
      </c>
      <c r="F57" s="541">
        <v>357.2889021337898</v>
      </c>
      <c r="G57" s="542">
        <v>168.9421442768874</v>
      </c>
      <c r="H57" s="543">
        <v>1.0427220630112555</v>
      </c>
      <c r="I57" s="543">
        <v>118.56020578584447</v>
      </c>
      <c r="J57" s="544">
        <v>288.54507212574316</v>
      </c>
      <c r="K57" s="536">
        <v>40.93486865322037</v>
      </c>
      <c r="L57" s="545">
        <v>329.47994077896351</v>
      </c>
      <c r="M57" s="546">
        <v>27.808961354826366</v>
      </c>
      <c r="N57" s="166">
        <f t="shared" si="11"/>
        <v>8.4402593035193055E-2</v>
      </c>
      <c r="O57" s="174">
        <f t="shared" si="12"/>
        <v>0.679346539264848</v>
      </c>
      <c r="P57" s="176">
        <f t="shared" si="13"/>
        <v>0.51591871097832787</v>
      </c>
      <c r="Q57" s="171">
        <f t="shared" si="14"/>
        <v>0.35984043673657917</v>
      </c>
      <c r="R57" s="180">
        <f t="shared" si="15"/>
        <v>0.12424085228509292</v>
      </c>
      <c r="T57" s="217">
        <f t="shared" si="0"/>
        <v>2011</v>
      </c>
      <c r="U57" s="150" t="s">
        <v>235</v>
      </c>
      <c r="V57" s="576">
        <v>128.53</v>
      </c>
      <c r="W57" s="577">
        <v>834.09299999999996</v>
      </c>
      <c r="X57" s="577">
        <v>126.011</v>
      </c>
      <c r="Y57" s="578">
        <v>1090.2190000000001</v>
      </c>
      <c r="Z57" s="579">
        <v>308.27699999999999</v>
      </c>
      <c r="AA57" s="580">
        <v>542.37400000000002</v>
      </c>
      <c r="AB57" s="581">
        <v>868.35900000000004</v>
      </c>
      <c r="AC57" s="939">
        <v>105.65600000000001</v>
      </c>
      <c r="AD57" s="940">
        <v>974.01499999999999</v>
      </c>
      <c r="AE57" s="582">
        <v>133.91200000000001</v>
      </c>
      <c r="AF57" s="196">
        <f t="shared" si="1"/>
        <v>0.13748453565910176</v>
      </c>
      <c r="AG57" s="197">
        <f t="shared" si="2"/>
        <v>1.2674339365487999</v>
      </c>
      <c r="AH57" s="198">
        <f t="shared" si="3"/>
        <v>0.31650128591448795</v>
      </c>
      <c r="AI57" s="198">
        <f t="shared" si="4"/>
        <v>0.55684358043767301</v>
      </c>
      <c r="AJ57" s="199">
        <f t="shared" si="5"/>
        <v>0.10847471548179444</v>
      </c>
      <c r="AL57" s="217">
        <f t="shared" si="6"/>
        <v>2011</v>
      </c>
      <c r="AM57" s="150" t="s">
        <v>235</v>
      </c>
      <c r="AN57" s="576">
        <f t="shared" si="16"/>
        <v>160.79779738204553</v>
      </c>
      <c r="AO57" s="577">
        <f t="shared" si="17"/>
        <v>1156.3899742658832</v>
      </c>
      <c r="AP57" s="577">
        <f t="shared" si="18"/>
        <v>128.73513048586108</v>
      </c>
      <c r="AQ57" s="577">
        <f t="shared" si="19"/>
        <v>1447.5079021337899</v>
      </c>
      <c r="AR57" s="579">
        <f t="shared" si="20"/>
        <v>477.21914427688739</v>
      </c>
      <c r="AS57" s="580">
        <f t="shared" si="21"/>
        <v>660.93420578584448</v>
      </c>
      <c r="AT57" s="581">
        <f t="shared" si="22"/>
        <v>1156.9040721257431</v>
      </c>
      <c r="AU57" s="581">
        <f t="shared" si="23"/>
        <v>146.59086865322038</v>
      </c>
      <c r="AV57" s="582">
        <f t="shared" si="8"/>
        <v>161.72096135482639</v>
      </c>
      <c r="AW57" s="196">
        <f t="shared" si="9"/>
        <v>0.13978770172160743</v>
      </c>
      <c r="AX57" s="197">
        <f t="shared" si="24"/>
        <v>1.1032130639555604</v>
      </c>
      <c r="AY57" s="198">
        <f t="shared" si="25"/>
        <v>0.4124967279266511</v>
      </c>
      <c r="AZ57" s="198">
        <f t="shared" si="26"/>
        <v>0.57129559979110178</v>
      </c>
      <c r="BB57" s="217">
        <f t="shared" si="7"/>
        <v>2011</v>
      </c>
      <c r="BC57" s="372">
        <f t="shared" si="27"/>
        <v>0.20067313052416552</v>
      </c>
      <c r="BD57" s="369">
        <f t="shared" si="28"/>
        <v>0.27870958883960284</v>
      </c>
      <c r="BE57" s="369">
        <f t="shared" si="29"/>
        <v>2.1160738918583367E-2</v>
      </c>
      <c r="BF57" s="370">
        <f t="shared" si="30"/>
        <v>0.24683036383228421</v>
      </c>
      <c r="BG57" s="378">
        <f t="shared" si="31"/>
        <v>0.35401376139861113</v>
      </c>
      <c r="BH57" s="378">
        <f t="shared" si="32"/>
        <v>0.17938276570945139</v>
      </c>
      <c r="BI57" s="378">
        <f t="shared" si="33"/>
        <v>0.24941140676906648</v>
      </c>
      <c r="BJ57" s="379">
        <f t="shared" si="34"/>
        <v>0.27924569264990906</v>
      </c>
      <c r="BK57" s="381">
        <f t="shared" si="35"/>
        <v>0.17195644350525274</v>
      </c>
    </row>
    <row r="58" spans="1:63" ht="19.95" customHeight="1" x14ac:dyDescent="0.25">
      <c r="A58" s="151">
        <v>2012</v>
      </c>
      <c r="B58" s="150" t="s">
        <v>314</v>
      </c>
      <c r="C58" s="547">
        <v>27.808961354826366</v>
      </c>
      <c r="D58" s="548">
        <v>285.14586173956354</v>
      </c>
      <c r="E58" s="532">
        <v>6.4136627503490402</v>
      </c>
      <c r="F58" s="549">
        <v>319.36848584473893</v>
      </c>
      <c r="G58" s="550">
        <v>159.19815732583635</v>
      </c>
      <c r="H58" s="551">
        <v>1.0505419976757921</v>
      </c>
      <c r="I58" s="551">
        <v>114.90233427771294</v>
      </c>
      <c r="J58" s="552">
        <v>275.15103360122509</v>
      </c>
      <c r="K58" s="536">
        <v>20.695611311145406</v>
      </c>
      <c r="L58" s="553">
        <v>295.84664491237049</v>
      </c>
      <c r="M58" s="554">
        <v>23.521840932368452</v>
      </c>
      <c r="N58" s="166">
        <f t="shared" ref="N58" si="36">M58/L58</f>
        <v>7.9506870660424764E-2</v>
      </c>
      <c r="O58" s="174">
        <f t="shared" ref="O58" si="37">M58/K58</f>
        <v>1.1365617849471792</v>
      </c>
      <c r="P58" s="176">
        <f t="shared" ref="P58" si="38">(G58+H58)/L58</f>
        <v>0.54166137111670698</v>
      </c>
      <c r="Q58" s="171">
        <f t="shared" ref="Q58" si="39">I58/L58</f>
        <v>0.38838478060735454</v>
      </c>
      <c r="R58" s="180">
        <f t="shared" ref="R58" si="40">K58/L58</f>
        <v>6.9953848275938452E-2</v>
      </c>
      <c r="T58" s="217">
        <f t="shared" si="0"/>
        <v>2012</v>
      </c>
      <c r="U58" s="150" t="s">
        <v>235</v>
      </c>
      <c r="V58" s="547">
        <v>134.05500000000001</v>
      </c>
      <c r="W58" s="548">
        <v>850.88099999999997</v>
      </c>
      <c r="X58" s="548">
        <v>122.21899999999999</v>
      </c>
      <c r="Y58" s="549">
        <v>1110.298</v>
      </c>
      <c r="Z58" s="550">
        <v>311.71499999999997</v>
      </c>
      <c r="AA58" s="551">
        <v>555.86099999999999</v>
      </c>
      <c r="AB58" s="552">
        <v>861.84799999999996</v>
      </c>
      <c r="AC58" s="941">
        <v>102.429</v>
      </c>
      <c r="AD58" s="553">
        <v>964.27700000000004</v>
      </c>
      <c r="AE58" s="556">
        <v>140.29300000000001</v>
      </c>
      <c r="AF58" s="196">
        <f t="shared" si="1"/>
        <v>0.14549035183873513</v>
      </c>
      <c r="AG58" s="197">
        <f t="shared" ref="AG58" si="41">AE58/AC58</f>
        <v>1.3696609358677718</v>
      </c>
      <c r="AH58" s="198">
        <f t="shared" ref="AH58" si="42">Z58/AD58</f>
        <v>0.32326292133899281</v>
      </c>
      <c r="AI58" s="198">
        <f t="shared" ref="AI58" si="43">AA58/AD58</f>
        <v>0.57645365387746461</v>
      </c>
      <c r="AJ58" s="199">
        <f t="shared" ref="AJ58" si="44">AC58/AD58</f>
        <v>0.10622362661351457</v>
      </c>
      <c r="AL58" s="217">
        <f t="shared" si="6"/>
        <v>2012</v>
      </c>
      <c r="AM58" s="150" t="s">
        <v>235</v>
      </c>
      <c r="AN58" s="576">
        <f t="shared" ref="AN58" si="45">V58+C58</f>
        <v>161.86396135482636</v>
      </c>
      <c r="AO58" s="577">
        <f t="shared" ref="AO58" si="46">W58+D58</f>
        <v>1136.0268617395636</v>
      </c>
      <c r="AP58" s="577">
        <f t="shared" ref="AP58" si="47">X58+E58</f>
        <v>128.63266275034903</v>
      </c>
      <c r="AQ58" s="577">
        <f t="shared" ref="AQ58" si="48">Y58+F58</f>
        <v>1429.6664858447389</v>
      </c>
      <c r="AR58" s="579">
        <f t="shared" ref="AR58" si="49">Z58+G58</f>
        <v>470.91315732583632</v>
      </c>
      <c r="AS58" s="580">
        <f t="shared" ref="AS58" si="50">AA58+I58</f>
        <v>670.76333427771294</v>
      </c>
      <c r="AT58" s="581">
        <f t="shared" ref="AT58" si="51">AB58+J58</f>
        <v>1136.9990336012252</v>
      </c>
      <c r="AU58" s="581">
        <f t="shared" ref="AU58" si="52">K58+AC58</f>
        <v>123.1246113111454</v>
      </c>
      <c r="AV58" s="582">
        <f t="shared" ref="AV58" si="53">AE58+M58</f>
        <v>163.81484093236847</v>
      </c>
      <c r="AW58" s="196">
        <f t="shared" ref="AW58" si="54">AV58/AT58</f>
        <v>0.14407649970775838</v>
      </c>
      <c r="AX58" s="197">
        <f t="shared" ref="AX58" si="55">AV58/AU58</f>
        <v>1.3304800655849034</v>
      </c>
      <c r="AY58" s="198">
        <f t="shared" ref="AY58" si="56">AR58/AT58</f>
        <v>0.41417199435456836</v>
      </c>
      <c r="AZ58" s="198">
        <f t="shared" ref="AZ58" si="57">AS58/AT58</f>
        <v>0.58994186842287755</v>
      </c>
      <c r="BB58" s="217">
        <f t="shared" si="7"/>
        <v>2012</v>
      </c>
      <c r="BC58" s="372">
        <f t="shared" si="27"/>
        <v>0.17180452722187856</v>
      </c>
      <c r="BD58" s="369">
        <f t="shared" si="28"/>
        <v>0.25100274592356758</v>
      </c>
      <c r="BE58" s="369">
        <f t="shared" si="29"/>
        <v>4.9860296857857263E-2</v>
      </c>
      <c r="BF58" s="370">
        <f t="shared" si="30"/>
        <v>0.22338670522589435</v>
      </c>
      <c r="BG58" s="378">
        <f t="shared" si="31"/>
        <v>0.33806266579993488</v>
      </c>
      <c r="BH58" s="378">
        <f t="shared" si="32"/>
        <v>0.17130085740515519</v>
      </c>
      <c r="BI58" s="378">
        <f t="shared" si="33"/>
        <v>0.24199759671715573</v>
      </c>
      <c r="BJ58" s="379">
        <f t="shared" si="34"/>
        <v>0.1680867138645904</v>
      </c>
      <c r="BK58" s="381">
        <f t="shared" si="35"/>
        <v>0.14358797285088185</v>
      </c>
    </row>
    <row r="59" spans="1:63" ht="19.95" customHeight="1" x14ac:dyDescent="0.25">
      <c r="A59" s="151">
        <v>2013</v>
      </c>
      <c r="B59" s="150" t="s">
        <v>326</v>
      </c>
      <c r="C59" s="547">
        <v>23.521840932368452</v>
      </c>
      <c r="D59" s="548">
        <v>366.89501601635106</v>
      </c>
      <c r="E59" s="532">
        <v>2.9936787349486673</v>
      </c>
      <c r="F59" s="549">
        <v>393.41053568366817</v>
      </c>
      <c r="G59" s="550">
        <v>171.11656147856638</v>
      </c>
      <c r="H59" s="551">
        <v>0.99322604963571992</v>
      </c>
      <c r="I59" s="551">
        <v>132.51143552046554</v>
      </c>
      <c r="J59" s="552">
        <v>304.62122304866767</v>
      </c>
      <c r="K59" s="536">
        <v>54.483066938459302</v>
      </c>
      <c r="L59" s="553">
        <v>359.10428998712689</v>
      </c>
      <c r="M59" s="554">
        <v>34.306245696541183</v>
      </c>
      <c r="N59" s="166">
        <f t="shared" ref="N59" si="58">M59/L59</f>
        <v>9.5532820556866599E-2</v>
      </c>
      <c r="O59" s="174">
        <f t="shared" ref="O59" si="59">M59/K59</f>
        <v>0.62966803493811008</v>
      </c>
      <c r="P59" s="176">
        <f t="shared" ref="P59" si="60">(G59+H59)/L59</f>
        <v>0.47927521983759053</v>
      </c>
      <c r="Q59" s="171">
        <f t="shared" ref="Q59" si="61">I59/L59</f>
        <v>0.36900543718153794</v>
      </c>
      <c r="R59" s="180">
        <f t="shared" ref="R59" si="62">K59/L59</f>
        <v>0.15171934298087167</v>
      </c>
      <c r="T59" s="217">
        <f t="shared" si="0"/>
        <v>2013</v>
      </c>
      <c r="U59" s="150" t="s">
        <v>326</v>
      </c>
      <c r="V59" s="547">
        <v>139.98599999999999</v>
      </c>
      <c r="W59" s="548">
        <v>913.92600000000004</v>
      </c>
      <c r="X59" s="548">
        <v>154.47</v>
      </c>
      <c r="Y59" s="549">
        <v>1211.039</v>
      </c>
      <c r="Z59" s="550">
        <v>319.65100000000001</v>
      </c>
      <c r="AA59" s="551">
        <v>604.38199999999995</v>
      </c>
      <c r="AB59" s="552">
        <v>931.05700000000002</v>
      </c>
      <c r="AC59" s="941">
        <v>110.23099999999999</v>
      </c>
      <c r="AD59" s="553">
        <v>1041.288</v>
      </c>
      <c r="AE59" s="556">
        <v>176.77500000000001</v>
      </c>
      <c r="AF59" s="196">
        <f t="shared" si="1"/>
        <v>0.16976571323207412</v>
      </c>
      <c r="AG59" s="197">
        <f t="shared" ref="AG59" si="63">AE59/AC59</f>
        <v>1.6036777313097044</v>
      </c>
      <c r="AH59" s="198">
        <f t="shared" ref="AH59" si="64">Z59/AD59</f>
        <v>0.30697655211622532</v>
      </c>
      <c r="AI59" s="198">
        <f t="shared" ref="AI59" si="65">AA59/AD59</f>
        <v>0.58041771344719228</v>
      </c>
      <c r="AJ59" s="199">
        <f t="shared" ref="AJ59" si="66">AC59/AD59</f>
        <v>0.10586024231528644</v>
      </c>
      <c r="AL59" s="217">
        <f t="shared" si="6"/>
        <v>2013</v>
      </c>
      <c r="AM59" s="150" t="s">
        <v>326</v>
      </c>
      <c r="AN59" s="576">
        <f t="shared" ref="AN59" si="67">V59+C59</f>
        <v>163.50784093236845</v>
      </c>
      <c r="AO59" s="577">
        <f t="shared" ref="AO59" si="68">W59+D59</f>
        <v>1280.8210160163512</v>
      </c>
      <c r="AP59" s="577">
        <f t="shared" ref="AP59" si="69">X59+E59</f>
        <v>157.46367873494867</v>
      </c>
      <c r="AQ59" s="577">
        <f t="shared" ref="AQ59" si="70">Y59+F59</f>
        <v>1604.4495356836683</v>
      </c>
      <c r="AR59" s="579">
        <f t="shared" ref="AR59" si="71">Z59+G59</f>
        <v>490.76756147856639</v>
      </c>
      <c r="AS59" s="580">
        <f t="shared" ref="AS59" si="72">AA59+I59</f>
        <v>736.89343552046546</v>
      </c>
      <c r="AT59" s="581">
        <f t="shared" ref="AT59" si="73">AB59+J59</f>
        <v>1235.6782230486676</v>
      </c>
      <c r="AU59" s="581">
        <f t="shared" ref="AU59" si="74">K59+AC59</f>
        <v>164.7140669384593</v>
      </c>
      <c r="AV59" s="582">
        <f t="shared" ref="AV59" si="75">AE59+M59</f>
        <v>211.0812456965412</v>
      </c>
      <c r="AW59" s="196">
        <f t="shared" ref="AW59" si="76">AV59/AT59</f>
        <v>0.1708221782656015</v>
      </c>
      <c r="AX59" s="197">
        <f t="shared" ref="AX59" si="77">AV59/AU59</f>
        <v>1.2815010255038246</v>
      </c>
      <c r="AY59" s="198">
        <f t="shared" ref="AY59" si="78">AR59/AT59</f>
        <v>0.39716453063949264</v>
      </c>
      <c r="AZ59" s="198">
        <f t="shared" ref="AZ59" si="79">AS59/AT59</f>
        <v>0.59634735141839801</v>
      </c>
      <c r="BB59" s="217">
        <f t="shared" si="7"/>
        <v>2013</v>
      </c>
      <c r="BC59" s="372">
        <f t="shared" si="27"/>
        <v>0.14385757158947357</v>
      </c>
      <c r="BD59" s="369">
        <f t="shared" si="28"/>
        <v>0.28645299493716864</v>
      </c>
      <c r="BE59" s="369">
        <f t="shared" si="29"/>
        <v>1.9011868381328675E-2</v>
      </c>
      <c r="BF59" s="370">
        <f t="shared" si="30"/>
        <v>0.24519969430888514</v>
      </c>
      <c r="BG59" s="378">
        <f t="shared" si="31"/>
        <v>0.3486712955579882</v>
      </c>
      <c r="BH59" s="378">
        <f t="shared" si="32"/>
        <v>0.17982442118903277</v>
      </c>
      <c r="BI59" s="378">
        <f t="shared" si="33"/>
        <v>0.24652147894708837</v>
      </c>
      <c r="BJ59" s="379">
        <f t="shared" si="34"/>
        <v>0.33077361242507203</v>
      </c>
      <c r="BK59" s="381">
        <f t="shared" si="35"/>
        <v>0.16252626131390757</v>
      </c>
    </row>
    <row r="60" spans="1:63" ht="19.95" customHeight="1" x14ac:dyDescent="0.25">
      <c r="A60" s="151">
        <v>2014</v>
      </c>
      <c r="B60" s="151" t="s">
        <v>331</v>
      </c>
      <c r="C60" s="547">
        <v>34.306245696541183</v>
      </c>
      <c r="D60" s="548">
        <v>377.05122782953271</v>
      </c>
      <c r="E60" s="548">
        <v>3.2027476819155396</v>
      </c>
      <c r="F60" s="548">
        <v>414.5602212079894</v>
      </c>
      <c r="G60" s="550">
        <v>171.47329202012861</v>
      </c>
      <c r="H60" s="551">
        <v>1.0140804183211454</v>
      </c>
      <c r="I60" s="551">
        <v>138.44672147878418</v>
      </c>
      <c r="J60" s="552">
        <v>310.93409391723389</v>
      </c>
      <c r="K60" s="555">
        <v>56.693945719492966</v>
      </c>
      <c r="L60" s="555">
        <v>367.6280396367269</v>
      </c>
      <c r="M60" s="556">
        <v>46.932181571262561</v>
      </c>
      <c r="N60" s="166">
        <f t="shared" ref="N60" si="80">M60/L60</f>
        <v>0.12766213811557678</v>
      </c>
      <c r="O60" s="174">
        <f t="shared" ref="O60" si="81">M60/K60</f>
        <v>0.82781646215754501</v>
      </c>
      <c r="P60" s="176">
        <f t="shared" ref="P60" si="82">(G60+H60)/L60</f>
        <v>0.46918992525405256</v>
      </c>
      <c r="Q60" s="171">
        <f t="shared" ref="Q60" si="83">I60/L60</f>
        <v>0.37659456448314133</v>
      </c>
      <c r="R60" s="180">
        <f t="shared" ref="R60" si="84">K60/L60</f>
        <v>0.15421551026280617</v>
      </c>
      <c r="T60" s="217">
        <f t="shared" si="0"/>
        <v>2014</v>
      </c>
      <c r="U60" s="151" t="s">
        <v>331</v>
      </c>
      <c r="V60" s="547">
        <v>176.84899999999999</v>
      </c>
      <c r="W60" s="583">
        <v>921.24900000000002</v>
      </c>
      <c r="X60" s="583">
        <v>166.90199999999999</v>
      </c>
      <c r="Y60" s="549">
        <v>1277.1949999999999</v>
      </c>
      <c r="Z60" s="550">
        <v>331.77499999999998</v>
      </c>
      <c r="AA60" s="551">
        <v>616.26</v>
      </c>
      <c r="AB60" s="552">
        <v>964.03</v>
      </c>
      <c r="AC60" s="555">
        <v>129.637</v>
      </c>
      <c r="AD60" s="555">
        <v>1093.6669999999999</v>
      </c>
      <c r="AE60" s="556">
        <v>199.523</v>
      </c>
      <c r="AF60" s="196">
        <f t="shared" si="1"/>
        <v>0.18243487277205953</v>
      </c>
      <c r="AG60" s="197">
        <f t="shared" ref="AG60" si="85">AE60/AC60</f>
        <v>1.5390899203159591</v>
      </c>
      <c r="AH60" s="198">
        <f t="shared" ref="AH60" si="86">Z60/AD60</f>
        <v>0.30336016355984041</v>
      </c>
      <c r="AI60" s="198">
        <f t="shared" ref="AI60" si="87">AA60/AD60</f>
        <v>0.56348047440400051</v>
      </c>
      <c r="AJ60" s="199">
        <f t="shared" ref="AJ60" si="88">AC60/AD60</f>
        <v>0.11853425219925262</v>
      </c>
      <c r="AL60" s="217">
        <f t="shared" si="6"/>
        <v>2014</v>
      </c>
      <c r="AM60" s="151" t="s">
        <v>331</v>
      </c>
      <c r="AN60" s="576">
        <f t="shared" ref="AN60" si="89">V60+C60</f>
        <v>211.15524569654116</v>
      </c>
      <c r="AO60" s="577">
        <f t="shared" ref="AO60" si="90">W60+D60</f>
        <v>1298.3002278295328</v>
      </c>
      <c r="AP60" s="577">
        <f t="shared" ref="AP60" si="91">X60+E60</f>
        <v>170.10474768191551</v>
      </c>
      <c r="AQ60" s="577">
        <f t="shared" ref="AQ60" si="92">Y60+F60</f>
        <v>1691.7552212079893</v>
      </c>
      <c r="AR60" s="579">
        <f t="shared" ref="AR60" si="93">Z60+G60</f>
        <v>503.24829202012859</v>
      </c>
      <c r="AS60" s="580">
        <f t="shared" ref="AS60" si="94">AA60+I60</f>
        <v>754.70672147878417</v>
      </c>
      <c r="AT60" s="581">
        <f t="shared" ref="AT60" si="95">AB60+J60</f>
        <v>1274.9640939172339</v>
      </c>
      <c r="AU60" s="581">
        <f t="shared" ref="AU60" si="96">K60+AC60</f>
        <v>186.33094571949297</v>
      </c>
      <c r="AV60" s="582">
        <f t="shared" ref="AV60" si="97">AE60+M60</f>
        <v>246.45518157126256</v>
      </c>
      <c r="AW60" s="196">
        <f t="shared" ref="AW60" si="98">AV60/AT60</f>
        <v>0.19330362537037968</v>
      </c>
      <c r="AX60" s="197">
        <f t="shared" ref="AX60" si="99">AV60/AU60</f>
        <v>1.322674452274192</v>
      </c>
      <c r="AY60" s="198">
        <f t="shared" ref="AY60" si="100">AR60/AT60</f>
        <v>0.39471565859861596</v>
      </c>
      <c r="AZ60" s="198">
        <f t="shared" ref="AZ60" si="101">AS60/AT60</f>
        <v>0.59194351047173654</v>
      </c>
      <c r="BB60" s="217">
        <f t="shared" si="7"/>
        <v>2014</v>
      </c>
      <c r="BC60" s="372">
        <f t="shared" si="27"/>
        <v>0.16246930348983102</v>
      </c>
      <c r="BD60" s="369">
        <f t="shared" si="28"/>
        <v>0.29041913399328129</v>
      </c>
      <c r="BE60" s="369">
        <f t="shared" si="29"/>
        <v>1.8828091076590427E-2</v>
      </c>
      <c r="BF60" s="370">
        <f t="shared" si="30"/>
        <v>0.24504740166368441</v>
      </c>
      <c r="BG60" s="378">
        <f t="shared" si="31"/>
        <v>0.34073298357716064</v>
      </c>
      <c r="BH60" s="378">
        <f t="shared" si="32"/>
        <v>0.18344439971000856</v>
      </c>
      <c r="BI60" s="378">
        <f t="shared" si="33"/>
        <v>0.24387674554968183</v>
      </c>
      <c r="BJ60" s="379">
        <f t="shared" si="34"/>
        <v>0.30426478811974356</v>
      </c>
      <c r="BK60" s="381">
        <f t="shared" si="35"/>
        <v>0.19042886934674616</v>
      </c>
    </row>
    <row r="61" spans="1:63" ht="19.95" customHeight="1" x14ac:dyDescent="0.25">
      <c r="A61" s="151">
        <v>2015</v>
      </c>
      <c r="B61" s="151" t="s">
        <v>387</v>
      </c>
      <c r="C61" s="547">
        <v>46.932181571262561</v>
      </c>
      <c r="D61" s="548">
        <v>366.71417413053121</v>
      </c>
      <c r="E61" s="548">
        <v>3.7081558652685134</v>
      </c>
      <c r="F61" s="548">
        <v>417.35451156706227</v>
      </c>
      <c r="G61" s="550">
        <v>175.64010156843216</v>
      </c>
      <c r="H61" s="551">
        <v>1.0164245843505146</v>
      </c>
      <c r="I61" s="551">
        <v>135.53016616907564</v>
      </c>
      <c r="J61" s="552">
        <v>312.18669232185835</v>
      </c>
      <c r="K61" s="555">
        <v>57.066337902824159</v>
      </c>
      <c r="L61" s="555">
        <v>369.25303022468256</v>
      </c>
      <c r="M61" s="556">
        <v>48.101481342379778</v>
      </c>
      <c r="N61" s="166">
        <f t="shared" ref="N61" si="102">M61/L61</f>
        <v>0.13026699148037066</v>
      </c>
      <c r="O61" s="174">
        <f t="shared" ref="O61" si="103">M61/K61</f>
        <v>0.84290464589281588</v>
      </c>
      <c r="P61" s="176">
        <f t="shared" ref="P61" si="104">(G61+H61)/L61</f>
        <v>0.47841591454318183</v>
      </c>
      <c r="Q61" s="171">
        <f t="shared" ref="Q61" si="105">I61/L61</f>
        <v>0.36703873787199104</v>
      </c>
      <c r="R61" s="180">
        <f t="shared" ref="R61" si="106">K61/L61</f>
        <v>0.15454534758482691</v>
      </c>
      <c r="T61" s="217">
        <f t="shared" si="0"/>
        <v>2015</v>
      </c>
      <c r="U61" s="151" t="s">
        <v>387</v>
      </c>
      <c r="V61" s="547">
        <v>194.20699999999999</v>
      </c>
      <c r="W61" s="583">
        <v>896.65300000000002</v>
      </c>
      <c r="X61" s="583">
        <v>178.67599999999999</v>
      </c>
      <c r="Y61" s="549">
        <v>1269.481</v>
      </c>
      <c r="Z61" s="550">
        <v>328.44</v>
      </c>
      <c r="AA61" s="551">
        <v>633.71600000000001</v>
      </c>
      <c r="AB61" s="552">
        <v>943.23800000000006</v>
      </c>
      <c r="AC61" s="555">
        <v>106.61799999999999</v>
      </c>
      <c r="AD61" s="555">
        <v>1049.856</v>
      </c>
      <c r="AE61" s="556">
        <v>200.70699999999999</v>
      </c>
      <c r="AF61" s="196">
        <f t="shared" ref="AF61" si="107">AE61/AD61</f>
        <v>0.1911757421970251</v>
      </c>
      <c r="AG61" s="197">
        <f t="shared" ref="AG61" si="108">AE61/AC61</f>
        <v>1.8824870096981747</v>
      </c>
      <c r="AH61" s="198">
        <f t="shared" ref="AH61" si="109">Z61/AD61</f>
        <v>0.31284290416971472</v>
      </c>
      <c r="AI61" s="198">
        <f t="shared" ref="AI61" si="110">AA61/AD61</f>
        <v>0.60362183004145331</v>
      </c>
      <c r="AJ61" s="199">
        <f t="shared" ref="AJ61" si="111">AC61/AD61</f>
        <v>0.10155487990733966</v>
      </c>
      <c r="AL61" s="217">
        <f t="shared" si="6"/>
        <v>2015</v>
      </c>
      <c r="AM61" s="151" t="s">
        <v>387</v>
      </c>
      <c r="AN61" s="576">
        <f t="shared" ref="AN61" si="112">V61+C61</f>
        <v>241.13918157126255</v>
      </c>
      <c r="AO61" s="577">
        <f t="shared" ref="AO61" si="113">W61+D61</f>
        <v>1263.3671741305311</v>
      </c>
      <c r="AP61" s="577">
        <f t="shared" ref="AP61" si="114">X61+E61</f>
        <v>182.3841558652685</v>
      </c>
      <c r="AQ61" s="577">
        <f t="shared" ref="AQ61" si="115">Y61+F61</f>
        <v>1686.8355115670622</v>
      </c>
      <c r="AR61" s="579">
        <f t="shared" ref="AR61" si="116">Z61+G61</f>
        <v>504.08010156843216</v>
      </c>
      <c r="AS61" s="580">
        <f t="shared" ref="AS61" si="117">AA61+I61</f>
        <v>769.24616616907565</v>
      </c>
      <c r="AT61" s="581">
        <f t="shared" ref="AT61" si="118">AB61+J61</f>
        <v>1255.4246923218584</v>
      </c>
      <c r="AU61" s="581">
        <f t="shared" ref="AU61" si="119">K61+AC61</f>
        <v>163.68433790282415</v>
      </c>
      <c r="AV61" s="582">
        <f t="shared" ref="AV61" si="120">AE61+M61</f>
        <v>248.80848134237976</v>
      </c>
      <c r="AW61" s="196">
        <f t="shared" ref="AW61" si="121">AV61/AT61</f>
        <v>0.19818670356261536</v>
      </c>
      <c r="AX61" s="197">
        <f t="shared" ref="AX61" si="122">AV61/AU61</f>
        <v>1.5200506323952141</v>
      </c>
      <c r="AY61" s="198">
        <f t="shared" ref="AY61" si="123">AR61/AT61</f>
        <v>0.40152157644450653</v>
      </c>
      <c r="AZ61" s="198">
        <f t="shared" ref="AZ61" si="124">AS61/AT61</f>
        <v>0.61273780169671921</v>
      </c>
      <c r="BB61" s="217">
        <f t="shared" si="7"/>
        <v>2015</v>
      </c>
      <c r="BC61" s="372">
        <f t="shared" ref="BC61" si="125">C61/AN61</f>
        <v>0.1946269422723115</v>
      </c>
      <c r="BD61" s="369">
        <f t="shared" ref="BD61" si="126">D61/AO61</f>
        <v>0.29026729650697913</v>
      </c>
      <c r="BE61" s="369">
        <f t="shared" ref="BE61" si="127">E61/AP61</f>
        <v>2.0331567989972859E-2</v>
      </c>
      <c r="BF61" s="370">
        <f t="shared" ref="BF61" si="128">F61/AQ61</f>
        <v>0.24741861829749001</v>
      </c>
      <c r="BG61" s="378">
        <f t="shared" ref="BG61" si="129">G61/AR61</f>
        <v>0.34843688735566536</v>
      </c>
      <c r="BH61" s="378">
        <f t="shared" ref="BH61" si="130">I61/AS61</f>
        <v>0.17618568948354946</v>
      </c>
      <c r="BI61" s="378">
        <f t="shared" ref="BI61" si="131">J61/AT61</f>
        <v>0.24867018645656983</v>
      </c>
      <c r="BJ61" s="379">
        <f t="shared" ref="BJ61" si="132">K61/AU61</f>
        <v>0.34863651974267207</v>
      </c>
      <c r="BK61" s="381">
        <f t="shared" ref="BK61" si="133">M61/AV61</f>
        <v>0.19332733789001513</v>
      </c>
    </row>
    <row r="62" spans="1:63" ht="19.95" customHeight="1" x14ac:dyDescent="0.25">
      <c r="A62" s="151">
        <v>2016</v>
      </c>
      <c r="B62" s="151" t="s">
        <v>387</v>
      </c>
      <c r="C62" s="547">
        <v>48.101481342379778</v>
      </c>
      <c r="D62" s="548">
        <v>402.25622351586804</v>
      </c>
      <c r="E62" s="548">
        <v>3.3212042699383391</v>
      </c>
      <c r="F62" s="548">
        <v>453.67890912818615</v>
      </c>
      <c r="G62" s="550">
        <v>182.19479148806462</v>
      </c>
      <c r="H62" s="551">
        <v>0.96586172141981697</v>
      </c>
      <c r="I62" s="551">
        <v>145.87988072331672</v>
      </c>
      <c r="J62" s="552">
        <v>329.04053393280117</v>
      </c>
      <c r="K62" s="555">
        <v>62.385297797082686</v>
      </c>
      <c r="L62" s="555">
        <v>391.42583172988384</v>
      </c>
      <c r="M62" s="556">
        <v>62.253064697712361</v>
      </c>
      <c r="N62" s="166">
        <f t="shared" ref="N62:N63" si="134">M62/L62</f>
        <v>0.15904178940513083</v>
      </c>
      <c r="O62" s="174">
        <f t="shared" ref="O62:O63" si="135">M62/K62</f>
        <v>0.99788038040949278</v>
      </c>
      <c r="P62" s="176">
        <f t="shared" ref="P62:P63" si="136">(G62+H62)/L62</f>
        <v>0.46793195124608034</v>
      </c>
      <c r="Q62" s="171">
        <f t="shared" ref="Q62:Q63" si="137">I62/L62</f>
        <v>0.37268843519756734</v>
      </c>
      <c r="R62" s="180">
        <f t="shared" ref="R62:R63" si="138">K62/L62</f>
        <v>0.15937961355635236</v>
      </c>
      <c r="T62" s="217">
        <f t="shared" si="0"/>
        <v>2016</v>
      </c>
      <c r="U62" s="151" t="s">
        <v>387</v>
      </c>
      <c r="V62" s="547">
        <v>194.20699999999999</v>
      </c>
      <c r="W62" s="583">
        <v>896.65300000000002</v>
      </c>
      <c r="X62" s="583">
        <v>172.107</v>
      </c>
      <c r="Y62" s="549">
        <v>1328.3040000000001</v>
      </c>
      <c r="Z62" s="550">
        <v>341.95499999999998</v>
      </c>
      <c r="AA62" s="551">
        <v>655.73500000000001</v>
      </c>
      <c r="AB62" s="552">
        <v>1017.852</v>
      </c>
      <c r="AC62" s="555">
        <v>133.4</v>
      </c>
      <c r="AD62" s="555">
        <v>1151.252</v>
      </c>
      <c r="AE62" s="556">
        <v>197.214</v>
      </c>
      <c r="AF62" s="196">
        <f t="shared" ref="AF62:AF63" si="139">AE62/AD62</f>
        <v>0.17130393693127136</v>
      </c>
      <c r="AG62" s="197">
        <f t="shared" ref="AG62:AG63" si="140">AE62/AC62</f>
        <v>1.4783658170914542</v>
      </c>
      <c r="AH62" s="198">
        <f t="shared" ref="AH62:AH63" si="141">Z62/AD62</f>
        <v>0.2970287999499675</v>
      </c>
      <c r="AI62" s="198">
        <f t="shared" ref="AI62:AI63" si="142">AA62/AD62</f>
        <v>0.56958424393616691</v>
      </c>
      <c r="AJ62" s="199">
        <f t="shared" ref="AJ62:AJ63" si="143">AC62/AD62</f>
        <v>0.11587384864477979</v>
      </c>
      <c r="AL62" s="217">
        <f t="shared" si="6"/>
        <v>2016</v>
      </c>
      <c r="AM62" s="151" t="s">
        <v>387</v>
      </c>
      <c r="AN62" s="576">
        <f t="shared" ref="AN62:AN63" si="144">V62+C62</f>
        <v>242.30848134237976</v>
      </c>
      <c r="AO62" s="577">
        <f t="shared" ref="AO62:AO63" si="145">W62+D62</f>
        <v>1298.909223515868</v>
      </c>
      <c r="AP62" s="577">
        <f t="shared" ref="AP62:AP63" si="146">X62+E62</f>
        <v>175.42820426993833</v>
      </c>
      <c r="AQ62" s="577">
        <f t="shared" ref="AQ62:AQ63" si="147">Y62+F62</f>
        <v>1781.9829091281863</v>
      </c>
      <c r="AR62" s="579">
        <f t="shared" ref="AR62:AR63" si="148">Z62+G62</f>
        <v>524.14979148806458</v>
      </c>
      <c r="AS62" s="580">
        <f t="shared" ref="AS62:AS63" si="149">AA62+I62</f>
        <v>801.61488072331667</v>
      </c>
      <c r="AT62" s="581">
        <f t="shared" ref="AT62:AT63" si="150">AB62+J62</f>
        <v>1346.8925339328011</v>
      </c>
      <c r="AU62" s="581">
        <f t="shared" ref="AU62:AU63" si="151">K62+AC62</f>
        <v>195.78529779708271</v>
      </c>
      <c r="AV62" s="582">
        <f t="shared" ref="AV62:AV63" si="152">AE62+M62</f>
        <v>259.46706469771237</v>
      </c>
      <c r="AW62" s="196">
        <f t="shared" ref="AW62:AW63" si="153">AV62/AT62</f>
        <v>0.19264125248366523</v>
      </c>
      <c r="AX62" s="197">
        <f t="shared" ref="AX62:AX63" si="154">AV62/AU62</f>
        <v>1.3252632736837635</v>
      </c>
      <c r="AY62" s="198">
        <f t="shared" ref="AY62:AY63" si="155">AR62/AT62</f>
        <v>0.38915487188691728</v>
      </c>
      <c r="AZ62" s="198">
        <f t="shared" ref="AZ62:AZ63" si="156">AS62/AT62</f>
        <v>0.59515875285363384</v>
      </c>
      <c r="BB62" s="217">
        <f t="shared" si="7"/>
        <v>2016</v>
      </c>
      <c r="BC62" s="372">
        <f t="shared" ref="BC62:BC63" si="157">C62/AN62</f>
        <v>0.19851340355855232</v>
      </c>
      <c r="BD62" s="369">
        <f t="shared" ref="BD62:BD63" si="158">D62/AO62</f>
        <v>0.30968771045219534</v>
      </c>
      <c r="BE62" s="369">
        <f t="shared" ref="BE62:BE63" si="159">E62/AP62</f>
        <v>1.8931985787347342E-2</v>
      </c>
      <c r="BF62" s="370">
        <f t="shared" ref="BF62:BF63" si="160">F62/AQ62</f>
        <v>0.25459217751428553</v>
      </c>
      <c r="BG62" s="378">
        <f t="shared" ref="BG62:BG63" si="161">G62/AR62</f>
        <v>0.34760061808059189</v>
      </c>
      <c r="BH62" s="378">
        <f t="shared" ref="BH62:BH63" si="162">I62/AS62</f>
        <v>0.1819825008633644</v>
      </c>
      <c r="BI62" s="378">
        <f t="shared" ref="BI62:BI63" si="163">J62/AT62</f>
        <v>0.2442960560275981</v>
      </c>
      <c r="BJ62" s="379">
        <f t="shared" ref="BJ62:BJ63" si="164">K62/AU62</f>
        <v>0.31864138165134614</v>
      </c>
      <c r="BK62" s="381">
        <f t="shared" ref="BK62:BK63" si="165">M62/AV62</f>
        <v>0.23992665416028511</v>
      </c>
    </row>
    <row r="63" spans="1:63" ht="19.95" customHeight="1" x14ac:dyDescent="0.25">
      <c r="A63" s="151">
        <v>2017</v>
      </c>
      <c r="B63" s="151" t="s">
        <v>387</v>
      </c>
      <c r="C63" s="547">
        <v>62.253077398302302</v>
      </c>
      <c r="D63" s="548">
        <v>370.10970588155249</v>
      </c>
      <c r="E63" s="548">
        <v>3.3202970849424527</v>
      </c>
      <c r="F63" s="548">
        <v>435.68308036479721</v>
      </c>
      <c r="G63" s="550">
        <v>183.87502256622679</v>
      </c>
      <c r="H63" s="551">
        <v>0.96573471552039336</v>
      </c>
      <c r="I63" s="551">
        <v>141.53900305812061</v>
      </c>
      <c r="J63" s="552">
        <v>326.37976033986774</v>
      </c>
      <c r="K63" s="555">
        <v>52.845340380346386</v>
      </c>
      <c r="L63" s="555">
        <v>379.22510072021419</v>
      </c>
      <c r="M63" s="556">
        <v>56.45797964458307</v>
      </c>
      <c r="N63" s="166">
        <f t="shared" si="134"/>
        <v>0.14887722236043865</v>
      </c>
      <c r="O63" s="174">
        <f t="shared" si="135"/>
        <v>1.0683624939916228</v>
      </c>
      <c r="P63" s="176">
        <f t="shared" si="136"/>
        <v>0.48741699041203379</v>
      </c>
      <c r="Q63" s="171">
        <f t="shared" si="137"/>
        <v>0.37323215891910511</v>
      </c>
      <c r="R63" s="180">
        <f t="shared" si="138"/>
        <v>0.13935085066886113</v>
      </c>
      <c r="T63" s="217">
        <f t="shared" si="0"/>
        <v>2017</v>
      </c>
      <c r="U63" s="151" t="s">
        <v>387</v>
      </c>
      <c r="V63" s="547">
        <v>194.20699999999999</v>
      </c>
      <c r="W63" s="583">
        <v>896.65300000000002</v>
      </c>
      <c r="X63" s="583">
        <v>174.52099999999999</v>
      </c>
      <c r="Y63" s="549">
        <v>1313.1690000000001</v>
      </c>
      <c r="Z63" s="550">
        <v>344.053</v>
      </c>
      <c r="AA63" s="551">
        <v>671.13099999999997</v>
      </c>
      <c r="AB63" s="552">
        <v>1023.069</v>
      </c>
      <c r="AC63" s="555">
        <v>133.08000000000001</v>
      </c>
      <c r="AD63" s="555">
        <v>1156.1489999999999</v>
      </c>
      <c r="AE63" s="556">
        <v>164.905</v>
      </c>
      <c r="AF63" s="196">
        <f t="shared" si="139"/>
        <v>0.14263299972581389</v>
      </c>
      <c r="AG63" s="197">
        <f t="shared" si="140"/>
        <v>1.239141869552149</v>
      </c>
      <c r="AH63" s="198">
        <f t="shared" si="141"/>
        <v>0.29758534583345231</v>
      </c>
      <c r="AI63" s="198">
        <f t="shared" si="142"/>
        <v>0.58048832806152151</v>
      </c>
      <c r="AJ63" s="199">
        <f t="shared" si="143"/>
        <v>0.11510627090452877</v>
      </c>
      <c r="AL63" s="217">
        <f t="shared" si="6"/>
        <v>2017</v>
      </c>
      <c r="AM63" s="151" t="s">
        <v>387</v>
      </c>
      <c r="AN63" s="576">
        <f t="shared" si="144"/>
        <v>256.4600773983023</v>
      </c>
      <c r="AO63" s="577">
        <f t="shared" si="145"/>
        <v>1266.7627058815524</v>
      </c>
      <c r="AP63" s="577">
        <f t="shared" si="146"/>
        <v>177.84129708494243</v>
      </c>
      <c r="AQ63" s="577">
        <f t="shared" si="147"/>
        <v>1748.8520803647973</v>
      </c>
      <c r="AR63" s="579">
        <f t="shared" si="148"/>
        <v>527.92802256622679</v>
      </c>
      <c r="AS63" s="580">
        <f t="shared" si="149"/>
        <v>812.67000305812053</v>
      </c>
      <c r="AT63" s="581">
        <f t="shared" si="150"/>
        <v>1349.4487603398677</v>
      </c>
      <c r="AU63" s="581">
        <f t="shared" si="151"/>
        <v>185.9253403803464</v>
      </c>
      <c r="AV63" s="582">
        <f t="shared" si="152"/>
        <v>221.36297964458308</v>
      </c>
      <c r="AW63" s="196">
        <f t="shared" si="153"/>
        <v>0.16403955907805742</v>
      </c>
      <c r="AX63" s="197">
        <f t="shared" si="154"/>
        <v>1.1906014489027805</v>
      </c>
      <c r="AY63" s="198">
        <f t="shared" si="155"/>
        <v>0.39121753865872211</v>
      </c>
      <c r="AZ63" s="198">
        <f t="shared" si="156"/>
        <v>0.60222368343459309</v>
      </c>
      <c r="BB63" s="217">
        <f t="shared" si="7"/>
        <v>2017</v>
      </c>
      <c r="BC63" s="372">
        <f t="shared" si="157"/>
        <v>0.24273983705315064</v>
      </c>
      <c r="BD63" s="369">
        <f t="shared" si="158"/>
        <v>0.29216972062971303</v>
      </c>
      <c r="BE63" s="369">
        <f t="shared" si="159"/>
        <v>1.8670000384424644E-2</v>
      </c>
      <c r="BF63" s="370">
        <f t="shared" si="160"/>
        <v>0.24912517488266761</v>
      </c>
      <c r="BG63" s="378">
        <f t="shared" si="161"/>
        <v>0.34829562877231107</v>
      </c>
      <c r="BH63" s="378">
        <f t="shared" si="162"/>
        <v>0.17416540849976228</v>
      </c>
      <c r="BI63" s="378">
        <f t="shared" si="163"/>
        <v>0.24186154371483273</v>
      </c>
      <c r="BJ63" s="379">
        <f t="shared" si="164"/>
        <v>0.28422882148415585</v>
      </c>
      <c r="BK63" s="381">
        <f t="shared" si="165"/>
        <v>0.25504707126381798</v>
      </c>
    </row>
    <row r="64" spans="1:63" ht="19.95" customHeight="1" x14ac:dyDescent="0.25">
      <c r="A64" s="151"/>
      <c r="B64" s="151"/>
      <c r="C64" s="183"/>
      <c r="D64" s="221"/>
      <c r="E64" s="221"/>
      <c r="F64" s="221"/>
      <c r="G64" s="152"/>
      <c r="H64" s="153"/>
      <c r="I64" s="153"/>
      <c r="J64" s="154"/>
      <c r="K64" s="155"/>
      <c r="L64" s="155"/>
      <c r="M64" s="156"/>
      <c r="N64" s="163"/>
      <c r="O64" s="173"/>
      <c r="P64" s="175"/>
      <c r="Q64" s="168"/>
      <c r="R64" s="178"/>
      <c r="T64" s="218"/>
      <c r="U64" s="219"/>
      <c r="V64" s="291"/>
      <c r="W64" s="528"/>
      <c r="X64" s="528"/>
      <c r="Y64" s="292"/>
      <c r="Z64" s="293"/>
      <c r="AA64" s="294"/>
      <c r="AB64" s="295"/>
      <c r="AC64" s="529"/>
      <c r="AD64" s="529"/>
      <c r="AE64" s="296"/>
      <c r="AF64" s="131"/>
      <c r="AG64" s="193"/>
      <c r="AH64" s="194"/>
      <c r="AI64" s="194"/>
      <c r="AJ64" s="195"/>
      <c r="AL64" s="218"/>
      <c r="AM64" s="219"/>
      <c r="AN64" s="547"/>
      <c r="AO64" s="583"/>
      <c r="AP64" s="583"/>
      <c r="AQ64" s="549"/>
      <c r="AR64" s="550"/>
      <c r="AS64" s="551"/>
      <c r="AT64" s="552"/>
      <c r="AU64" s="552"/>
      <c r="AV64" s="556"/>
      <c r="AW64" s="131"/>
      <c r="AX64" s="193"/>
      <c r="AY64" s="194"/>
      <c r="AZ64" s="194"/>
      <c r="BB64" s="218"/>
      <c r="BC64" s="183"/>
      <c r="BD64" s="221"/>
      <c r="BE64" s="221"/>
      <c r="BF64" s="184"/>
      <c r="BG64" s="376"/>
      <c r="BH64" s="376"/>
      <c r="BI64" s="376"/>
      <c r="BJ64" s="377"/>
      <c r="BK64" s="156"/>
    </row>
    <row r="65" spans="1:63" ht="19.95" customHeight="1" x14ac:dyDescent="0.25">
      <c r="A65" s="151"/>
      <c r="B65" s="151"/>
      <c r="C65" s="183"/>
      <c r="D65" s="221"/>
      <c r="E65" s="221"/>
      <c r="F65" s="221"/>
      <c r="G65" s="152"/>
      <c r="H65" s="153"/>
      <c r="I65" s="153"/>
      <c r="J65" s="154"/>
      <c r="K65" s="155"/>
      <c r="L65" s="155"/>
      <c r="M65" s="156"/>
      <c r="N65" s="163"/>
      <c r="O65" s="173"/>
      <c r="P65" s="175"/>
      <c r="Q65" s="168"/>
      <c r="R65" s="178"/>
      <c r="T65" s="218"/>
      <c r="U65" s="219"/>
      <c r="V65" s="291"/>
      <c r="W65" s="528"/>
      <c r="X65" s="528"/>
      <c r="Y65" s="292"/>
      <c r="Z65" s="293"/>
      <c r="AA65" s="294"/>
      <c r="AB65" s="295"/>
      <c r="AC65" s="529"/>
      <c r="AD65" s="529"/>
      <c r="AE65" s="296"/>
      <c r="AF65" s="131"/>
      <c r="AG65" s="193"/>
      <c r="AH65" s="194"/>
      <c r="AI65" s="194"/>
      <c r="AJ65" s="195"/>
      <c r="AL65" s="218"/>
      <c r="AM65" s="219"/>
      <c r="AN65" s="547"/>
      <c r="AO65" s="583"/>
      <c r="AP65" s="583"/>
      <c r="AQ65" s="549"/>
      <c r="AR65" s="550"/>
      <c r="AS65" s="551"/>
      <c r="AT65" s="552"/>
      <c r="AU65" s="552"/>
      <c r="AV65" s="556"/>
      <c r="AW65" s="131"/>
      <c r="AX65" s="193"/>
      <c r="AY65" s="194"/>
      <c r="AZ65" s="194"/>
      <c r="BB65" s="218"/>
      <c r="BC65" s="183"/>
      <c r="BD65" s="221"/>
      <c r="BE65" s="221"/>
      <c r="BF65" s="184"/>
      <c r="BG65" s="376"/>
      <c r="BH65" s="376"/>
      <c r="BI65" s="376"/>
      <c r="BJ65" s="377"/>
      <c r="BK65" s="156"/>
    </row>
    <row r="66" spans="1:63" ht="19.95" customHeight="1" x14ac:dyDescent="0.25">
      <c r="A66" s="151"/>
      <c r="B66" s="151"/>
      <c r="C66" s="183"/>
      <c r="D66" s="221"/>
      <c r="E66" s="221"/>
      <c r="F66" s="221"/>
      <c r="G66" s="152"/>
      <c r="H66" s="153"/>
      <c r="I66" s="153"/>
      <c r="J66" s="154"/>
      <c r="K66" s="155"/>
      <c r="L66" s="155"/>
      <c r="M66" s="156"/>
      <c r="N66" s="163"/>
      <c r="O66" s="173"/>
      <c r="P66" s="175"/>
      <c r="Q66" s="168"/>
      <c r="R66" s="178"/>
      <c r="T66" s="218"/>
      <c r="U66" s="219"/>
      <c r="V66" s="291"/>
      <c r="W66" s="528"/>
      <c r="X66" s="528"/>
      <c r="Y66" s="292"/>
      <c r="Z66" s="293"/>
      <c r="AA66" s="294"/>
      <c r="AB66" s="295"/>
      <c r="AC66" s="529"/>
      <c r="AD66" s="529"/>
      <c r="AE66" s="296"/>
      <c r="AF66" s="131"/>
      <c r="AG66" s="193"/>
      <c r="AH66" s="194"/>
      <c r="AI66" s="194"/>
      <c r="AJ66" s="195"/>
      <c r="AL66" s="218"/>
      <c r="AM66" s="219"/>
      <c r="AN66" s="547"/>
      <c r="AO66" s="583"/>
      <c r="AP66" s="583"/>
      <c r="AQ66" s="549"/>
      <c r="AR66" s="550"/>
      <c r="AS66" s="551"/>
      <c r="AT66" s="552"/>
      <c r="AU66" s="552"/>
      <c r="AV66" s="556"/>
      <c r="AW66" s="131"/>
      <c r="AX66" s="193"/>
      <c r="AY66" s="194"/>
      <c r="AZ66" s="194"/>
      <c r="BB66" s="218"/>
      <c r="BC66" s="183"/>
      <c r="BD66" s="221"/>
      <c r="BE66" s="221"/>
      <c r="BF66" s="184"/>
      <c r="BG66" s="376"/>
      <c r="BH66" s="376"/>
      <c r="BI66" s="376"/>
      <c r="BJ66" s="377"/>
      <c r="BK66" s="156"/>
    </row>
    <row r="67" spans="1:63" ht="19.95" customHeight="1" x14ac:dyDescent="0.25">
      <c r="A67" s="151"/>
      <c r="B67" s="151"/>
      <c r="C67" s="183"/>
      <c r="D67" s="221"/>
      <c r="E67" s="221"/>
      <c r="F67" s="221"/>
      <c r="G67" s="152"/>
      <c r="H67" s="153"/>
      <c r="I67" s="153"/>
      <c r="J67" s="154"/>
      <c r="K67" s="155"/>
      <c r="L67" s="155"/>
      <c r="M67" s="156"/>
      <c r="N67" s="163"/>
      <c r="O67" s="173"/>
      <c r="P67" s="175"/>
      <c r="Q67" s="168"/>
      <c r="R67" s="178"/>
      <c r="T67" s="218"/>
      <c r="U67" s="219"/>
      <c r="V67" s="291"/>
      <c r="W67" s="528"/>
      <c r="X67" s="528"/>
      <c r="Y67" s="292"/>
      <c r="Z67" s="293"/>
      <c r="AA67" s="294"/>
      <c r="AB67" s="295"/>
      <c r="AC67" s="529"/>
      <c r="AD67" s="529"/>
      <c r="AE67" s="296"/>
      <c r="AF67" s="131"/>
      <c r="AG67" s="193"/>
      <c r="AH67" s="194"/>
      <c r="AI67" s="194"/>
      <c r="AJ67" s="195"/>
      <c r="AL67" s="218"/>
      <c r="AM67" s="219"/>
      <c r="AN67" s="547"/>
      <c r="AO67" s="583"/>
      <c r="AP67" s="583"/>
      <c r="AQ67" s="549"/>
      <c r="AR67" s="550"/>
      <c r="AS67" s="551"/>
      <c r="AT67" s="552"/>
      <c r="AU67" s="552"/>
      <c r="AV67" s="556"/>
      <c r="AW67" s="131"/>
      <c r="AX67" s="193"/>
      <c r="AY67" s="194"/>
      <c r="AZ67" s="194"/>
      <c r="BB67" s="218"/>
      <c r="BC67" s="183"/>
      <c r="BD67" s="221"/>
      <c r="BE67" s="221"/>
      <c r="BF67" s="184"/>
      <c r="BG67" s="376"/>
      <c r="BH67" s="376"/>
      <c r="BI67" s="376"/>
      <c r="BJ67" s="377"/>
      <c r="BK67" s="156"/>
    </row>
    <row r="68" spans="1:63" ht="19.95" customHeight="1" x14ac:dyDescent="0.25">
      <c r="A68" s="151"/>
      <c r="B68" s="151"/>
      <c r="C68" s="183"/>
      <c r="D68" s="221"/>
      <c r="E68" s="221"/>
      <c r="F68" s="221"/>
      <c r="G68" s="152"/>
      <c r="H68" s="153"/>
      <c r="I68" s="153"/>
      <c r="J68" s="154"/>
      <c r="K68" s="155"/>
      <c r="L68" s="155"/>
      <c r="M68" s="156"/>
      <c r="N68" s="163"/>
      <c r="O68" s="173"/>
      <c r="P68" s="175"/>
      <c r="Q68" s="168"/>
      <c r="R68" s="178"/>
      <c r="T68" s="218"/>
      <c r="U68" s="219"/>
      <c r="V68" s="291"/>
      <c r="W68" s="528"/>
      <c r="X68" s="528"/>
      <c r="Y68" s="292"/>
      <c r="Z68" s="293"/>
      <c r="AA68" s="294"/>
      <c r="AB68" s="295"/>
      <c r="AC68" s="529"/>
      <c r="AD68" s="529"/>
      <c r="AE68" s="296"/>
      <c r="AF68" s="131"/>
      <c r="AG68" s="193"/>
      <c r="AH68" s="194"/>
      <c r="AI68" s="194"/>
      <c r="AJ68" s="195"/>
      <c r="AL68" s="218"/>
      <c r="AM68" s="219"/>
      <c r="AN68" s="547"/>
      <c r="AO68" s="583"/>
      <c r="AP68" s="583"/>
      <c r="AQ68" s="549"/>
      <c r="AR68" s="550"/>
      <c r="AS68" s="551"/>
      <c r="AT68" s="552"/>
      <c r="AU68" s="552"/>
      <c r="AV68" s="556"/>
      <c r="AW68" s="131"/>
      <c r="AX68" s="193"/>
      <c r="AY68" s="194"/>
      <c r="AZ68" s="194"/>
      <c r="BB68" s="218"/>
      <c r="BC68" s="183"/>
      <c r="BD68" s="221"/>
      <c r="BE68" s="221"/>
      <c r="BF68" s="184"/>
      <c r="BG68" s="376"/>
      <c r="BH68" s="376"/>
      <c r="BI68" s="376"/>
      <c r="BJ68" s="377"/>
      <c r="BK68" s="156"/>
    </row>
    <row r="69" spans="1:63" ht="19.95" customHeight="1" x14ac:dyDescent="0.25">
      <c r="A69" s="151"/>
      <c r="B69" s="151"/>
      <c r="C69" s="183"/>
      <c r="D69" s="221"/>
      <c r="E69" s="221"/>
      <c r="F69" s="221"/>
      <c r="G69" s="152"/>
      <c r="H69" s="153"/>
      <c r="I69" s="153"/>
      <c r="J69" s="154"/>
      <c r="K69" s="155"/>
      <c r="L69" s="155"/>
      <c r="M69" s="156"/>
      <c r="N69" s="163"/>
      <c r="O69" s="173"/>
      <c r="P69" s="175"/>
      <c r="Q69" s="168"/>
      <c r="R69" s="178"/>
      <c r="T69" s="218"/>
      <c r="U69" s="219"/>
      <c r="V69" s="291"/>
      <c r="W69" s="528"/>
      <c r="X69" s="528"/>
      <c r="Y69" s="292"/>
      <c r="Z69" s="293"/>
      <c r="AA69" s="294"/>
      <c r="AB69" s="295"/>
      <c r="AC69" s="529"/>
      <c r="AD69" s="529"/>
      <c r="AE69" s="296"/>
      <c r="AF69" s="131"/>
      <c r="AG69" s="193"/>
      <c r="AH69" s="194"/>
      <c r="AI69" s="194"/>
      <c r="AJ69" s="195"/>
      <c r="AL69" s="218"/>
      <c r="AM69" s="219"/>
      <c r="AN69" s="547"/>
      <c r="AO69" s="583"/>
      <c r="AP69" s="583"/>
      <c r="AQ69" s="549"/>
      <c r="AR69" s="550"/>
      <c r="AS69" s="551"/>
      <c r="AT69" s="552"/>
      <c r="AU69" s="552"/>
      <c r="AV69" s="556"/>
      <c r="AW69" s="131"/>
      <c r="AX69" s="193"/>
      <c r="AY69" s="194"/>
      <c r="AZ69" s="194"/>
      <c r="BB69" s="218"/>
      <c r="BC69" s="183"/>
      <c r="BD69" s="221"/>
      <c r="BE69" s="221"/>
      <c r="BF69" s="184"/>
      <c r="BG69" s="376"/>
      <c r="BH69" s="376"/>
      <c r="BI69" s="376"/>
      <c r="BJ69" s="377"/>
      <c r="BK69" s="156"/>
    </row>
  </sheetData>
  <sortState ref="A6:N184">
    <sortCondition ref="A6:A184"/>
  </sortState>
  <mergeCells count="12">
    <mergeCell ref="BC3:BF3"/>
    <mergeCell ref="BG3:BI3"/>
    <mergeCell ref="A1:M1"/>
    <mergeCell ref="C3:F3"/>
    <mergeCell ref="G3:L3"/>
    <mergeCell ref="AL3:AM3"/>
    <mergeCell ref="AN3:AQ3"/>
    <mergeCell ref="AR3:AT3"/>
    <mergeCell ref="T1:AE1"/>
    <mergeCell ref="T3:U3"/>
    <mergeCell ref="V3:Y3"/>
    <mergeCell ref="Z3:AD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6"/>
  <sheetViews>
    <sheetView topLeftCell="CZ1" zoomScaleNormal="100" workbookViewId="0">
      <selection activeCell="CS6" sqref="CS6:DD63"/>
    </sheetView>
  </sheetViews>
  <sheetFormatPr defaultRowHeight="13.2" x14ac:dyDescent="0.25"/>
  <cols>
    <col min="1" max="1" width="12.6640625" style="28" customWidth="1"/>
    <col min="2" max="11" width="8.6640625" style="584" customWidth="1"/>
    <col min="12" max="12" width="9.6640625" style="584" customWidth="1"/>
    <col min="13" max="13" width="8.6640625" style="584" customWidth="1"/>
    <col min="14" max="15" width="8.6640625" style="28" customWidth="1"/>
    <col min="16" max="16" width="12.6640625" style="28" customWidth="1"/>
    <col min="17" max="26" width="8.6640625" style="584" customWidth="1"/>
    <col min="27" max="27" width="9.6640625" style="584" customWidth="1"/>
    <col min="28" max="28" width="8.6640625" style="584" customWidth="1"/>
    <col min="29" max="30" width="8.6640625" style="28" customWidth="1"/>
    <col min="31" max="31" width="12.6640625" style="28" customWidth="1"/>
    <col min="32" max="41" width="8.6640625" style="584" customWidth="1"/>
    <col min="42" max="42" width="9.6640625" style="584" customWidth="1"/>
    <col min="43" max="43" width="8.6640625" style="584" customWidth="1"/>
    <col min="44" max="45" width="8.6640625" style="28" customWidth="1"/>
    <col min="46" max="46" width="12.6640625" style="28" customWidth="1"/>
    <col min="47" max="56" width="8.6640625" style="584" customWidth="1"/>
    <col min="57" max="57" width="9.6640625" style="584" customWidth="1"/>
    <col min="58" max="58" width="8.6640625" style="584" customWidth="1"/>
    <col min="59" max="60" width="8.6640625" style="28" customWidth="1"/>
    <col min="61" max="61" width="12.6640625" style="28" customWidth="1"/>
    <col min="62" max="71" width="8.6640625" style="28" customWidth="1"/>
    <col min="72" max="72" width="9.6640625" style="28" customWidth="1"/>
    <col min="73" max="75" width="8.6640625" style="28" customWidth="1"/>
    <col min="76" max="76" width="12.6640625" style="28" customWidth="1"/>
    <col min="77" max="88" width="8.6640625" style="584" customWidth="1"/>
    <col min="89" max="89" width="8.6640625" style="28" customWidth="1"/>
    <col min="91" max="94" width="12.6640625" style="297" customWidth="1"/>
    <col min="96" max="96" width="9.6640625" customWidth="1"/>
    <col min="97" max="97" width="8.88671875" style="80"/>
    <col min="98" max="108" width="8.88671875" style="584"/>
    <col min="111" max="114" width="12.6640625" style="297" customWidth="1"/>
  </cols>
  <sheetData>
    <row r="1" spans="1:123" ht="15.6" x14ac:dyDescent="0.3">
      <c r="A1" s="214" t="s">
        <v>311</v>
      </c>
    </row>
    <row r="2" spans="1:123" x14ac:dyDescent="0.25">
      <c r="DG2" s="423"/>
      <c r="DH2" s="423"/>
      <c r="DI2" s="423"/>
      <c r="DJ2" s="423"/>
      <c r="DK2" s="5"/>
      <c r="DL2" s="5"/>
      <c r="DM2" s="5"/>
      <c r="DN2" s="5"/>
      <c r="DO2" s="5"/>
      <c r="DP2" s="5"/>
      <c r="DQ2" s="5"/>
      <c r="DR2" s="5"/>
      <c r="DS2" s="5"/>
    </row>
    <row r="3" spans="1:123" ht="18" customHeight="1" x14ac:dyDescent="0.35">
      <c r="A3" s="1056" t="s">
        <v>319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8"/>
      <c r="O3" s="298"/>
      <c r="P3" s="1059" t="s">
        <v>320</v>
      </c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1"/>
      <c r="AD3" s="298"/>
      <c r="AE3" s="1068" t="s">
        <v>393</v>
      </c>
      <c r="AF3" s="1069"/>
      <c r="AG3" s="1069"/>
      <c r="AH3" s="1069"/>
      <c r="AI3" s="1069"/>
      <c r="AJ3" s="1069"/>
      <c r="AK3" s="1069"/>
      <c r="AL3" s="1069"/>
      <c r="AM3" s="1069"/>
      <c r="AN3" s="1069"/>
      <c r="AO3" s="1069"/>
      <c r="AP3" s="1069"/>
      <c r="AQ3" s="1069"/>
      <c r="AR3" s="1070"/>
      <c r="AS3" s="298"/>
      <c r="AT3" s="1071" t="s">
        <v>394</v>
      </c>
      <c r="AU3" s="1072"/>
      <c r="AV3" s="1072"/>
      <c r="AW3" s="1072"/>
      <c r="AX3" s="1072"/>
      <c r="AY3" s="1072"/>
      <c r="AZ3" s="1072"/>
      <c r="BA3" s="1072"/>
      <c r="BB3" s="1072"/>
      <c r="BC3" s="1072"/>
      <c r="BD3" s="1072"/>
      <c r="BE3" s="1072"/>
      <c r="BF3" s="1072"/>
      <c r="BG3" s="1073"/>
      <c r="BH3" s="298"/>
      <c r="BI3" s="1062" t="s">
        <v>306</v>
      </c>
      <c r="BJ3" s="1063"/>
      <c r="BK3" s="1063"/>
      <c r="BL3" s="1063"/>
      <c r="BM3" s="1063"/>
      <c r="BN3" s="1063"/>
      <c r="BO3" s="1063"/>
      <c r="BP3" s="1063"/>
      <c r="BQ3" s="1063"/>
      <c r="BR3" s="1063"/>
      <c r="BS3" s="1063"/>
      <c r="BT3" s="1063"/>
      <c r="BU3" s="1063"/>
      <c r="BV3" s="1064"/>
      <c r="BW3" s="298"/>
      <c r="BX3" s="1065" t="s">
        <v>299</v>
      </c>
      <c r="BY3" s="1066"/>
      <c r="BZ3" s="1066"/>
      <c r="CA3" s="1066"/>
      <c r="CB3" s="1066"/>
      <c r="CC3" s="1066"/>
      <c r="CD3" s="1066"/>
      <c r="CE3" s="1066"/>
      <c r="CF3" s="1066"/>
      <c r="CG3" s="1066"/>
      <c r="CH3" s="1066"/>
      <c r="CI3" s="1066"/>
      <c r="CJ3" s="1066"/>
      <c r="CK3" s="1067"/>
      <c r="CL3" s="299"/>
      <c r="CM3" s="300" t="s">
        <v>318</v>
      </c>
      <c r="CN3" s="301"/>
      <c r="CO3" s="301"/>
      <c r="CP3" s="302"/>
      <c r="CR3" s="1053" t="s">
        <v>317</v>
      </c>
      <c r="CS3" s="1054"/>
      <c r="CT3" s="1054"/>
      <c r="CU3" s="1054"/>
      <c r="CV3" s="1054"/>
      <c r="CW3" s="1054"/>
      <c r="CX3" s="1054"/>
      <c r="CY3" s="1054"/>
      <c r="CZ3" s="1054"/>
      <c r="DA3" s="1054"/>
      <c r="DB3" s="1054"/>
      <c r="DC3" s="1054"/>
      <c r="DD3" s="1054"/>
      <c r="DE3" s="1055"/>
      <c r="DG3" s="420" t="s">
        <v>321</v>
      </c>
      <c r="DH3" s="421"/>
      <c r="DI3" s="421"/>
      <c r="DJ3" s="422"/>
      <c r="DK3" s="131"/>
      <c r="DL3" s="131"/>
      <c r="DM3" s="131"/>
      <c r="DN3" s="131"/>
      <c r="DO3" s="131"/>
      <c r="DP3" s="131"/>
      <c r="DQ3" s="131"/>
      <c r="DR3" s="131"/>
      <c r="DS3" s="131"/>
    </row>
    <row r="4" spans="1:123" ht="48" x14ac:dyDescent="0.25">
      <c r="A4" s="303" t="s">
        <v>123</v>
      </c>
      <c r="B4" s="585" t="s">
        <v>166</v>
      </c>
      <c r="C4" s="585" t="s">
        <v>307</v>
      </c>
      <c r="D4" s="585" t="s">
        <v>309</v>
      </c>
      <c r="E4" s="585" t="s">
        <v>118</v>
      </c>
      <c r="F4" s="585" t="s">
        <v>168</v>
      </c>
      <c r="G4" s="585" t="s">
        <v>169</v>
      </c>
      <c r="H4" s="585" t="s">
        <v>310</v>
      </c>
      <c r="I4" s="585" t="s">
        <v>243</v>
      </c>
      <c r="J4" s="585" t="s">
        <v>300</v>
      </c>
      <c r="K4" s="585" t="s">
        <v>170</v>
      </c>
      <c r="L4" s="585" t="s">
        <v>301</v>
      </c>
      <c r="M4" s="585" t="s">
        <v>241</v>
      </c>
      <c r="N4" s="305" t="s">
        <v>117</v>
      </c>
      <c r="O4" s="306"/>
      <c r="P4" s="307" t="s">
        <v>123</v>
      </c>
      <c r="Q4" s="590" t="s">
        <v>166</v>
      </c>
      <c r="R4" s="590" t="s">
        <v>307</v>
      </c>
      <c r="S4" s="590" t="s">
        <v>309</v>
      </c>
      <c r="T4" s="590" t="s">
        <v>118</v>
      </c>
      <c r="U4" s="590" t="s">
        <v>168</v>
      </c>
      <c r="V4" s="590" t="s">
        <v>169</v>
      </c>
      <c r="W4" s="590" t="s">
        <v>310</v>
      </c>
      <c r="X4" s="590" t="s">
        <v>243</v>
      </c>
      <c r="Y4" s="590" t="s">
        <v>300</v>
      </c>
      <c r="Z4" s="590" t="s">
        <v>170</v>
      </c>
      <c r="AA4" s="590" t="s">
        <v>173</v>
      </c>
      <c r="AB4" s="590" t="s">
        <v>241</v>
      </c>
      <c r="AC4" s="308" t="s">
        <v>117</v>
      </c>
      <c r="AD4" s="306"/>
      <c r="AE4" s="412" t="s">
        <v>123</v>
      </c>
      <c r="AF4" s="600" t="s">
        <v>166</v>
      </c>
      <c r="AG4" s="600" t="s">
        <v>307</v>
      </c>
      <c r="AH4" s="600" t="s">
        <v>309</v>
      </c>
      <c r="AI4" s="600" t="s">
        <v>118</v>
      </c>
      <c r="AJ4" s="600" t="s">
        <v>168</v>
      </c>
      <c r="AK4" s="600" t="s">
        <v>169</v>
      </c>
      <c r="AL4" s="600" t="s">
        <v>310</v>
      </c>
      <c r="AM4" s="600" t="s">
        <v>243</v>
      </c>
      <c r="AN4" s="600" t="s">
        <v>300</v>
      </c>
      <c r="AO4" s="600" t="s">
        <v>170</v>
      </c>
      <c r="AP4" s="600" t="s">
        <v>173</v>
      </c>
      <c r="AQ4" s="600" t="s">
        <v>241</v>
      </c>
      <c r="AR4" s="413" t="s">
        <v>117</v>
      </c>
      <c r="AS4" s="306"/>
      <c r="AT4" s="949" t="s">
        <v>123</v>
      </c>
      <c r="AU4" s="950" t="s">
        <v>166</v>
      </c>
      <c r="AV4" s="950" t="s">
        <v>307</v>
      </c>
      <c r="AW4" s="950" t="s">
        <v>309</v>
      </c>
      <c r="AX4" s="950" t="s">
        <v>118</v>
      </c>
      <c r="AY4" s="950" t="s">
        <v>168</v>
      </c>
      <c r="AZ4" s="950" t="s">
        <v>169</v>
      </c>
      <c r="BA4" s="950" t="s">
        <v>310</v>
      </c>
      <c r="BB4" s="950" t="s">
        <v>243</v>
      </c>
      <c r="BC4" s="950" t="s">
        <v>300</v>
      </c>
      <c r="BD4" s="950" t="s">
        <v>170</v>
      </c>
      <c r="BE4" s="950" t="s">
        <v>173</v>
      </c>
      <c r="BF4" s="950" t="s">
        <v>241</v>
      </c>
      <c r="BG4" s="951" t="s">
        <v>117</v>
      </c>
      <c r="BH4" s="306"/>
      <c r="BI4" s="309" t="s">
        <v>123</v>
      </c>
      <c r="BJ4" s="310" t="s">
        <v>166</v>
      </c>
      <c r="BK4" s="310" t="s">
        <v>307</v>
      </c>
      <c r="BL4" s="310" t="s">
        <v>309</v>
      </c>
      <c r="BM4" s="310" t="s">
        <v>118</v>
      </c>
      <c r="BN4" s="310" t="s">
        <v>168</v>
      </c>
      <c r="BO4" s="310" t="s">
        <v>169</v>
      </c>
      <c r="BP4" s="310" t="s">
        <v>310</v>
      </c>
      <c r="BQ4" s="310" t="s">
        <v>243</v>
      </c>
      <c r="BR4" s="310" t="s">
        <v>300</v>
      </c>
      <c r="BS4" s="310" t="s">
        <v>170</v>
      </c>
      <c r="BT4" s="310" t="s">
        <v>173</v>
      </c>
      <c r="BU4" s="310" t="s">
        <v>241</v>
      </c>
      <c r="BV4" s="311" t="s">
        <v>117</v>
      </c>
      <c r="BW4" s="306"/>
      <c r="BX4" s="312" t="s">
        <v>123</v>
      </c>
      <c r="BY4" s="595" t="s">
        <v>166</v>
      </c>
      <c r="BZ4" s="595" t="s">
        <v>307</v>
      </c>
      <c r="CA4" s="595" t="s">
        <v>309</v>
      </c>
      <c r="CB4" s="595" t="s">
        <v>118</v>
      </c>
      <c r="CC4" s="595" t="s">
        <v>168</v>
      </c>
      <c r="CD4" s="595" t="s">
        <v>169</v>
      </c>
      <c r="CE4" s="595" t="s">
        <v>310</v>
      </c>
      <c r="CF4" s="595" t="s">
        <v>243</v>
      </c>
      <c r="CG4" s="595" t="s">
        <v>300</v>
      </c>
      <c r="CH4" s="595" t="s">
        <v>170</v>
      </c>
      <c r="CI4" s="595" t="s">
        <v>173</v>
      </c>
      <c r="CJ4" s="595" t="s">
        <v>241</v>
      </c>
      <c r="CK4" s="313" t="s">
        <v>117</v>
      </c>
      <c r="CL4" s="314"/>
      <c r="CM4" s="315" t="s">
        <v>302</v>
      </c>
      <c r="CN4" s="304" t="s">
        <v>303</v>
      </c>
      <c r="CO4" s="304" t="s">
        <v>312</v>
      </c>
      <c r="CP4" s="316" t="s">
        <v>304</v>
      </c>
      <c r="CR4" s="412" t="s">
        <v>123</v>
      </c>
      <c r="CS4" s="600" t="s">
        <v>166</v>
      </c>
      <c r="CT4" s="600" t="s">
        <v>307</v>
      </c>
      <c r="CU4" s="600" t="s">
        <v>309</v>
      </c>
      <c r="CV4" s="600" t="s">
        <v>118</v>
      </c>
      <c r="CW4" s="600" t="s">
        <v>168</v>
      </c>
      <c r="CX4" s="600" t="s">
        <v>169</v>
      </c>
      <c r="CY4" s="600" t="s">
        <v>310</v>
      </c>
      <c r="CZ4" s="600" t="s">
        <v>243</v>
      </c>
      <c r="DA4" s="600" t="s">
        <v>300</v>
      </c>
      <c r="DB4" s="600" t="s">
        <v>170</v>
      </c>
      <c r="DC4" s="600" t="s">
        <v>301</v>
      </c>
      <c r="DD4" s="600" t="s">
        <v>241</v>
      </c>
      <c r="DE4" s="413" t="s">
        <v>117</v>
      </c>
      <c r="DG4" s="303" t="s">
        <v>123</v>
      </c>
      <c r="DH4" s="304" t="s">
        <v>166</v>
      </c>
      <c r="DI4" s="304" t="s">
        <v>307</v>
      </c>
      <c r="DJ4" s="304" t="s">
        <v>309</v>
      </c>
      <c r="DK4" s="304" t="s">
        <v>118</v>
      </c>
      <c r="DL4" s="304" t="s">
        <v>168</v>
      </c>
      <c r="DM4" s="304" t="s">
        <v>169</v>
      </c>
      <c r="DN4" s="304" t="s">
        <v>310</v>
      </c>
      <c r="DO4" s="304" t="s">
        <v>243</v>
      </c>
      <c r="DP4" s="304" t="s">
        <v>300</v>
      </c>
      <c r="DQ4" s="304" t="s">
        <v>170</v>
      </c>
      <c r="DR4" s="304" t="s">
        <v>301</v>
      </c>
      <c r="DS4" s="304" t="s">
        <v>241</v>
      </c>
    </row>
    <row r="5" spans="1:123" ht="14.4" x14ac:dyDescent="0.3">
      <c r="A5" s="317"/>
      <c r="B5" s="586" t="s">
        <v>305</v>
      </c>
      <c r="C5" s="586" t="s">
        <v>308</v>
      </c>
      <c r="D5" s="586" t="s">
        <v>244</v>
      </c>
      <c r="E5" s="586" t="s">
        <v>244</v>
      </c>
      <c r="F5" s="586" t="s">
        <v>244</v>
      </c>
      <c r="G5" s="586" t="s">
        <v>244</v>
      </c>
      <c r="H5" s="586" t="s">
        <v>244</v>
      </c>
      <c r="I5" s="586" t="s">
        <v>244</v>
      </c>
      <c r="J5" s="586" t="s">
        <v>244</v>
      </c>
      <c r="K5" s="586" t="s">
        <v>244</v>
      </c>
      <c r="L5" s="586" t="s">
        <v>244</v>
      </c>
      <c r="M5" s="586" t="s">
        <v>244</v>
      </c>
      <c r="N5" s="318" t="s">
        <v>245</v>
      </c>
      <c r="O5" s="319"/>
      <c r="P5" s="320"/>
      <c r="Q5" s="591" t="s">
        <v>305</v>
      </c>
      <c r="R5" s="591" t="s">
        <v>308</v>
      </c>
      <c r="S5" s="591" t="s">
        <v>244</v>
      </c>
      <c r="T5" s="591" t="s">
        <v>244</v>
      </c>
      <c r="U5" s="591" t="s">
        <v>244</v>
      </c>
      <c r="V5" s="591" t="s">
        <v>244</v>
      </c>
      <c r="W5" s="591" t="s">
        <v>244</v>
      </c>
      <c r="X5" s="591" t="s">
        <v>244</v>
      </c>
      <c r="Y5" s="591" t="s">
        <v>244</v>
      </c>
      <c r="Z5" s="591" t="s">
        <v>244</v>
      </c>
      <c r="AA5" s="591" t="s">
        <v>244</v>
      </c>
      <c r="AB5" s="591" t="s">
        <v>244</v>
      </c>
      <c r="AC5" s="321" t="s">
        <v>245</v>
      </c>
      <c r="AD5" s="319"/>
      <c r="AE5" s="947"/>
      <c r="AF5" s="948" t="s">
        <v>305</v>
      </c>
      <c r="AG5" s="948" t="s">
        <v>308</v>
      </c>
      <c r="AH5" s="948" t="s">
        <v>244</v>
      </c>
      <c r="AI5" s="948" t="s">
        <v>244</v>
      </c>
      <c r="AJ5" s="948" t="s">
        <v>244</v>
      </c>
      <c r="AK5" s="948" t="s">
        <v>244</v>
      </c>
      <c r="AL5" s="948" t="s">
        <v>244</v>
      </c>
      <c r="AM5" s="948" t="s">
        <v>244</v>
      </c>
      <c r="AN5" s="948" t="s">
        <v>244</v>
      </c>
      <c r="AO5" s="948" t="s">
        <v>244</v>
      </c>
      <c r="AP5" s="948" t="s">
        <v>244</v>
      </c>
      <c r="AQ5" s="948" t="s">
        <v>244</v>
      </c>
      <c r="AR5" s="610" t="s">
        <v>245</v>
      </c>
      <c r="AS5" s="319"/>
      <c r="AT5" s="952"/>
      <c r="AU5" s="953" t="s">
        <v>305</v>
      </c>
      <c r="AV5" s="953" t="s">
        <v>308</v>
      </c>
      <c r="AW5" s="953" t="s">
        <v>244</v>
      </c>
      <c r="AX5" s="953" t="s">
        <v>244</v>
      </c>
      <c r="AY5" s="953" t="s">
        <v>244</v>
      </c>
      <c r="AZ5" s="953" t="s">
        <v>244</v>
      </c>
      <c r="BA5" s="953" t="s">
        <v>244</v>
      </c>
      <c r="BB5" s="953" t="s">
        <v>244</v>
      </c>
      <c r="BC5" s="953" t="s">
        <v>244</v>
      </c>
      <c r="BD5" s="953" t="s">
        <v>244</v>
      </c>
      <c r="BE5" s="953" t="s">
        <v>244</v>
      </c>
      <c r="BF5" s="953" t="s">
        <v>244</v>
      </c>
      <c r="BG5" s="954" t="s">
        <v>245</v>
      </c>
      <c r="BH5" s="319"/>
      <c r="BI5" s="322"/>
      <c r="BJ5" s="323" t="s">
        <v>305</v>
      </c>
      <c r="BK5" s="323" t="s">
        <v>308</v>
      </c>
      <c r="BL5" s="323" t="s">
        <v>244</v>
      </c>
      <c r="BM5" s="323" t="s">
        <v>244</v>
      </c>
      <c r="BN5" s="323" t="s">
        <v>244</v>
      </c>
      <c r="BO5" s="323" t="s">
        <v>244</v>
      </c>
      <c r="BP5" s="323" t="s">
        <v>244</v>
      </c>
      <c r="BQ5" s="323" t="s">
        <v>244</v>
      </c>
      <c r="BR5" s="323" t="s">
        <v>244</v>
      </c>
      <c r="BS5" s="323" t="s">
        <v>244</v>
      </c>
      <c r="BT5" s="323" t="s">
        <v>244</v>
      </c>
      <c r="BU5" s="323" t="s">
        <v>244</v>
      </c>
      <c r="BV5" s="324" t="s">
        <v>245</v>
      </c>
      <c r="BW5" s="319"/>
      <c r="BX5" s="325"/>
      <c r="BY5" s="596" t="s">
        <v>305</v>
      </c>
      <c r="BZ5" s="596" t="s">
        <v>308</v>
      </c>
      <c r="CA5" s="596" t="s">
        <v>244</v>
      </c>
      <c r="CB5" s="596" t="s">
        <v>244</v>
      </c>
      <c r="CC5" s="596" t="s">
        <v>244</v>
      </c>
      <c r="CD5" s="596" t="s">
        <v>244</v>
      </c>
      <c r="CE5" s="596" t="s">
        <v>244</v>
      </c>
      <c r="CF5" s="596" t="s">
        <v>244</v>
      </c>
      <c r="CG5" s="596" t="s">
        <v>244</v>
      </c>
      <c r="CH5" s="596" t="s">
        <v>244</v>
      </c>
      <c r="CI5" s="596" t="s">
        <v>244</v>
      </c>
      <c r="CJ5" s="596" t="s">
        <v>244</v>
      </c>
      <c r="CK5" s="326" t="s">
        <v>245</v>
      </c>
      <c r="CL5" s="327"/>
      <c r="CM5" s="328" t="s">
        <v>245</v>
      </c>
      <c r="CN5" s="329" t="s">
        <v>245</v>
      </c>
      <c r="CO5" s="329" t="s">
        <v>245</v>
      </c>
      <c r="CP5" s="330" t="s">
        <v>245</v>
      </c>
      <c r="CR5" s="414"/>
      <c r="CS5" s="601" t="s">
        <v>305</v>
      </c>
      <c r="CT5" s="601" t="s">
        <v>308</v>
      </c>
      <c r="CU5" s="601" t="s">
        <v>244</v>
      </c>
      <c r="CV5" s="601" t="s">
        <v>244</v>
      </c>
      <c r="CW5" s="601" t="s">
        <v>244</v>
      </c>
      <c r="CX5" s="601" t="s">
        <v>244</v>
      </c>
      <c r="CY5" s="601" t="s">
        <v>244</v>
      </c>
      <c r="CZ5" s="601" t="s">
        <v>244</v>
      </c>
      <c r="DA5" s="601" t="s">
        <v>244</v>
      </c>
      <c r="DB5" s="601" t="s">
        <v>244</v>
      </c>
      <c r="DC5" s="601" t="s">
        <v>244</v>
      </c>
      <c r="DD5" s="601" t="s">
        <v>244</v>
      </c>
      <c r="DE5" s="415" t="s">
        <v>245</v>
      </c>
      <c r="DG5" s="407"/>
      <c r="DH5" s="408" t="s">
        <v>305</v>
      </c>
      <c r="DI5" s="408" t="s">
        <v>308</v>
      </c>
      <c r="DJ5" s="408" t="s">
        <v>244</v>
      </c>
      <c r="DK5" s="408" t="s">
        <v>244</v>
      </c>
      <c r="DL5" s="408" t="s">
        <v>244</v>
      </c>
      <c r="DM5" s="408" t="s">
        <v>244</v>
      </c>
      <c r="DN5" s="408" t="s">
        <v>244</v>
      </c>
      <c r="DO5" s="408" t="s">
        <v>244</v>
      </c>
      <c r="DP5" s="408" t="s">
        <v>244</v>
      </c>
      <c r="DQ5" s="408" t="s">
        <v>244</v>
      </c>
      <c r="DR5" s="408" t="s">
        <v>244</v>
      </c>
      <c r="DS5" s="408" t="s">
        <v>244</v>
      </c>
    </row>
    <row r="6" spans="1:123" ht="14.4" x14ac:dyDescent="0.3">
      <c r="A6" s="331" t="s">
        <v>286</v>
      </c>
      <c r="B6" s="587">
        <v>2.7440000000000002</v>
      </c>
      <c r="C6" s="587">
        <v>1.77</v>
      </c>
      <c r="D6" s="587">
        <v>4.8499999999999996</v>
      </c>
      <c r="E6" s="587">
        <v>4.5999999999999999E-2</v>
      </c>
      <c r="F6" s="587">
        <v>0</v>
      </c>
      <c r="G6" s="587">
        <v>4.8959999999999999</v>
      </c>
      <c r="H6" s="587">
        <v>0.33100000000000002</v>
      </c>
      <c r="I6" s="587">
        <v>2.7450000000000001</v>
      </c>
      <c r="J6" s="587">
        <v>3.0760000000000001</v>
      </c>
      <c r="K6" s="587">
        <v>1.748</v>
      </c>
      <c r="L6" s="587">
        <v>4.8959999999999999</v>
      </c>
      <c r="M6" s="587">
        <v>7.1999999999999995E-2</v>
      </c>
      <c r="N6" s="332">
        <f>M6/(J6+K6)</f>
        <v>1.4925373134328358E-2</v>
      </c>
      <c r="O6" s="358"/>
      <c r="P6" s="334" t="str">
        <f>$A6</f>
        <v>1960/1961</v>
      </c>
      <c r="Q6" s="592">
        <v>6.8860000000000001</v>
      </c>
      <c r="R6" s="592">
        <v>1.31</v>
      </c>
      <c r="S6" s="592">
        <v>9.0359999999999996</v>
      </c>
      <c r="T6" s="592">
        <v>2</v>
      </c>
      <c r="U6" s="592">
        <v>5.0000000000000001E-3</v>
      </c>
      <c r="V6" s="592">
        <v>11.041</v>
      </c>
      <c r="W6" s="592">
        <v>3.6520000000000001</v>
      </c>
      <c r="X6" s="592">
        <v>5.2850000000000001</v>
      </c>
      <c r="Y6" s="592">
        <v>8.9369999999999994</v>
      </c>
      <c r="Z6" s="592">
        <v>4.0000000000000001E-3</v>
      </c>
      <c r="AA6" s="592">
        <v>11.041</v>
      </c>
      <c r="AB6" s="592">
        <v>2.1</v>
      </c>
      <c r="AC6" s="335">
        <f t="shared" ref="AC6:AC22" si="0">AB6/(Y6+Z6)</f>
        <v>0.23487305670506659</v>
      </c>
      <c r="AD6" s="358"/>
      <c r="AE6" s="611" t="str">
        <f>$A6</f>
        <v>1960/1961</v>
      </c>
      <c r="AF6" s="612">
        <v>9.1999999999999998E-2</v>
      </c>
      <c r="AG6" s="612">
        <v>1.2</v>
      </c>
      <c r="AH6" s="612">
        <v>0.11</v>
      </c>
      <c r="AI6" s="612">
        <v>0</v>
      </c>
      <c r="AJ6" s="612">
        <v>0</v>
      </c>
      <c r="AK6" s="612">
        <v>0.11</v>
      </c>
      <c r="AL6" s="612">
        <v>0.1</v>
      </c>
      <c r="AM6" s="612">
        <v>0</v>
      </c>
      <c r="AN6" s="612">
        <v>0.1</v>
      </c>
      <c r="AO6" s="612">
        <v>0.01</v>
      </c>
      <c r="AP6" s="612">
        <v>0.11</v>
      </c>
      <c r="AQ6" s="612">
        <v>0</v>
      </c>
      <c r="AR6" s="613">
        <f t="shared" ref="AR6:AR56" si="1">AQ6/(AN6+AO6)</f>
        <v>0</v>
      </c>
      <c r="AS6" s="358"/>
      <c r="AT6" s="955" t="str">
        <f>$A6</f>
        <v>1960/1961</v>
      </c>
      <c r="AU6" s="956">
        <v>0</v>
      </c>
      <c r="AV6" s="956">
        <v>0</v>
      </c>
      <c r="AW6" s="956">
        <v>0</v>
      </c>
      <c r="AX6" s="956">
        <v>0</v>
      </c>
      <c r="AY6" s="956">
        <v>0</v>
      </c>
      <c r="AZ6" s="956">
        <v>0</v>
      </c>
      <c r="BA6" s="956">
        <v>0</v>
      </c>
      <c r="BB6" s="956">
        <v>0</v>
      </c>
      <c r="BC6" s="956">
        <v>0</v>
      </c>
      <c r="BD6" s="956">
        <v>0</v>
      </c>
      <c r="BE6" s="956">
        <v>0</v>
      </c>
      <c r="BF6" s="956">
        <v>0</v>
      </c>
      <c r="BG6" s="957" t="e">
        <f t="shared" ref="BG6:BG56" si="2">BF6/(BC6+BD6)</f>
        <v>#DIV/0!</v>
      </c>
      <c r="BH6" s="358"/>
      <c r="BI6" s="337" t="str">
        <f>$A6</f>
        <v>1960/1961</v>
      </c>
      <c r="BJ6" s="429">
        <f>BY6-B6-Q6-AF6-AU6</f>
        <v>1.9679999999999995</v>
      </c>
      <c r="BK6" s="429">
        <f t="shared" ref="BK6" si="3">BL6/BJ6</f>
        <v>1.1275406504065046</v>
      </c>
      <c r="BL6" s="429">
        <f t="shared" ref="BL6:BU6" si="4">CA6-D6-S6-AH6-AW6</f>
        <v>2.2190000000000007</v>
      </c>
      <c r="BM6" s="429">
        <f t="shared" si="4"/>
        <v>2.8000000000000025E-2</v>
      </c>
      <c r="BN6" s="429">
        <f t="shared" si="4"/>
        <v>4.1000000000000002E-2</v>
      </c>
      <c r="BO6" s="429">
        <f t="shared" si="4"/>
        <v>2.2879999999999998</v>
      </c>
      <c r="BP6" s="429">
        <f t="shared" si="4"/>
        <v>1.5209999999999995</v>
      </c>
      <c r="BQ6" s="429">
        <f t="shared" si="4"/>
        <v>0.71900000000000031</v>
      </c>
      <c r="BR6" s="429">
        <f t="shared" si="4"/>
        <v>2.2399999999999998</v>
      </c>
      <c r="BS6" s="429">
        <f t="shared" si="4"/>
        <v>9.9999999999990201E-4</v>
      </c>
      <c r="BT6" s="429">
        <f t="shared" si="4"/>
        <v>2.2879999999999998</v>
      </c>
      <c r="BU6" s="429">
        <f t="shared" si="4"/>
        <v>4.6999999999999709E-2</v>
      </c>
      <c r="BV6" s="430">
        <f t="shared" ref="BV6:BV22" si="5">BU6/(BR6+BS6)</f>
        <v>2.0972780008924462E-2</v>
      </c>
      <c r="BW6" s="358"/>
      <c r="BX6" s="338" t="str">
        <f>$A6</f>
        <v>1960/1961</v>
      </c>
      <c r="BY6" s="597">
        <v>11.69</v>
      </c>
      <c r="BZ6" s="597">
        <v>1.39</v>
      </c>
      <c r="CA6" s="597">
        <v>16.215</v>
      </c>
      <c r="CB6" s="597">
        <v>2.0739999999999998</v>
      </c>
      <c r="CC6" s="597">
        <v>4.5999999999999999E-2</v>
      </c>
      <c r="CD6" s="597">
        <v>18.335000000000001</v>
      </c>
      <c r="CE6" s="597">
        <v>5.6040000000000001</v>
      </c>
      <c r="CF6" s="597">
        <v>8.7490000000000006</v>
      </c>
      <c r="CG6" s="597">
        <v>14.353</v>
      </c>
      <c r="CH6" s="597">
        <v>1.7629999999999999</v>
      </c>
      <c r="CI6" s="597">
        <v>18.335000000000001</v>
      </c>
      <c r="CJ6" s="597">
        <v>2.2189999999999999</v>
      </c>
      <c r="CK6" s="339">
        <f t="shared" ref="CK6:CK22" si="6">CJ6/(CG6+CH6)</f>
        <v>0.13768925291635642</v>
      </c>
      <c r="CL6" s="359"/>
      <c r="CM6" s="341">
        <f t="shared" ref="CM6:CM37" si="7">S6/CA6</f>
        <v>0.55726179463459757</v>
      </c>
      <c r="CN6" s="342">
        <f t="shared" ref="CN6:CN37" si="8">D6/CA6</f>
        <v>0.29910576626580326</v>
      </c>
      <c r="CO6" s="342">
        <f t="shared" ref="CO6:CO22" si="9">BL6/CA6</f>
        <v>0.13684859697810675</v>
      </c>
      <c r="CP6" s="343">
        <f t="shared" ref="CP6:CP37" si="10">S6/D6</f>
        <v>1.8630927835051547</v>
      </c>
      <c r="CR6" s="599" t="str">
        <f>$A6</f>
        <v>1960/1961</v>
      </c>
      <c r="CS6" s="602">
        <v>102.179</v>
      </c>
      <c r="CT6" s="603">
        <v>1.95</v>
      </c>
      <c r="CU6" s="603">
        <v>199.57599999999999</v>
      </c>
      <c r="CV6" s="603">
        <v>56.158999999999999</v>
      </c>
      <c r="CW6" s="603">
        <v>12.821999999999999</v>
      </c>
      <c r="CX6" s="603">
        <v>268.55700000000002</v>
      </c>
      <c r="CY6" s="603">
        <v>62.896000000000001</v>
      </c>
      <c r="CZ6" s="603">
        <v>131.41200000000001</v>
      </c>
      <c r="DA6" s="603">
        <v>194.30799999999999</v>
      </c>
      <c r="DB6" s="603">
        <v>14.022</v>
      </c>
      <c r="DC6" s="603">
        <v>268.55700000000002</v>
      </c>
      <c r="DD6" s="603">
        <v>60.226999999999997</v>
      </c>
      <c r="DE6" s="417">
        <f>DD6/(DA6+DB6)</f>
        <v>0.2890942255076081</v>
      </c>
      <c r="DG6" s="606" t="str">
        <f>$A6</f>
        <v>1960/1961</v>
      </c>
      <c r="DH6" s="424">
        <f>BY6/CS6</f>
        <v>0.11440706994587928</v>
      </c>
      <c r="DI6" s="424">
        <f t="shared" ref="DI6:DS21" si="11">BZ6/CT6</f>
        <v>0.71282051282051284</v>
      </c>
      <c r="DJ6" s="424">
        <f t="shared" si="11"/>
        <v>8.124724415761414E-2</v>
      </c>
      <c r="DK6" s="424">
        <f t="shared" si="11"/>
        <v>3.6930857030930034E-2</v>
      </c>
      <c r="DL6" s="424">
        <f t="shared" si="11"/>
        <v>3.5875838402745284E-3</v>
      </c>
      <c r="DM6" s="424">
        <f t="shared" si="11"/>
        <v>6.827228484083453E-2</v>
      </c>
      <c r="DN6" s="424">
        <f t="shared" si="11"/>
        <v>8.9099465784787585E-2</v>
      </c>
      <c r="DO6" s="424">
        <f t="shared" si="11"/>
        <v>6.6576872736127599E-2</v>
      </c>
      <c r="DP6" s="424">
        <f t="shared" si="11"/>
        <v>7.3867262284620289E-2</v>
      </c>
      <c r="DQ6" s="424">
        <f t="shared" si="11"/>
        <v>0.12573099415204678</v>
      </c>
      <c r="DR6" s="424">
        <f t="shared" si="11"/>
        <v>6.827228484083453E-2</v>
      </c>
      <c r="DS6" s="425">
        <f t="shared" si="11"/>
        <v>3.6843940425390603E-2</v>
      </c>
    </row>
    <row r="7" spans="1:123" ht="14.4" x14ac:dyDescent="0.3">
      <c r="A7" s="331" t="s">
        <v>287</v>
      </c>
      <c r="B7" s="587">
        <v>2.7570000000000001</v>
      </c>
      <c r="C7" s="587">
        <v>1.89</v>
      </c>
      <c r="D7" s="587">
        <v>5.22</v>
      </c>
      <c r="E7" s="587">
        <v>7.1999999999999995E-2</v>
      </c>
      <c r="F7" s="587">
        <v>0</v>
      </c>
      <c r="G7" s="587">
        <v>5.2919999999999998</v>
      </c>
      <c r="H7" s="587">
        <v>0.314</v>
      </c>
      <c r="I7" s="587">
        <v>2.0169999999999999</v>
      </c>
      <c r="J7" s="587">
        <v>2.331</v>
      </c>
      <c r="K7" s="587">
        <v>2.923</v>
      </c>
      <c r="L7" s="587">
        <v>5.2919999999999998</v>
      </c>
      <c r="M7" s="587">
        <v>3.7999999999999999E-2</v>
      </c>
      <c r="N7" s="332">
        <f t="shared" ref="N7:N58" si="12">M7/(J7+K7)</f>
        <v>7.2325846973734301E-3</v>
      </c>
      <c r="O7" s="358"/>
      <c r="P7" s="334" t="str">
        <f t="shared" ref="P7:P63" si="13">$A7</f>
        <v>1961/1962</v>
      </c>
      <c r="Q7" s="592">
        <v>7.3479999999999999</v>
      </c>
      <c r="R7" s="592">
        <v>1.31</v>
      </c>
      <c r="S7" s="592">
        <v>9.5869999999999997</v>
      </c>
      <c r="T7" s="592">
        <v>2.1</v>
      </c>
      <c r="U7" s="592">
        <v>6.0000000000000001E-3</v>
      </c>
      <c r="V7" s="592">
        <v>11.693</v>
      </c>
      <c r="W7" s="592">
        <v>3.6869999999999998</v>
      </c>
      <c r="X7" s="592">
        <v>5.9</v>
      </c>
      <c r="Y7" s="592">
        <v>9.5869999999999997</v>
      </c>
      <c r="Z7" s="592">
        <v>6.0000000000000001E-3</v>
      </c>
      <c r="AA7" s="592">
        <v>11.693</v>
      </c>
      <c r="AB7" s="592">
        <v>2.1</v>
      </c>
      <c r="AC7" s="335">
        <f t="shared" si="0"/>
        <v>0.21890962159908267</v>
      </c>
      <c r="AD7" s="358"/>
      <c r="AE7" s="611" t="str">
        <f t="shared" ref="AE7:AE63" si="14">$A7</f>
        <v>1961/1962</v>
      </c>
      <c r="AF7" s="612">
        <v>9.5000000000000001E-2</v>
      </c>
      <c r="AG7" s="612">
        <v>1.31</v>
      </c>
      <c r="AH7" s="612">
        <v>0.124</v>
      </c>
      <c r="AI7" s="612">
        <v>0</v>
      </c>
      <c r="AJ7" s="612">
        <v>0</v>
      </c>
      <c r="AK7" s="612">
        <v>0.124</v>
      </c>
      <c r="AL7" s="612">
        <v>0.11600000000000001</v>
      </c>
      <c r="AM7" s="612">
        <v>0</v>
      </c>
      <c r="AN7" s="612">
        <v>0.11600000000000001</v>
      </c>
      <c r="AO7" s="612">
        <v>8.0000000000000002E-3</v>
      </c>
      <c r="AP7" s="612">
        <v>0.124</v>
      </c>
      <c r="AQ7" s="612">
        <v>0</v>
      </c>
      <c r="AR7" s="613">
        <f t="shared" si="1"/>
        <v>0</v>
      </c>
      <c r="AS7" s="358"/>
      <c r="AT7" s="955" t="str">
        <f t="shared" ref="AT7:AT63" si="15">$A7</f>
        <v>1961/1962</v>
      </c>
      <c r="AU7" s="956">
        <v>8.3000000000000004E-2</v>
      </c>
      <c r="AV7" s="956">
        <v>1.96</v>
      </c>
      <c r="AW7" s="956">
        <v>0.16300000000000001</v>
      </c>
      <c r="AX7" s="956">
        <v>0</v>
      </c>
      <c r="AY7" s="956">
        <v>0.02</v>
      </c>
      <c r="AZ7" s="956">
        <v>0.183</v>
      </c>
      <c r="BA7" s="956">
        <v>2.5999999999999999E-2</v>
      </c>
      <c r="BB7" s="956">
        <v>0.157</v>
      </c>
      <c r="BC7" s="956">
        <v>0.183</v>
      </c>
      <c r="BD7" s="956">
        <v>0</v>
      </c>
      <c r="BE7" s="956">
        <v>0.183</v>
      </c>
      <c r="BF7" s="956">
        <v>0</v>
      </c>
      <c r="BG7" s="957">
        <f t="shared" si="2"/>
        <v>0</v>
      </c>
      <c r="BH7" s="358"/>
      <c r="BI7" s="337" t="str">
        <f t="shared" ref="BI7:BI63" si="16">$A7</f>
        <v>1961/1962</v>
      </c>
      <c r="BJ7" s="429">
        <f t="shared" ref="BJ7:BJ61" si="17">BY7-B7-Q7-AF7-AU7</f>
        <v>2.0080000000000005</v>
      </c>
      <c r="BK7" s="429">
        <f t="shared" ref="BK7:BK61" si="18">BL7/BJ7</f>
        <v>1.0597609561752999</v>
      </c>
      <c r="BL7" s="429">
        <f t="shared" ref="BL7:BL61" si="19">CA7-D7-S7-AH7-AW7</f>
        <v>2.1280000000000028</v>
      </c>
      <c r="BM7" s="429">
        <f t="shared" ref="BM7:BM61" si="20">CB7-E7-T7-AI7-AX7</f>
        <v>4.6999999999999709E-2</v>
      </c>
      <c r="BN7" s="429">
        <f t="shared" ref="BN7:BN61" si="21">CC7-F7-U7-AJ7-AY7</f>
        <v>0.111</v>
      </c>
      <c r="BO7" s="429">
        <f t="shared" ref="BO7:BO61" si="22">CD7-G7-V7-AK7-AZ7</f>
        <v>2.286</v>
      </c>
      <c r="BP7" s="429">
        <f t="shared" ref="BP7:BP61" si="23">CE7-H7-W7-AL7-BA7</f>
        <v>1.6030000000000004</v>
      </c>
      <c r="BQ7" s="429">
        <f t="shared" ref="BQ7:BQ61" si="24">CF7-I7-X7-AM7-BB7</f>
        <v>0.65799999999999947</v>
      </c>
      <c r="BR7" s="429">
        <f t="shared" ref="BR7:BR61" si="25">CG7-J7-Y7-AN7-BC7</f>
        <v>2.2610000000000006</v>
      </c>
      <c r="BS7" s="429">
        <f t="shared" ref="BS7:BS61" si="26">CH7-K7-Z7-AO7-BD7</f>
        <v>1.0000000000001241E-3</v>
      </c>
      <c r="BT7" s="429">
        <f t="shared" ref="BT7:BT61" si="27">CI7-L7-AA7-AP7-BE7</f>
        <v>2.286</v>
      </c>
      <c r="BU7" s="429">
        <f t="shared" ref="BU7:BU61" si="28">CJ7-M7-AB7-AQ7-BF7</f>
        <v>2.4000000000000021E-2</v>
      </c>
      <c r="BV7" s="430">
        <f t="shared" si="5"/>
        <v>1.0610079575596822E-2</v>
      </c>
      <c r="BW7" s="358"/>
      <c r="BX7" s="338" t="str">
        <f t="shared" ref="BX7:BX63" si="29">$A7</f>
        <v>1961/1962</v>
      </c>
      <c r="BY7" s="597">
        <v>12.291</v>
      </c>
      <c r="BZ7" s="597">
        <v>1.4</v>
      </c>
      <c r="CA7" s="597">
        <v>17.222000000000001</v>
      </c>
      <c r="CB7" s="597">
        <v>2.2189999999999999</v>
      </c>
      <c r="CC7" s="597">
        <v>0.13700000000000001</v>
      </c>
      <c r="CD7" s="597">
        <v>19.577999999999999</v>
      </c>
      <c r="CE7" s="597">
        <v>5.7460000000000004</v>
      </c>
      <c r="CF7" s="597">
        <v>8.7319999999999993</v>
      </c>
      <c r="CG7" s="597">
        <v>14.478</v>
      </c>
      <c r="CH7" s="597">
        <v>2.9380000000000002</v>
      </c>
      <c r="CI7" s="597">
        <v>19.577999999999999</v>
      </c>
      <c r="CJ7" s="597">
        <v>2.1619999999999999</v>
      </c>
      <c r="CK7" s="339">
        <f t="shared" si="6"/>
        <v>0.12413872301332107</v>
      </c>
      <c r="CL7" s="359"/>
      <c r="CM7" s="341">
        <f t="shared" si="7"/>
        <v>0.55667169898966429</v>
      </c>
      <c r="CN7" s="342">
        <f t="shared" si="8"/>
        <v>0.30310068517013117</v>
      </c>
      <c r="CO7" s="342">
        <f t="shared" si="9"/>
        <v>0.12356288468238315</v>
      </c>
      <c r="CP7" s="343">
        <f t="shared" si="10"/>
        <v>1.8365900383141762</v>
      </c>
      <c r="CR7" s="416" t="str">
        <f t="shared" ref="CR7:CR63" si="30">$A7</f>
        <v>1961/1962</v>
      </c>
      <c r="CS7" s="603">
        <v>102.839</v>
      </c>
      <c r="CT7" s="603">
        <v>2.02</v>
      </c>
      <c r="CU7" s="603">
        <v>207.786</v>
      </c>
      <c r="CV7" s="603">
        <v>60.226999999999997</v>
      </c>
      <c r="CW7" s="603">
        <v>17.126999999999999</v>
      </c>
      <c r="CX7" s="603">
        <v>285.14</v>
      </c>
      <c r="CY7" s="603">
        <v>71.944999999999993</v>
      </c>
      <c r="CZ7" s="603">
        <v>136.827</v>
      </c>
      <c r="DA7" s="603">
        <v>208.77199999999999</v>
      </c>
      <c r="DB7" s="603">
        <v>20.145</v>
      </c>
      <c r="DC7" s="603">
        <v>285.14</v>
      </c>
      <c r="DD7" s="603">
        <v>56.222999999999999</v>
      </c>
      <c r="DE7" s="417">
        <f t="shared" ref="DE7:DE58" si="31">DD7/(DA7+DB7)</f>
        <v>0.2456043019959199</v>
      </c>
      <c r="DG7" s="409" t="str">
        <f t="shared" ref="DG7:DG63" si="32">$A7</f>
        <v>1961/1962</v>
      </c>
      <c r="DH7" s="426">
        <f t="shared" ref="DH7:DH58" si="33">BY7/CS7</f>
        <v>0.11951691478913642</v>
      </c>
      <c r="DI7" s="426">
        <f t="shared" si="11"/>
        <v>0.69306930693069302</v>
      </c>
      <c r="DJ7" s="426">
        <f t="shared" si="11"/>
        <v>8.2883351140115316E-2</v>
      </c>
      <c r="DK7" s="426">
        <f t="shared" si="11"/>
        <v>3.6843940425390603E-2</v>
      </c>
      <c r="DL7" s="426">
        <f t="shared" si="11"/>
        <v>7.9990658025340111E-3</v>
      </c>
      <c r="DM7" s="426">
        <f t="shared" si="11"/>
        <v>6.8661008627340953E-2</v>
      </c>
      <c r="DN7" s="426">
        <f t="shared" si="11"/>
        <v>7.9866564736951848E-2</v>
      </c>
      <c r="DO7" s="426">
        <f t="shared" si="11"/>
        <v>6.3817813735593115E-2</v>
      </c>
      <c r="DP7" s="426">
        <f t="shared" si="11"/>
        <v>6.9348380050964692E-2</v>
      </c>
      <c r="DQ7" s="426">
        <f t="shared" si="11"/>
        <v>0.14584264085380988</v>
      </c>
      <c r="DR7" s="426">
        <f t="shared" si="11"/>
        <v>6.8661008627340953E-2</v>
      </c>
      <c r="DS7" s="427">
        <f t="shared" si="11"/>
        <v>3.8454013482026927E-2</v>
      </c>
    </row>
    <row r="8" spans="1:123" ht="14.4" x14ac:dyDescent="0.3">
      <c r="A8" s="331" t="s">
        <v>288</v>
      </c>
      <c r="B8" s="587">
        <v>2.645</v>
      </c>
      <c r="C8" s="587">
        <v>1.65</v>
      </c>
      <c r="D8" s="587">
        <v>4.3600000000000003</v>
      </c>
      <c r="E8" s="587">
        <v>3.7999999999999999E-2</v>
      </c>
      <c r="F8" s="587">
        <v>0</v>
      </c>
      <c r="G8" s="587">
        <v>4.3979999999999997</v>
      </c>
      <c r="H8" s="587">
        <v>0.35199999999999998</v>
      </c>
      <c r="I8" s="587">
        <v>1.272</v>
      </c>
      <c r="J8" s="587">
        <v>1.6240000000000001</v>
      </c>
      <c r="K8" s="587">
        <v>2.613</v>
      </c>
      <c r="L8" s="587">
        <v>4.3979999999999997</v>
      </c>
      <c r="M8" s="587">
        <v>0.161</v>
      </c>
      <c r="N8" s="332">
        <f t="shared" si="12"/>
        <v>3.7998583903705453E-2</v>
      </c>
      <c r="O8" s="358"/>
      <c r="P8" s="334" t="str">
        <f t="shared" si="13"/>
        <v>1962/1963</v>
      </c>
      <c r="Q8" s="592">
        <v>7.9580000000000002</v>
      </c>
      <c r="R8" s="592">
        <v>1.32</v>
      </c>
      <c r="S8" s="592">
        <v>10.478</v>
      </c>
      <c r="T8" s="592">
        <v>2.1</v>
      </c>
      <c r="U8" s="592">
        <v>1E-3</v>
      </c>
      <c r="V8" s="592">
        <v>12.579000000000001</v>
      </c>
      <c r="W8" s="592">
        <v>3.7189999999999999</v>
      </c>
      <c r="X8" s="592">
        <v>6.2</v>
      </c>
      <c r="Y8" s="592">
        <v>9.9190000000000005</v>
      </c>
      <c r="Z8" s="592">
        <v>0.7</v>
      </c>
      <c r="AA8" s="592">
        <v>12.579000000000001</v>
      </c>
      <c r="AB8" s="592">
        <v>1.96</v>
      </c>
      <c r="AC8" s="335">
        <f t="shared" si="0"/>
        <v>0.18457481872116019</v>
      </c>
      <c r="AD8" s="358"/>
      <c r="AE8" s="611" t="str">
        <f t="shared" si="14"/>
        <v>1962/1963</v>
      </c>
      <c r="AF8" s="612">
        <v>9.6000000000000002E-2</v>
      </c>
      <c r="AG8" s="612">
        <v>1.25</v>
      </c>
      <c r="AH8" s="612">
        <v>0.12</v>
      </c>
      <c r="AI8" s="612">
        <v>0</v>
      </c>
      <c r="AJ8" s="612">
        <v>0</v>
      </c>
      <c r="AK8" s="612">
        <v>0.12</v>
      </c>
      <c r="AL8" s="612">
        <v>0.115</v>
      </c>
      <c r="AM8" s="612">
        <v>0</v>
      </c>
      <c r="AN8" s="612">
        <v>0.115</v>
      </c>
      <c r="AO8" s="612">
        <v>5.0000000000000001E-3</v>
      </c>
      <c r="AP8" s="612">
        <v>0.12</v>
      </c>
      <c r="AQ8" s="612">
        <v>0</v>
      </c>
      <c r="AR8" s="613">
        <f t="shared" si="1"/>
        <v>0</v>
      </c>
      <c r="AS8" s="358"/>
      <c r="AT8" s="955" t="str">
        <f t="shared" si="15"/>
        <v>1962/1963</v>
      </c>
      <c r="AU8" s="956">
        <v>8.5000000000000006E-2</v>
      </c>
      <c r="AV8" s="956">
        <v>2.13</v>
      </c>
      <c r="AW8" s="956">
        <v>0.18099999999999999</v>
      </c>
      <c r="AX8" s="956">
        <v>0</v>
      </c>
      <c r="AY8" s="956">
        <v>4.0000000000000001E-3</v>
      </c>
      <c r="AZ8" s="956">
        <v>0.185</v>
      </c>
      <c r="BA8" s="956">
        <v>3.3000000000000002E-2</v>
      </c>
      <c r="BB8" s="956">
        <v>0.152</v>
      </c>
      <c r="BC8" s="956">
        <v>0.185</v>
      </c>
      <c r="BD8" s="956">
        <v>0</v>
      </c>
      <c r="BE8" s="956">
        <v>0.185</v>
      </c>
      <c r="BF8" s="956">
        <v>0</v>
      </c>
      <c r="BG8" s="957">
        <f t="shared" si="2"/>
        <v>0</v>
      </c>
      <c r="BH8" s="358"/>
      <c r="BI8" s="337" t="str">
        <f t="shared" si="16"/>
        <v>1962/1963</v>
      </c>
      <c r="BJ8" s="429">
        <f t="shared" si="17"/>
        <v>2.0759999999999996</v>
      </c>
      <c r="BK8" s="429">
        <f t="shared" si="18"/>
        <v>1.1199421965317917</v>
      </c>
      <c r="BL8" s="429">
        <f t="shared" si="19"/>
        <v>2.3249999999999993</v>
      </c>
      <c r="BM8" s="429">
        <f t="shared" si="20"/>
        <v>2.4000000000000021E-2</v>
      </c>
      <c r="BN8" s="429">
        <f t="shared" si="21"/>
        <v>0.10299999999999999</v>
      </c>
      <c r="BO8" s="429">
        <f t="shared" si="22"/>
        <v>2.4520000000000013</v>
      </c>
      <c r="BP8" s="429">
        <f t="shared" si="23"/>
        <v>1.7450000000000003</v>
      </c>
      <c r="BQ8" s="429">
        <f t="shared" si="24"/>
        <v>0.67699999999999971</v>
      </c>
      <c r="BR8" s="429">
        <f t="shared" si="25"/>
        <v>2.4219999999999993</v>
      </c>
      <c r="BS8" s="429">
        <f t="shared" si="26"/>
        <v>3.000000000000229E-3</v>
      </c>
      <c r="BT8" s="429">
        <f t="shared" si="27"/>
        <v>2.4520000000000013</v>
      </c>
      <c r="BU8" s="429">
        <f t="shared" si="28"/>
        <v>2.7000000000000135E-2</v>
      </c>
      <c r="BV8" s="430">
        <f t="shared" si="5"/>
        <v>1.1134020618556759E-2</v>
      </c>
      <c r="BW8" s="358"/>
      <c r="BX8" s="338" t="str">
        <f t="shared" si="29"/>
        <v>1962/1963</v>
      </c>
      <c r="BY8" s="597">
        <v>12.86</v>
      </c>
      <c r="BZ8" s="597">
        <v>1.36</v>
      </c>
      <c r="CA8" s="597">
        <v>17.463999999999999</v>
      </c>
      <c r="CB8" s="597">
        <v>2.1619999999999999</v>
      </c>
      <c r="CC8" s="597">
        <v>0.108</v>
      </c>
      <c r="CD8" s="597">
        <v>19.734000000000002</v>
      </c>
      <c r="CE8" s="597">
        <v>5.9640000000000004</v>
      </c>
      <c r="CF8" s="597">
        <v>8.3010000000000002</v>
      </c>
      <c r="CG8" s="597">
        <v>14.265000000000001</v>
      </c>
      <c r="CH8" s="597">
        <v>3.3210000000000002</v>
      </c>
      <c r="CI8" s="597">
        <v>19.734000000000002</v>
      </c>
      <c r="CJ8" s="597">
        <v>2.1480000000000001</v>
      </c>
      <c r="CK8" s="339">
        <f t="shared" si="6"/>
        <v>0.12214261344251108</v>
      </c>
      <c r="CL8" s="359"/>
      <c r="CM8" s="341">
        <f t="shared" si="7"/>
        <v>0.59997709573980762</v>
      </c>
      <c r="CN8" s="342">
        <f t="shared" si="8"/>
        <v>0.2496564360971141</v>
      </c>
      <c r="CO8" s="342">
        <f t="shared" si="9"/>
        <v>0.13313101236830047</v>
      </c>
      <c r="CP8" s="343">
        <f t="shared" si="10"/>
        <v>2.4032110091743117</v>
      </c>
      <c r="CR8" s="416" t="str">
        <f t="shared" si="30"/>
        <v>1962/1963</v>
      </c>
      <c r="CS8" s="603">
        <v>101.992</v>
      </c>
      <c r="CT8" s="603">
        <v>2.0299999999999998</v>
      </c>
      <c r="CU8" s="603">
        <v>207.267</v>
      </c>
      <c r="CV8" s="603">
        <v>56.222999999999999</v>
      </c>
      <c r="CW8" s="603">
        <v>19.771999999999998</v>
      </c>
      <c r="CX8" s="603">
        <v>283.262</v>
      </c>
      <c r="CY8" s="603">
        <v>76.147999999999996</v>
      </c>
      <c r="CZ8" s="603">
        <v>138.62899999999999</v>
      </c>
      <c r="DA8" s="603">
        <v>214.77699999999999</v>
      </c>
      <c r="DB8" s="603">
        <v>20.074999999999999</v>
      </c>
      <c r="DC8" s="603">
        <v>283.262</v>
      </c>
      <c r="DD8" s="603">
        <v>48.41</v>
      </c>
      <c r="DE8" s="417">
        <f t="shared" si="31"/>
        <v>0.20612981792788651</v>
      </c>
      <c r="DG8" s="409" t="str">
        <f t="shared" si="32"/>
        <v>1962/1963</v>
      </c>
      <c r="DH8" s="426">
        <f t="shared" si="33"/>
        <v>0.1260883206526002</v>
      </c>
      <c r="DI8" s="426">
        <f t="shared" si="11"/>
        <v>0.66995073891625623</v>
      </c>
      <c r="DJ8" s="426">
        <f t="shared" si="11"/>
        <v>8.4258468545402782E-2</v>
      </c>
      <c r="DK8" s="426">
        <f t="shared" si="11"/>
        <v>3.8454013482026927E-2</v>
      </c>
      <c r="DL8" s="426">
        <f t="shared" si="11"/>
        <v>5.4622698765931623E-3</v>
      </c>
      <c r="DM8" s="426">
        <f t="shared" si="11"/>
        <v>6.9666951444245964E-2</v>
      </c>
      <c r="DN8" s="426">
        <f t="shared" si="11"/>
        <v>7.8321164048957309E-2</v>
      </c>
      <c r="DO8" s="426">
        <f t="shared" si="11"/>
        <v>5.9879246045199785E-2</v>
      </c>
      <c r="DP8" s="426">
        <f t="shared" si="11"/>
        <v>6.64177262928526E-2</v>
      </c>
      <c r="DQ8" s="426">
        <f t="shared" si="11"/>
        <v>0.1654296388542964</v>
      </c>
      <c r="DR8" s="426">
        <f t="shared" si="11"/>
        <v>6.9666951444245964E-2</v>
      </c>
      <c r="DS8" s="427">
        <f t="shared" si="11"/>
        <v>4.4370997727742209E-2</v>
      </c>
    </row>
    <row r="9" spans="1:123" ht="14.4" x14ac:dyDescent="0.3">
      <c r="A9" s="331" t="s">
        <v>289</v>
      </c>
      <c r="B9" s="587">
        <v>2.97</v>
      </c>
      <c r="C9" s="587">
        <v>1.8</v>
      </c>
      <c r="D9" s="587">
        <v>5.35</v>
      </c>
      <c r="E9" s="587">
        <v>0.161</v>
      </c>
      <c r="F9" s="587">
        <v>0</v>
      </c>
      <c r="G9" s="587">
        <v>5.5110000000000001</v>
      </c>
      <c r="H9" s="587">
        <v>0.47299999999999998</v>
      </c>
      <c r="I9" s="587">
        <v>1.5429999999999999</v>
      </c>
      <c r="J9" s="587">
        <v>2.016</v>
      </c>
      <c r="K9" s="587">
        <v>3.4220000000000002</v>
      </c>
      <c r="L9" s="587">
        <v>5.5110000000000001</v>
      </c>
      <c r="M9" s="587">
        <v>7.2999999999999995E-2</v>
      </c>
      <c r="N9" s="332">
        <f t="shared" si="12"/>
        <v>1.3424052960647295E-2</v>
      </c>
      <c r="O9" s="358"/>
      <c r="P9" s="334" t="str">
        <f t="shared" si="13"/>
        <v>1963/1964</v>
      </c>
      <c r="Q9" s="592">
        <v>8.1059999999999999</v>
      </c>
      <c r="R9" s="592">
        <v>1.1599999999999999</v>
      </c>
      <c r="S9" s="592">
        <v>9.4079999999999995</v>
      </c>
      <c r="T9" s="592">
        <v>1.96</v>
      </c>
      <c r="U9" s="592">
        <v>1E-3</v>
      </c>
      <c r="V9" s="592">
        <v>11.369</v>
      </c>
      <c r="W9" s="592">
        <v>3.6709999999999998</v>
      </c>
      <c r="X9" s="592">
        <v>5.63</v>
      </c>
      <c r="Y9" s="592">
        <v>9.3010000000000002</v>
      </c>
      <c r="Z9" s="592">
        <v>6.2E-2</v>
      </c>
      <c r="AA9" s="592">
        <v>11.369</v>
      </c>
      <c r="AB9" s="592">
        <v>2.0059999999999998</v>
      </c>
      <c r="AC9" s="335">
        <f t="shared" si="0"/>
        <v>0.21424757022321905</v>
      </c>
      <c r="AD9" s="358"/>
      <c r="AE9" s="611" t="str">
        <f t="shared" si="14"/>
        <v>1963/1964</v>
      </c>
      <c r="AF9" s="612">
        <v>0.16</v>
      </c>
      <c r="AG9" s="612">
        <v>1.29</v>
      </c>
      <c r="AH9" s="612">
        <v>0.20599999999999999</v>
      </c>
      <c r="AI9" s="612">
        <v>0</v>
      </c>
      <c r="AJ9" s="612">
        <v>0</v>
      </c>
      <c r="AK9" s="612">
        <v>0.20599999999999999</v>
      </c>
      <c r="AL9" s="612">
        <v>0.19700000000000001</v>
      </c>
      <c r="AM9" s="612">
        <v>0</v>
      </c>
      <c r="AN9" s="612">
        <v>0.19700000000000001</v>
      </c>
      <c r="AO9" s="612">
        <v>8.9999999999999993E-3</v>
      </c>
      <c r="AP9" s="612">
        <v>0.20599999999999999</v>
      </c>
      <c r="AQ9" s="612">
        <v>0</v>
      </c>
      <c r="AR9" s="613">
        <f t="shared" si="1"/>
        <v>0</v>
      </c>
      <c r="AS9" s="358"/>
      <c r="AT9" s="955" t="str">
        <f t="shared" si="15"/>
        <v>1963/1964</v>
      </c>
      <c r="AU9" s="956">
        <v>8.4000000000000005E-2</v>
      </c>
      <c r="AV9" s="956">
        <v>2.1</v>
      </c>
      <c r="AW9" s="956">
        <v>0.17599999999999999</v>
      </c>
      <c r="AX9" s="956">
        <v>0</v>
      </c>
      <c r="AY9" s="956">
        <v>0</v>
      </c>
      <c r="AZ9" s="956">
        <v>0.17599999999999999</v>
      </c>
      <c r="BA9" s="956">
        <v>2.5999999999999999E-2</v>
      </c>
      <c r="BB9" s="956">
        <v>0.15</v>
      </c>
      <c r="BC9" s="956">
        <v>0.17599999999999999</v>
      </c>
      <c r="BD9" s="956">
        <v>0</v>
      </c>
      <c r="BE9" s="956">
        <v>0.17599999999999999</v>
      </c>
      <c r="BF9" s="956">
        <v>0</v>
      </c>
      <c r="BG9" s="957">
        <f t="shared" si="2"/>
        <v>0</v>
      </c>
      <c r="BH9" s="358"/>
      <c r="BI9" s="337" t="str">
        <f t="shared" si="16"/>
        <v>1963/1964</v>
      </c>
      <c r="BJ9" s="429">
        <f t="shared" si="17"/>
        <v>1.948</v>
      </c>
      <c r="BK9" s="429">
        <f t="shared" si="18"/>
        <v>1.0985626283367567</v>
      </c>
      <c r="BL9" s="429">
        <f t="shared" si="19"/>
        <v>2.1400000000000019</v>
      </c>
      <c r="BM9" s="429">
        <f t="shared" si="20"/>
        <v>2.7000000000000135E-2</v>
      </c>
      <c r="BN9" s="429">
        <f t="shared" si="21"/>
        <v>0.14899999999999999</v>
      </c>
      <c r="BO9" s="429">
        <f t="shared" si="22"/>
        <v>2.3160000000000003</v>
      </c>
      <c r="BP9" s="429">
        <f t="shared" si="23"/>
        <v>1.6540000000000001</v>
      </c>
      <c r="BQ9" s="429">
        <f t="shared" si="24"/>
        <v>0.64600000000000024</v>
      </c>
      <c r="BR9" s="429">
        <f t="shared" si="25"/>
        <v>2.2999999999999998</v>
      </c>
      <c r="BS9" s="429">
        <f t="shared" si="26"/>
        <v>1.0000000000000651E-3</v>
      </c>
      <c r="BT9" s="429">
        <f t="shared" si="27"/>
        <v>2.3160000000000003</v>
      </c>
      <c r="BU9" s="429">
        <f t="shared" si="28"/>
        <v>1.5000000000000124E-2</v>
      </c>
      <c r="BV9" s="430">
        <f t="shared" si="5"/>
        <v>6.5189048239896246E-3</v>
      </c>
      <c r="BW9" s="358"/>
      <c r="BX9" s="338" t="str">
        <f t="shared" si="29"/>
        <v>1963/1964</v>
      </c>
      <c r="BY9" s="597">
        <v>13.268000000000001</v>
      </c>
      <c r="BZ9" s="597">
        <v>1.3</v>
      </c>
      <c r="CA9" s="597">
        <v>17.28</v>
      </c>
      <c r="CB9" s="597">
        <v>2.1480000000000001</v>
      </c>
      <c r="CC9" s="597">
        <v>0.15</v>
      </c>
      <c r="CD9" s="597">
        <v>19.577999999999999</v>
      </c>
      <c r="CE9" s="597">
        <v>6.0209999999999999</v>
      </c>
      <c r="CF9" s="597">
        <v>7.9690000000000003</v>
      </c>
      <c r="CG9" s="597">
        <v>13.99</v>
      </c>
      <c r="CH9" s="597">
        <v>3.4940000000000002</v>
      </c>
      <c r="CI9" s="597">
        <v>19.577999999999999</v>
      </c>
      <c r="CJ9" s="597">
        <v>2.0939999999999999</v>
      </c>
      <c r="CK9" s="339">
        <f t="shared" si="6"/>
        <v>0.1197666437886067</v>
      </c>
      <c r="CL9" s="359"/>
      <c r="CM9" s="341">
        <f t="shared" si="7"/>
        <v>0.5444444444444444</v>
      </c>
      <c r="CN9" s="342">
        <f t="shared" si="8"/>
        <v>0.30960648148148145</v>
      </c>
      <c r="CO9" s="342">
        <f t="shared" si="9"/>
        <v>0.1238425925925927</v>
      </c>
      <c r="CP9" s="343">
        <f t="shared" si="10"/>
        <v>1.7585046728971963</v>
      </c>
      <c r="CR9" s="416" t="str">
        <f t="shared" si="30"/>
        <v>1963/1964</v>
      </c>
      <c r="CS9" s="603">
        <v>107.361</v>
      </c>
      <c r="CT9" s="603">
        <v>2.02</v>
      </c>
      <c r="CU9" s="603">
        <v>217.054</v>
      </c>
      <c r="CV9" s="603">
        <v>48.41</v>
      </c>
      <c r="CW9" s="603">
        <v>22.285</v>
      </c>
      <c r="CX9" s="603">
        <v>287.74900000000002</v>
      </c>
      <c r="CY9" s="603">
        <v>72.626999999999995</v>
      </c>
      <c r="CZ9" s="603">
        <v>140.32599999999999</v>
      </c>
      <c r="DA9" s="603">
        <v>212.953</v>
      </c>
      <c r="DB9" s="603">
        <v>21.853000000000002</v>
      </c>
      <c r="DC9" s="603">
        <v>287.74900000000002</v>
      </c>
      <c r="DD9" s="603">
        <v>52.942999999999998</v>
      </c>
      <c r="DE9" s="417">
        <f t="shared" si="31"/>
        <v>0.22547549892251473</v>
      </c>
      <c r="DG9" s="409" t="str">
        <f t="shared" si="32"/>
        <v>1963/1964</v>
      </c>
      <c r="DH9" s="426">
        <f t="shared" si="33"/>
        <v>0.12358305157366269</v>
      </c>
      <c r="DI9" s="426">
        <f t="shared" si="11"/>
        <v>0.64356435643564358</v>
      </c>
      <c r="DJ9" s="426">
        <f t="shared" si="11"/>
        <v>7.9611525242566372E-2</v>
      </c>
      <c r="DK9" s="426">
        <f t="shared" si="11"/>
        <v>4.4370997727742209E-2</v>
      </c>
      <c r="DL9" s="426">
        <f t="shared" si="11"/>
        <v>6.7309849674669058E-3</v>
      </c>
      <c r="DM9" s="426">
        <f t="shared" si="11"/>
        <v>6.8038464078068031E-2</v>
      </c>
      <c r="DN9" s="426">
        <f t="shared" si="11"/>
        <v>8.2903052583749845E-2</v>
      </c>
      <c r="DO9" s="426">
        <f t="shared" si="11"/>
        <v>5.6789190884084212E-2</v>
      </c>
      <c r="DP9" s="426">
        <f t="shared" si="11"/>
        <v>6.5695247308091453E-2</v>
      </c>
      <c r="DQ9" s="426">
        <f t="shared" si="11"/>
        <v>0.15988651443737703</v>
      </c>
      <c r="DR9" s="426">
        <f t="shared" si="11"/>
        <v>6.8038464078068031E-2</v>
      </c>
      <c r="DS9" s="427">
        <f t="shared" si="11"/>
        <v>3.9551970987665983E-2</v>
      </c>
    </row>
    <row r="10" spans="1:123" ht="14.4" x14ac:dyDescent="0.3">
      <c r="A10" s="331" t="s">
        <v>290</v>
      </c>
      <c r="B10" s="587">
        <v>3.0619999999999998</v>
      </c>
      <c r="C10" s="587">
        <v>1.68</v>
      </c>
      <c r="D10" s="587">
        <v>5.14</v>
      </c>
      <c r="E10" s="587">
        <v>7.2999999999999995E-2</v>
      </c>
      <c r="F10" s="587">
        <v>0</v>
      </c>
      <c r="G10" s="587">
        <v>5.2130000000000001</v>
      </c>
      <c r="H10" s="587">
        <v>0.501</v>
      </c>
      <c r="I10" s="587">
        <v>1.946</v>
      </c>
      <c r="J10" s="587">
        <v>2.4470000000000001</v>
      </c>
      <c r="K10" s="587">
        <v>2.6669999999999998</v>
      </c>
      <c r="L10" s="587">
        <v>5.2130000000000001</v>
      </c>
      <c r="M10" s="587">
        <v>9.9000000000000005E-2</v>
      </c>
      <c r="N10" s="332">
        <f t="shared" si="12"/>
        <v>1.9358623386781387E-2</v>
      </c>
      <c r="O10" s="358"/>
      <c r="P10" s="334" t="str">
        <f t="shared" si="13"/>
        <v>1964/1965</v>
      </c>
      <c r="Q10" s="592">
        <v>8.7710000000000008</v>
      </c>
      <c r="R10" s="592">
        <v>1.38</v>
      </c>
      <c r="S10" s="592">
        <v>12.112</v>
      </c>
      <c r="T10" s="592">
        <v>2.0059999999999998</v>
      </c>
      <c r="U10" s="592">
        <v>7.0000000000000001E-3</v>
      </c>
      <c r="V10" s="592">
        <v>14.125</v>
      </c>
      <c r="W10" s="592">
        <v>3.8069999999999999</v>
      </c>
      <c r="X10" s="592">
        <v>6.2</v>
      </c>
      <c r="Y10" s="592">
        <v>10.007</v>
      </c>
      <c r="Z10" s="592">
        <v>0.56000000000000005</v>
      </c>
      <c r="AA10" s="592">
        <v>14.125</v>
      </c>
      <c r="AB10" s="592">
        <v>3.5579999999999998</v>
      </c>
      <c r="AC10" s="335">
        <f t="shared" si="0"/>
        <v>0.33670862117914258</v>
      </c>
      <c r="AD10" s="358"/>
      <c r="AE10" s="611" t="str">
        <f t="shared" si="14"/>
        <v>1964/1965</v>
      </c>
      <c r="AF10" s="612">
        <v>0.16200000000000001</v>
      </c>
      <c r="AG10" s="612">
        <v>1.3</v>
      </c>
      <c r="AH10" s="612">
        <v>0.21</v>
      </c>
      <c r="AI10" s="612">
        <v>0</v>
      </c>
      <c r="AJ10" s="612">
        <v>0</v>
      </c>
      <c r="AK10" s="612">
        <v>0.21</v>
      </c>
      <c r="AL10" s="612">
        <v>0.20200000000000001</v>
      </c>
      <c r="AM10" s="612">
        <v>0</v>
      </c>
      <c r="AN10" s="612">
        <v>0.20200000000000001</v>
      </c>
      <c r="AO10" s="612">
        <v>8.0000000000000002E-3</v>
      </c>
      <c r="AP10" s="612">
        <v>0.21</v>
      </c>
      <c r="AQ10" s="612">
        <v>0</v>
      </c>
      <c r="AR10" s="613">
        <f t="shared" si="1"/>
        <v>0</v>
      </c>
      <c r="AS10" s="358"/>
      <c r="AT10" s="955" t="str">
        <f t="shared" si="15"/>
        <v>1964/1965</v>
      </c>
      <c r="AU10" s="956">
        <v>8.7999999999999995E-2</v>
      </c>
      <c r="AV10" s="956">
        <v>2.75</v>
      </c>
      <c r="AW10" s="956">
        <v>0.24199999999999999</v>
      </c>
      <c r="AX10" s="956">
        <v>0</v>
      </c>
      <c r="AY10" s="956">
        <v>1.2E-2</v>
      </c>
      <c r="AZ10" s="956">
        <v>0.254</v>
      </c>
      <c r="BA10" s="956">
        <v>3.7999999999999999E-2</v>
      </c>
      <c r="BB10" s="956">
        <v>0.216</v>
      </c>
      <c r="BC10" s="956">
        <v>0.254</v>
      </c>
      <c r="BD10" s="956">
        <v>0</v>
      </c>
      <c r="BE10" s="956">
        <v>0.254</v>
      </c>
      <c r="BF10" s="956">
        <v>0</v>
      </c>
      <c r="BG10" s="957">
        <f t="shared" si="2"/>
        <v>0</v>
      </c>
      <c r="BH10" s="358"/>
      <c r="BI10" s="337" t="str">
        <f t="shared" si="16"/>
        <v>1964/1965</v>
      </c>
      <c r="BJ10" s="429">
        <f t="shared" si="17"/>
        <v>2.0860000000000003</v>
      </c>
      <c r="BK10" s="429">
        <f t="shared" si="18"/>
        <v>1.1524448705656758</v>
      </c>
      <c r="BL10" s="429">
        <f t="shared" si="19"/>
        <v>2.4039999999999999</v>
      </c>
      <c r="BM10" s="429">
        <f t="shared" si="20"/>
        <v>1.5000000000000124E-2</v>
      </c>
      <c r="BN10" s="429">
        <f t="shared" si="21"/>
        <v>0.14099999999999999</v>
      </c>
      <c r="BO10" s="429">
        <f t="shared" si="22"/>
        <v>2.5599999999999974</v>
      </c>
      <c r="BP10" s="429">
        <f t="shared" si="23"/>
        <v>1.9799999999999993</v>
      </c>
      <c r="BQ10" s="429">
        <f t="shared" si="24"/>
        <v>0.56199999999999961</v>
      </c>
      <c r="BR10" s="429">
        <f t="shared" si="25"/>
        <v>2.5419999999999994</v>
      </c>
      <c r="BS10" s="429">
        <f t="shared" si="26"/>
        <v>1.0000000000003409E-3</v>
      </c>
      <c r="BT10" s="429">
        <f t="shared" si="27"/>
        <v>2.5599999999999974</v>
      </c>
      <c r="BU10" s="429">
        <f t="shared" si="28"/>
        <v>1.6999999999999904E-2</v>
      </c>
      <c r="BV10" s="430">
        <f t="shared" si="5"/>
        <v>6.6850176956350397E-3</v>
      </c>
      <c r="BW10" s="358"/>
      <c r="BX10" s="338" t="str">
        <f t="shared" si="29"/>
        <v>1964/1965</v>
      </c>
      <c r="BY10" s="597">
        <v>14.169</v>
      </c>
      <c r="BZ10" s="597">
        <v>1.42</v>
      </c>
      <c r="CA10" s="597">
        <v>20.108000000000001</v>
      </c>
      <c r="CB10" s="597">
        <v>2.0939999999999999</v>
      </c>
      <c r="CC10" s="597">
        <v>0.16</v>
      </c>
      <c r="CD10" s="597">
        <v>22.361999999999998</v>
      </c>
      <c r="CE10" s="597">
        <v>6.5279999999999996</v>
      </c>
      <c r="CF10" s="597">
        <v>8.9239999999999995</v>
      </c>
      <c r="CG10" s="597">
        <v>15.452</v>
      </c>
      <c r="CH10" s="597">
        <v>3.2360000000000002</v>
      </c>
      <c r="CI10" s="597">
        <v>22.361999999999998</v>
      </c>
      <c r="CJ10" s="597">
        <v>3.6739999999999999</v>
      </c>
      <c r="CK10" s="339">
        <f t="shared" si="6"/>
        <v>0.19659674657534248</v>
      </c>
      <c r="CL10" s="359"/>
      <c r="CM10" s="341">
        <f t="shared" si="7"/>
        <v>0.60234732444798089</v>
      </c>
      <c r="CN10" s="342">
        <f t="shared" si="8"/>
        <v>0.25561965386910679</v>
      </c>
      <c r="CO10" s="342">
        <f t="shared" si="9"/>
        <v>0.11955440620648497</v>
      </c>
      <c r="CP10" s="343">
        <f t="shared" si="10"/>
        <v>2.3564202334630351</v>
      </c>
      <c r="CR10" s="416" t="str">
        <f t="shared" si="30"/>
        <v>1964/1965</v>
      </c>
      <c r="CS10" s="603">
        <v>105.985</v>
      </c>
      <c r="CT10" s="603">
        <v>2.0299999999999998</v>
      </c>
      <c r="CU10" s="603">
        <v>215.38900000000001</v>
      </c>
      <c r="CV10" s="603">
        <v>52.942999999999998</v>
      </c>
      <c r="CW10" s="603">
        <v>21.431999999999999</v>
      </c>
      <c r="CX10" s="603">
        <v>289.76400000000001</v>
      </c>
      <c r="CY10" s="603">
        <v>76.215000000000003</v>
      </c>
      <c r="CZ10" s="603">
        <v>146.489</v>
      </c>
      <c r="DA10" s="603">
        <v>222.70400000000001</v>
      </c>
      <c r="DB10" s="603">
        <v>23.946000000000002</v>
      </c>
      <c r="DC10" s="603">
        <v>289.76400000000001</v>
      </c>
      <c r="DD10" s="603">
        <v>43.113999999999997</v>
      </c>
      <c r="DE10" s="417">
        <f t="shared" si="31"/>
        <v>0.17479829718224202</v>
      </c>
      <c r="DG10" s="409" t="str">
        <f t="shared" si="32"/>
        <v>1964/1965</v>
      </c>
      <c r="DH10" s="426">
        <f t="shared" si="33"/>
        <v>0.13368872953719865</v>
      </c>
      <c r="DI10" s="426">
        <f t="shared" si="11"/>
        <v>0.69950738916256161</v>
      </c>
      <c r="DJ10" s="426">
        <f t="shared" si="11"/>
        <v>9.3356670953484155E-2</v>
      </c>
      <c r="DK10" s="426">
        <f t="shared" si="11"/>
        <v>3.9551970987665983E-2</v>
      </c>
      <c r="DL10" s="426">
        <f t="shared" si="11"/>
        <v>7.465472191116089E-3</v>
      </c>
      <c r="DM10" s="426">
        <f t="shared" si="11"/>
        <v>7.7173147803039702E-2</v>
      </c>
      <c r="DN10" s="426">
        <f t="shared" si="11"/>
        <v>8.5652430623892925E-2</v>
      </c>
      <c r="DO10" s="426">
        <f t="shared" si="11"/>
        <v>6.0919249909549514E-2</v>
      </c>
      <c r="DP10" s="426">
        <f t="shared" si="11"/>
        <v>6.9383576406351025E-2</v>
      </c>
      <c r="DQ10" s="426">
        <f t="shared" si="11"/>
        <v>0.13513739246638271</v>
      </c>
      <c r="DR10" s="426">
        <f t="shared" si="11"/>
        <v>7.7173147803039702E-2</v>
      </c>
      <c r="DS10" s="427">
        <f t="shared" si="11"/>
        <v>8.5215939138098995E-2</v>
      </c>
    </row>
    <row r="11" spans="1:123" ht="14.4" x14ac:dyDescent="0.3">
      <c r="A11" s="331" t="s">
        <v>291</v>
      </c>
      <c r="B11" s="587">
        <v>3.274</v>
      </c>
      <c r="C11" s="587">
        <v>2.15</v>
      </c>
      <c r="D11" s="587">
        <v>7.04</v>
      </c>
      <c r="E11" s="587">
        <v>9.9000000000000005E-2</v>
      </c>
      <c r="F11" s="587">
        <v>1E-3</v>
      </c>
      <c r="G11" s="587">
        <v>7.14</v>
      </c>
      <c r="H11" s="587">
        <v>0.48299999999999998</v>
      </c>
      <c r="I11" s="587">
        <v>2.722</v>
      </c>
      <c r="J11" s="587">
        <v>3.2050000000000001</v>
      </c>
      <c r="K11" s="587">
        <v>3.855</v>
      </c>
      <c r="L11" s="587">
        <v>7.14</v>
      </c>
      <c r="M11" s="587">
        <v>0.08</v>
      </c>
      <c r="N11" s="332">
        <f t="shared" si="12"/>
        <v>1.1331444759206798E-2</v>
      </c>
      <c r="O11" s="358"/>
      <c r="P11" s="334" t="str">
        <f t="shared" si="13"/>
        <v>1965/1966</v>
      </c>
      <c r="Q11" s="592">
        <v>8.7029999999999994</v>
      </c>
      <c r="R11" s="592">
        <v>1.31</v>
      </c>
      <c r="S11" s="592">
        <v>11.371</v>
      </c>
      <c r="T11" s="592">
        <v>3.5579999999999998</v>
      </c>
      <c r="U11" s="592">
        <v>5.0000000000000001E-3</v>
      </c>
      <c r="V11" s="592">
        <v>14.933999999999999</v>
      </c>
      <c r="W11" s="592">
        <v>3.7679999999999998</v>
      </c>
      <c r="X11" s="592">
        <v>7.9349999999999996</v>
      </c>
      <c r="Y11" s="592">
        <v>11.702999999999999</v>
      </c>
      <c r="Z11" s="592">
        <v>0.621</v>
      </c>
      <c r="AA11" s="592">
        <v>14.933999999999999</v>
      </c>
      <c r="AB11" s="592">
        <v>2.61</v>
      </c>
      <c r="AC11" s="335">
        <f t="shared" si="0"/>
        <v>0.21178188899707887</v>
      </c>
      <c r="AD11" s="358"/>
      <c r="AE11" s="611" t="str">
        <f t="shared" si="14"/>
        <v>1965/1966</v>
      </c>
      <c r="AF11" s="612">
        <v>0.151</v>
      </c>
      <c r="AG11" s="612">
        <v>1.1000000000000001</v>
      </c>
      <c r="AH11" s="612">
        <v>0.16600000000000001</v>
      </c>
      <c r="AI11" s="612">
        <v>0</v>
      </c>
      <c r="AJ11" s="612">
        <v>0</v>
      </c>
      <c r="AK11" s="612">
        <v>0.16600000000000001</v>
      </c>
      <c r="AL11" s="612">
        <v>0.16500000000000001</v>
      </c>
      <c r="AM11" s="612">
        <v>0</v>
      </c>
      <c r="AN11" s="612">
        <v>0.16500000000000001</v>
      </c>
      <c r="AO11" s="612">
        <v>1E-3</v>
      </c>
      <c r="AP11" s="612">
        <v>0.16600000000000001</v>
      </c>
      <c r="AQ11" s="612">
        <v>0</v>
      </c>
      <c r="AR11" s="613">
        <f t="shared" si="1"/>
        <v>0</v>
      </c>
      <c r="AS11" s="358"/>
      <c r="AT11" s="955" t="str">
        <f t="shared" si="15"/>
        <v>1965/1966</v>
      </c>
      <c r="AU11" s="956">
        <v>8.7999999999999995E-2</v>
      </c>
      <c r="AV11" s="956">
        <v>2.96</v>
      </c>
      <c r="AW11" s="956">
        <v>0.26</v>
      </c>
      <c r="AX11" s="956">
        <v>0</v>
      </c>
      <c r="AY11" s="956">
        <v>3.4000000000000002E-2</v>
      </c>
      <c r="AZ11" s="956">
        <v>0.29399999999999998</v>
      </c>
      <c r="BA11" s="956">
        <v>3.9E-2</v>
      </c>
      <c r="BB11" s="956">
        <v>0.24299999999999999</v>
      </c>
      <c r="BC11" s="956">
        <v>0.28199999999999997</v>
      </c>
      <c r="BD11" s="956">
        <v>0</v>
      </c>
      <c r="BE11" s="956">
        <v>0.29399999999999998</v>
      </c>
      <c r="BF11" s="956">
        <v>1.2E-2</v>
      </c>
      <c r="BG11" s="957">
        <f t="shared" si="2"/>
        <v>4.2553191489361708E-2</v>
      </c>
      <c r="BH11" s="358"/>
      <c r="BI11" s="337" t="str">
        <f t="shared" si="16"/>
        <v>1965/1966</v>
      </c>
      <c r="BJ11" s="429">
        <f t="shared" si="17"/>
        <v>2.2100000000000017</v>
      </c>
      <c r="BK11" s="429">
        <f t="shared" si="18"/>
        <v>1.1393665158371036</v>
      </c>
      <c r="BL11" s="429">
        <f t="shared" si="19"/>
        <v>2.5180000000000007</v>
      </c>
      <c r="BM11" s="429">
        <f t="shared" si="20"/>
        <v>1.6999999999999904E-2</v>
      </c>
      <c r="BN11" s="429">
        <f t="shared" si="21"/>
        <v>4.0999999999999995E-2</v>
      </c>
      <c r="BO11" s="429">
        <f t="shared" si="22"/>
        <v>2.5759999999999996</v>
      </c>
      <c r="BP11" s="429">
        <f t="shared" si="23"/>
        <v>1.8300000000000007</v>
      </c>
      <c r="BQ11" s="429">
        <f t="shared" si="24"/>
        <v>0.71500000000000108</v>
      </c>
      <c r="BR11" s="429">
        <f t="shared" si="25"/>
        <v>2.544999999999999</v>
      </c>
      <c r="BS11" s="429">
        <f t="shared" si="26"/>
        <v>5.9999999999996731E-3</v>
      </c>
      <c r="BT11" s="429">
        <f t="shared" si="27"/>
        <v>2.5759999999999996</v>
      </c>
      <c r="BU11" s="429">
        <f t="shared" si="28"/>
        <v>2.4999999999999922E-2</v>
      </c>
      <c r="BV11" s="430">
        <f t="shared" si="5"/>
        <v>9.8000784006271793E-3</v>
      </c>
      <c r="BW11" s="358"/>
      <c r="BX11" s="338" t="str">
        <f t="shared" si="29"/>
        <v>1965/1966</v>
      </c>
      <c r="BY11" s="597">
        <v>14.426</v>
      </c>
      <c r="BZ11" s="597">
        <v>1.48</v>
      </c>
      <c r="CA11" s="597">
        <v>21.355</v>
      </c>
      <c r="CB11" s="597">
        <v>3.6739999999999999</v>
      </c>
      <c r="CC11" s="597">
        <v>8.1000000000000003E-2</v>
      </c>
      <c r="CD11" s="597">
        <v>25.11</v>
      </c>
      <c r="CE11" s="597">
        <v>6.2850000000000001</v>
      </c>
      <c r="CF11" s="597">
        <v>11.615</v>
      </c>
      <c r="CG11" s="597">
        <v>17.899999999999999</v>
      </c>
      <c r="CH11" s="597">
        <v>4.4829999999999997</v>
      </c>
      <c r="CI11" s="597">
        <v>25.11</v>
      </c>
      <c r="CJ11" s="597">
        <v>2.7269999999999999</v>
      </c>
      <c r="CK11" s="339">
        <f t="shared" si="6"/>
        <v>0.12183353437876961</v>
      </c>
      <c r="CL11" s="359"/>
      <c r="CM11" s="341">
        <f t="shared" si="7"/>
        <v>0.53247483025052678</v>
      </c>
      <c r="CN11" s="342">
        <f t="shared" si="8"/>
        <v>0.32966518379770543</v>
      </c>
      <c r="CO11" s="342">
        <f t="shared" si="9"/>
        <v>0.11791149613673615</v>
      </c>
      <c r="CP11" s="343">
        <f t="shared" si="10"/>
        <v>1.6151988636363637</v>
      </c>
      <c r="CR11" s="416" t="str">
        <f t="shared" si="30"/>
        <v>1965/1966</v>
      </c>
      <c r="CS11" s="603">
        <v>104.471</v>
      </c>
      <c r="CT11" s="603">
        <v>2.16</v>
      </c>
      <c r="CU11" s="603">
        <v>225.48500000000001</v>
      </c>
      <c r="CV11" s="603">
        <v>43.113999999999997</v>
      </c>
      <c r="CW11" s="603">
        <v>25.359000000000002</v>
      </c>
      <c r="CX11" s="603">
        <v>293.95800000000003</v>
      </c>
      <c r="CY11" s="603">
        <v>76.932000000000002</v>
      </c>
      <c r="CZ11" s="603">
        <v>155.273</v>
      </c>
      <c r="DA11" s="603">
        <v>232.20500000000001</v>
      </c>
      <c r="DB11" s="603">
        <v>28.073</v>
      </c>
      <c r="DC11" s="603">
        <v>293.95800000000003</v>
      </c>
      <c r="DD11" s="603">
        <v>33.68</v>
      </c>
      <c r="DE11" s="417">
        <f t="shared" si="31"/>
        <v>0.12940010296682777</v>
      </c>
      <c r="DG11" s="409" t="str">
        <f t="shared" si="32"/>
        <v>1965/1966</v>
      </c>
      <c r="DH11" s="426">
        <f t="shared" si="33"/>
        <v>0.13808616745316882</v>
      </c>
      <c r="DI11" s="426">
        <f t="shared" si="11"/>
        <v>0.68518518518518512</v>
      </c>
      <c r="DJ11" s="426">
        <f t="shared" si="11"/>
        <v>9.4706964986584471E-2</v>
      </c>
      <c r="DK11" s="426">
        <f t="shared" si="11"/>
        <v>8.5215939138098995E-2</v>
      </c>
      <c r="DL11" s="426">
        <f t="shared" si="11"/>
        <v>3.1941322607358332E-3</v>
      </c>
      <c r="DM11" s="426">
        <f t="shared" si="11"/>
        <v>8.5420366174759649E-2</v>
      </c>
      <c r="DN11" s="426">
        <f t="shared" si="11"/>
        <v>8.1695523319294958E-2</v>
      </c>
      <c r="DO11" s="426">
        <f t="shared" si="11"/>
        <v>7.4803732780328841E-2</v>
      </c>
      <c r="DP11" s="426">
        <f t="shared" si="11"/>
        <v>7.7087056695592251E-2</v>
      </c>
      <c r="DQ11" s="426">
        <f t="shared" si="11"/>
        <v>0.15969080611263489</v>
      </c>
      <c r="DR11" s="426">
        <f t="shared" si="11"/>
        <v>8.5420366174759649E-2</v>
      </c>
      <c r="DS11" s="427">
        <f t="shared" si="11"/>
        <v>8.0967933491686461E-2</v>
      </c>
    </row>
    <row r="12" spans="1:123" ht="14.4" x14ac:dyDescent="0.3">
      <c r="A12" s="331" t="s">
        <v>292</v>
      </c>
      <c r="B12" s="587">
        <v>3.45</v>
      </c>
      <c r="C12" s="587">
        <v>2.3199999999999998</v>
      </c>
      <c r="D12" s="587">
        <v>8</v>
      </c>
      <c r="E12" s="587">
        <v>0.08</v>
      </c>
      <c r="F12" s="587">
        <v>0</v>
      </c>
      <c r="G12" s="587">
        <v>8.08</v>
      </c>
      <c r="H12" s="587">
        <v>0.55800000000000005</v>
      </c>
      <c r="I12" s="587">
        <v>3.2229999999999999</v>
      </c>
      <c r="J12" s="587">
        <v>3.7810000000000001</v>
      </c>
      <c r="K12" s="587">
        <v>4.117</v>
      </c>
      <c r="L12" s="587">
        <v>8.08</v>
      </c>
      <c r="M12" s="587">
        <v>0.182</v>
      </c>
      <c r="N12" s="332">
        <f t="shared" si="12"/>
        <v>2.3043808559128895E-2</v>
      </c>
      <c r="O12" s="358"/>
      <c r="P12" s="334" t="str">
        <f t="shared" si="13"/>
        <v>1966/1967</v>
      </c>
      <c r="Q12" s="592">
        <v>9.2739999999999991</v>
      </c>
      <c r="R12" s="592">
        <v>1.38</v>
      </c>
      <c r="S12" s="592">
        <v>12.824</v>
      </c>
      <c r="T12" s="592">
        <v>2.61</v>
      </c>
      <c r="U12" s="592">
        <v>8.9999999999999993E-3</v>
      </c>
      <c r="V12" s="592">
        <v>15.443</v>
      </c>
      <c r="W12" s="592">
        <v>3.79</v>
      </c>
      <c r="X12" s="592">
        <v>7.16</v>
      </c>
      <c r="Y12" s="592">
        <v>10.95</v>
      </c>
      <c r="Z12" s="592">
        <v>0.48299999999999998</v>
      </c>
      <c r="AA12" s="592">
        <v>15.443</v>
      </c>
      <c r="AB12" s="592">
        <v>4.01</v>
      </c>
      <c r="AC12" s="335">
        <f t="shared" si="0"/>
        <v>0.35073908860316627</v>
      </c>
      <c r="AD12" s="358"/>
      <c r="AE12" s="611" t="str">
        <f t="shared" si="14"/>
        <v>1966/1967</v>
      </c>
      <c r="AF12" s="612">
        <v>0.17299999999999999</v>
      </c>
      <c r="AG12" s="612">
        <v>1.3</v>
      </c>
      <c r="AH12" s="612">
        <v>0.22500000000000001</v>
      </c>
      <c r="AI12" s="612">
        <v>0</v>
      </c>
      <c r="AJ12" s="612">
        <v>0</v>
      </c>
      <c r="AK12" s="612">
        <v>0.22500000000000001</v>
      </c>
      <c r="AL12" s="612">
        <v>0.216</v>
      </c>
      <c r="AM12" s="612">
        <v>0</v>
      </c>
      <c r="AN12" s="612">
        <v>0.216</v>
      </c>
      <c r="AO12" s="612">
        <v>8.9999999999999993E-3</v>
      </c>
      <c r="AP12" s="612">
        <v>0.22500000000000001</v>
      </c>
      <c r="AQ12" s="612">
        <v>0</v>
      </c>
      <c r="AR12" s="613">
        <f t="shared" si="1"/>
        <v>0</v>
      </c>
      <c r="AS12" s="358"/>
      <c r="AT12" s="955" t="str">
        <f t="shared" si="15"/>
        <v>1966/1967</v>
      </c>
      <c r="AU12" s="956">
        <v>8.1000000000000003E-2</v>
      </c>
      <c r="AV12" s="956">
        <v>3.52</v>
      </c>
      <c r="AW12" s="956">
        <v>0.28499999999999998</v>
      </c>
      <c r="AX12" s="956">
        <v>1.2E-2</v>
      </c>
      <c r="AY12" s="956">
        <v>7.0999999999999994E-2</v>
      </c>
      <c r="AZ12" s="956">
        <v>0.36799999999999999</v>
      </c>
      <c r="BA12" s="956">
        <v>0.05</v>
      </c>
      <c r="BB12" s="956">
        <v>0.29799999999999999</v>
      </c>
      <c r="BC12" s="956">
        <v>0.34799999999999998</v>
      </c>
      <c r="BD12" s="956">
        <v>0</v>
      </c>
      <c r="BE12" s="956">
        <v>0.36799999999999999</v>
      </c>
      <c r="BF12" s="956">
        <v>0.02</v>
      </c>
      <c r="BG12" s="957">
        <f t="shared" si="2"/>
        <v>5.7471264367816098E-2</v>
      </c>
      <c r="BH12" s="358"/>
      <c r="BI12" s="337" t="str">
        <f t="shared" si="16"/>
        <v>1966/1967</v>
      </c>
      <c r="BJ12" s="429">
        <f t="shared" si="17"/>
        <v>2.2140000000000017</v>
      </c>
      <c r="BK12" s="429">
        <f t="shared" si="18"/>
        <v>1.1264679313459789</v>
      </c>
      <c r="BL12" s="429">
        <f t="shared" si="19"/>
        <v>2.4939999999999993</v>
      </c>
      <c r="BM12" s="429">
        <f t="shared" si="20"/>
        <v>2.4999999999999922E-2</v>
      </c>
      <c r="BN12" s="429">
        <f t="shared" si="21"/>
        <v>9.9999999999999992E-2</v>
      </c>
      <c r="BO12" s="429">
        <f t="shared" si="22"/>
        <v>2.6190000000000015</v>
      </c>
      <c r="BP12" s="429">
        <f t="shared" si="23"/>
        <v>1.8580000000000005</v>
      </c>
      <c r="BQ12" s="429">
        <f t="shared" si="24"/>
        <v>0.66500000000000092</v>
      </c>
      <c r="BR12" s="429">
        <f t="shared" si="25"/>
        <v>2.5230000000000015</v>
      </c>
      <c r="BS12" s="429">
        <f t="shared" si="26"/>
        <v>1.0000000000003426E-3</v>
      </c>
      <c r="BT12" s="429">
        <f t="shared" si="27"/>
        <v>2.6190000000000015</v>
      </c>
      <c r="BU12" s="429">
        <f t="shared" si="28"/>
        <v>9.5000000000000209E-2</v>
      </c>
      <c r="BV12" s="430">
        <f t="shared" si="5"/>
        <v>3.7638668779714793E-2</v>
      </c>
      <c r="BW12" s="358"/>
      <c r="BX12" s="338" t="str">
        <f t="shared" si="29"/>
        <v>1966/1967</v>
      </c>
      <c r="BY12" s="597">
        <v>15.192</v>
      </c>
      <c r="BZ12" s="597">
        <v>1.57</v>
      </c>
      <c r="CA12" s="597">
        <v>23.827999999999999</v>
      </c>
      <c r="CB12" s="597">
        <v>2.7269999999999999</v>
      </c>
      <c r="CC12" s="597">
        <v>0.18</v>
      </c>
      <c r="CD12" s="597">
        <v>26.734999999999999</v>
      </c>
      <c r="CE12" s="597">
        <v>6.4720000000000004</v>
      </c>
      <c r="CF12" s="597">
        <v>11.346</v>
      </c>
      <c r="CG12" s="597">
        <v>17.818000000000001</v>
      </c>
      <c r="CH12" s="597">
        <v>4.6100000000000003</v>
      </c>
      <c r="CI12" s="597">
        <v>26.734999999999999</v>
      </c>
      <c r="CJ12" s="597">
        <v>4.3070000000000004</v>
      </c>
      <c r="CK12" s="339">
        <f t="shared" si="6"/>
        <v>0.1920367397895488</v>
      </c>
      <c r="CL12" s="359"/>
      <c r="CM12" s="341">
        <f t="shared" si="7"/>
        <v>0.53819036427732081</v>
      </c>
      <c r="CN12" s="342">
        <f t="shared" si="8"/>
        <v>0.33573946617424877</v>
      </c>
      <c r="CO12" s="342">
        <f t="shared" si="9"/>
        <v>0.10466677857982203</v>
      </c>
      <c r="CP12" s="343">
        <f t="shared" si="10"/>
        <v>1.603</v>
      </c>
      <c r="CR12" s="416" t="str">
        <f t="shared" si="30"/>
        <v>1966/1967</v>
      </c>
      <c r="CS12" s="603">
        <v>109.66200000000001</v>
      </c>
      <c r="CT12" s="603">
        <v>2.2799999999999998</v>
      </c>
      <c r="CU12" s="603">
        <v>250.08</v>
      </c>
      <c r="CV12" s="603">
        <v>33.68</v>
      </c>
      <c r="CW12" s="603">
        <v>25.423999999999999</v>
      </c>
      <c r="CX12" s="603">
        <v>309.18400000000003</v>
      </c>
      <c r="CY12" s="603">
        <v>82.58</v>
      </c>
      <c r="CZ12" s="603">
        <v>160.53200000000001</v>
      </c>
      <c r="DA12" s="603">
        <v>243.11199999999999</v>
      </c>
      <c r="DB12" s="603">
        <v>27.02</v>
      </c>
      <c r="DC12" s="603">
        <v>309.18400000000003</v>
      </c>
      <c r="DD12" s="603">
        <v>39.052</v>
      </c>
      <c r="DE12" s="417">
        <f t="shared" si="31"/>
        <v>0.14456636014985266</v>
      </c>
      <c r="DG12" s="409" t="str">
        <f t="shared" si="32"/>
        <v>1966/1967</v>
      </c>
      <c r="DH12" s="426">
        <f t="shared" si="33"/>
        <v>0.13853477047655521</v>
      </c>
      <c r="DI12" s="426">
        <f t="shared" si="11"/>
        <v>0.68859649122807021</v>
      </c>
      <c r="DJ12" s="426">
        <f t="shared" si="11"/>
        <v>9.5281509916826615E-2</v>
      </c>
      <c r="DK12" s="426">
        <f t="shared" si="11"/>
        <v>8.0967933491686461E-2</v>
      </c>
      <c r="DL12" s="426">
        <f t="shared" si="11"/>
        <v>7.0799244808055382E-3</v>
      </c>
      <c r="DM12" s="426">
        <f t="shared" si="11"/>
        <v>8.6469545642724063E-2</v>
      </c>
      <c r="DN12" s="426">
        <f t="shared" si="11"/>
        <v>7.8372487285056927E-2</v>
      </c>
      <c r="DO12" s="426">
        <f t="shared" si="11"/>
        <v>7.0677497321406324E-2</v>
      </c>
      <c r="DP12" s="426">
        <f t="shared" si="11"/>
        <v>7.32913225180164E-2</v>
      </c>
      <c r="DQ12" s="426">
        <f t="shared" si="11"/>
        <v>0.17061435973353073</v>
      </c>
      <c r="DR12" s="426">
        <f t="shared" si="11"/>
        <v>8.6469545642724063E-2</v>
      </c>
      <c r="DS12" s="427">
        <f t="shared" si="11"/>
        <v>0.1102888456417085</v>
      </c>
    </row>
    <row r="13" spans="1:123" ht="13.2" customHeight="1" x14ac:dyDescent="0.3">
      <c r="A13" s="331" t="s">
        <v>293</v>
      </c>
      <c r="B13" s="587">
        <v>3.3780000000000001</v>
      </c>
      <c r="C13" s="587">
        <v>1.94</v>
      </c>
      <c r="D13" s="587">
        <v>6.56</v>
      </c>
      <c r="E13" s="587">
        <v>0.182</v>
      </c>
      <c r="F13" s="587">
        <v>1E-3</v>
      </c>
      <c r="G13" s="587">
        <v>6.7430000000000003</v>
      </c>
      <c r="H13" s="587">
        <v>0.66800000000000004</v>
      </c>
      <c r="I13" s="587">
        <v>2.7090000000000001</v>
      </c>
      <c r="J13" s="587">
        <v>3.3769999999999998</v>
      </c>
      <c r="K13" s="587">
        <v>3.2290000000000001</v>
      </c>
      <c r="L13" s="587">
        <v>6.7430000000000003</v>
      </c>
      <c r="M13" s="587">
        <v>0.13700000000000001</v>
      </c>
      <c r="N13" s="332">
        <f t="shared" si="12"/>
        <v>2.073872237359976E-2</v>
      </c>
      <c r="O13" s="358"/>
      <c r="P13" s="334" t="str">
        <f t="shared" si="13"/>
        <v>1967/1968</v>
      </c>
      <c r="Q13" s="592">
        <v>9.5839999999999996</v>
      </c>
      <c r="R13" s="592">
        <v>1.34</v>
      </c>
      <c r="S13" s="592">
        <v>12.814</v>
      </c>
      <c r="T13" s="592">
        <v>4.01</v>
      </c>
      <c r="U13" s="592">
        <v>3.0000000000000001E-3</v>
      </c>
      <c r="V13" s="592">
        <v>16.827000000000002</v>
      </c>
      <c r="W13" s="592">
        <v>3.9140000000000001</v>
      </c>
      <c r="X13" s="592">
        <v>7.57</v>
      </c>
      <c r="Y13" s="592">
        <v>11.484</v>
      </c>
      <c r="Z13" s="592">
        <v>1.181</v>
      </c>
      <c r="AA13" s="592">
        <v>16.827000000000002</v>
      </c>
      <c r="AB13" s="592">
        <v>4.1619999999999999</v>
      </c>
      <c r="AC13" s="335">
        <f t="shared" si="0"/>
        <v>0.3286221871298855</v>
      </c>
      <c r="AD13" s="358"/>
      <c r="AE13" s="611" t="str">
        <f t="shared" si="14"/>
        <v>1967/1968</v>
      </c>
      <c r="AF13" s="612">
        <v>0.18</v>
      </c>
      <c r="AG13" s="612">
        <v>1</v>
      </c>
      <c r="AH13" s="612">
        <v>0.18</v>
      </c>
      <c r="AI13" s="612">
        <v>0</v>
      </c>
      <c r="AJ13" s="612">
        <v>0</v>
      </c>
      <c r="AK13" s="612">
        <v>0.18</v>
      </c>
      <c r="AL13" s="612">
        <v>0.17699999999999999</v>
      </c>
      <c r="AM13" s="612">
        <v>0</v>
      </c>
      <c r="AN13" s="612">
        <v>0.17699999999999999</v>
      </c>
      <c r="AO13" s="612">
        <v>3.0000000000000001E-3</v>
      </c>
      <c r="AP13" s="612">
        <v>0.18</v>
      </c>
      <c r="AQ13" s="612">
        <v>0</v>
      </c>
      <c r="AR13" s="613">
        <f t="shared" si="1"/>
        <v>0</v>
      </c>
      <c r="AS13" s="358"/>
      <c r="AT13" s="955" t="str">
        <f t="shared" si="15"/>
        <v>1967/1968</v>
      </c>
      <c r="AU13" s="956">
        <v>9.1999999999999998E-2</v>
      </c>
      <c r="AV13" s="956">
        <v>3.94</v>
      </c>
      <c r="AW13" s="956">
        <v>0.36199999999999999</v>
      </c>
      <c r="AX13" s="956">
        <v>0.02</v>
      </c>
      <c r="AY13" s="956">
        <v>0.11700000000000001</v>
      </c>
      <c r="AZ13" s="956">
        <v>0.499</v>
      </c>
      <c r="BA13" s="956">
        <v>6.9000000000000006E-2</v>
      </c>
      <c r="BB13" s="956">
        <v>0.40699999999999997</v>
      </c>
      <c r="BC13" s="956">
        <v>0.47599999999999998</v>
      </c>
      <c r="BD13" s="956">
        <v>0</v>
      </c>
      <c r="BE13" s="956">
        <v>0.499</v>
      </c>
      <c r="BF13" s="956">
        <v>2.3E-2</v>
      </c>
      <c r="BG13" s="957">
        <f t="shared" si="2"/>
        <v>4.8319327731092439E-2</v>
      </c>
      <c r="BH13" s="358"/>
      <c r="BI13" s="337" t="str">
        <f t="shared" si="16"/>
        <v>1967/1968</v>
      </c>
      <c r="BJ13" s="429">
        <f t="shared" si="17"/>
        <v>2.25</v>
      </c>
      <c r="BK13" s="429">
        <f t="shared" si="18"/>
        <v>1.1271111111111123</v>
      </c>
      <c r="BL13" s="429">
        <f t="shared" si="19"/>
        <v>2.5360000000000027</v>
      </c>
      <c r="BM13" s="429">
        <f t="shared" si="20"/>
        <v>9.5000000000000209E-2</v>
      </c>
      <c r="BN13" s="429">
        <f t="shared" si="21"/>
        <v>4.1999999999999996E-2</v>
      </c>
      <c r="BO13" s="429">
        <f t="shared" si="22"/>
        <v>2.673</v>
      </c>
      <c r="BP13" s="429">
        <f t="shared" si="23"/>
        <v>1.9399999999999995</v>
      </c>
      <c r="BQ13" s="429">
        <f t="shared" si="24"/>
        <v>0.63599999999999923</v>
      </c>
      <c r="BR13" s="429">
        <f t="shared" si="25"/>
        <v>2.576000000000001</v>
      </c>
      <c r="BS13" s="429">
        <f t="shared" si="26"/>
        <v>1.9999999999998934E-3</v>
      </c>
      <c r="BT13" s="429">
        <f t="shared" si="27"/>
        <v>2.673</v>
      </c>
      <c r="BU13" s="429">
        <f t="shared" si="28"/>
        <v>9.4999999999999446E-2</v>
      </c>
      <c r="BV13" s="430">
        <f t="shared" si="5"/>
        <v>3.6850271528316297E-2</v>
      </c>
      <c r="BW13" s="358"/>
      <c r="BX13" s="338" t="str">
        <f t="shared" si="29"/>
        <v>1967/1968</v>
      </c>
      <c r="BY13" s="597">
        <v>15.484</v>
      </c>
      <c r="BZ13" s="597">
        <v>1.45</v>
      </c>
      <c r="CA13" s="597">
        <v>22.452000000000002</v>
      </c>
      <c r="CB13" s="597">
        <v>4.3070000000000004</v>
      </c>
      <c r="CC13" s="597">
        <v>0.16300000000000001</v>
      </c>
      <c r="CD13" s="597">
        <v>26.922000000000001</v>
      </c>
      <c r="CE13" s="597">
        <v>6.7679999999999998</v>
      </c>
      <c r="CF13" s="597">
        <v>11.321999999999999</v>
      </c>
      <c r="CG13" s="597">
        <v>18.09</v>
      </c>
      <c r="CH13" s="597">
        <v>4.415</v>
      </c>
      <c r="CI13" s="597">
        <v>26.922000000000001</v>
      </c>
      <c r="CJ13" s="597">
        <v>4.4169999999999998</v>
      </c>
      <c r="CK13" s="339">
        <f t="shared" si="6"/>
        <v>0.19626749611197511</v>
      </c>
      <c r="CL13" s="359"/>
      <c r="CM13" s="341">
        <f t="shared" si="7"/>
        <v>0.57072866559771951</v>
      </c>
      <c r="CN13" s="342">
        <f t="shared" si="8"/>
        <v>0.29217887047924457</v>
      </c>
      <c r="CO13" s="342">
        <f t="shared" si="9"/>
        <v>0.1129520755389276</v>
      </c>
      <c r="CP13" s="343">
        <f t="shared" si="10"/>
        <v>1.9533536585365854</v>
      </c>
      <c r="CR13" s="416" t="str">
        <f t="shared" si="30"/>
        <v>1967/1968</v>
      </c>
      <c r="CS13" s="603">
        <v>110.345</v>
      </c>
      <c r="CT13" s="603">
        <v>2.38</v>
      </c>
      <c r="CU13" s="603">
        <v>262.16399999999999</v>
      </c>
      <c r="CV13" s="603">
        <v>39.052</v>
      </c>
      <c r="CW13" s="603">
        <v>27.905000000000001</v>
      </c>
      <c r="CX13" s="603">
        <v>329.12099999999998</v>
      </c>
      <c r="CY13" s="603">
        <v>82.596999999999994</v>
      </c>
      <c r="CZ13" s="603">
        <v>170.244</v>
      </c>
      <c r="DA13" s="603">
        <v>252.84100000000001</v>
      </c>
      <c r="DB13" s="603">
        <v>29.207000000000001</v>
      </c>
      <c r="DC13" s="603">
        <v>329.12099999999998</v>
      </c>
      <c r="DD13" s="603">
        <v>47.073</v>
      </c>
      <c r="DE13" s="417">
        <f t="shared" si="31"/>
        <v>0.16689712389380532</v>
      </c>
      <c r="DG13" s="409" t="str">
        <f t="shared" si="32"/>
        <v>1967/1968</v>
      </c>
      <c r="DH13" s="426">
        <f t="shared" si="33"/>
        <v>0.14032353074448323</v>
      </c>
      <c r="DI13" s="426">
        <f t="shared" si="11"/>
        <v>0.60924369747899165</v>
      </c>
      <c r="DJ13" s="426">
        <f t="shared" si="11"/>
        <v>8.5641049114294876E-2</v>
      </c>
      <c r="DK13" s="426">
        <f t="shared" si="11"/>
        <v>0.1102888456417085</v>
      </c>
      <c r="DL13" s="426">
        <f t="shared" si="11"/>
        <v>5.841247088335424E-3</v>
      </c>
      <c r="DM13" s="426">
        <f t="shared" si="11"/>
        <v>8.1799702844850386E-2</v>
      </c>
      <c r="DN13" s="426">
        <f t="shared" si="11"/>
        <v>8.1940022034698606E-2</v>
      </c>
      <c r="DO13" s="426">
        <f t="shared" si="11"/>
        <v>6.650454641573271E-2</v>
      </c>
      <c r="DP13" s="426">
        <f t="shared" si="11"/>
        <v>7.154694056739215E-2</v>
      </c>
      <c r="DQ13" s="426">
        <f t="shared" si="11"/>
        <v>0.15116239257712191</v>
      </c>
      <c r="DR13" s="426">
        <f t="shared" si="11"/>
        <v>8.1799702844850386E-2</v>
      </c>
      <c r="DS13" s="427">
        <f t="shared" si="11"/>
        <v>9.3832982813927296E-2</v>
      </c>
    </row>
    <row r="14" spans="1:123" ht="14.4" x14ac:dyDescent="0.3">
      <c r="A14" s="331" t="s">
        <v>294</v>
      </c>
      <c r="B14" s="587">
        <v>3.556</v>
      </c>
      <c r="C14" s="587">
        <v>1.93</v>
      </c>
      <c r="D14" s="587">
        <v>6.86</v>
      </c>
      <c r="E14" s="587">
        <v>0.13700000000000001</v>
      </c>
      <c r="F14" s="587">
        <v>0</v>
      </c>
      <c r="G14" s="587">
        <v>6.9969999999999999</v>
      </c>
      <c r="H14" s="587">
        <v>0.74299999999999999</v>
      </c>
      <c r="I14" s="587">
        <v>2.36</v>
      </c>
      <c r="J14" s="587">
        <v>3.1030000000000002</v>
      </c>
      <c r="K14" s="587">
        <v>3.7650000000000001</v>
      </c>
      <c r="L14" s="587">
        <v>6.9969999999999999</v>
      </c>
      <c r="M14" s="587">
        <v>0.129</v>
      </c>
      <c r="N14" s="332">
        <f t="shared" si="12"/>
        <v>1.8782760629004077E-2</v>
      </c>
      <c r="O14" s="358"/>
      <c r="P14" s="334" t="str">
        <f t="shared" si="13"/>
        <v>1968/1969</v>
      </c>
      <c r="Q14" s="592">
        <v>9.6539999999999999</v>
      </c>
      <c r="R14" s="592">
        <v>1.32</v>
      </c>
      <c r="S14" s="592">
        <v>12.693</v>
      </c>
      <c r="T14" s="592">
        <v>4.1619999999999999</v>
      </c>
      <c r="U14" s="592">
        <v>1E-3</v>
      </c>
      <c r="V14" s="592">
        <v>16.856000000000002</v>
      </c>
      <c r="W14" s="592">
        <v>3.8759999999999999</v>
      </c>
      <c r="X14" s="592">
        <v>10.050000000000001</v>
      </c>
      <c r="Y14" s="592">
        <v>13.926</v>
      </c>
      <c r="Z14" s="592">
        <v>0.61</v>
      </c>
      <c r="AA14" s="592">
        <v>16.856000000000002</v>
      </c>
      <c r="AB14" s="592">
        <v>2.3199999999999998</v>
      </c>
      <c r="AC14" s="335">
        <f t="shared" si="0"/>
        <v>0.15960374243258116</v>
      </c>
      <c r="AD14" s="358"/>
      <c r="AE14" s="611" t="str">
        <f t="shared" si="14"/>
        <v>1968/1969</v>
      </c>
      <c r="AF14" s="612">
        <v>0.128</v>
      </c>
      <c r="AG14" s="612">
        <v>1.2</v>
      </c>
      <c r="AH14" s="612">
        <v>0.153</v>
      </c>
      <c r="AI14" s="612">
        <v>0</v>
      </c>
      <c r="AJ14" s="612">
        <v>0</v>
      </c>
      <c r="AK14" s="612">
        <v>0.153</v>
      </c>
      <c r="AL14" s="612">
        <v>0.153</v>
      </c>
      <c r="AM14" s="612">
        <v>0</v>
      </c>
      <c r="AN14" s="612">
        <v>0.153</v>
      </c>
      <c r="AO14" s="612">
        <v>0</v>
      </c>
      <c r="AP14" s="612">
        <v>0.153</v>
      </c>
      <c r="AQ14" s="612">
        <v>0</v>
      </c>
      <c r="AR14" s="613">
        <f t="shared" si="1"/>
        <v>0</v>
      </c>
      <c r="AS14" s="358"/>
      <c r="AT14" s="955" t="str">
        <f t="shared" si="15"/>
        <v>1968/1969</v>
      </c>
      <c r="AU14" s="956">
        <v>8.8999999999999996E-2</v>
      </c>
      <c r="AV14" s="956">
        <v>3.61</v>
      </c>
      <c r="AW14" s="956">
        <v>0.32100000000000001</v>
      </c>
      <c r="AX14" s="956">
        <v>2.3E-2</v>
      </c>
      <c r="AY14" s="956">
        <v>0.20100000000000001</v>
      </c>
      <c r="AZ14" s="956">
        <v>0.54500000000000004</v>
      </c>
      <c r="BA14" s="956">
        <v>5.0999999999999997E-2</v>
      </c>
      <c r="BB14" s="956">
        <v>0.46800000000000003</v>
      </c>
      <c r="BC14" s="956">
        <v>0.51900000000000002</v>
      </c>
      <c r="BD14" s="956">
        <v>0</v>
      </c>
      <c r="BE14" s="956">
        <v>0.54500000000000004</v>
      </c>
      <c r="BF14" s="956">
        <v>2.5999999999999999E-2</v>
      </c>
      <c r="BG14" s="957">
        <f t="shared" si="2"/>
        <v>5.0096339113680152E-2</v>
      </c>
      <c r="BH14" s="358"/>
      <c r="BI14" s="337" t="str">
        <f t="shared" si="16"/>
        <v>1968/1969</v>
      </c>
      <c r="BJ14" s="429">
        <f t="shared" si="17"/>
        <v>2.2739999999999996</v>
      </c>
      <c r="BK14" s="429">
        <f t="shared" si="18"/>
        <v>1.1420404573438874</v>
      </c>
      <c r="BL14" s="429">
        <f t="shared" si="19"/>
        <v>2.5969999999999995</v>
      </c>
      <c r="BM14" s="429">
        <f t="shared" si="20"/>
        <v>9.4999999999999446E-2</v>
      </c>
      <c r="BN14" s="429">
        <f t="shared" si="21"/>
        <v>0.311</v>
      </c>
      <c r="BO14" s="429">
        <f t="shared" si="22"/>
        <v>3.002999999999997</v>
      </c>
      <c r="BP14" s="429">
        <f t="shared" si="23"/>
        <v>2.1339999999999995</v>
      </c>
      <c r="BQ14" s="429">
        <f t="shared" si="24"/>
        <v>0.66499999999999915</v>
      </c>
      <c r="BR14" s="429">
        <f t="shared" si="25"/>
        <v>2.7989999999999982</v>
      </c>
      <c r="BS14" s="429">
        <f t="shared" si="26"/>
        <v>1.9999999999996687E-3</v>
      </c>
      <c r="BT14" s="429">
        <f t="shared" si="27"/>
        <v>3.002999999999997</v>
      </c>
      <c r="BU14" s="429">
        <f t="shared" si="28"/>
        <v>0.20200000000000021</v>
      </c>
      <c r="BV14" s="430">
        <f t="shared" si="5"/>
        <v>7.2117101035344647E-2</v>
      </c>
      <c r="BW14" s="358"/>
      <c r="BX14" s="338" t="str">
        <f t="shared" si="29"/>
        <v>1968/1969</v>
      </c>
      <c r="BY14" s="597">
        <v>15.701000000000001</v>
      </c>
      <c r="BZ14" s="597">
        <v>1.44</v>
      </c>
      <c r="CA14" s="597">
        <v>22.623999999999999</v>
      </c>
      <c r="CB14" s="597">
        <v>4.4169999999999998</v>
      </c>
      <c r="CC14" s="597">
        <v>0.51300000000000001</v>
      </c>
      <c r="CD14" s="597">
        <v>27.553999999999998</v>
      </c>
      <c r="CE14" s="597">
        <v>6.9569999999999999</v>
      </c>
      <c r="CF14" s="597">
        <v>13.542999999999999</v>
      </c>
      <c r="CG14" s="597">
        <v>20.5</v>
      </c>
      <c r="CH14" s="597">
        <v>4.3769999999999998</v>
      </c>
      <c r="CI14" s="597">
        <v>27.553999999999998</v>
      </c>
      <c r="CJ14" s="597">
        <v>2.677</v>
      </c>
      <c r="CK14" s="339">
        <f t="shared" si="6"/>
        <v>0.10760943843711059</v>
      </c>
      <c r="CL14" s="359"/>
      <c r="CM14" s="341">
        <f t="shared" si="7"/>
        <v>0.56104137199434234</v>
      </c>
      <c r="CN14" s="342">
        <f t="shared" si="8"/>
        <v>0.30321782178217827</v>
      </c>
      <c r="CO14" s="342">
        <f t="shared" si="9"/>
        <v>0.11478960396039603</v>
      </c>
      <c r="CP14" s="343">
        <f t="shared" si="10"/>
        <v>1.8502915451895043</v>
      </c>
      <c r="CR14" s="416" t="str">
        <f t="shared" si="30"/>
        <v>1968/1969</v>
      </c>
      <c r="CS14" s="603">
        <v>108.776</v>
      </c>
      <c r="CT14" s="603">
        <v>2.3199999999999998</v>
      </c>
      <c r="CU14" s="603">
        <v>252.49600000000001</v>
      </c>
      <c r="CV14" s="603">
        <v>47.073</v>
      </c>
      <c r="CW14" s="603">
        <v>27.725999999999999</v>
      </c>
      <c r="CX14" s="603">
        <v>327.29500000000002</v>
      </c>
      <c r="CY14" s="603">
        <v>83.510999999999996</v>
      </c>
      <c r="CZ14" s="603">
        <v>173.13499999999999</v>
      </c>
      <c r="DA14" s="603">
        <v>256.64600000000002</v>
      </c>
      <c r="DB14" s="603">
        <v>26.951000000000001</v>
      </c>
      <c r="DC14" s="603">
        <v>327.29500000000002</v>
      </c>
      <c r="DD14" s="603">
        <v>43.698</v>
      </c>
      <c r="DE14" s="417">
        <f t="shared" si="31"/>
        <v>0.1540848457494261</v>
      </c>
      <c r="DG14" s="409" t="str">
        <f t="shared" si="32"/>
        <v>1968/1969</v>
      </c>
      <c r="DH14" s="426">
        <f t="shared" si="33"/>
        <v>0.14434250202250498</v>
      </c>
      <c r="DI14" s="426">
        <f t="shared" si="11"/>
        <v>0.62068965517241381</v>
      </c>
      <c r="DJ14" s="426">
        <f t="shared" si="11"/>
        <v>8.9601419428426587E-2</v>
      </c>
      <c r="DK14" s="426">
        <f t="shared" si="11"/>
        <v>9.3832982813927296E-2</v>
      </c>
      <c r="DL14" s="426">
        <f t="shared" si="11"/>
        <v>1.8502488638822766E-2</v>
      </c>
      <c r="DM14" s="426">
        <f t="shared" si="11"/>
        <v>8.4187048381429583E-2</v>
      </c>
      <c r="DN14" s="426">
        <f t="shared" si="11"/>
        <v>8.3306390774867983E-2</v>
      </c>
      <c r="DO14" s="426">
        <f t="shared" si="11"/>
        <v>7.8222196551823719E-2</v>
      </c>
      <c r="DP14" s="426">
        <f t="shared" si="11"/>
        <v>7.9876561489366671E-2</v>
      </c>
      <c r="DQ14" s="426">
        <f t="shared" si="11"/>
        <v>0.16240584764943786</v>
      </c>
      <c r="DR14" s="426">
        <f t="shared" si="11"/>
        <v>8.4187048381429583E-2</v>
      </c>
      <c r="DS14" s="427">
        <f t="shared" si="11"/>
        <v>6.1261384960410087E-2</v>
      </c>
    </row>
    <row r="15" spans="1:123" ht="14.4" x14ac:dyDescent="0.3">
      <c r="A15" s="331" t="s">
        <v>295</v>
      </c>
      <c r="B15" s="587">
        <v>4.0170000000000003</v>
      </c>
      <c r="C15" s="587">
        <v>2.33</v>
      </c>
      <c r="D15" s="587">
        <v>9.36</v>
      </c>
      <c r="E15" s="587">
        <v>0.129</v>
      </c>
      <c r="F15" s="587">
        <v>0</v>
      </c>
      <c r="G15" s="587">
        <v>9.4890000000000008</v>
      </c>
      <c r="H15" s="587">
        <v>0.88300000000000001</v>
      </c>
      <c r="I15" s="587">
        <v>2.94</v>
      </c>
      <c r="J15" s="587">
        <v>3.823</v>
      </c>
      <c r="K15" s="587">
        <v>5.5590000000000002</v>
      </c>
      <c r="L15" s="587">
        <v>9.4890000000000008</v>
      </c>
      <c r="M15" s="587">
        <v>0.107</v>
      </c>
      <c r="N15" s="332">
        <f t="shared" si="12"/>
        <v>1.1404817736090386E-2</v>
      </c>
      <c r="O15" s="358"/>
      <c r="P15" s="334" t="str">
        <f t="shared" si="13"/>
        <v>1969/1970</v>
      </c>
      <c r="Q15" s="592">
        <v>9.8580000000000005</v>
      </c>
      <c r="R15" s="592">
        <v>1.44</v>
      </c>
      <c r="S15" s="592">
        <v>14.215999999999999</v>
      </c>
      <c r="T15" s="592">
        <v>2.3199999999999998</v>
      </c>
      <c r="U15" s="592">
        <v>1E-3</v>
      </c>
      <c r="V15" s="592">
        <v>16.536999999999999</v>
      </c>
      <c r="W15" s="592">
        <v>3.91</v>
      </c>
      <c r="X15" s="592">
        <v>8.7899999999999991</v>
      </c>
      <c r="Y15" s="592">
        <v>12.7</v>
      </c>
      <c r="Z15" s="592">
        <v>1.788</v>
      </c>
      <c r="AA15" s="592">
        <v>16.536999999999999</v>
      </c>
      <c r="AB15" s="592">
        <v>2.0489999999999999</v>
      </c>
      <c r="AC15" s="335">
        <f t="shared" si="0"/>
        <v>0.14142738818332412</v>
      </c>
      <c r="AD15" s="358"/>
      <c r="AE15" s="611" t="str">
        <f t="shared" si="14"/>
        <v>1969/1970</v>
      </c>
      <c r="AF15" s="612">
        <v>0.187</v>
      </c>
      <c r="AG15" s="612">
        <v>1.39</v>
      </c>
      <c r="AH15" s="612">
        <v>0.25900000000000001</v>
      </c>
      <c r="AI15" s="612">
        <v>0</v>
      </c>
      <c r="AJ15" s="612">
        <v>0</v>
      </c>
      <c r="AK15" s="612">
        <v>0.25900000000000001</v>
      </c>
      <c r="AL15" s="612">
        <v>0.23599999999999999</v>
      </c>
      <c r="AM15" s="612">
        <v>0</v>
      </c>
      <c r="AN15" s="612">
        <v>0.23599999999999999</v>
      </c>
      <c r="AO15" s="612">
        <v>2.3E-2</v>
      </c>
      <c r="AP15" s="612">
        <v>0.25900000000000001</v>
      </c>
      <c r="AQ15" s="612">
        <v>0</v>
      </c>
      <c r="AR15" s="613">
        <f t="shared" si="1"/>
        <v>0</v>
      </c>
      <c r="AS15" s="358"/>
      <c r="AT15" s="955" t="str">
        <f t="shared" si="15"/>
        <v>1969/1970</v>
      </c>
      <c r="AU15" s="956">
        <v>5.8000000000000003E-2</v>
      </c>
      <c r="AV15" s="956">
        <v>2.66</v>
      </c>
      <c r="AW15" s="956">
        <v>0.154</v>
      </c>
      <c r="AX15" s="956">
        <v>2.5999999999999999E-2</v>
      </c>
      <c r="AY15" s="956">
        <v>0.307</v>
      </c>
      <c r="AZ15" s="956">
        <v>0.48699999999999999</v>
      </c>
      <c r="BA15" s="956">
        <v>5.1999999999999998E-2</v>
      </c>
      <c r="BB15" s="956">
        <v>0.42499999999999999</v>
      </c>
      <c r="BC15" s="956">
        <v>0.47699999999999998</v>
      </c>
      <c r="BD15" s="956">
        <v>0</v>
      </c>
      <c r="BE15" s="956">
        <v>0.48699999999999999</v>
      </c>
      <c r="BF15" s="956">
        <v>0.01</v>
      </c>
      <c r="BG15" s="957">
        <f t="shared" si="2"/>
        <v>2.0964360587002098E-2</v>
      </c>
      <c r="BH15" s="358"/>
      <c r="BI15" s="337" t="str">
        <f t="shared" si="16"/>
        <v>1969/1970</v>
      </c>
      <c r="BJ15" s="429">
        <f t="shared" si="17"/>
        <v>2.3490000000000015</v>
      </c>
      <c r="BK15" s="429">
        <f t="shared" si="18"/>
        <v>1.1958280119199651</v>
      </c>
      <c r="BL15" s="429">
        <f t="shared" si="19"/>
        <v>2.8089999999999997</v>
      </c>
      <c r="BM15" s="429">
        <f t="shared" si="20"/>
        <v>0.20200000000000021</v>
      </c>
      <c r="BN15" s="429">
        <f t="shared" si="21"/>
        <v>4.8999999999999988E-2</v>
      </c>
      <c r="BO15" s="429">
        <f t="shared" si="22"/>
        <v>3.0600000000000009</v>
      </c>
      <c r="BP15" s="429">
        <f t="shared" si="23"/>
        <v>2.0470000000000002</v>
      </c>
      <c r="BQ15" s="429">
        <f t="shared" si="24"/>
        <v>0.69800000000000106</v>
      </c>
      <c r="BR15" s="429">
        <f t="shared" si="25"/>
        <v>2.7450000000000023</v>
      </c>
      <c r="BS15" s="429">
        <f t="shared" si="26"/>
        <v>3.0999999999999604E-2</v>
      </c>
      <c r="BT15" s="429">
        <f t="shared" si="27"/>
        <v>3.0600000000000009</v>
      </c>
      <c r="BU15" s="429">
        <f t="shared" si="28"/>
        <v>0.28400000000000003</v>
      </c>
      <c r="BV15" s="430">
        <f t="shared" si="5"/>
        <v>0.1023054755043227</v>
      </c>
      <c r="BW15" s="358"/>
      <c r="BX15" s="338" t="str">
        <f t="shared" si="29"/>
        <v>1969/1970</v>
      </c>
      <c r="BY15" s="597">
        <v>16.469000000000001</v>
      </c>
      <c r="BZ15" s="597">
        <v>1.63</v>
      </c>
      <c r="CA15" s="597">
        <v>26.797999999999998</v>
      </c>
      <c r="CB15" s="597">
        <v>2.677</v>
      </c>
      <c r="CC15" s="597">
        <v>0.35699999999999998</v>
      </c>
      <c r="CD15" s="597">
        <v>29.832000000000001</v>
      </c>
      <c r="CE15" s="597">
        <v>7.1280000000000001</v>
      </c>
      <c r="CF15" s="597">
        <v>12.853</v>
      </c>
      <c r="CG15" s="597">
        <v>19.981000000000002</v>
      </c>
      <c r="CH15" s="597">
        <v>7.4009999999999998</v>
      </c>
      <c r="CI15" s="597">
        <v>29.832000000000001</v>
      </c>
      <c r="CJ15" s="597">
        <v>2.4500000000000002</v>
      </c>
      <c r="CK15" s="339">
        <f t="shared" si="6"/>
        <v>8.9474837484478861E-2</v>
      </c>
      <c r="CL15" s="359"/>
      <c r="CM15" s="341">
        <f t="shared" si="7"/>
        <v>0.53048734980222401</v>
      </c>
      <c r="CN15" s="342">
        <f t="shared" si="8"/>
        <v>0.34927979699977613</v>
      </c>
      <c r="CO15" s="342">
        <f t="shared" si="9"/>
        <v>0.10482125531756101</v>
      </c>
      <c r="CP15" s="343">
        <f t="shared" si="10"/>
        <v>1.5188034188034187</v>
      </c>
      <c r="CR15" s="416" t="str">
        <f t="shared" si="30"/>
        <v>1969/1970</v>
      </c>
      <c r="CS15" s="603">
        <v>109.941</v>
      </c>
      <c r="CT15" s="603">
        <v>2.46</v>
      </c>
      <c r="CU15" s="603">
        <v>270.03800000000001</v>
      </c>
      <c r="CV15" s="603">
        <v>43.698</v>
      </c>
      <c r="CW15" s="603">
        <v>28.169</v>
      </c>
      <c r="CX15" s="603">
        <v>341.90499999999997</v>
      </c>
      <c r="CY15" s="603">
        <v>89.194000000000003</v>
      </c>
      <c r="CZ15" s="603">
        <v>180.477</v>
      </c>
      <c r="DA15" s="603">
        <v>269.67099999999999</v>
      </c>
      <c r="DB15" s="603">
        <v>31.161999999999999</v>
      </c>
      <c r="DC15" s="603">
        <v>341.90499999999997</v>
      </c>
      <c r="DD15" s="603">
        <v>41.072000000000003</v>
      </c>
      <c r="DE15" s="417">
        <f t="shared" si="31"/>
        <v>0.13652757509980623</v>
      </c>
      <c r="DG15" s="409" t="str">
        <f t="shared" si="32"/>
        <v>1969/1970</v>
      </c>
      <c r="DH15" s="426">
        <f t="shared" si="33"/>
        <v>0.14979852830154355</v>
      </c>
      <c r="DI15" s="426">
        <f t="shared" si="11"/>
        <v>0.66260162601626016</v>
      </c>
      <c r="DJ15" s="426">
        <f t="shared" si="11"/>
        <v>9.9237885038401988E-2</v>
      </c>
      <c r="DK15" s="426">
        <f t="shared" si="11"/>
        <v>6.1261384960410087E-2</v>
      </c>
      <c r="DL15" s="426">
        <f t="shared" si="11"/>
        <v>1.2673506336753168E-2</v>
      </c>
      <c r="DM15" s="426">
        <f t="shared" si="11"/>
        <v>8.7252306927362869E-2</v>
      </c>
      <c r="DN15" s="426">
        <f t="shared" si="11"/>
        <v>7.9915689396147724E-2</v>
      </c>
      <c r="DO15" s="426">
        <f t="shared" si="11"/>
        <v>7.1216830953528695E-2</v>
      </c>
      <c r="DP15" s="426">
        <f t="shared" si="11"/>
        <v>7.4093988600924837E-2</v>
      </c>
      <c r="DQ15" s="426">
        <f t="shared" si="11"/>
        <v>0.23750080225916181</v>
      </c>
      <c r="DR15" s="426">
        <f t="shared" si="11"/>
        <v>8.7252306927362869E-2</v>
      </c>
      <c r="DS15" s="427">
        <f t="shared" si="11"/>
        <v>5.9651343981301133E-2</v>
      </c>
    </row>
    <row r="16" spans="1:123" ht="14.4" x14ac:dyDescent="0.3">
      <c r="A16" s="331" t="s">
        <v>124</v>
      </c>
      <c r="B16" s="587">
        <v>4.0659999999999998</v>
      </c>
      <c r="C16" s="587">
        <v>2.44</v>
      </c>
      <c r="D16" s="587">
        <v>9.93</v>
      </c>
      <c r="E16" s="587">
        <v>0.107</v>
      </c>
      <c r="F16" s="587">
        <v>1E-3</v>
      </c>
      <c r="G16" s="587">
        <v>10.038</v>
      </c>
      <c r="H16" s="587">
        <v>0.53200000000000003</v>
      </c>
      <c r="I16" s="587">
        <v>2.4449999999999998</v>
      </c>
      <c r="J16" s="587">
        <v>2.9769999999999999</v>
      </c>
      <c r="K16" s="587">
        <v>6.4409999999999998</v>
      </c>
      <c r="L16" s="587">
        <v>10.038</v>
      </c>
      <c r="M16" s="587">
        <v>0.62</v>
      </c>
      <c r="N16" s="332">
        <f t="shared" si="12"/>
        <v>6.5831386706307074E-2</v>
      </c>
      <c r="O16" s="358"/>
      <c r="P16" s="334" t="str">
        <f t="shared" si="13"/>
        <v>1970/1971</v>
      </c>
      <c r="Q16" s="592">
        <v>10.55</v>
      </c>
      <c r="R16" s="592">
        <v>1.34</v>
      </c>
      <c r="S16" s="592">
        <v>14.13</v>
      </c>
      <c r="T16" s="592">
        <v>2.0489999999999999</v>
      </c>
      <c r="U16" s="592">
        <v>1E-3</v>
      </c>
      <c r="V16" s="592">
        <v>16.18</v>
      </c>
      <c r="W16" s="592">
        <v>3.9089999999999998</v>
      </c>
      <c r="X16" s="592">
        <v>9.33</v>
      </c>
      <c r="Y16" s="592">
        <v>13.239000000000001</v>
      </c>
      <c r="Z16" s="592">
        <v>0.94799999999999995</v>
      </c>
      <c r="AA16" s="592">
        <v>16.18</v>
      </c>
      <c r="AB16" s="592">
        <v>1.9930000000000001</v>
      </c>
      <c r="AC16" s="335">
        <f t="shared" si="0"/>
        <v>0.14048072178755197</v>
      </c>
      <c r="AD16" s="358"/>
      <c r="AE16" s="611" t="str">
        <f t="shared" si="14"/>
        <v>1970/1971</v>
      </c>
      <c r="AF16" s="612">
        <v>0.19</v>
      </c>
      <c r="AG16" s="612">
        <v>1.1599999999999999</v>
      </c>
      <c r="AH16" s="612">
        <v>0.22</v>
      </c>
      <c r="AI16" s="612">
        <v>0</v>
      </c>
      <c r="AJ16" s="612">
        <v>0</v>
      </c>
      <c r="AK16" s="612">
        <v>0.22</v>
      </c>
      <c r="AL16" s="612">
        <v>0.20399999999999999</v>
      </c>
      <c r="AM16" s="612">
        <v>0</v>
      </c>
      <c r="AN16" s="612">
        <v>0.20399999999999999</v>
      </c>
      <c r="AO16" s="612">
        <v>1.6E-2</v>
      </c>
      <c r="AP16" s="612">
        <v>0.22</v>
      </c>
      <c r="AQ16" s="612">
        <v>0</v>
      </c>
      <c r="AR16" s="613">
        <f t="shared" si="1"/>
        <v>0</v>
      </c>
      <c r="AS16" s="358"/>
      <c r="AT16" s="955" t="str">
        <f t="shared" si="15"/>
        <v>1970/1971</v>
      </c>
      <c r="AU16" s="956">
        <v>7.3999999999999996E-2</v>
      </c>
      <c r="AV16" s="956">
        <v>3.23</v>
      </c>
      <c r="AW16" s="956">
        <v>0.23899999999999999</v>
      </c>
      <c r="AX16" s="956">
        <v>0.01</v>
      </c>
      <c r="AY16" s="956">
        <v>0.28999999999999998</v>
      </c>
      <c r="AZ16" s="956">
        <v>0.53900000000000003</v>
      </c>
      <c r="BA16" s="956">
        <v>6.2E-2</v>
      </c>
      <c r="BB16" s="956">
        <v>0.46300000000000002</v>
      </c>
      <c r="BC16" s="956">
        <v>0.52500000000000002</v>
      </c>
      <c r="BD16" s="956">
        <v>0</v>
      </c>
      <c r="BE16" s="956">
        <v>0.53900000000000003</v>
      </c>
      <c r="BF16" s="956">
        <v>1.4E-2</v>
      </c>
      <c r="BG16" s="957">
        <f t="shared" si="2"/>
        <v>2.6666666666666665E-2</v>
      </c>
      <c r="BH16" s="358"/>
      <c r="BI16" s="337" t="str">
        <f t="shared" si="16"/>
        <v>1970/1971</v>
      </c>
      <c r="BJ16" s="429">
        <f t="shared" si="17"/>
        <v>2.3070000000000017</v>
      </c>
      <c r="BK16" s="429">
        <f t="shared" si="18"/>
        <v>1.2050281751192011</v>
      </c>
      <c r="BL16" s="429">
        <f t="shared" si="19"/>
        <v>2.7799999999999989</v>
      </c>
      <c r="BM16" s="429">
        <f t="shared" si="20"/>
        <v>0.28400000000000003</v>
      </c>
      <c r="BN16" s="429">
        <f t="shared" si="21"/>
        <v>0.128</v>
      </c>
      <c r="BO16" s="429">
        <f t="shared" si="22"/>
        <v>3.1920000000000002</v>
      </c>
      <c r="BP16" s="429">
        <f t="shared" si="23"/>
        <v>2.3890000000000002</v>
      </c>
      <c r="BQ16" s="429">
        <f t="shared" si="24"/>
        <v>0.66599999999999948</v>
      </c>
      <c r="BR16" s="429">
        <f t="shared" si="25"/>
        <v>3.0549999999999988</v>
      </c>
      <c r="BS16" s="429">
        <f t="shared" si="26"/>
        <v>5.0000000000003514E-3</v>
      </c>
      <c r="BT16" s="429">
        <f t="shared" si="27"/>
        <v>3.1920000000000002</v>
      </c>
      <c r="BU16" s="429">
        <f t="shared" si="28"/>
        <v>0.13199999999999967</v>
      </c>
      <c r="BV16" s="430">
        <f t="shared" si="5"/>
        <v>4.3137254901960687E-2</v>
      </c>
      <c r="BW16" s="358"/>
      <c r="BX16" s="338" t="str">
        <f t="shared" si="29"/>
        <v>1970/1971</v>
      </c>
      <c r="BY16" s="597">
        <v>17.187000000000001</v>
      </c>
      <c r="BZ16" s="597">
        <v>1.59</v>
      </c>
      <c r="CA16" s="597">
        <v>27.298999999999999</v>
      </c>
      <c r="CB16" s="597">
        <v>2.4500000000000002</v>
      </c>
      <c r="CC16" s="597">
        <v>0.42</v>
      </c>
      <c r="CD16" s="597">
        <v>30.169</v>
      </c>
      <c r="CE16" s="597">
        <v>7.0960000000000001</v>
      </c>
      <c r="CF16" s="597">
        <v>12.904</v>
      </c>
      <c r="CG16" s="597">
        <v>20</v>
      </c>
      <c r="CH16" s="597">
        <v>7.41</v>
      </c>
      <c r="CI16" s="597">
        <v>30.169</v>
      </c>
      <c r="CJ16" s="597">
        <v>2.7589999999999999</v>
      </c>
      <c r="CK16" s="339">
        <f t="shared" si="6"/>
        <v>0.1006566946369938</v>
      </c>
      <c r="CL16" s="359"/>
      <c r="CM16" s="341">
        <f t="shared" si="7"/>
        <v>0.51760137733982936</v>
      </c>
      <c r="CN16" s="342">
        <f t="shared" si="8"/>
        <v>0.36374958789699258</v>
      </c>
      <c r="CO16" s="342">
        <f t="shared" si="9"/>
        <v>0.10183523205978237</v>
      </c>
      <c r="CP16" s="343">
        <f t="shared" si="10"/>
        <v>1.4229607250755287</v>
      </c>
      <c r="CR16" s="416" t="str">
        <f t="shared" si="30"/>
        <v>1970/1971</v>
      </c>
      <c r="CS16" s="603">
        <v>112.523</v>
      </c>
      <c r="CT16" s="603">
        <v>2.38</v>
      </c>
      <c r="CU16" s="603">
        <v>268.07799999999997</v>
      </c>
      <c r="CV16" s="603">
        <v>41.072000000000003</v>
      </c>
      <c r="CW16" s="603">
        <v>28.391999999999999</v>
      </c>
      <c r="CX16" s="603">
        <v>337.54199999999997</v>
      </c>
      <c r="CY16" s="603">
        <v>96.275999999999996</v>
      </c>
      <c r="CZ16" s="603">
        <v>172.96199999999999</v>
      </c>
      <c r="DA16" s="603">
        <v>269.238</v>
      </c>
      <c r="DB16" s="603">
        <v>32.155999999999999</v>
      </c>
      <c r="DC16" s="603">
        <v>337.54199999999997</v>
      </c>
      <c r="DD16" s="603">
        <v>36.148000000000003</v>
      </c>
      <c r="DE16" s="417">
        <f t="shared" si="31"/>
        <v>0.11993603057791463</v>
      </c>
      <c r="DG16" s="409" t="str">
        <f t="shared" si="32"/>
        <v>1970/1971</v>
      </c>
      <c r="DH16" s="426">
        <f t="shared" si="33"/>
        <v>0.15274210605831698</v>
      </c>
      <c r="DI16" s="426">
        <f t="shared" si="11"/>
        <v>0.66806722689075637</v>
      </c>
      <c r="DJ16" s="426">
        <f t="shared" si="11"/>
        <v>0.10183230253881334</v>
      </c>
      <c r="DK16" s="426">
        <f t="shared" si="11"/>
        <v>5.9651343981301133E-2</v>
      </c>
      <c r="DL16" s="426">
        <f t="shared" si="11"/>
        <v>1.4792899408284023E-2</v>
      </c>
      <c r="DM16" s="426">
        <f t="shared" si="11"/>
        <v>8.9378506970984359E-2</v>
      </c>
      <c r="DN16" s="426">
        <f t="shared" si="11"/>
        <v>7.370476546595206E-2</v>
      </c>
      <c r="DO16" s="426">
        <f t="shared" si="11"/>
        <v>7.4605982817034955E-2</v>
      </c>
      <c r="DP16" s="426">
        <f t="shared" si="11"/>
        <v>7.4283719237254769E-2</v>
      </c>
      <c r="DQ16" s="426">
        <f t="shared" si="11"/>
        <v>0.23043910934195797</v>
      </c>
      <c r="DR16" s="426">
        <f t="shared" si="11"/>
        <v>8.9378506970984359E-2</v>
      </c>
      <c r="DS16" s="427">
        <f t="shared" si="11"/>
        <v>7.6325107889786428E-2</v>
      </c>
    </row>
    <row r="17" spans="1:123" ht="14.4" x14ac:dyDescent="0.3">
      <c r="A17" s="331" t="s">
        <v>125</v>
      </c>
      <c r="B17" s="587">
        <v>3.1469999999999998</v>
      </c>
      <c r="C17" s="587">
        <v>1.86</v>
      </c>
      <c r="D17" s="587">
        <v>5.86</v>
      </c>
      <c r="E17" s="587">
        <v>0.62</v>
      </c>
      <c r="F17" s="587">
        <v>1E-3</v>
      </c>
      <c r="G17" s="587">
        <v>6.4809999999999999</v>
      </c>
      <c r="H17" s="587">
        <v>0.38700000000000001</v>
      </c>
      <c r="I17" s="587">
        <v>3.468</v>
      </c>
      <c r="J17" s="587">
        <v>3.855</v>
      </c>
      <c r="K17" s="587">
        <v>2.5369999999999999</v>
      </c>
      <c r="L17" s="587">
        <v>6.4809999999999999</v>
      </c>
      <c r="M17" s="587">
        <v>8.8999999999999996E-2</v>
      </c>
      <c r="N17" s="332">
        <f t="shared" si="12"/>
        <v>1.3923654568210264E-2</v>
      </c>
      <c r="O17" s="358"/>
      <c r="P17" s="334" t="str">
        <f t="shared" si="13"/>
        <v>1971/1972</v>
      </c>
      <c r="Q17" s="592">
        <v>10.539</v>
      </c>
      <c r="R17" s="592">
        <v>1.41</v>
      </c>
      <c r="S17" s="592">
        <v>14.891</v>
      </c>
      <c r="T17" s="592">
        <v>1.9930000000000001</v>
      </c>
      <c r="U17" s="592">
        <v>3.0000000000000001E-3</v>
      </c>
      <c r="V17" s="592">
        <v>16.887</v>
      </c>
      <c r="W17" s="592">
        <v>3.9449999999999998</v>
      </c>
      <c r="X17" s="592">
        <v>12.47</v>
      </c>
      <c r="Y17" s="592">
        <v>16.414999999999999</v>
      </c>
      <c r="Z17" s="592">
        <v>0.17199999999999999</v>
      </c>
      <c r="AA17" s="592">
        <v>16.887</v>
      </c>
      <c r="AB17" s="592">
        <v>0.3</v>
      </c>
      <c r="AC17" s="335">
        <f t="shared" si="0"/>
        <v>1.8086453246518357E-2</v>
      </c>
      <c r="AD17" s="358"/>
      <c r="AE17" s="611" t="str">
        <f t="shared" si="14"/>
        <v>1971/1972</v>
      </c>
      <c r="AF17" s="612">
        <v>0.184</v>
      </c>
      <c r="AG17" s="612">
        <v>1.1399999999999999</v>
      </c>
      <c r="AH17" s="612">
        <v>0.20899999999999999</v>
      </c>
      <c r="AI17" s="612">
        <v>0</v>
      </c>
      <c r="AJ17" s="612">
        <v>0</v>
      </c>
      <c r="AK17" s="612">
        <v>0.20899999999999999</v>
      </c>
      <c r="AL17" s="612">
        <v>0.20399999999999999</v>
      </c>
      <c r="AM17" s="612">
        <v>0</v>
      </c>
      <c r="AN17" s="612">
        <v>0.20399999999999999</v>
      </c>
      <c r="AO17" s="612">
        <v>5.0000000000000001E-3</v>
      </c>
      <c r="AP17" s="612">
        <v>0.20899999999999999</v>
      </c>
      <c r="AQ17" s="612">
        <v>0</v>
      </c>
      <c r="AR17" s="613">
        <f t="shared" si="1"/>
        <v>0</v>
      </c>
      <c r="AS17" s="358"/>
      <c r="AT17" s="955" t="str">
        <f t="shared" si="15"/>
        <v>1971/1972</v>
      </c>
      <c r="AU17" s="956">
        <v>7.6999999999999999E-2</v>
      </c>
      <c r="AV17" s="956">
        <v>3.35</v>
      </c>
      <c r="AW17" s="956">
        <v>0.25800000000000001</v>
      </c>
      <c r="AX17" s="956">
        <v>1.4E-2</v>
      </c>
      <c r="AY17" s="956">
        <v>0.27100000000000002</v>
      </c>
      <c r="AZ17" s="956">
        <v>0.54300000000000004</v>
      </c>
      <c r="BA17" s="956">
        <v>6.5000000000000002E-2</v>
      </c>
      <c r="BB17" s="956">
        <v>0.39200000000000002</v>
      </c>
      <c r="BC17" s="956">
        <v>0.45700000000000002</v>
      </c>
      <c r="BD17" s="956">
        <v>4.5999999999999999E-2</v>
      </c>
      <c r="BE17" s="956">
        <v>0.54300000000000004</v>
      </c>
      <c r="BF17" s="956">
        <v>0.04</v>
      </c>
      <c r="BG17" s="957">
        <f t="shared" si="2"/>
        <v>7.9522862823061632E-2</v>
      </c>
      <c r="BH17" s="358"/>
      <c r="BI17" s="337" t="str">
        <f t="shared" si="16"/>
        <v>1971/1972</v>
      </c>
      <c r="BJ17" s="429">
        <f t="shared" si="17"/>
        <v>2.242</v>
      </c>
      <c r="BK17" s="429">
        <f t="shared" si="18"/>
        <v>1.1770740410347902</v>
      </c>
      <c r="BL17" s="429">
        <f t="shared" si="19"/>
        <v>2.6389999999999998</v>
      </c>
      <c r="BM17" s="429">
        <f t="shared" si="20"/>
        <v>0.13199999999999967</v>
      </c>
      <c r="BN17" s="429">
        <f t="shared" si="21"/>
        <v>0.19599999999999995</v>
      </c>
      <c r="BO17" s="429">
        <f t="shared" si="22"/>
        <v>2.967000000000001</v>
      </c>
      <c r="BP17" s="429">
        <f t="shared" si="23"/>
        <v>2.0649999999999999</v>
      </c>
      <c r="BQ17" s="429">
        <f t="shared" si="24"/>
        <v>0.6710000000000006</v>
      </c>
      <c r="BR17" s="429">
        <f t="shared" si="25"/>
        <v>2.736000000000002</v>
      </c>
      <c r="BS17" s="429">
        <f t="shared" si="26"/>
        <v>2.9999999999999957E-3</v>
      </c>
      <c r="BT17" s="429">
        <f t="shared" si="27"/>
        <v>2.967000000000001</v>
      </c>
      <c r="BU17" s="429">
        <f t="shared" si="28"/>
        <v>0.22800000000000006</v>
      </c>
      <c r="BV17" s="430">
        <f t="shared" si="5"/>
        <v>8.3242059145673564E-2</v>
      </c>
      <c r="BW17" s="358"/>
      <c r="BX17" s="338" t="str">
        <f t="shared" si="29"/>
        <v>1971/1972</v>
      </c>
      <c r="BY17" s="597">
        <v>16.189</v>
      </c>
      <c r="BZ17" s="597">
        <v>1.47</v>
      </c>
      <c r="CA17" s="597">
        <v>23.856999999999999</v>
      </c>
      <c r="CB17" s="597">
        <v>2.7589999999999999</v>
      </c>
      <c r="CC17" s="597">
        <v>0.47099999999999997</v>
      </c>
      <c r="CD17" s="597">
        <v>27.087</v>
      </c>
      <c r="CE17" s="597">
        <v>6.6660000000000004</v>
      </c>
      <c r="CF17" s="597">
        <v>17.001000000000001</v>
      </c>
      <c r="CG17" s="597">
        <v>23.667000000000002</v>
      </c>
      <c r="CH17" s="597">
        <v>2.7629999999999999</v>
      </c>
      <c r="CI17" s="597">
        <v>27.087</v>
      </c>
      <c r="CJ17" s="597">
        <v>0.65700000000000003</v>
      </c>
      <c r="CK17" s="339">
        <f t="shared" si="6"/>
        <v>2.4858115777525541E-2</v>
      </c>
      <c r="CL17" s="359"/>
      <c r="CM17" s="341">
        <f t="shared" si="7"/>
        <v>0.62417739028377417</v>
      </c>
      <c r="CN17" s="342">
        <f t="shared" si="8"/>
        <v>0.245630213354571</v>
      </c>
      <c r="CO17" s="342">
        <f t="shared" si="9"/>
        <v>0.11061742884687932</v>
      </c>
      <c r="CP17" s="343">
        <f t="shared" si="10"/>
        <v>2.5411262798634811</v>
      </c>
      <c r="CR17" s="416" t="str">
        <f t="shared" si="30"/>
        <v>1971/1972</v>
      </c>
      <c r="CS17" s="603">
        <v>116.226</v>
      </c>
      <c r="CT17" s="603">
        <v>2.65</v>
      </c>
      <c r="CU17" s="603">
        <v>308.5</v>
      </c>
      <c r="CV17" s="603">
        <v>36.148000000000003</v>
      </c>
      <c r="CW17" s="603">
        <v>32.902999999999999</v>
      </c>
      <c r="CX17" s="603">
        <v>377.55099999999999</v>
      </c>
      <c r="CY17" s="603">
        <v>95.843000000000004</v>
      </c>
      <c r="CZ17" s="603">
        <v>196.85</v>
      </c>
      <c r="DA17" s="603">
        <v>292.69299999999998</v>
      </c>
      <c r="DB17" s="603">
        <v>35.835999999999999</v>
      </c>
      <c r="DC17" s="603">
        <v>377.55099999999999</v>
      </c>
      <c r="DD17" s="603">
        <v>49.021999999999998</v>
      </c>
      <c r="DE17" s="417">
        <f t="shared" si="31"/>
        <v>0.14921665971649381</v>
      </c>
      <c r="DG17" s="409" t="str">
        <f t="shared" si="32"/>
        <v>1971/1972</v>
      </c>
      <c r="DH17" s="426">
        <f t="shared" si="33"/>
        <v>0.13928897148658648</v>
      </c>
      <c r="DI17" s="426">
        <f t="shared" si="11"/>
        <v>0.55471698113207546</v>
      </c>
      <c r="DJ17" s="426">
        <f t="shared" si="11"/>
        <v>7.7332252836304696E-2</v>
      </c>
      <c r="DK17" s="426">
        <f t="shared" si="11"/>
        <v>7.6325107889786428E-2</v>
      </c>
      <c r="DL17" s="426">
        <f t="shared" si="11"/>
        <v>1.4314804121204753E-2</v>
      </c>
      <c r="DM17" s="426">
        <f t="shared" si="11"/>
        <v>7.1743949823997288E-2</v>
      </c>
      <c r="DN17" s="426">
        <f t="shared" si="11"/>
        <v>6.9551245265694936E-2</v>
      </c>
      <c r="DO17" s="426">
        <f t="shared" si="11"/>
        <v>8.6365252730505465E-2</v>
      </c>
      <c r="DP17" s="426">
        <f t="shared" si="11"/>
        <v>8.085946708667445E-2</v>
      </c>
      <c r="DQ17" s="426">
        <f t="shared" si="11"/>
        <v>7.7101238977564462E-2</v>
      </c>
      <c r="DR17" s="426">
        <f t="shared" si="11"/>
        <v>7.1743949823997288E-2</v>
      </c>
      <c r="DS17" s="427">
        <f t="shared" si="11"/>
        <v>1.3402145975276407E-2</v>
      </c>
    </row>
    <row r="18" spans="1:123" ht="14.4" x14ac:dyDescent="0.3">
      <c r="A18" s="331" t="s">
        <v>126</v>
      </c>
      <c r="B18" s="587">
        <v>3.5649999999999999</v>
      </c>
      <c r="C18" s="587">
        <v>2.5299999999999998</v>
      </c>
      <c r="D18" s="587">
        <v>9</v>
      </c>
      <c r="E18" s="587">
        <v>8.8999999999999996E-2</v>
      </c>
      <c r="F18" s="587">
        <v>0</v>
      </c>
      <c r="G18" s="587">
        <v>9.0890000000000004</v>
      </c>
      <c r="H18" s="587">
        <v>1.111</v>
      </c>
      <c r="I18" s="587">
        <v>2.8250000000000002</v>
      </c>
      <c r="J18" s="587">
        <v>3.9359999999999999</v>
      </c>
      <c r="K18" s="587">
        <v>4.702</v>
      </c>
      <c r="L18" s="587">
        <v>9.0890000000000004</v>
      </c>
      <c r="M18" s="587">
        <v>0.45100000000000001</v>
      </c>
      <c r="N18" s="332">
        <f t="shared" si="12"/>
        <v>5.2211159990738602E-2</v>
      </c>
      <c r="O18" s="358"/>
      <c r="P18" s="334" t="str">
        <f t="shared" si="13"/>
        <v>1972/1973</v>
      </c>
      <c r="Q18" s="592">
        <v>9.9079999999999995</v>
      </c>
      <c r="R18" s="592">
        <v>1.42</v>
      </c>
      <c r="S18" s="592">
        <v>14.109</v>
      </c>
      <c r="T18" s="592">
        <v>0.3</v>
      </c>
      <c r="U18" s="592">
        <v>0</v>
      </c>
      <c r="V18" s="592">
        <v>14.409000000000001</v>
      </c>
      <c r="W18" s="592">
        <v>3.907</v>
      </c>
      <c r="X18" s="592">
        <v>9.66</v>
      </c>
      <c r="Y18" s="592">
        <v>13.567</v>
      </c>
      <c r="Z18" s="592">
        <v>4.2000000000000003E-2</v>
      </c>
      <c r="AA18" s="592">
        <v>14.409000000000001</v>
      </c>
      <c r="AB18" s="592">
        <v>0.8</v>
      </c>
      <c r="AC18" s="335">
        <f t="shared" si="0"/>
        <v>5.8784627819825117E-2</v>
      </c>
      <c r="AD18" s="358"/>
      <c r="AE18" s="611" t="str">
        <f t="shared" si="14"/>
        <v>1972/1973</v>
      </c>
      <c r="AF18" s="612">
        <v>0.184</v>
      </c>
      <c r="AG18" s="612">
        <v>1.34</v>
      </c>
      <c r="AH18" s="612">
        <v>0.246</v>
      </c>
      <c r="AI18" s="612">
        <v>0</v>
      </c>
      <c r="AJ18" s="612">
        <v>0</v>
      </c>
      <c r="AK18" s="612">
        <v>0.246</v>
      </c>
      <c r="AL18" s="612">
        <v>0.246</v>
      </c>
      <c r="AM18" s="612">
        <v>0</v>
      </c>
      <c r="AN18" s="612">
        <v>0.246</v>
      </c>
      <c r="AO18" s="612">
        <v>0</v>
      </c>
      <c r="AP18" s="612">
        <v>0.246</v>
      </c>
      <c r="AQ18" s="612">
        <v>0</v>
      </c>
      <c r="AR18" s="613">
        <f t="shared" si="1"/>
        <v>0</v>
      </c>
      <c r="AS18" s="358"/>
      <c r="AT18" s="955" t="str">
        <f t="shared" si="15"/>
        <v>1972/1973</v>
      </c>
      <c r="AU18" s="956">
        <v>8.4000000000000005E-2</v>
      </c>
      <c r="AV18" s="956">
        <v>3.37</v>
      </c>
      <c r="AW18" s="956">
        <v>0.28299999999999997</v>
      </c>
      <c r="AX18" s="956">
        <v>0.04</v>
      </c>
      <c r="AY18" s="956">
        <v>0.32</v>
      </c>
      <c r="AZ18" s="956">
        <v>0.64300000000000002</v>
      </c>
      <c r="BA18" s="956">
        <v>9.5000000000000001E-2</v>
      </c>
      <c r="BB18" s="956">
        <v>0.52800000000000002</v>
      </c>
      <c r="BC18" s="956">
        <v>0.623</v>
      </c>
      <c r="BD18" s="956">
        <v>0</v>
      </c>
      <c r="BE18" s="956">
        <v>0.64300000000000002</v>
      </c>
      <c r="BF18" s="956">
        <v>0.02</v>
      </c>
      <c r="BG18" s="957">
        <f t="shared" si="2"/>
        <v>3.2102728731942219E-2</v>
      </c>
      <c r="BH18" s="358"/>
      <c r="BI18" s="337" t="str">
        <f t="shared" si="16"/>
        <v>1972/1973</v>
      </c>
      <c r="BJ18" s="429">
        <f t="shared" si="17"/>
        <v>2.0160000000000005</v>
      </c>
      <c r="BK18" s="429">
        <f t="shared" si="18"/>
        <v>1.1686507936507933</v>
      </c>
      <c r="BL18" s="429">
        <f t="shared" si="19"/>
        <v>2.3559999999999999</v>
      </c>
      <c r="BM18" s="429">
        <f t="shared" si="20"/>
        <v>0.22800000000000006</v>
      </c>
      <c r="BN18" s="429">
        <f t="shared" si="21"/>
        <v>0.41899999999999998</v>
      </c>
      <c r="BO18" s="429">
        <f t="shared" si="22"/>
        <v>3.003000000000001</v>
      </c>
      <c r="BP18" s="429">
        <f t="shared" si="23"/>
        <v>2.1660000000000004</v>
      </c>
      <c r="BQ18" s="429">
        <f t="shared" si="24"/>
        <v>0.70999999999999952</v>
      </c>
      <c r="BR18" s="429">
        <f t="shared" si="25"/>
        <v>2.8760000000000012</v>
      </c>
      <c r="BS18" s="429">
        <f t="shared" si="26"/>
        <v>2.0000000000000275E-2</v>
      </c>
      <c r="BT18" s="429">
        <f t="shared" si="27"/>
        <v>3.003000000000001</v>
      </c>
      <c r="BU18" s="429">
        <f t="shared" si="28"/>
        <v>0.10699999999999978</v>
      </c>
      <c r="BV18" s="430">
        <f t="shared" si="5"/>
        <v>3.6947513812154595E-2</v>
      </c>
      <c r="BW18" s="358"/>
      <c r="BX18" s="338" t="str">
        <f t="shared" si="29"/>
        <v>1972/1973</v>
      </c>
      <c r="BY18" s="597">
        <v>15.757</v>
      </c>
      <c r="BZ18" s="597">
        <v>1.65</v>
      </c>
      <c r="CA18" s="597">
        <v>25.994</v>
      </c>
      <c r="CB18" s="597">
        <v>0.65700000000000003</v>
      </c>
      <c r="CC18" s="597">
        <v>0.73899999999999999</v>
      </c>
      <c r="CD18" s="597">
        <v>27.39</v>
      </c>
      <c r="CE18" s="597">
        <v>7.5250000000000004</v>
      </c>
      <c r="CF18" s="597">
        <v>13.723000000000001</v>
      </c>
      <c r="CG18" s="597">
        <v>21.248000000000001</v>
      </c>
      <c r="CH18" s="597">
        <v>4.7640000000000002</v>
      </c>
      <c r="CI18" s="597">
        <v>27.39</v>
      </c>
      <c r="CJ18" s="597">
        <v>1.3779999999999999</v>
      </c>
      <c r="CK18" s="339">
        <f t="shared" si="6"/>
        <v>5.2975549746270945E-2</v>
      </c>
      <c r="CL18" s="359"/>
      <c r="CM18" s="341">
        <f t="shared" si="7"/>
        <v>0.54277910286989306</v>
      </c>
      <c r="CN18" s="342">
        <f t="shared" si="8"/>
        <v>0.34623374624913444</v>
      </c>
      <c r="CO18" s="342">
        <f t="shared" si="9"/>
        <v>9.0636300684773408E-2</v>
      </c>
      <c r="CP18" s="343">
        <f t="shared" si="10"/>
        <v>1.5676666666666668</v>
      </c>
      <c r="CR18" s="416" t="str">
        <f t="shared" si="30"/>
        <v>1972/1973</v>
      </c>
      <c r="CS18" s="603">
        <v>111.871</v>
      </c>
      <c r="CT18" s="603">
        <v>2.7</v>
      </c>
      <c r="CU18" s="603">
        <v>301.447</v>
      </c>
      <c r="CV18" s="603">
        <v>49.021999999999998</v>
      </c>
      <c r="CW18" s="603">
        <v>37.787999999999997</v>
      </c>
      <c r="CX18" s="603">
        <v>388.25700000000001</v>
      </c>
      <c r="CY18" s="603">
        <v>97.756</v>
      </c>
      <c r="CZ18" s="603">
        <v>211.99299999999999</v>
      </c>
      <c r="DA18" s="603">
        <v>309.74900000000002</v>
      </c>
      <c r="DB18" s="603">
        <v>40.491999999999997</v>
      </c>
      <c r="DC18" s="603">
        <v>388.25700000000001</v>
      </c>
      <c r="DD18" s="603">
        <v>38.015999999999998</v>
      </c>
      <c r="DE18" s="417">
        <f t="shared" si="31"/>
        <v>0.10854240365919465</v>
      </c>
      <c r="DG18" s="409" t="str">
        <f t="shared" si="32"/>
        <v>1972/1973</v>
      </c>
      <c r="DH18" s="426">
        <f t="shared" si="33"/>
        <v>0.14084972870538387</v>
      </c>
      <c r="DI18" s="426">
        <f t="shared" si="11"/>
        <v>0.61111111111111105</v>
      </c>
      <c r="DJ18" s="426">
        <f t="shared" si="11"/>
        <v>8.6230747030157873E-2</v>
      </c>
      <c r="DK18" s="426">
        <f t="shared" si="11"/>
        <v>1.3402145975276407E-2</v>
      </c>
      <c r="DL18" s="426">
        <f t="shared" si="11"/>
        <v>1.9556472954377051E-2</v>
      </c>
      <c r="DM18" s="426">
        <f t="shared" si="11"/>
        <v>7.0546055834151092E-2</v>
      </c>
      <c r="DN18" s="426">
        <f t="shared" si="11"/>
        <v>7.6977372232906419E-2</v>
      </c>
      <c r="DO18" s="426">
        <f t="shared" si="11"/>
        <v>6.4733269494747475E-2</v>
      </c>
      <c r="DP18" s="426">
        <f t="shared" si="11"/>
        <v>6.8597477312275418E-2</v>
      </c>
      <c r="DQ18" s="426">
        <f t="shared" si="11"/>
        <v>0.11765286970265733</v>
      </c>
      <c r="DR18" s="426">
        <f t="shared" si="11"/>
        <v>7.0546055834151092E-2</v>
      </c>
      <c r="DS18" s="427">
        <f t="shared" si="11"/>
        <v>3.6247895622895619E-2</v>
      </c>
    </row>
    <row r="19" spans="1:123" ht="14.4" x14ac:dyDescent="0.3">
      <c r="A19" s="331" t="s">
        <v>127</v>
      </c>
      <c r="B19" s="587">
        <v>3.4860000000000002</v>
      </c>
      <c r="C19" s="587">
        <v>2.84</v>
      </c>
      <c r="D19" s="587">
        <v>9.9</v>
      </c>
      <c r="E19" s="587">
        <v>0.45100000000000001</v>
      </c>
      <c r="F19" s="587">
        <v>0</v>
      </c>
      <c r="G19" s="587">
        <v>10.351000000000001</v>
      </c>
      <c r="H19" s="587">
        <v>1.661</v>
      </c>
      <c r="I19" s="587">
        <v>2.7959999999999998</v>
      </c>
      <c r="J19" s="587">
        <v>4.4569999999999999</v>
      </c>
      <c r="K19" s="587">
        <v>5.7160000000000002</v>
      </c>
      <c r="L19" s="587">
        <v>10.351000000000001</v>
      </c>
      <c r="M19" s="587">
        <v>0.17799999999999999</v>
      </c>
      <c r="N19" s="332">
        <f t="shared" si="12"/>
        <v>1.7497296765949081E-2</v>
      </c>
      <c r="O19" s="358"/>
      <c r="P19" s="334" t="str">
        <f t="shared" si="13"/>
        <v>1973/1974</v>
      </c>
      <c r="Q19" s="592">
        <v>11.262</v>
      </c>
      <c r="R19" s="592">
        <v>1.45</v>
      </c>
      <c r="S19" s="592">
        <v>16.283999999999999</v>
      </c>
      <c r="T19" s="592">
        <v>0.8</v>
      </c>
      <c r="U19" s="592">
        <v>0</v>
      </c>
      <c r="V19" s="592">
        <v>17.084</v>
      </c>
      <c r="W19" s="592">
        <v>3.0630000000000002</v>
      </c>
      <c r="X19" s="592">
        <v>12.21</v>
      </c>
      <c r="Y19" s="592">
        <v>15.273</v>
      </c>
      <c r="Z19" s="592">
        <v>1.3109999999999999</v>
      </c>
      <c r="AA19" s="592">
        <v>17.084</v>
      </c>
      <c r="AB19" s="592">
        <v>0.5</v>
      </c>
      <c r="AC19" s="335">
        <f t="shared" si="0"/>
        <v>3.014954172696575E-2</v>
      </c>
      <c r="AD19" s="358"/>
      <c r="AE19" s="611" t="str">
        <f t="shared" si="14"/>
        <v>1973/1974</v>
      </c>
      <c r="AF19" s="612">
        <v>0.20599999999999999</v>
      </c>
      <c r="AG19" s="612">
        <v>1.37</v>
      </c>
      <c r="AH19" s="612">
        <v>0.28199999999999997</v>
      </c>
      <c r="AI19" s="612">
        <v>0</v>
      </c>
      <c r="AJ19" s="612">
        <v>0</v>
      </c>
      <c r="AK19" s="612">
        <v>0.28199999999999997</v>
      </c>
      <c r="AL19" s="612">
        <v>0.27700000000000002</v>
      </c>
      <c r="AM19" s="612">
        <v>0</v>
      </c>
      <c r="AN19" s="612">
        <v>0.27700000000000002</v>
      </c>
      <c r="AO19" s="612">
        <v>5.0000000000000001E-3</v>
      </c>
      <c r="AP19" s="612">
        <v>0.28199999999999997</v>
      </c>
      <c r="AQ19" s="612">
        <v>0</v>
      </c>
      <c r="AR19" s="613">
        <f t="shared" si="1"/>
        <v>0</v>
      </c>
      <c r="AS19" s="358"/>
      <c r="AT19" s="955" t="str">
        <f t="shared" si="15"/>
        <v>1973/1974</v>
      </c>
      <c r="AU19" s="956">
        <v>8.5999999999999993E-2</v>
      </c>
      <c r="AV19" s="956">
        <v>3.42</v>
      </c>
      <c r="AW19" s="956">
        <v>0.29399999999999998</v>
      </c>
      <c r="AX19" s="956">
        <v>0.02</v>
      </c>
      <c r="AY19" s="956">
        <v>0.14000000000000001</v>
      </c>
      <c r="AZ19" s="956">
        <v>0.45400000000000001</v>
      </c>
      <c r="BA19" s="956">
        <v>7.4999999999999997E-2</v>
      </c>
      <c r="BB19" s="956">
        <v>0.28799999999999998</v>
      </c>
      <c r="BC19" s="956">
        <v>0.36299999999999999</v>
      </c>
      <c r="BD19" s="956">
        <v>0</v>
      </c>
      <c r="BE19" s="956">
        <v>0.45400000000000001</v>
      </c>
      <c r="BF19" s="956">
        <v>9.0999999999999998E-2</v>
      </c>
      <c r="BG19" s="957">
        <f t="shared" si="2"/>
        <v>0.25068870523415976</v>
      </c>
      <c r="BH19" s="358"/>
      <c r="BI19" s="337" t="str">
        <f t="shared" si="16"/>
        <v>1973/1974</v>
      </c>
      <c r="BJ19" s="429">
        <f t="shared" si="17"/>
        <v>1.8939999999999999</v>
      </c>
      <c r="BK19" s="429">
        <f t="shared" si="18"/>
        <v>1.2687434002111928</v>
      </c>
      <c r="BL19" s="429">
        <f t="shared" si="19"/>
        <v>2.4029999999999991</v>
      </c>
      <c r="BM19" s="429">
        <f t="shared" si="20"/>
        <v>0.10699999999999978</v>
      </c>
      <c r="BN19" s="429">
        <f t="shared" si="21"/>
        <v>0.57999999999999996</v>
      </c>
      <c r="BO19" s="429">
        <f t="shared" si="22"/>
        <v>3.0899999999999967</v>
      </c>
      <c r="BP19" s="429">
        <f t="shared" si="23"/>
        <v>2.024999999999999</v>
      </c>
      <c r="BQ19" s="429">
        <f t="shared" si="24"/>
        <v>0.91999999999999837</v>
      </c>
      <c r="BR19" s="429">
        <f t="shared" si="25"/>
        <v>2.9450000000000007</v>
      </c>
      <c r="BS19" s="429">
        <f t="shared" si="26"/>
        <v>2.5000000000000248E-2</v>
      </c>
      <c r="BT19" s="429">
        <f t="shared" si="27"/>
        <v>3.0899999999999967</v>
      </c>
      <c r="BU19" s="429">
        <f t="shared" si="28"/>
        <v>0.12000000000000008</v>
      </c>
      <c r="BV19" s="430">
        <f t="shared" si="5"/>
        <v>4.0404040404040414E-2</v>
      </c>
      <c r="BW19" s="358"/>
      <c r="BX19" s="338" t="str">
        <f t="shared" si="29"/>
        <v>1973/1974</v>
      </c>
      <c r="BY19" s="597">
        <v>16.934000000000001</v>
      </c>
      <c r="BZ19" s="597">
        <v>1.72</v>
      </c>
      <c r="CA19" s="597">
        <v>29.163</v>
      </c>
      <c r="CB19" s="597">
        <v>1.3779999999999999</v>
      </c>
      <c r="CC19" s="597">
        <v>0.72</v>
      </c>
      <c r="CD19" s="597">
        <v>31.260999999999999</v>
      </c>
      <c r="CE19" s="597">
        <v>7.101</v>
      </c>
      <c r="CF19" s="597">
        <v>16.213999999999999</v>
      </c>
      <c r="CG19" s="597">
        <v>23.315000000000001</v>
      </c>
      <c r="CH19" s="597">
        <v>7.0570000000000004</v>
      </c>
      <c r="CI19" s="597">
        <v>31.260999999999999</v>
      </c>
      <c r="CJ19" s="597">
        <v>0.88900000000000001</v>
      </c>
      <c r="CK19" s="339">
        <f t="shared" si="6"/>
        <v>2.9270380613723168E-2</v>
      </c>
      <c r="CL19" s="359"/>
      <c r="CM19" s="341">
        <f t="shared" si="7"/>
        <v>0.55837876761650029</v>
      </c>
      <c r="CN19" s="342">
        <f t="shared" si="8"/>
        <v>0.33947124781401089</v>
      </c>
      <c r="CO19" s="342">
        <f t="shared" si="9"/>
        <v>8.2398930151218977E-2</v>
      </c>
      <c r="CP19" s="343">
        <f t="shared" si="10"/>
        <v>1.6448484848484848</v>
      </c>
      <c r="CR19" s="416" t="str">
        <f t="shared" si="30"/>
        <v>1973/1974</v>
      </c>
      <c r="CS19" s="603">
        <v>118.151</v>
      </c>
      <c r="CT19" s="603">
        <v>2.8</v>
      </c>
      <c r="CU19" s="603">
        <v>330.52300000000002</v>
      </c>
      <c r="CV19" s="603">
        <v>38.015999999999998</v>
      </c>
      <c r="CW19" s="603">
        <v>44.706000000000003</v>
      </c>
      <c r="CX19" s="603">
        <v>413.245</v>
      </c>
      <c r="CY19" s="603">
        <v>106.738</v>
      </c>
      <c r="CZ19" s="603">
        <v>220.21600000000001</v>
      </c>
      <c r="DA19" s="603">
        <v>326.95400000000001</v>
      </c>
      <c r="DB19" s="603">
        <v>47.570999999999998</v>
      </c>
      <c r="DC19" s="603">
        <v>413.245</v>
      </c>
      <c r="DD19" s="603">
        <v>38.72</v>
      </c>
      <c r="DE19" s="417">
        <f t="shared" si="31"/>
        <v>0.10338428676323343</v>
      </c>
      <c r="DG19" s="409" t="str">
        <f t="shared" si="32"/>
        <v>1973/1974</v>
      </c>
      <c r="DH19" s="426">
        <f t="shared" si="33"/>
        <v>0.14332506707518347</v>
      </c>
      <c r="DI19" s="426">
        <f t="shared" si="11"/>
        <v>0.61428571428571432</v>
      </c>
      <c r="DJ19" s="426">
        <f t="shared" si="11"/>
        <v>8.823289150830653E-2</v>
      </c>
      <c r="DK19" s="426">
        <f t="shared" si="11"/>
        <v>3.6247895622895619E-2</v>
      </c>
      <c r="DL19" s="426">
        <f t="shared" si="11"/>
        <v>1.6105220775734799E-2</v>
      </c>
      <c r="DM19" s="426">
        <f t="shared" si="11"/>
        <v>7.5647618240995043E-2</v>
      </c>
      <c r="DN19" s="426">
        <f t="shared" si="11"/>
        <v>6.6527384811407367E-2</v>
      </c>
      <c r="DO19" s="426">
        <f t="shared" si="11"/>
        <v>7.3627710974679392E-2</v>
      </c>
      <c r="DP19" s="426">
        <f t="shared" si="11"/>
        <v>7.1309725527138379E-2</v>
      </c>
      <c r="DQ19" s="426">
        <f t="shared" si="11"/>
        <v>0.14834668180193816</v>
      </c>
      <c r="DR19" s="426">
        <f t="shared" si="11"/>
        <v>7.5647618240995043E-2</v>
      </c>
      <c r="DS19" s="427">
        <f t="shared" si="11"/>
        <v>2.2959710743801653E-2</v>
      </c>
    </row>
    <row r="20" spans="1:123" ht="14.4" x14ac:dyDescent="0.3">
      <c r="A20" s="331" t="s">
        <v>128</v>
      </c>
      <c r="B20" s="587">
        <v>3.07</v>
      </c>
      <c r="C20" s="587">
        <v>2.5099999999999998</v>
      </c>
      <c r="D20" s="587">
        <v>7.7</v>
      </c>
      <c r="E20" s="587">
        <v>0.17799999999999999</v>
      </c>
      <c r="F20" s="587">
        <v>0</v>
      </c>
      <c r="G20" s="587">
        <v>7.8780000000000001</v>
      </c>
      <c r="H20" s="587">
        <v>1.42</v>
      </c>
      <c r="I20" s="587">
        <v>2.2120000000000002</v>
      </c>
      <c r="J20" s="587">
        <v>3.6320000000000001</v>
      </c>
      <c r="K20" s="587">
        <v>3.4849999999999999</v>
      </c>
      <c r="L20" s="587">
        <v>7.8780000000000001</v>
      </c>
      <c r="M20" s="587">
        <v>0.76100000000000001</v>
      </c>
      <c r="N20" s="332">
        <f t="shared" si="12"/>
        <v>0.10692707601517494</v>
      </c>
      <c r="O20" s="358"/>
      <c r="P20" s="334" t="str">
        <f t="shared" si="13"/>
        <v>1974/1975</v>
      </c>
      <c r="Q20" s="592">
        <v>10.8</v>
      </c>
      <c r="R20" s="592">
        <v>1.51</v>
      </c>
      <c r="S20" s="592">
        <v>16.353999999999999</v>
      </c>
      <c r="T20" s="592">
        <v>0.5</v>
      </c>
      <c r="U20" s="592">
        <v>0</v>
      </c>
      <c r="V20" s="592">
        <v>16.853999999999999</v>
      </c>
      <c r="W20" s="592">
        <v>3.9460000000000002</v>
      </c>
      <c r="X20" s="592">
        <v>11.64</v>
      </c>
      <c r="Y20" s="592">
        <v>15.586</v>
      </c>
      <c r="Z20" s="592">
        <v>0.96799999999999997</v>
      </c>
      <c r="AA20" s="592">
        <v>16.853999999999999</v>
      </c>
      <c r="AB20" s="592">
        <v>0.3</v>
      </c>
      <c r="AC20" s="335">
        <f t="shared" si="0"/>
        <v>1.8122508155128666E-2</v>
      </c>
      <c r="AD20" s="358"/>
      <c r="AE20" s="611" t="str">
        <f t="shared" si="14"/>
        <v>1974/1975</v>
      </c>
      <c r="AF20" s="612">
        <v>0.22700000000000001</v>
      </c>
      <c r="AG20" s="612">
        <v>1.33</v>
      </c>
      <c r="AH20" s="612">
        <v>0.30099999999999999</v>
      </c>
      <c r="AI20" s="612">
        <v>0</v>
      </c>
      <c r="AJ20" s="612">
        <v>0</v>
      </c>
      <c r="AK20" s="612">
        <v>0.30099999999999999</v>
      </c>
      <c r="AL20" s="612">
        <v>0.29499999999999998</v>
      </c>
      <c r="AM20" s="612">
        <v>0</v>
      </c>
      <c r="AN20" s="612">
        <v>0.29499999999999998</v>
      </c>
      <c r="AO20" s="612">
        <v>6.0000000000000001E-3</v>
      </c>
      <c r="AP20" s="612">
        <v>0.30099999999999999</v>
      </c>
      <c r="AQ20" s="612">
        <v>0</v>
      </c>
      <c r="AR20" s="613">
        <f t="shared" si="1"/>
        <v>0</v>
      </c>
      <c r="AS20" s="358"/>
      <c r="AT20" s="955" t="str">
        <f t="shared" si="15"/>
        <v>1974/1975</v>
      </c>
      <c r="AU20" s="956">
        <v>0.107</v>
      </c>
      <c r="AV20" s="956">
        <v>3.42</v>
      </c>
      <c r="AW20" s="956">
        <v>0.36599999999999999</v>
      </c>
      <c r="AX20" s="956">
        <v>9.0999999999999998E-2</v>
      </c>
      <c r="AY20" s="956">
        <v>0.14499999999999999</v>
      </c>
      <c r="AZ20" s="956">
        <v>0.60199999999999998</v>
      </c>
      <c r="BA20" s="956">
        <v>7.8E-2</v>
      </c>
      <c r="BB20" s="956">
        <v>0.434</v>
      </c>
      <c r="BC20" s="956">
        <v>0.51200000000000001</v>
      </c>
      <c r="BD20" s="956">
        <v>0</v>
      </c>
      <c r="BE20" s="956">
        <v>0.60199999999999998</v>
      </c>
      <c r="BF20" s="956">
        <v>0.09</v>
      </c>
      <c r="BG20" s="957">
        <f t="shared" si="2"/>
        <v>0.17578125</v>
      </c>
      <c r="BH20" s="358"/>
      <c r="BI20" s="337" t="str">
        <f t="shared" si="16"/>
        <v>1974/1975</v>
      </c>
      <c r="BJ20" s="429">
        <f t="shared" si="17"/>
        <v>1.8960000000000006</v>
      </c>
      <c r="BK20" s="429">
        <f t="shared" si="18"/>
        <v>1.2774261603375534</v>
      </c>
      <c r="BL20" s="429">
        <f t="shared" si="19"/>
        <v>2.4220000000000019</v>
      </c>
      <c r="BM20" s="429">
        <f t="shared" si="20"/>
        <v>0.12000000000000008</v>
      </c>
      <c r="BN20" s="429">
        <f t="shared" si="21"/>
        <v>0.51900000000000002</v>
      </c>
      <c r="BO20" s="429">
        <f t="shared" si="22"/>
        <v>3.0610000000000022</v>
      </c>
      <c r="BP20" s="429">
        <f t="shared" si="23"/>
        <v>1.9889999999999997</v>
      </c>
      <c r="BQ20" s="429">
        <f t="shared" si="24"/>
        <v>0.90800000000000058</v>
      </c>
      <c r="BR20" s="429">
        <f t="shared" si="25"/>
        <v>2.8969999999999989</v>
      </c>
      <c r="BS20" s="429">
        <f t="shared" si="26"/>
        <v>2.3999999999999806E-2</v>
      </c>
      <c r="BT20" s="429">
        <f t="shared" si="27"/>
        <v>3.0610000000000022</v>
      </c>
      <c r="BU20" s="429">
        <f t="shared" si="28"/>
        <v>0.13999999999999993</v>
      </c>
      <c r="BV20" s="430">
        <f t="shared" si="5"/>
        <v>4.7928791509756929E-2</v>
      </c>
      <c r="BW20" s="358"/>
      <c r="BX20" s="338" t="str">
        <f t="shared" si="29"/>
        <v>1974/1975</v>
      </c>
      <c r="BY20" s="597">
        <v>16.100000000000001</v>
      </c>
      <c r="BZ20" s="597">
        <v>1.69</v>
      </c>
      <c r="CA20" s="597">
        <v>27.143000000000001</v>
      </c>
      <c r="CB20" s="597">
        <v>0.88900000000000001</v>
      </c>
      <c r="CC20" s="597">
        <v>0.66400000000000003</v>
      </c>
      <c r="CD20" s="597">
        <v>28.696000000000002</v>
      </c>
      <c r="CE20" s="597">
        <v>7.7279999999999998</v>
      </c>
      <c r="CF20" s="597">
        <v>15.194000000000001</v>
      </c>
      <c r="CG20" s="597">
        <v>22.922000000000001</v>
      </c>
      <c r="CH20" s="597">
        <v>4.4829999999999997</v>
      </c>
      <c r="CI20" s="597">
        <v>28.696000000000002</v>
      </c>
      <c r="CJ20" s="597">
        <v>1.2909999999999999</v>
      </c>
      <c r="CK20" s="339">
        <f t="shared" si="6"/>
        <v>4.7108191935778136E-2</v>
      </c>
      <c r="CL20" s="359"/>
      <c r="CM20" s="341">
        <f t="shared" si="7"/>
        <v>0.60251261835464021</v>
      </c>
      <c r="CN20" s="342">
        <f t="shared" si="8"/>
        <v>0.28368271745938178</v>
      </c>
      <c r="CO20" s="342">
        <f t="shared" si="9"/>
        <v>8.9231109309951068E-2</v>
      </c>
      <c r="CP20" s="343">
        <f t="shared" si="10"/>
        <v>2.1238961038961039</v>
      </c>
      <c r="CR20" s="416" t="str">
        <f t="shared" si="30"/>
        <v>1974/1975</v>
      </c>
      <c r="CS20" s="603">
        <v>118.735</v>
      </c>
      <c r="CT20" s="603">
        <v>2.5299999999999998</v>
      </c>
      <c r="CU20" s="603">
        <v>299.78100000000001</v>
      </c>
      <c r="CV20" s="603">
        <v>38.72</v>
      </c>
      <c r="CW20" s="603">
        <v>40.204000000000001</v>
      </c>
      <c r="CX20" s="603">
        <v>378.70499999999998</v>
      </c>
      <c r="CY20" s="603">
        <v>107.857</v>
      </c>
      <c r="CZ20" s="603">
        <v>182.94200000000001</v>
      </c>
      <c r="DA20" s="603">
        <v>290.79899999999998</v>
      </c>
      <c r="DB20" s="603">
        <v>42.216999999999999</v>
      </c>
      <c r="DC20" s="603">
        <v>378.70499999999998</v>
      </c>
      <c r="DD20" s="603">
        <v>45.689</v>
      </c>
      <c r="DE20" s="417">
        <f t="shared" si="31"/>
        <v>0.13719761212674467</v>
      </c>
      <c r="DG20" s="409" t="str">
        <f t="shared" si="32"/>
        <v>1974/1975</v>
      </c>
      <c r="DH20" s="426">
        <f t="shared" si="33"/>
        <v>0.13559607529372134</v>
      </c>
      <c r="DI20" s="426">
        <f t="shared" si="11"/>
        <v>0.66798418972332019</v>
      </c>
      <c r="DJ20" s="426">
        <f t="shared" si="11"/>
        <v>9.0542762883571673E-2</v>
      </c>
      <c r="DK20" s="426">
        <f t="shared" si="11"/>
        <v>2.2959710743801653E-2</v>
      </c>
      <c r="DL20" s="426">
        <f t="shared" si="11"/>
        <v>1.651576957516665E-2</v>
      </c>
      <c r="DM20" s="426">
        <f t="shared" si="11"/>
        <v>7.5774019355434971E-2</v>
      </c>
      <c r="DN20" s="426">
        <f t="shared" si="11"/>
        <v>7.1650426027054334E-2</v>
      </c>
      <c r="DO20" s="426">
        <f t="shared" si="11"/>
        <v>8.3053645417673364E-2</v>
      </c>
      <c r="DP20" s="426">
        <f t="shared" si="11"/>
        <v>7.8824205035092978E-2</v>
      </c>
      <c r="DQ20" s="426">
        <f t="shared" si="11"/>
        <v>0.10618944974773195</v>
      </c>
      <c r="DR20" s="426">
        <f t="shared" si="11"/>
        <v>7.5774019355434971E-2</v>
      </c>
      <c r="DS20" s="427">
        <f t="shared" si="11"/>
        <v>2.8256254240626846E-2</v>
      </c>
    </row>
    <row r="21" spans="1:123" ht="14.4" x14ac:dyDescent="0.3">
      <c r="A21" s="331" t="s">
        <v>129</v>
      </c>
      <c r="B21" s="587">
        <v>2.766</v>
      </c>
      <c r="C21" s="587">
        <v>2.12</v>
      </c>
      <c r="D21" s="587">
        <v>5.8550000000000004</v>
      </c>
      <c r="E21" s="587">
        <v>0.76100000000000001</v>
      </c>
      <c r="F21" s="587">
        <v>0</v>
      </c>
      <c r="G21" s="587">
        <v>6.6159999999999997</v>
      </c>
      <c r="H21" s="587">
        <v>0.3</v>
      </c>
      <c r="I21" s="587">
        <v>2.5630000000000002</v>
      </c>
      <c r="J21" s="587">
        <v>2.863</v>
      </c>
      <c r="K21" s="587">
        <v>3.238</v>
      </c>
      <c r="L21" s="587">
        <v>6.6159999999999997</v>
      </c>
      <c r="M21" s="587">
        <v>0.51500000000000001</v>
      </c>
      <c r="N21" s="332">
        <f t="shared" si="12"/>
        <v>8.4412391411244056E-2</v>
      </c>
      <c r="O21" s="358"/>
      <c r="P21" s="334" t="str">
        <f t="shared" si="13"/>
        <v>1975/1976</v>
      </c>
      <c r="Q21" s="592">
        <v>11.118</v>
      </c>
      <c r="R21" s="592">
        <v>1.6</v>
      </c>
      <c r="S21" s="592">
        <v>17.751000000000001</v>
      </c>
      <c r="T21" s="592">
        <v>0.3</v>
      </c>
      <c r="U21" s="592">
        <v>0</v>
      </c>
      <c r="V21" s="592">
        <v>18.050999999999998</v>
      </c>
      <c r="W21" s="592">
        <v>3.3660000000000001</v>
      </c>
      <c r="X21" s="592">
        <v>12.673999999999999</v>
      </c>
      <c r="Y21" s="592">
        <v>16.04</v>
      </c>
      <c r="Z21" s="592">
        <v>1.5109999999999999</v>
      </c>
      <c r="AA21" s="592">
        <v>18.050999999999998</v>
      </c>
      <c r="AB21" s="592">
        <v>0.5</v>
      </c>
      <c r="AC21" s="335">
        <f t="shared" si="0"/>
        <v>2.8488405219075839E-2</v>
      </c>
      <c r="AD21" s="358"/>
      <c r="AE21" s="611" t="str">
        <f t="shared" si="14"/>
        <v>1975/1976</v>
      </c>
      <c r="AF21" s="612">
        <v>0.25700000000000001</v>
      </c>
      <c r="AG21" s="612">
        <v>1.37</v>
      </c>
      <c r="AH21" s="612">
        <v>0.35199999999999998</v>
      </c>
      <c r="AI21" s="612">
        <v>0</v>
      </c>
      <c r="AJ21" s="612">
        <v>0</v>
      </c>
      <c r="AK21" s="612">
        <v>0.35199999999999998</v>
      </c>
      <c r="AL21" s="612">
        <v>0.34</v>
      </c>
      <c r="AM21" s="612">
        <v>0</v>
      </c>
      <c r="AN21" s="612">
        <v>0.34</v>
      </c>
      <c r="AO21" s="612">
        <v>1.2E-2</v>
      </c>
      <c r="AP21" s="612">
        <v>0.35199999999999998</v>
      </c>
      <c r="AQ21" s="612">
        <v>0</v>
      </c>
      <c r="AR21" s="613">
        <f t="shared" si="1"/>
        <v>0</v>
      </c>
      <c r="AS21" s="358"/>
      <c r="AT21" s="955" t="str">
        <f t="shared" si="15"/>
        <v>1975/1976</v>
      </c>
      <c r="AU21" s="956">
        <v>9.1999999999999998E-2</v>
      </c>
      <c r="AV21" s="956">
        <v>3.58</v>
      </c>
      <c r="AW21" s="956">
        <v>0.32900000000000001</v>
      </c>
      <c r="AX21" s="956">
        <v>0.09</v>
      </c>
      <c r="AY21" s="956">
        <v>0.15</v>
      </c>
      <c r="AZ21" s="956">
        <v>0.56899999999999995</v>
      </c>
      <c r="BA21" s="956">
        <v>7.0000000000000007E-2</v>
      </c>
      <c r="BB21" s="956">
        <v>0.45</v>
      </c>
      <c r="BC21" s="956">
        <v>0.52</v>
      </c>
      <c r="BD21" s="956">
        <v>5.0000000000000001E-3</v>
      </c>
      <c r="BE21" s="956">
        <v>0.56899999999999995</v>
      </c>
      <c r="BF21" s="956">
        <v>4.3999999999999997E-2</v>
      </c>
      <c r="BG21" s="957">
        <f t="shared" si="2"/>
        <v>8.3809523809523806E-2</v>
      </c>
      <c r="BH21" s="358"/>
      <c r="BI21" s="337" t="str">
        <f t="shared" si="16"/>
        <v>1975/1976</v>
      </c>
      <c r="BJ21" s="429">
        <f t="shared" si="17"/>
        <v>2.0440000000000005</v>
      </c>
      <c r="BK21" s="429">
        <f t="shared" si="18"/>
        <v>1.3864970645792545</v>
      </c>
      <c r="BL21" s="429">
        <f t="shared" si="19"/>
        <v>2.833999999999997</v>
      </c>
      <c r="BM21" s="429">
        <f t="shared" si="20"/>
        <v>0.13999999999999993</v>
      </c>
      <c r="BN21" s="429">
        <f t="shared" si="21"/>
        <v>0.54399999999999993</v>
      </c>
      <c r="BO21" s="429">
        <f t="shared" si="22"/>
        <v>3.5180000000000033</v>
      </c>
      <c r="BP21" s="429">
        <f t="shared" si="23"/>
        <v>2.3180000000000005</v>
      </c>
      <c r="BQ21" s="429">
        <f t="shared" si="24"/>
        <v>1.0359999999999989</v>
      </c>
      <c r="BR21" s="429">
        <f t="shared" si="25"/>
        <v>3.3540000000000023</v>
      </c>
      <c r="BS21" s="429">
        <f t="shared" si="26"/>
        <v>3.8999999999999833E-2</v>
      </c>
      <c r="BT21" s="429">
        <f t="shared" si="27"/>
        <v>3.5180000000000033</v>
      </c>
      <c r="BU21" s="429">
        <f t="shared" si="28"/>
        <v>0.12499999999999993</v>
      </c>
      <c r="BV21" s="430">
        <f t="shared" si="5"/>
        <v>3.6840554081933347E-2</v>
      </c>
      <c r="BW21" s="358"/>
      <c r="BX21" s="338" t="str">
        <f t="shared" si="29"/>
        <v>1975/1976</v>
      </c>
      <c r="BY21" s="597">
        <v>16.277000000000001</v>
      </c>
      <c r="BZ21" s="597">
        <v>1.67</v>
      </c>
      <c r="CA21" s="597">
        <v>27.120999999999999</v>
      </c>
      <c r="CB21" s="597">
        <v>1.2909999999999999</v>
      </c>
      <c r="CC21" s="597">
        <v>0.69399999999999995</v>
      </c>
      <c r="CD21" s="597">
        <v>29.106000000000002</v>
      </c>
      <c r="CE21" s="597">
        <v>6.3940000000000001</v>
      </c>
      <c r="CF21" s="597">
        <v>16.722999999999999</v>
      </c>
      <c r="CG21" s="597">
        <v>23.117000000000001</v>
      </c>
      <c r="CH21" s="597">
        <v>4.8049999999999997</v>
      </c>
      <c r="CI21" s="597">
        <v>29.106000000000002</v>
      </c>
      <c r="CJ21" s="597">
        <v>1.1839999999999999</v>
      </c>
      <c r="CK21" s="339">
        <f t="shared" si="6"/>
        <v>4.240383926652818E-2</v>
      </c>
      <c r="CL21" s="359"/>
      <c r="CM21" s="341">
        <f t="shared" si="7"/>
        <v>0.65451126433391105</v>
      </c>
      <c r="CN21" s="342">
        <f t="shared" si="8"/>
        <v>0.21588437004535233</v>
      </c>
      <c r="CO21" s="342">
        <f t="shared" si="9"/>
        <v>0.10449467202536769</v>
      </c>
      <c r="CP21" s="343">
        <f t="shared" si="10"/>
        <v>3.0317677198975237</v>
      </c>
      <c r="CR21" s="416" t="str">
        <f t="shared" si="30"/>
        <v>1975/1976</v>
      </c>
      <c r="CS21" s="603">
        <v>121.96899999999999</v>
      </c>
      <c r="CT21" s="603">
        <v>2.78</v>
      </c>
      <c r="CU21" s="603">
        <v>339.21499999999997</v>
      </c>
      <c r="CV21" s="603">
        <v>45.689</v>
      </c>
      <c r="CW21" s="603">
        <v>52.433999999999997</v>
      </c>
      <c r="CX21" s="603">
        <v>437.33800000000002</v>
      </c>
      <c r="CY21" s="603">
        <v>116.27200000000001</v>
      </c>
      <c r="CZ21" s="603">
        <v>213.21600000000001</v>
      </c>
      <c r="DA21" s="603">
        <v>329.488</v>
      </c>
      <c r="DB21" s="603">
        <v>55.354999999999997</v>
      </c>
      <c r="DC21" s="603">
        <v>437.33800000000002</v>
      </c>
      <c r="DD21" s="603">
        <v>52.494999999999997</v>
      </c>
      <c r="DE21" s="417">
        <f t="shared" si="31"/>
        <v>0.13640627476659312</v>
      </c>
      <c r="DG21" s="409" t="str">
        <f t="shared" si="32"/>
        <v>1975/1976</v>
      </c>
      <c r="DH21" s="426">
        <f t="shared" si="33"/>
        <v>0.13345194270675337</v>
      </c>
      <c r="DI21" s="426">
        <f t="shared" si="11"/>
        <v>0.60071942446043169</v>
      </c>
      <c r="DJ21" s="426">
        <f t="shared" si="11"/>
        <v>7.9952242677947621E-2</v>
      </c>
      <c r="DK21" s="426">
        <f t="shared" si="11"/>
        <v>2.8256254240626846E-2</v>
      </c>
      <c r="DL21" s="426">
        <f t="shared" si="11"/>
        <v>1.3235686768127551E-2</v>
      </c>
      <c r="DM21" s="426">
        <f t="shared" si="11"/>
        <v>6.6552643493133459E-2</v>
      </c>
      <c r="DN21" s="426">
        <f t="shared" si="11"/>
        <v>5.4991743498004675E-2</v>
      </c>
      <c r="DO21" s="426">
        <f t="shared" si="11"/>
        <v>7.8432200210115557E-2</v>
      </c>
      <c r="DP21" s="426">
        <f t="shared" si="11"/>
        <v>7.0160370028650512E-2</v>
      </c>
      <c r="DQ21" s="426">
        <f t="shared" si="11"/>
        <v>8.6803360130069548E-2</v>
      </c>
      <c r="DR21" s="426">
        <f t="shared" si="11"/>
        <v>6.6552643493133459E-2</v>
      </c>
      <c r="DS21" s="427">
        <f t="shared" si="11"/>
        <v>2.2554529002762169E-2</v>
      </c>
    </row>
    <row r="22" spans="1:123" ht="14.4" x14ac:dyDescent="0.3">
      <c r="A22" s="331" t="s">
        <v>130</v>
      </c>
      <c r="B22" s="587">
        <v>2.532</v>
      </c>
      <c r="C22" s="587">
        <v>3.28</v>
      </c>
      <c r="D22" s="587">
        <v>8.3000000000000007</v>
      </c>
      <c r="E22" s="587">
        <v>0.51500000000000001</v>
      </c>
      <c r="F22" s="587">
        <v>0</v>
      </c>
      <c r="G22" s="587">
        <v>8.8149999999999995</v>
      </c>
      <c r="H22" s="587">
        <v>0.3</v>
      </c>
      <c r="I22" s="587">
        <v>3.101</v>
      </c>
      <c r="J22" s="587">
        <v>3.4009999999999998</v>
      </c>
      <c r="K22" s="587">
        <v>5.2309999999999999</v>
      </c>
      <c r="L22" s="587">
        <v>8.8149999999999995</v>
      </c>
      <c r="M22" s="587">
        <v>0.183</v>
      </c>
      <c r="N22" s="332">
        <f t="shared" si="12"/>
        <v>2.1200185356811865E-2</v>
      </c>
      <c r="O22" s="358"/>
      <c r="P22" s="334" t="str">
        <f t="shared" si="13"/>
        <v>1976/1977</v>
      </c>
      <c r="Q22" s="592">
        <v>11.797000000000001</v>
      </c>
      <c r="R22" s="592">
        <v>1.63</v>
      </c>
      <c r="S22" s="592">
        <v>19.256</v>
      </c>
      <c r="T22" s="592">
        <v>0.5</v>
      </c>
      <c r="U22" s="592">
        <v>0</v>
      </c>
      <c r="V22" s="592">
        <v>19.756</v>
      </c>
      <c r="W22" s="592">
        <v>3.9940000000000002</v>
      </c>
      <c r="X22" s="592">
        <v>13.5</v>
      </c>
      <c r="Y22" s="592">
        <v>17.494</v>
      </c>
      <c r="Z22" s="592">
        <v>1.262</v>
      </c>
      <c r="AA22" s="592">
        <v>19.756</v>
      </c>
      <c r="AB22" s="592">
        <v>1</v>
      </c>
      <c r="AC22" s="335">
        <f t="shared" si="0"/>
        <v>5.331627212625293E-2</v>
      </c>
      <c r="AD22" s="358"/>
      <c r="AE22" s="611" t="str">
        <f t="shared" si="14"/>
        <v>1976/1977</v>
      </c>
      <c r="AF22" s="612">
        <v>0.28199999999999997</v>
      </c>
      <c r="AG22" s="612">
        <v>1.42</v>
      </c>
      <c r="AH22" s="612">
        <v>0.40100000000000002</v>
      </c>
      <c r="AI22" s="612">
        <v>0</v>
      </c>
      <c r="AJ22" s="612">
        <v>0</v>
      </c>
      <c r="AK22" s="612">
        <v>0.40100000000000002</v>
      </c>
      <c r="AL22" s="612">
        <v>0.40100000000000002</v>
      </c>
      <c r="AM22" s="612">
        <v>0</v>
      </c>
      <c r="AN22" s="612">
        <v>0.40100000000000002</v>
      </c>
      <c r="AO22" s="612">
        <v>0</v>
      </c>
      <c r="AP22" s="612">
        <v>0.40100000000000002</v>
      </c>
      <c r="AQ22" s="612">
        <v>0</v>
      </c>
      <c r="AR22" s="613">
        <f t="shared" si="1"/>
        <v>0</v>
      </c>
      <c r="AS22" s="358"/>
      <c r="AT22" s="955" t="str">
        <f t="shared" si="15"/>
        <v>1976/1977</v>
      </c>
      <c r="AU22" s="956">
        <v>9.6000000000000002E-2</v>
      </c>
      <c r="AV22" s="956">
        <v>2.58</v>
      </c>
      <c r="AW22" s="956">
        <v>0.248</v>
      </c>
      <c r="AX22" s="956">
        <v>4.3999999999999997E-2</v>
      </c>
      <c r="AY22" s="956">
        <v>0.11600000000000001</v>
      </c>
      <c r="AZ22" s="956">
        <v>0.40799999999999997</v>
      </c>
      <c r="BA22" s="956">
        <v>8.5000000000000006E-2</v>
      </c>
      <c r="BB22" s="956">
        <v>0.32300000000000001</v>
      </c>
      <c r="BC22" s="956">
        <v>0.40799999999999997</v>
      </c>
      <c r="BD22" s="956">
        <v>0</v>
      </c>
      <c r="BE22" s="956">
        <v>0.40799999999999997</v>
      </c>
      <c r="BF22" s="956">
        <v>0</v>
      </c>
      <c r="BG22" s="957">
        <f t="shared" si="2"/>
        <v>0</v>
      </c>
      <c r="BH22" s="358"/>
      <c r="BI22" s="337" t="str">
        <f t="shared" si="16"/>
        <v>1976/1977</v>
      </c>
      <c r="BJ22" s="429">
        <f t="shared" si="17"/>
        <v>1.852999999999998</v>
      </c>
      <c r="BK22" s="429">
        <f t="shared" si="18"/>
        <v>1.3788451160280644</v>
      </c>
      <c r="BL22" s="429">
        <f t="shared" si="19"/>
        <v>2.5550000000000006</v>
      </c>
      <c r="BM22" s="429">
        <f t="shared" si="20"/>
        <v>0.12499999999999993</v>
      </c>
      <c r="BN22" s="429">
        <f t="shared" si="21"/>
        <v>0.92600000000000005</v>
      </c>
      <c r="BO22" s="429">
        <f t="shared" si="22"/>
        <v>3.6059999999999994</v>
      </c>
      <c r="BP22" s="429">
        <f t="shared" si="23"/>
        <v>2.3919999999999995</v>
      </c>
      <c r="BQ22" s="429">
        <f t="shared" si="24"/>
        <v>1.0360000000000018</v>
      </c>
      <c r="BR22" s="429">
        <f t="shared" si="25"/>
        <v>3.4280000000000022</v>
      </c>
      <c r="BS22" s="429">
        <f t="shared" si="26"/>
        <v>2.0000000000002238E-3</v>
      </c>
      <c r="BT22" s="429">
        <f t="shared" si="27"/>
        <v>3.6059999999999994</v>
      </c>
      <c r="BU22" s="429">
        <f t="shared" si="28"/>
        <v>0.17599999999999993</v>
      </c>
      <c r="BV22" s="430">
        <f t="shared" si="5"/>
        <v>5.1311953352769626E-2</v>
      </c>
      <c r="BW22" s="358"/>
      <c r="BX22" s="338" t="str">
        <f t="shared" si="29"/>
        <v>1976/1977</v>
      </c>
      <c r="BY22" s="597">
        <v>16.559999999999999</v>
      </c>
      <c r="BZ22" s="597">
        <v>1.86</v>
      </c>
      <c r="CA22" s="597">
        <v>30.76</v>
      </c>
      <c r="CB22" s="597">
        <v>1.1839999999999999</v>
      </c>
      <c r="CC22" s="597">
        <v>1.042</v>
      </c>
      <c r="CD22" s="597">
        <v>32.985999999999997</v>
      </c>
      <c r="CE22" s="597">
        <v>7.1719999999999997</v>
      </c>
      <c r="CF22" s="597">
        <v>17.96</v>
      </c>
      <c r="CG22" s="597">
        <v>25.132000000000001</v>
      </c>
      <c r="CH22" s="597">
        <v>6.4950000000000001</v>
      </c>
      <c r="CI22" s="597">
        <v>32.985999999999997</v>
      </c>
      <c r="CJ22" s="597">
        <v>1.359</v>
      </c>
      <c r="CK22" s="339">
        <f t="shared" si="6"/>
        <v>4.2969614569829576E-2</v>
      </c>
      <c r="CL22" s="359"/>
      <c r="CM22" s="341">
        <f t="shared" si="7"/>
        <v>0.62600780234070219</v>
      </c>
      <c r="CN22" s="342">
        <f t="shared" si="8"/>
        <v>0.26983094928478546</v>
      </c>
      <c r="CO22" s="342">
        <f t="shared" si="9"/>
        <v>8.3062418725617704E-2</v>
      </c>
      <c r="CP22" s="343">
        <f t="shared" si="10"/>
        <v>2.3199999999999998</v>
      </c>
      <c r="CR22" s="416" t="str">
        <f t="shared" si="30"/>
        <v>1976/1977</v>
      </c>
      <c r="CS22" s="603">
        <v>124.27</v>
      </c>
      <c r="CT22" s="603">
        <v>2.87</v>
      </c>
      <c r="CU22" s="603">
        <v>356.14</v>
      </c>
      <c r="CV22" s="603">
        <v>52.494999999999997</v>
      </c>
      <c r="CW22" s="603">
        <v>53.063000000000002</v>
      </c>
      <c r="CX22" s="603">
        <v>461.69799999999998</v>
      </c>
      <c r="CY22" s="603">
        <v>125.18</v>
      </c>
      <c r="CZ22" s="603">
        <v>212.447</v>
      </c>
      <c r="DA22" s="603">
        <v>337.62700000000001</v>
      </c>
      <c r="DB22" s="603">
        <v>55.734000000000002</v>
      </c>
      <c r="DC22" s="603">
        <v>461.69799999999998</v>
      </c>
      <c r="DD22" s="603">
        <v>68.337000000000003</v>
      </c>
      <c r="DE22" s="417">
        <f t="shared" si="31"/>
        <v>0.17372591588896716</v>
      </c>
      <c r="DG22" s="409" t="str">
        <f t="shared" si="32"/>
        <v>1976/1977</v>
      </c>
      <c r="DH22" s="426">
        <f t="shared" si="33"/>
        <v>0.13325822805182264</v>
      </c>
      <c r="DI22" s="426">
        <f t="shared" ref="DI22:DI58" si="34">BZ22/CT22</f>
        <v>0.6480836236933798</v>
      </c>
      <c r="DJ22" s="426">
        <f t="shared" ref="DJ22:DJ58" si="35">CA22/CU22</f>
        <v>8.6370528443870401E-2</v>
      </c>
      <c r="DK22" s="426">
        <f t="shared" ref="DK22:DK58" si="36">CB22/CV22</f>
        <v>2.2554529002762169E-2</v>
      </c>
      <c r="DL22" s="426">
        <f t="shared" ref="DL22:DL58" si="37">CC22/CW22</f>
        <v>1.9637035222282946E-2</v>
      </c>
      <c r="DM22" s="426">
        <f t="shared" ref="DM22:DM58" si="38">CD22/CX22</f>
        <v>7.1444970521856277E-2</v>
      </c>
      <c r="DN22" s="426">
        <f t="shared" ref="DN22:DN58" si="39">CE22/CY22</f>
        <v>5.7293497363796131E-2</v>
      </c>
      <c r="DO22" s="426">
        <f t="shared" ref="DO22:DO58" si="40">CF22/CZ22</f>
        <v>8.4538732013160936E-2</v>
      </c>
      <c r="DP22" s="426">
        <f t="shared" ref="DP22:DP58" si="41">CG22/DA22</f>
        <v>7.4437174752019247E-2</v>
      </c>
      <c r="DQ22" s="426">
        <f t="shared" ref="DQ22:DQ58" si="42">CH22/DB22</f>
        <v>0.11653568737216062</v>
      </c>
      <c r="DR22" s="426">
        <f t="shared" ref="DR22:DR58" si="43">CI22/DC22</f>
        <v>7.1444970521856277E-2</v>
      </c>
      <c r="DS22" s="427">
        <f t="shared" ref="DS22:DS58" si="44">CJ22/DD22</f>
        <v>1.9886737784801791E-2</v>
      </c>
    </row>
    <row r="23" spans="1:123" ht="14.4" x14ac:dyDescent="0.3">
      <c r="A23" s="331" t="s">
        <v>131</v>
      </c>
      <c r="B23" s="587">
        <v>2.66</v>
      </c>
      <c r="C23" s="587">
        <v>3.65</v>
      </c>
      <c r="D23" s="587">
        <v>9.6999999999999993</v>
      </c>
      <c r="E23" s="587">
        <v>0.183</v>
      </c>
      <c r="F23" s="587">
        <v>0</v>
      </c>
      <c r="G23" s="587">
        <v>9.8829999999999991</v>
      </c>
      <c r="H23" s="587">
        <v>0.28299999999999997</v>
      </c>
      <c r="I23" s="587">
        <v>3.25</v>
      </c>
      <c r="J23" s="587">
        <v>3.5329999999999999</v>
      </c>
      <c r="K23" s="587">
        <v>5.9160000000000004</v>
      </c>
      <c r="L23" s="587">
        <v>9.8829999999999991</v>
      </c>
      <c r="M23" s="587">
        <v>0.434</v>
      </c>
      <c r="N23" s="332">
        <f t="shared" si="12"/>
        <v>4.5930786326595405E-2</v>
      </c>
      <c r="O23" s="333"/>
      <c r="P23" s="334" t="str">
        <f t="shared" si="13"/>
        <v>1977/1978</v>
      </c>
      <c r="Q23" s="592">
        <v>11.125</v>
      </c>
      <c r="R23" s="592">
        <v>1.22</v>
      </c>
      <c r="S23" s="592">
        <v>13.569000000000001</v>
      </c>
      <c r="T23" s="592">
        <v>1</v>
      </c>
      <c r="U23" s="592">
        <v>1.75</v>
      </c>
      <c r="V23" s="592">
        <v>16.318999999999999</v>
      </c>
      <c r="W23" s="592">
        <v>2.5190000000000001</v>
      </c>
      <c r="X23" s="592">
        <v>13.7</v>
      </c>
      <c r="Y23" s="592">
        <v>16.219000000000001</v>
      </c>
      <c r="Z23" s="592">
        <v>0</v>
      </c>
      <c r="AA23" s="592">
        <v>16.318999999999999</v>
      </c>
      <c r="AB23" s="592">
        <v>0.1</v>
      </c>
      <c r="AC23" s="335">
        <f t="shared" ref="AC23:AC56" si="45">AB23/(Y23+Z23)</f>
        <v>6.1656082372526051E-3</v>
      </c>
      <c r="AD23" s="336"/>
      <c r="AE23" s="611" t="str">
        <f t="shared" si="14"/>
        <v>1977/1978</v>
      </c>
      <c r="AF23" s="612">
        <v>0.27600000000000002</v>
      </c>
      <c r="AG23" s="612">
        <v>1.29</v>
      </c>
      <c r="AH23" s="612">
        <v>0.35499999999999998</v>
      </c>
      <c r="AI23" s="612">
        <v>0</v>
      </c>
      <c r="AJ23" s="612">
        <v>0</v>
      </c>
      <c r="AK23" s="612">
        <v>0.35499999999999998</v>
      </c>
      <c r="AL23" s="612">
        <v>0.35499999999999998</v>
      </c>
      <c r="AM23" s="612">
        <v>0</v>
      </c>
      <c r="AN23" s="612">
        <v>0.35499999999999998</v>
      </c>
      <c r="AO23" s="612">
        <v>0</v>
      </c>
      <c r="AP23" s="612">
        <v>0.35499999999999998</v>
      </c>
      <c r="AQ23" s="612">
        <v>0</v>
      </c>
      <c r="AR23" s="613">
        <f t="shared" si="1"/>
        <v>0</v>
      </c>
      <c r="AS23" s="336"/>
      <c r="AT23" s="955" t="str">
        <f t="shared" si="15"/>
        <v>1977/1978</v>
      </c>
      <c r="AU23" s="956">
        <v>0.11600000000000001</v>
      </c>
      <c r="AV23" s="956">
        <v>3.06</v>
      </c>
      <c r="AW23" s="956">
        <v>0.35499999999999998</v>
      </c>
      <c r="AX23" s="956">
        <v>0</v>
      </c>
      <c r="AY23" s="956">
        <v>6.2E-2</v>
      </c>
      <c r="AZ23" s="956">
        <v>0.41699999999999998</v>
      </c>
      <c r="BA23" s="956">
        <v>7.4999999999999997E-2</v>
      </c>
      <c r="BB23" s="956">
        <v>0.3</v>
      </c>
      <c r="BC23" s="956">
        <v>0.375</v>
      </c>
      <c r="BD23" s="956">
        <v>0</v>
      </c>
      <c r="BE23" s="956">
        <v>0.41699999999999998</v>
      </c>
      <c r="BF23" s="956">
        <v>4.2000000000000003E-2</v>
      </c>
      <c r="BG23" s="957">
        <f t="shared" si="2"/>
        <v>0.112</v>
      </c>
      <c r="BH23" s="336"/>
      <c r="BI23" s="337" t="str">
        <f t="shared" si="16"/>
        <v>1977/1978</v>
      </c>
      <c r="BJ23" s="429">
        <f t="shared" si="17"/>
        <v>1.9999999999999996</v>
      </c>
      <c r="BK23" s="429">
        <f t="shared" si="18"/>
        <v>1.4660000000000009</v>
      </c>
      <c r="BL23" s="429">
        <f t="shared" si="19"/>
        <v>2.9320000000000013</v>
      </c>
      <c r="BM23" s="429">
        <f t="shared" si="20"/>
        <v>0.17599999999999993</v>
      </c>
      <c r="BN23" s="429">
        <f t="shared" si="21"/>
        <v>0.88800000000000012</v>
      </c>
      <c r="BO23" s="429">
        <f t="shared" si="22"/>
        <v>3.9960000000000004</v>
      </c>
      <c r="BP23" s="429">
        <f t="shared" si="23"/>
        <v>2.4749999999999992</v>
      </c>
      <c r="BQ23" s="429">
        <f t="shared" si="24"/>
        <v>1.1160000000000003</v>
      </c>
      <c r="BR23" s="429">
        <f t="shared" si="25"/>
        <v>3.590999999999998</v>
      </c>
      <c r="BS23" s="429">
        <f t="shared" si="26"/>
        <v>1.3999999999999346E-2</v>
      </c>
      <c r="BT23" s="429">
        <f t="shared" si="27"/>
        <v>3.9960000000000004</v>
      </c>
      <c r="BU23" s="429">
        <f t="shared" si="28"/>
        <v>0.39099999999999996</v>
      </c>
      <c r="BV23" s="430">
        <f t="shared" ref="BV23:BV58" si="46">BU23/(BR23+BS23)</f>
        <v>0.10846047156726775</v>
      </c>
      <c r="BW23" s="333"/>
      <c r="BX23" s="338" t="str">
        <f t="shared" si="29"/>
        <v>1977/1978</v>
      </c>
      <c r="BY23" s="597">
        <v>16.177</v>
      </c>
      <c r="BZ23" s="597">
        <v>1.66</v>
      </c>
      <c r="CA23" s="597">
        <v>26.911000000000001</v>
      </c>
      <c r="CB23" s="597">
        <v>1.359</v>
      </c>
      <c r="CC23" s="597">
        <v>2.7</v>
      </c>
      <c r="CD23" s="597">
        <v>30.97</v>
      </c>
      <c r="CE23" s="597">
        <v>5.7069999999999999</v>
      </c>
      <c r="CF23" s="597">
        <v>18.366</v>
      </c>
      <c r="CG23" s="597">
        <v>24.073</v>
      </c>
      <c r="CH23" s="597">
        <v>5.93</v>
      </c>
      <c r="CI23" s="597">
        <v>30.97</v>
      </c>
      <c r="CJ23" s="597">
        <v>0.96699999999999997</v>
      </c>
      <c r="CK23" s="339">
        <f t="shared" ref="CK23:CK56" si="47">CJ23/(CG23+CH23)</f>
        <v>3.2230110322301102E-2</v>
      </c>
      <c r="CL23" s="340"/>
      <c r="CM23" s="341">
        <f t="shared" si="7"/>
        <v>0.5042176061833451</v>
      </c>
      <c r="CN23" s="342">
        <f t="shared" si="8"/>
        <v>0.36044740069116715</v>
      </c>
      <c r="CO23" s="342">
        <f>BL23/CA23</f>
        <v>0.1089517297759281</v>
      </c>
      <c r="CP23" s="343">
        <f t="shared" si="10"/>
        <v>1.3988659793814435</v>
      </c>
      <c r="CR23" s="416" t="str">
        <f t="shared" si="30"/>
        <v>1977/1978</v>
      </c>
      <c r="CS23" s="603">
        <v>125.77200000000001</v>
      </c>
      <c r="CT23" s="603">
        <v>2.91</v>
      </c>
      <c r="CU23" s="603">
        <v>365.44099999999997</v>
      </c>
      <c r="CV23" s="603">
        <v>68.337000000000003</v>
      </c>
      <c r="CW23" s="603">
        <v>58.363999999999997</v>
      </c>
      <c r="CX23" s="603">
        <v>492.142</v>
      </c>
      <c r="CY23" s="603">
        <v>127.114</v>
      </c>
      <c r="CZ23" s="603">
        <v>226.73</v>
      </c>
      <c r="DA23" s="603">
        <v>353.84399999999999</v>
      </c>
      <c r="DB23" s="603">
        <v>60.991</v>
      </c>
      <c r="DC23" s="603">
        <v>492.142</v>
      </c>
      <c r="DD23" s="603">
        <v>77.307000000000002</v>
      </c>
      <c r="DE23" s="417">
        <f t="shared" si="31"/>
        <v>0.18635602106861765</v>
      </c>
      <c r="DG23" s="409" t="str">
        <f t="shared" si="32"/>
        <v>1977/1978</v>
      </c>
      <c r="DH23" s="426">
        <f t="shared" si="33"/>
        <v>0.12862163279585281</v>
      </c>
      <c r="DI23" s="426">
        <f t="shared" si="34"/>
        <v>0.57044673539518898</v>
      </c>
      <c r="DJ23" s="426">
        <f t="shared" si="35"/>
        <v>7.3639794111771809E-2</v>
      </c>
      <c r="DK23" s="426">
        <f t="shared" si="36"/>
        <v>1.9886737784801791E-2</v>
      </c>
      <c r="DL23" s="426">
        <f t="shared" si="37"/>
        <v>4.6261394010006174E-2</v>
      </c>
      <c r="DM23" s="426">
        <f t="shared" si="38"/>
        <v>6.292899203888308E-2</v>
      </c>
      <c r="DN23" s="426">
        <f t="shared" si="39"/>
        <v>4.4896706893025155E-2</v>
      </c>
      <c r="DO23" s="426">
        <f t="shared" si="40"/>
        <v>8.1003837163145589E-2</v>
      </c>
      <c r="DP23" s="426">
        <f t="shared" si="41"/>
        <v>6.8032805417076458E-2</v>
      </c>
      <c r="DQ23" s="426">
        <f t="shared" si="42"/>
        <v>9.722745978914922E-2</v>
      </c>
      <c r="DR23" s="426">
        <f t="shared" si="43"/>
        <v>6.292899203888308E-2</v>
      </c>
      <c r="DS23" s="427">
        <f t="shared" si="44"/>
        <v>1.250856972848513E-2</v>
      </c>
    </row>
    <row r="24" spans="1:123" ht="14.4" x14ac:dyDescent="0.3">
      <c r="A24" s="331" t="s">
        <v>132</v>
      </c>
      <c r="B24" s="587">
        <v>2.899</v>
      </c>
      <c r="C24" s="587">
        <v>3.11</v>
      </c>
      <c r="D24" s="587">
        <v>9</v>
      </c>
      <c r="E24" s="587">
        <v>0.434</v>
      </c>
      <c r="F24" s="587">
        <v>0</v>
      </c>
      <c r="G24" s="587">
        <v>9.4339999999999993</v>
      </c>
      <c r="H24" s="587">
        <v>0.246</v>
      </c>
      <c r="I24" s="587">
        <v>3.05</v>
      </c>
      <c r="J24" s="587">
        <v>3.2959999999999998</v>
      </c>
      <c r="K24" s="587">
        <v>5.9649999999999999</v>
      </c>
      <c r="L24" s="587">
        <v>9.4339999999999993</v>
      </c>
      <c r="M24" s="587">
        <v>0.17299999999999999</v>
      </c>
      <c r="N24" s="332">
        <f t="shared" si="12"/>
        <v>1.868048806824317E-2</v>
      </c>
      <c r="O24" s="333"/>
      <c r="P24" s="334" t="str">
        <f t="shared" si="13"/>
        <v>1978/1979</v>
      </c>
      <c r="Q24" s="592">
        <v>11.317</v>
      </c>
      <c r="R24" s="592">
        <v>1.44</v>
      </c>
      <c r="S24" s="592">
        <v>16.309999999999999</v>
      </c>
      <c r="T24" s="592">
        <v>0.1</v>
      </c>
      <c r="U24" s="592">
        <v>1.476</v>
      </c>
      <c r="V24" s="592">
        <v>17.885999999999999</v>
      </c>
      <c r="W24" s="592">
        <v>2.9</v>
      </c>
      <c r="X24" s="592">
        <v>14.9</v>
      </c>
      <c r="Y24" s="592">
        <v>17.8</v>
      </c>
      <c r="Z24" s="592">
        <v>0</v>
      </c>
      <c r="AA24" s="592">
        <v>17.885999999999999</v>
      </c>
      <c r="AB24" s="592">
        <v>8.5999999999999993E-2</v>
      </c>
      <c r="AC24" s="335">
        <f t="shared" si="45"/>
        <v>4.831460674157303E-3</v>
      </c>
      <c r="AD24" s="336"/>
      <c r="AE24" s="611" t="str">
        <f t="shared" si="14"/>
        <v>1978/1979</v>
      </c>
      <c r="AF24" s="612">
        <v>0.35299999999999998</v>
      </c>
      <c r="AG24" s="612">
        <v>1.56</v>
      </c>
      <c r="AH24" s="612">
        <v>0.55000000000000004</v>
      </c>
      <c r="AI24" s="612">
        <v>0</v>
      </c>
      <c r="AJ24" s="612">
        <v>0</v>
      </c>
      <c r="AK24" s="612">
        <v>0.55000000000000004</v>
      </c>
      <c r="AL24" s="612">
        <v>0.55000000000000004</v>
      </c>
      <c r="AM24" s="612">
        <v>0</v>
      </c>
      <c r="AN24" s="612">
        <v>0.55000000000000004</v>
      </c>
      <c r="AO24" s="612">
        <v>0</v>
      </c>
      <c r="AP24" s="612">
        <v>0.55000000000000004</v>
      </c>
      <c r="AQ24" s="612">
        <v>0</v>
      </c>
      <c r="AR24" s="613">
        <f t="shared" si="1"/>
        <v>0</v>
      </c>
      <c r="AS24" s="336"/>
      <c r="AT24" s="955" t="str">
        <f t="shared" si="15"/>
        <v>1978/1979</v>
      </c>
      <c r="AU24" s="956">
        <v>9.4E-2</v>
      </c>
      <c r="AV24" s="956">
        <v>2.73</v>
      </c>
      <c r="AW24" s="956">
        <v>0.25700000000000001</v>
      </c>
      <c r="AX24" s="956">
        <v>4.2000000000000003E-2</v>
      </c>
      <c r="AY24" s="956">
        <v>0.25</v>
      </c>
      <c r="AZ24" s="956">
        <v>0.54900000000000004</v>
      </c>
      <c r="BA24" s="956">
        <v>7.4999999999999997E-2</v>
      </c>
      <c r="BB24" s="956">
        <v>0.45500000000000002</v>
      </c>
      <c r="BC24" s="956">
        <v>0.53</v>
      </c>
      <c r="BD24" s="956">
        <v>0</v>
      </c>
      <c r="BE24" s="956">
        <v>0.54900000000000004</v>
      </c>
      <c r="BF24" s="956">
        <v>1.9E-2</v>
      </c>
      <c r="BG24" s="957">
        <f t="shared" si="2"/>
        <v>3.5849056603773584E-2</v>
      </c>
      <c r="BH24" s="336"/>
      <c r="BI24" s="337" t="str">
        <f t="shared" si="16"/>
        <v>1978/1979</v>
      </c>
      <c r="BJ24" s="429">
        <f t="shared" si="17"/>
        <v>2.0059999999999998</v>
      </c>
      <c r="BK24" s="429">
        <f t="shared" si="18"/>
        <v>1.4132602193419757</v>
      </c>
      <c r="BL24" s="429">
        <f t="shared" si="19"/>
        <v>2.8350000000000031</v>
      </c>
      <c r="BM24" s="429">
        <f t="shared" si="20"/>
        <v>0.39099999999999996</v>
      </c>
      <c r="BN24" s="429">
        <f t="shared" si="21"/>
        <v>0.62000000000000011</v>
      </c>
      <c r="BO24" s="429">
        <f t="shared" si="22"/>
        <v>3.8460000000000041</v>
      </c>
      <c r="BP24" s="429">
        <f t="shared" si="23"/>
        <v>2.4439999999999991</v>
      </c>
      <c r="BQ24" s="429">
        <f t="shared" si="24"/>
        <v>1.1899999999999977</v>
      </c>
      <c r="BR24" s="429">
        <f t="shared" si="25"/>
        <v>3.6339999999999986</v>
      </c>
      <c r="BS24" s="429">
        <f t="shared" si="26"/>
        <v>4.9999999999998934E-3</v>
      </c>
      <c r="BT24" s="429">
        <f t="shared" si="27"/>
        <v>3.8460000000000041</v>
      </c>
      <c r="BU24" s="429">
        <f t="shared" si="28"/>
        <v>0.20700000000000002</v>
      </c>
      <c r="BV24" s="430">
        <f t="shared" si="46"/>
        <v>5.6883759274525998E-2</v>
      </c>
      <c r="BW24" s="333"/>
      <c r="BX24" s="338" t="str">
        <f t="shared" si="29"/>
        <v>1978/1979</v>
      </c>
      <c r="BY24" s="597">
        <v>16.669</v>
      </c>
      <c r="BZ24" s="597">
        <v>1.74</v>
      </c>
      <c r="CA24" s="597">
        <v>28.952000000000002</v>
      </c>
      <c r="CB24" s="597">
        <v>0.96699999999999997</v>
      </c>
      <c r="CC24" s="597">
        <v>2.3460000000000001</v>
      </c>
      <c r="CD24" s="597">
        <v>32.265000000000001</v>
      </c>
      <c r="CE24" s="597">
        <v>6.2149999999999999</v>
      </c>
      <c r="CF24" s="597">
        <v>19.594999999999999</v>
      </c>
      <c r="CG24" s="597">
        <v>25.81</v>
      </c>
      <c r="CH24" s="597">
        <v>5.97</v>
      </c>
      <c r="CI24" s="597">
        <v>32.265000000000001</v>
      </c>
      <c r="CJ24" s="597">
        <v>0.48499999999999999</v>
      </c>
      <c r="CK24" s="339">
        <f t="shared" si="47"/>
        <v>1.526117054751416E-2</v>
      </c>
      <c r="CL24" s="340"/>
      <c r="CM24" s="341">
        <f t="shared" si="7"/>
        <v>0.56334622823984515</v>
      </c>
      <c r="CN24" s="342">
        <f t="shared" si="8"/>
        <v>0.31085935341254489</v>
      </c>
      <c r="CO24" s="342">
        <f t="shared" ref="CO24:CO58" si="48">BL24/CA24</f>
        <v>9.7920696324951748E-2</v>
      </c>
      <c r="CP24" s="343">
        <f t="shared" si="10"/>
        <v>1.8122222222222222</v>
      </c>
      <c r="CR24" s="416" t="str">
        <f t="shared" si="30"/>
        <v>1978/1979</v>
      </c>
      <c r="CS24" s="603">
        <v>126.04600000000001</v>
      </c>
      <c r="CT24" s="603">
        <v>3.11</v>
      </c>
      <c r="CU24" s="603">
        <v>392.12</v>
      </c>
      <c r="CV24" s="603">
        <v>77.307000000000002</v>
      </c>
      <c r="CW24" s="603">
        <v>65.143000000000001</v>
      </c>
      <c r="CX24" s="603">
        <v>534.57000000000005</v>
      </c>
      <c r="CY24" s="603">
        <v>130.11600000000001</v>
      </c>
      <c r="CZ24" s="603">
        <v>246.98599999999999</v>
      </c>
      <c r="DA24" s="603">
        <v>377.10199999999998</v>
      </c>
      <c r="DB24" s="603">
        <v>66.087999999999994</v>
      </c>
      <c r="DC24" s="603">
        <v>534.57000000000005</v>
      </c>
      <c r="DD24" s="603">
        <v>91.38</v>
      </c>
      <c r="DE24" s="417">
        <f t="shared" si="31"/>
        <v>0.20618696270222706</v>
      </c>
      <c r="DG24" s="409" t="str">
        <f t="shared" si="32"/>
        <v>1978/1979</v>
      </c>
      <c r="DH24" s="426">
        <f t="shared" si="33"/>
        <v>0.13224537073766721</v>
      </c>
      <c r="DI24" s="426">
        <f t="shared" si="34"/>
        <v>0.55948553054662387</v>
      </c>
      <c r="DJ24" s="426">
        <f t="shared" si="35"/>
        <v>7.3834540446802002E-2</v>
      </c>
      <c r="DK24" s="426">
        <f t="shared" si="36"/>
        <v>1.250856972848513E-2</v>
      </c>
      <c r="DL24" s="426">
        <f t="shared" si="37"/>
        <v>3.6013078918686582E-2</v>
      </c>
      <c r="DM24" s="426">
        <f t="shared" si="38"/>
        <v>6.0356922386216955E-2</v>
      </c>
      <c r="DN24" s="426">
        <f t="shared" si="39"/>
        <v>4.7765071167266124E-2</v>
      </c>
      <c r="DO24" s="426">
        <f t="shared" si="40"/>
        <v>7.9336480610237015E-2</v>
      </c>
      <c r="DP24" s="426">
        <f t="shared" si="41"/>
        <v>6.8443020721184189E-2</v>
      </c>
      <c r="DQ24" s="426">
        <f t="shared" si="42"/>
        <v>9.0334099987894934E-2</v>
      </c>
      <c r="DR24" s="426">
        <f t="shared" si="43"/>
        <v>6.0356922386216955E-2</v>
      </c>
      <c r="DS24" s="427">
        <f t="shared" si="44"/>
        <v>5.3075071131538634E-3</v>
      </c>
    </row>
    <row r="25" spans="1:123" ht="14.4" x14ac:dyDescent="0.3">
      <c r="A25" s="331" t="s">
        <v>133</v>
      </c>
      <c r="B25" s="587">
        <v>2.4900000000000002</v>
      </c>
      <c r="C25" s="587">
        <v>2.57</v>
      </c>
      <c r="D25" s="587">
        <v>6.4</v>
      </c>
      <c r="E25" s="587">
        <v>0.17299999999999999</v>
      </c>
      <c r="F25" s="587">
        <v>0</v>
      </c>
      <c r="G25" s="587">
        <v>6.5730000000000004</v>
      </c>
      <c r="H25" s="587">
        <v>0.248</v>
      </c>
      <c r="I25" s="587">
        <v>2.8</v>
      </c>
      <c r="J25" s="587">
        <v>3.048</v>
      </c>
      <c r="K25" s="587">
        <v>3.4169999999999998</v>
      </c>
      <c r="L25" s="587">
        <v>6.5730000000000004</v>
      </c>
      <c r="M25" s="587">
        <v>0.108</v>
      </c>
      <c r="N25" s="332">
        <f t="shared" si="12"/>
        <v>1.6705336426914155E-2</v>
      </c>
      <c r="O25" s="333"/>
      <c r="P25" s="334" t="str">
        <f t="shared" si="13"/>
        <v>1979/1980</v>
      </c>
      <c r="Q25" s="592">
        <v>11.621</v>
      </c>
      <c r="R25" s="592">
        <v>1.74</v>
      </c>
      <c r="S25" s="592">
        <v>20.213999999999999</v>
      </c>
      <c r="T25" s="592">
        <v>8.5999999999999993E-2</v>
      </c>
      <c r="U25" s="592">
        <v>2</v>
      </c>
      <c r="V25" s="592">
        <v>22.3</v>
      </c>
      <c r="W25" s="592">
        <v>3.6</v>
      </c>
      <c r="X25" s="592">
        <v>17.600000000000001</v>
      </c>
      <c r="Y25" s="592">
        <v>21.2</v>
      </c>
      <c r="Z25" s="592">
        <v>0</v>
      </c>
      <c r="AA25" s="592">
        <v>22.3</v>
      </c>
      <c r="AB25" s="592">
        <v>1.1000000000000001</v>
      </c>
      <c r="AC25" s="335">
        <f t="shared" si="45"/>
        <v>5.1886792452830198E-2</v>
      </c>
      <c r="AD25" s="336"/>
      <c r="AE25" s="611" t="str">
        <f t="shared" si="14"/>
        <v>1979/1980</v>
      </c>
      <c r="AF25" s="612">
        <v>0.35299999999999998</v>
      </c>
      <c r="AG25" s="612">
        <v>1.56</v>
      </c>
      <c r="AH25" s="612">
        <v>0.55000000000000004</v>
      </c>
      <c r="AI25" s="612">
        <v>0</v>
      </c>
      <c r="AJ25" s="612">
        <v>0</v>
      </c>
      <c r="AK25" s="612">
        <v>0.55000000000000004</v>
      </c>
      <c r="AL25" s="612">
        <v>0.55000000000000004</v>
      </c>
      <c r="AM25" s="612">
        <v>0</v>
      </c>
      <c r="AN25" s="612">
        <v>0.55000000000000004</v>
      </c>
      <c r="AO25" s="612">
        <v>0</v>
      </c>
      <c r="AP25" s="612">
        <v>0.55000000000000004</v>
      </c>
      <c r="AQ25" s="612">
        <v>0</v>
      </c>
      <c r="AR25" s="613">
        <f t="shared" si="1"/>
        <v>0</v>
      </c>
      <c r="AS25" s="336"/>
      <c r="AT25" s="955" t="str">
        <f t="shared" si="15"/>
        <v>1979/1980</v>
      </c>
      <c r="AU25" s="956">
        <v>0.11600000000000001</v>
      </c>
      <c r="AV25" s="956">
        <v>3.49</v>
      </c>
      <c r="AW25" s="956">
        <v>0.40500000000000003</v>
      </c>
      <c r="AX25" s="956">
        <v>1.9E-2</v>
      </c>
      <c r="AY25" s="956">
        <v>0.19800000000000001</v>
      </c>
      <c r="AZ25" s="956">
        <v>0.622</v>
      </c>
      <c r="BA25" s="956">
        <v>7.5999999999999998E-2</v>
      </c>
      <c r="BB25" s="956">
        <v>0.47499999999999998</v>
      </c>
      <c r="BC25" s="956">
        <v>0.55100000000000005</v>
      </c>
      <c r="BD25" s="956">
        <v>0</v>
      </c>
      <c r="BE25" s="956">
        <v>0.622</v>
      </c>
      <c r="BF25" s="956">
        <v>7.0999999999999994E-2</v>
      </c>
      <c r="BG25" s="957">
        <f t="shared" si="2"/>
        <v>0.12885662431941922</v>
      </c>
      <c r="BH25" s="336"/>
      <c r="BI25" s="337" t="str">
        <f t="shared" si="16"/>
        <v>1979/1980</v>
      </c>
      <c r="BJ25" s="429">
        <f t="shared" si="17"/>
        <v>2.0499999999999985</v>
      </c>
      <c r="BK25" s="429">
        <f t="shared" si="18"/>
        <v>1.4765853658536592</v>
      </c>
      <c r="BL25" s="429">
        <f t="shared" si="19"/>
        <v>3.0269999999999992</v>
      </c>
      <c r="BM25" s="429">
        <f t="shared" si="20"/>
        <v>0.20700000000000002</v>
      </c>
      <c r="BN25" s="429">
        <f t="shared" si="21"/>
        <v>1.1350000000000002</v>
      </c>
      <c r="BO25" s="429">
        <f t="shared" si="22"/>
        <v>4.3690000000000007</v>
      </c>
      <c r="BP25" s="429">
        <f t="shared" si="23"/>
        <v>2.6009999999999995</v>
      </c>
      <c r="BQ25" s="429">
        <f t="shared" si="24"/>
        <v>1.5389999999999993</v>
      </c>
      <c r="BR25" s="429">
        <f t="shared" si="25"/>
        <v>4.1400000000000032</v>
      </c>
      <c r="BS25" s="429">
        <f t="shared" si="26"/>
        <v>1.000000000000334E-3</v>
      </c>
      <c r="BT25" s="429">
        <f t="shared" si="27"/>
        <v>4.3690000000000007</v>
      </c>
      <c r="BU25" s="429">
        <f t="shared" si="28"/>
        <v>0.2279999999999997</v>
      </c>
      <c r="BV25" s="430">
        <f t="shared" si="46"/>
        <v>5.5059164453030551E-2</v>
      </c>
      <c r="BW25" s="333"/>
      <c r="BX25" s="338" t="str">
        <f t="shared" si="29"/>
        <v>1979/1980</v>
      </c>
      <c r="BY25" s="597">
        <v>16.63</v>
      </c>
      <c r="BZ25" s="597">
        <v>1.84</v>
      </c>
      <c r="CA25" s="597">
        <v>30.596</v>
      </c>
      <c r="CB25" s="597">
        <v>0.48499999999999999</v>
      </c>
      <c r="CC25" s="597">
        <v>3.3330000000000002</v>
      </c>
      <c r="CD25" s="597">
        <v>34.414000000000001</v>
      </c>
      <c r="CE25" s="597">
        <v>7.0750000000000002</v>
      </c>
      <c r="CF25" s="597">
        <v>22.414000000000001</v>
      </c>
      <c r="CG25" s="597">
        <v>29.489000000000001</v>
      </c>
      <c r="CH25" s="597">
        <v>3.4180000000000001</v>
      </c>
      <c r="CI25" s="597">
        <v>34.414000000000001</v>
      </c>
      <c r="CJ25" s="597">
        <v>1.5069999999999999</v>
      </c>
      <c r="CK25" s="339">
        <f t="shared" si="47"/>
        <v>4.5795727352842854E-2</v>
      </c>
      <c r="CL25" s="340"/>
      <c r="CM25" s="341">
        <f t="shared" si="7"/>
        <v>0.66067459798666484</v>
      </c>
      <c r="CN25" s="342">
        <f t="shared" si="8"/>
        <v>0.20917767028369721</v>
      </c>
      <c r="CO25" s="342">
        <f t="shared" si="48"/>
        <v>9.8934501241992392E-2</v>
      </c>
      <c r="CP25" s="343">
        <f t="shared" si="10"/>
        <v>3.1584374999999998</v>
      </c>
      <c r="CR25" s="416" t="str">
        <f t="shared" si="30"/>
        <v>1979/1980</v>
      </c>
      <c r="CS25" s="603">
        <v>127.255</v>
      </c>
      <c r="CT25" s="603">
        <v>3.34</v>
      </c>
      <c r="CU25" s="603">
        <v>425.56599999999997</v>
      </c>
      <c r="CV25" s="603">
        <v>91.38</v>
      </c>
      <c r="CW25" s="603">
        <v>75.433000000000007</v>
      </c>
      <c r="CX25" s="603">
        <v>592.37900000000002</v>
      </c>
      <c r="CY25" s="603">
        <v>131.73699999999999</v>
      </c>
      <c r="CZ25" s="603">
        <v>277.09399999999999</v>
      </c>
      <c r="DA25" s="603">
        <v>408.83100000000002</v>
      </c>
      <c r="DB25" s="603">
        <v>72.393000000000001</v>
      </c>
      <c r="DC25" s="603">
        <v>592.37900000000002</v>
      </c>
      <c r="DD25" s="603">
        <v>111.155</v>
      </c>
      <c r="DE25" s="417">
        <f t="shared" si="31"/>
        <v>0.23098390770202648</v>
      </c>
      <c r="DG25" s="409" t="str">
        <f t="shared" si="32"/>
        <v>1979/1980</v>
      </c>
      <c r="DH25" s="426">
        <f t="shared" si="33"/>
        <v>0.13068248791796</v>
      </c>
      <c r="DI25" s="426">
        <f t="shared" si="34"/>
        <v>0.55089820359281438</v>
      </c>
      <c r="DJ25" s="426">
        <f t="shared" si="35"/>
        <v>7.1894841223218028E-2</v>
      </c>
      <c r="DK25" s="426">
        <f t="shared" si="36"/>
        <v>5.3075071131538634E-3</v>
      </c>
      <c r="DL25" s="426">
        <f t="shared" si="37"/>
        <v>4.4184905810454311E-2</v>
      </c>
      <c r="DM25" s="426">
        <f t="shared" si="38"/>
        <v>5.8094564459577398E-2</v>
      </c>
      <c r="DN25" s="426">
        <f t="shared" si="39"/>
        <v>5.370548896665326E-2</v>
      </c>
      <c r="DO25" s="426">
        <f t="shared" si="40"/>
        <v>8.0889517636614297E-2</v>
      </c>
      <c r="DP25" s="426">
        <f t="shared" si="41"/>
        <v>7.2130048846589426E-2</v>
      </c>
      <c r="DQ25" s="426">
        <f t="shared" si="42"/>
        <v>4.7214509690163414E-2</v>
      </c>
      <c r="DR25" s="426">
        <f t="shared" si="43"/>
        <v>5.8094564459577398E-2</v>
      </c>
      <c r="DS25" s="427">
        <f t="shared" si="44"/>
        <v>1.3557644730331518E-2</v>
      </c>
    </row>
    <row r="26" spans="1:123" ht="14.4" x14ac:dyDescent="0.3">
      <c r="A26" s="331" t="s">
        <v>134</v>
      </c>
      <c r="B26" s="587">
        <v>3.3940000000000001</v>
      </c>
      <c r="C26" s="587">
        <v>3.8</v>
      </c>
      <c r="D26" s="587">
        <v>12.9</v>
      </c>
      <c r="E26" s="587">
        <v>0.108</v>
      </c>
      <c r="F26" s="587">
        <v>0</v>
      </c>
      <c r="G26" s="587">
        <v>13.007999999999999</v>
      </c>
      <c r="H26" s="587">
        <v>0.3</v>
      </c>
      <c r="I26" s="587">
        <v>3.4</v>
      </c>
      <c r="J26" s="587">
        <v>3.7</v>
      </c>
      <c r="K26" s="587">
        <v>9.0980000000000008</v>
      </c>
      <c r="L26" s="587">
        <v>13.007999999999999</v>
      </c>
      <c r="M26" s="587">
        <v>0.21</v>
      </c>
      <c r="N26" s="332">
        <f t="shared" si="12"/>
        <v>1.6408813877168305E-2</v>
      </c>
      <c r="O26" s="333"/>
      <c r="P26" s="334" t="str">
        <f t="shared" si="13"/>
        <v>1980/1981</v>
      </c>
      <c r="Q26" s="592">
        <v>12.81</v>
      </c>
      <c r="R26" s="592">
        <v>1.76</v>
      </c>
      <c r="S26" s="592">
        <v>22.555</v>
      </c>
      <c r="T26" s="592">
        <v>1.1000000000000001</v>
      </c>
      <c r="U26" s="592">
        <v>0</v>
      </c>
      <c r="V26" s="592">
        <v>23.655000000000001</v>
      </c>
      <c r="W26" s="592">
        <v>3.8</v>
      </c>
      <c r="X26" s="592">
        <v>18.5</v>
      </c>
      <c r="Y26" s="592">
        <v>22.3</v>
      </c>
      <c r="Z26" s="592">
        <v>7.0000000000000001E-3</v>
      </c>
      <c r="AA26" s="592">
        <v>23.655000000000001</v>
      </c>
      <c r="AB26" s="592">
        <v>1.3480000000000001</v>
      </c>
      <c r="AC26" s="335">
        <f t="shared" si="45"/>
        <v>6.0429461603980814E-2</v>
      </c>
      <c r="AD26" s="336"/>
      <c r="AE26" s="611" t="str">
        <f t="shared" si="14"/>
        <v>1980/1981</v>
      </c>
      <c r="AF26" s="612">
        <v>0.377</v>
      </c>
      <c r="AG26" s="612">
        <v>1.46</v>
      </c>
      <c r="AH26" s="612">
        <v>0.55000000000000004</v>
      </c>
      <c r="AI26" s="612">
        <v>0</v>
      </c>
      <c r="AJ26" s="612">
        <v>0</v>
      </c>
      <c r="AK26" s="612">
        <v>0.55000000000000004</v>
      </c>
      <c r="AL26" s="612">
        <v>0.55000000000000004</v>
      </c>
      <c r="AM26" s="612">
        <v>0</v>
      </c>
      <c r="AN26" s="612">
        <v>0.55000000000000004</v>
      </c>
      <c r="AO26" s="612">
        <v>0</v>
      </c>
      <c r="AP26" s="612">
        <v>0.55000000000000004</v>
      </c>
      <c r="AQ26" s="612">
        <v>0</v>
      </c>
      <c r="AR26" s="613">
        <f t="shared" si="1"/>
        <v>0</v>
      </c>
      <c r="AS26" s="336"/>
      <c r="AT26" s="955" t="str">
        <f t="shared" si="15"/>
        <v>1980/1981</v>
      </c>
      <c r="AU26" s="956">
        <v>0.126</v>
      </c>
      <c r="AV26" s="956">
        <v>4.1100000000000003</v>
      </c>
      <c r="AW26" s="956">
        <v>0.51800000000000002</v>
      </c>
      <c r="AX26" s="956">
        <v>7.0999999999999994E-2</v>
      </c>
      <c r="AY26" s="956">
        <v>0.4</v>
      </c>
      <c r="AZ26" s="956">
        <v>0.98899999999999999</v>
      </c>
      <c r="BA26" s="956">
        <v>7.0000000000000007E-2</v>
      </c>
      <c r="BB26" s="956">
        <v>0.73499999999999999</v>
      </c>
      <c r="BC26" s="956">
        <v>0.80500000000000005</v>
      </c>
      <c r="BD26" s="956">
        <v>0</v>
      </c>
      <c r="BE26" s="956">
        <v>0.98899999999999999</v>
      </c>
      <c r="BF26" s="956">
        <v>0.184</v>
      </c>
      <c r="BG26" s="957">
        <f t="shared" si="2"/>
        <v>0.22857142857142856</v>
      </c>
      <c r="BH26" s="336"/>
      <c r="BI26" s="337" t="str">
        <f t="shared" si="16"/>
        <v>1980/1981</v>
      </c>
      <c r="BJ26" s="429">
        <f t="shared" si="17"/>
        <v>1.8659999999999997</v>
      </c>
      <c r="BK26" s="429">
        <f t="shared" si="18"/>
        <v>1.434083601286174</v>
      </c>
      <c r="BL26" s="429">
        <f t="shared" si="19"/>
        <v>2.6760000000000002</v>
      </c>
      <c r="BM26" s="429">
        <f t="shared" si="20"/>
        <v>0.2279999999999997</v>
      </c>
      <c r="BN26" s="429">
        <f t="shared" si="21"/>
        <v>1.6190000000000002</v>
      </c>
      <c r="BO26" s="429">
        <f t="shared" si="22"/>
        <v>4.5230000000000015</v>
      </c>
      <c r="BP26" s="429">
        <f t="shared" si="23"/>
        <v>2.8440000000000007</v>
      </c>
      <c r="BQ26" s="429">
        <f t="shared" si="24"/>
        <v>1.1460000000000004</v>
      </c>
      <c r="BR26" s="429">
        <f t="shared" si="25"/>
        <v>3.9899999999999989</v>
      </c>
      <c r="BS26" s="429">
        <f t="shared" si="26"/>
        <v>9.9999999999911878E-4</v>
      </c>
      <c r="BT26" s="429">
        <f t="shared" si="27"/>
        <v>4.5230000000000015</v>
      </c>
      <c r="BU26" s="429">
        <f t="shared" si="28"/>
        <v>0.53200000000000003</v>
      </c>
      <c r="BV26" s="430">
        <f t="shared" si="46"/>
        <v>0.13329992483086953</v>
      </c>
      <c r="BW26" s="333"/>
      <c r="BX26" s="338" t="str">
        <f t="shared" si="29"/>
        <v>1980/1981</v>
      </c>
      <c r="BY26" s="597">
        <v>18.573</v>
      </c>
      <c r="BZ26" s="597">
        <v>2.11</v>
      </c>
      <c r="CA26" s="597">
        <v>39.198999999999998</v>
      </c>
      <c r="CB26" s="597">
        <v>1.5069999999999999</v>
      </c>
      <c r="CC26" s="597">
        <v>2.0190000000000001</v>
      </c>
      <c r="CD26" s="597">
        <v>42.725000000000001</v>
      </c>
      <c r="CE26" s="597">
        <v>7.5640000000000001</v>
      </c>
      <c r="CF26" s="597">
        <v>23.780999999999999</v>
      </c>
      <c r="CG26" s="597">
        <v>31.344999999999999</v>
      </c>
      <c r="CH26" s="597">
        <v>9.1059999999999999</v>
      </c>
      <c r="CI26" s="597">
        <v>42.725000000000001</v>
      </c>
      <c r="CJ26" s="597">
        <v>2.274</v>
      </c>
      <c r="CK26" s="339">
        <f t="shared" si="47"/>
        <v>5.6216162764826577E-2</v>
      </c>
      <c r="CL26" s="340"/>
      <c r="CM26" s="341">
        <f t="shared" si="7"/>
        <v>0.57539733156458073</v>
      </c>
      <c r="CN26" s="342">
        <f t="shared" si="8"/>
        <v>0.32909002780683183</v>
      </c>
      <c r="CO26" s="342">
        <f t="shared" si="48"/>
        <v>6.826704762876605E-2</v>
      </c>
      <c r="CP26" s="343">
        <f t="shared" si="10"/>
        <v>1.7484496124031006</v>
      </c>
      <c r="CR26" s="416" t="str">
        <f t="shared" si="30"/>
        <v>1980/1981</v>
      </c>
      <c r="CS26" s="603">
        <v>131.18899999999999</v>
      </c>
      <c r="CT26" s="603">
        <v>3.12</v>
      </c>
      <c r="CU26" s="603">
        <v>408.73399999999998</v>
      </c>
      <c r="CV26" s="603">
        <v>111.155</v>
      </c>
      <c r="CW26" s="603">
        <v>74.263000000000005</v>
      </c>
      <c r="CX26" s="603">
        <v>594.67499999999995</v>
      </c>
      <c r="CY26" s="603">
        <v>132.613</v>
      </c>
      <c r="CZ26" s="603">
        <v>278.69</v>
      </c>
      <c r="DA26" s="603">
        <v>411.82600000000002</v>
      </c>
      <c r="DB26" s="603">
        <v>80.308000000000007</v>
      </c>
      <c r="DC26" s="603">
        <v>594.67499999999995</v>
      </c>
      <c r="DD26" s="603">
        <v>102.541</v>
      </c>
      <c r="DE26" s="417">
        <f t="shared" si="31"/>
        <v>0.2083599182336518</v>
      </c>
      <c r="DG26" s="409" t="str">
        <f t="shared" si="32"/>
        <v>1980/1981</v>
      </c>
      <c r="DH26" s="426">
        <f t="shared" si="33"/>
        <v>0.14157436980234625</v>
      </c>
      <c r="DI26" s="426">
        <f t="shared" si="34"/>
        <v>0.67628205128205121</v>
      </c>
      <c r="DJ26" s="426">
        <f t="shared" si="35"/>
        <v>9.590344820837024E-2</v>
      </c>
      <c r="DK26" s="426">
        <f t="shared" si="36"/>
        <v>1.3557644730331518E-2</v>
      </c>
      <c r="DL26" s="426">
        <f t="shared" si="37"/>
        <v>2.7187159150586428E-2</v>
      </c>
      <c r="DM26" s="426">
        <f t="shared" si="38"/>
        <v>7.1845966284104765E-2</v>
      </c>
      <c r="DN26" s="426">
        <f t="shared" si="39"/>
        <v>5.7038148597799612E-2</v>
      </c>
      <c r="DO26" s="426">
        <f t="shared" si="40"/>
        <v>8.5331371775090592E-2</v>
      </c>
      <c r="DP26" s="426">
        <f t="shared" si="41"/>
        <v>7.6112241577753703E-2</v>
      </c>
      <c r="DQ26" s="426">
        <f t="shared" si="42"/>
        <v>0.11338845445036608</v>
      </c>
      <c r="DR26" s="426">
        <f t="shared" si="43"/>
        <v>7.1845966284104765E-2</v>
      </c>
      <c r="DS26" s="427">
        <f t="shared" si="44"/>
        <v>2.2176495255556317E-2</v>
      </c>
    </row>
    <row r="27" spans="1:123" ht="14.4" x14ac:dyDescent="0.3">
      <c r="A27" s="331" t="s">
        <v>135</v>
      </c>
      <c r="B27" s="587">
        <v>3.17</v>
      </c>
      <c r="C27" s="587">
        <v>3.03</v>
      </c>
      <c r="D27" s="587">
        <v>9.6</v>
      </c>
      <c r="E27" s="587">
        <v>0.21</v>
      </c>
      <c r="F27" s="587">
        <v>0</v>
      </c>
      <c r="G27" s="587">
        <v>9.81</v>
      </c>
      <c r="H27" s="587">
        <v>0.3</v>
      </c>
      <c r="I27" s="587">
        <v>3.2</v>
      </c>
      <c r="J27" s="587">
        <v>3.5</v>
      </c>
      <c r="K27" s="587">
        <v>5.7649999999999997</v>
      </c>
      <c r="L27" s="587">
        <v>9.81</v>
      </c>
      <c r="M27" s="587">
        <v>0.54500000000000004</v>
      </c>
      <c r="N27" s="332">
        <f t="shared" si="12"/>
        <v>5.8823529411764705E-2</v>
      </c>
      <c r="O27" s="333"/>
      <c r="P27" s="334" t="str">
        <f t="shared" si="13"/>
        <v>1981/1982</v>
      </c>
      <c r="Q27" s="592">
        <v>13.382</v>
      </c>
      <c r="R27" s="592">
        <v>1.71</v>
      </c>
      <c r="S27" s="592">
        <v>22.931999999999999</v>
      </c>
      <c r="T27" s="592">
        <v>1.3480000000000001</v>
      </c>
      <c r="U27" s="592">
        <v>0</v>
      </c>
      <c r="V27" s="592">
        <v>24.28</v>
      </c>
      <c r="W27" s="592">
        <v>3.5350000000000001</v>
      </c>
      <c r="X27" s="592">
        <v>18.5</v>
      </c>
      <c r="Y27" s="592">
        <v>22.035</v>
      </c>
      <c r="Z27" s="592">
        <v>0.7</v>
      </c>
      <c r="AA27" s="592">
        <v>24.28</v>
      </c>
      <c r="AB27" s="592">
        <v>1.5449999999999999</v>
      </c>
      <c r="AC27" s="335">
        <f t="shared" si="45"/>
        <v>6.7956894655817016E-2</v>
      </c>
      <c r="AD27" s="336"/>
      <c r="AE27" s="611" t="str">
        <f t="shared" si="14"/>
        <v>1981/1982</v>
      </c>
      <c r="AF27" s="612">
        <v>0.4</v>
      </c>
      <c r="AG27" s="612">
        <v>1.38</v>
      </c>
      <c r="AH27" s="612">
        <v>0.55000000000000004</v>
      </c>
      <c r="AI27" s="612">
        <v>0</v>
      </c>
      <c r="AJ27" s="612">
        <v>0</v>
      </c>
      <c r="AK27" s="612">
        <v>0.55000000000000004</v>
      </c>
      <c r="AL27" s="612">
        <v>0.55000000000000004</v>
      </c>
      <c r="AM27" s="612">
        <v>0</v>
      </c>
      <c r="AN27" s="612">
        <v>0.55000000000000004</v>
      </c>
      <c r="AO27" s="612">
        <v>0</v>
      </c>
      <c r="AP27" s="612">
        <v>0.55000000000000004</v>
      </c>
      <c r="AQ27" s="612">
        <v>0</v>
      </c>
      <c r="AR27" s="613">
        <f t="shared" si="1"/>
        <v>0</v>
      </c>
      <c r="AS27" s="336"/>
      <c r="AT27" s="955" t="str">
        <f t="shared" si="15"/>
        <v>1981/1982</v>
      </c>
      <c r="AU27" s="956">
        <v>0.107</v>
      </c>
      <c r="AV27" s="956">
        <v>4.5199999999999996</v>
      </c>
      <c r="AW27" s="956">
        <v>0.48399999999999999</v>
      </c>
      <c r="AX27" s="956">
        <v>0.184</v>
      </c>
      <c r="AY27" s="956">
        <v>0.34599999999999997</v>
      </c>
      <c r="AZ27" s="956">
        <v>1.014</v>
      </c>
      <c r="BA27" s="956">
        <v>7.0000000000000007E-2</v>
      </c>
      <c r="BB27" s="956">
        <v>0.73899999999999999</v>
      </c>
      <c r="BC27" s="956">
        <v>0.80900000000000005</v>
      </c>
      <c r="BD27" s="956">
        <v>0</v>
      </c>
      <c r="BE27" s="956">
        <v>1.014</v>
      </c>
      <c r="BF27" s="956">
        <v>0.20499999999999999</v>
      </c>
      <c r="BG27" s="957">
        <f t="shared" si="2"/>
        <v>0.25339925834363408</v>
      </c>
      <c r="BH27" s="336"/>
      <c r="BI27" s="337" t="str">
        <f t="shared" si="16"/>
        <v>1981/1982</v>
      </c>
      <c r="BJ27" s="429">
        <f t="shared" si="17"/>
        <v>1.8319999999999987</v>
      </c>
      <c r="BK27" s="429">
        <f t="shared" si="18"/>
        <v>1.5212882096069889</v>
      </c>
      <c r="BL27" s="429">
        <f t="shared" si="19"/>
        <v>2.7870000000000017</v>
      </c>
      <c r="BM27" s="429">
        <f t="shared" si="20"/>
        <v>0.53200000000000003</v>
      </c>
      <c r="BN27" s="429">
        <f t="shared" si="21"/>
        <v>1.5819999999999999</v>
      </c>
      <c r="BO27" s="429">
        <f t="shared" si="22"/>
        <v>4.9009999999999962</v>
      </c>
      <c r="BP27" s="429">
        <f t="shared" si="23"/>
        <v>2.9650000000000003</v>
      </c>
      <c r="BQ27" s="429">
        <f t="shared" si="24"/>
        <v>1.3540000000000001</v>
      </c>
      <c r="BR27" s="429">
        <f t="shared" si="25"/>
        <v>4.3190000000000008</v>
      </c>
      <c r="BS27" s="429">
        <f t="shared" si="26"/>
        <v>4.6000000000000485E-2</v>
      </c>
      <c r="BT27" s="429">
        <f t="shared" si="27"/>
        <v>4.9009999999999962</v>
      </c>
      <c r="BU27" s="429">
        <f t="shared" si="28"/>
        <v>0.53600000000000014</v>
      </c>
      <c r="BV27" s="430">
        <f t="shared" si="46"/>
        <v>0.12279495990836198</v>
      </c>
      <c r="BW27" s="333"/>
      <c r="BX27" s="338" t="str">
        <f t="shared" si="29"/>
        <v>1981/1982</v>
      </c>
      <c r="BY27" s="597">
        <v>18.890999999999998</v>
      </c>
      <c r="BZ27" s="597">
        <v>1.92</v>
      </c>
      <c r="CA27" s="597">
        <v>36.353000000000002</v>
      </c>
      <c r="CB27" s="597">
        <v>2.274</v>
      </c>
      <c r="CC27" s="597">
        <v>1.9279999999999999</v>
      </c>
      <c r="CD27" s="597">
        <v>40.555</v>
      </c>
      <c r="CE27" s="597">
        <v>7.42</v>
      </c>
      <c r="CF27" s="597">
        <v>23.792999999999999</v>
      </c>
      <c r="CG27" s="597">
        <v>31.213000000000001</v>
      </c>
      <c r="CH27" s="597">
        <v>6.5110000000000001</v>
      </c>
      <c r="CI27" s="597">
        <v>40.555</v>
      </c>
      <c r="CJ27" s="597">
        <v>2.831</v>
      </c>
      <c r="CK27" s="339">
        <f t="shared" si="47"/>
        <v>7.5045064150143143E-2</v>
      </c>
      <c r="CL27" s="340"/>
      <c r="CM27" s="341">
        <f t="shared" si="7"/>
        <v>0.63081451324512416</v>
      </c>
      <c r="CN27" s="342">
        <f t="shared" si="8"/>
        <v>0.26407724259345855</v>
      </c>
      <c r="CO27" s="342">
        <f t="shared" si="48"/>
        <v>7.6664924490413483E-2</v>
      </c>
      <c r="CP27" s="343">
        <f t="shared" si="10"/>
        <v>2.3887499999999999</v>
      </c>
      <c r="CR27" s="416" t="str">
        <f t="shared" si="30"/>
        <v>1981/1982</v>
      </c>
      <c r="CS27" s="603">
        <v>133.04499999999999</v>
      </c>
      <c r="CT27" s="603">
        <v>3.32</v>
      </c>
      <c r="CU27" s="603">
        <v>441.74799999999999</v>
      </c>
      <c r="CV27" s="603">
        <v>102.541</v>
      </c>
      <c r="CW27" s="603">
        <v>72.177000000000007</v>
      </c>
      <c r="CX27" s="603">
        <v>616.46600000000001</v>
      </c>
      <c r="CY27" s="603">
        <v>135.15600000000001</v>
      </c>
      <c r="CZ27" s="603">
        <v>286.06900000000002</v>
      </c>
      <c r="DA27" s="603">
        <v>421.22500000000002</v>
      </c>
      <c r="DB27" s="603">
        <v>68.082999999999998</v>
      </c>
      <c r="DC27" s="603">
        <v>616.46600000000001</v>
      </c>
      <c r="DD27" s="603">
        <v>127.158</v>
      </c>
      <c r="DE27" s="417">
        <f t="shared" si="31"/>
        <v>0.25987312694662668</v>
      </c>
      <c r="DG27" s="409" t="str">
        <f t="shared" si="32"/>
        <v>1981/1982</v>
      </c>
      <c r="DH27" s="426">
        <f t="shared" si="33"/>
        <v>0.14198955240708031</v>
      </c>
      <c r="DI27" s="426">
        <f t="shared" si="34"/>
        <v>0.57831325301204817</v>
      </c>
      <c r="DJ27" s="426">
        <f t="shared" si="35"/>
        <v>8.2293524815052935E-2</v>
      </c>
      <c r="DK27" s="426">
        <f t="shared" si="36"/>
        <v>2.2176495255556317E-2</v>
      </c>
      <c r="DL27" s="426">
        <f t="shared" si="37"/>
        <v>2.6712110506116903E-2</v>
      </c>
      <c r="DM27" s="426">
        <f t="shared" si="38"/>
        <v>6.5786272073399016E-2</v>
      </c>
      <c r="DN27" s="426">
        <f t="shared" si="39"/>
        <v>5.4899523513569505E-2</v>
      </c>
      <c r="DO27" s="426">
        <f t="shared" si="40"/>
        <v>8.3172241661976648E-2</v>
      </c>
      <c r="DP27" s="426">
        <f t="shared" si="41"/>
        <v>7.4100540091400074E-2</v>
      </c>
      <c r="DQ27" s="426">
        <f t="shared" si="42"/>
        <v>9.5633271154326335E-2</v>
      </c>
      <c r="DR27" s="426">
        <f t="shared" si="43"/>
        <v>6.5786272073399016E-2</v>
      </c>
      <c r="DS27" s="427">
        <f t="shared" si="44"/>
        <v>2.2263640510231365E-2</v>
      </c>
    </row>
    <row r="28" spans="1:123" ht="14.4" x14ac:dyDescent="0.3">
      <c r="A28" s="331" t="s">
        <v>136</v>
      </c>
      <c r="B28" s="587">
        <v>2.97</v>
      </c>
      <c r="C28" s="587">
        <v>3.03</v>
      </c>
      <c r="D28" s="587">
        <v>9</v>
      </c>
      <c r="E28" s="587">
        <v>0.54500000000000004</v>
      </c>
      <c r="F28" s="587">
        <v>0</v>
      </c>
      <c r="G28" s="587">
        <v>9.5449999999999999</v>
      </c>
      <c r="H28" s="587">
        <v>0.3</v>
      </c>
      <c r="I28" s="587">
        <v>2.9</v>
      </c>
      <c r="J28" s="587">
        <v>3.2</v>
      </c>
      <c r="K28" s="587">
        <v>6.056</v>
      </c>
      <c r="L28" s="587">
        <v>9.5449999999999999</v>
      </c>
      <c r="M28" s="587">
        <v>0.28899999999999998</v>
      </c>
      <c r="N28" s="332">
        <f t="shared" si="12"/>
        <v>3.122299049265341E-2</v>
      </c>
      <c r="O28" s="333"/>
      <c r="P28" s="334" t="str">
        <f t="shared" si="13"/>
        <v>1982/1983</v>
      </c>
      <c r="Q28" s="592">
        <v>11.05</v>
      </c>
      <c r="R28" s="592">
        <v>1.77</v>
      </c>
      <c r="S28" s="592">
        <v>19.5</v>
      </c>
      <c r="T28" s="592">
        <v>1.5449999999999999</v>
      </c>
      <c r="U28" s="592">
        <v>0.5</v>
      </c>
      <c r="V28" s="592">
        <v>21.545000000000002</v>
      </c>
      <c r="W28" s="592">
        <v>3.0950000000000002</v>
      </c>
      <c r="X28" s="592">
        <v>17.7</v>
      </c>
      <c r="Y28" s="592">
        <v>20.795000000000002</v>
      </c>
      <c r="Z28" s="592">
        <v>0.45</v>
      </c>
      <c r="AA28" s="592">
        <v>21.545000000000002</v>
      </c>
      <c r="AB28" s="592">
        <v>0.3</v>
      </c>
      <c r="AC28" s="335">
        <f t="shared" si="45"/>
        <v>1.4120969639915272E-2</v>
      </c>
      <c r="AD28" s="336"/>
      <c r="AE28" s="611" t="str">
        <f t="shared" si="14"/>
        <v>1982/1983</v>
      </c>
      <c r="AF28" s="612">
        <v>0.35</v>
      </c>
      <c r="AG28" s="612">
        <v>1.33</v>
      </c>
      <c r="AH28" s="612">
        <v>0.46500000000000002</v>
      </c>
      <c r="AI28" s="612">
        <v>0</v>
      </c>
      <c r="AJ28" s="612">
        <v>0</v>
      </c>
      <c r="AK28" s="612">
        <v>0.46500000000000002</v>
      </c>
      <c r="AL28" s="612">
        <v>0.46500000000000002</v>
      </c>
      <c r="AM28" s="612">
        <v>0</v>
      </c>
      <c r="AN28" s="612">
        <v>0.46500000000000002</v>
      </c>
      <c r="AO28" s="612">
        <v>0</v>
      </c>
      <c r="AP28" s="612">
        <v>0.46500000000000002</v>
      </c>
      <c r="AQ28" s="612">
        <v>0</v>
      </c>
      <c r="AR28" s="613">
        <f t="shared" si="1"/>
        <v>0</v>
      </c>
      <c r="AS28" s="336"/>
      <c r="AT28" s="955" t="str">
        <f t="shared" si="15"/>
        <v>1982/1983</v>
      </c>
      <c r="AU28" s="956">
        <v>0.11799999999999999</v>
      </c>
      <c r="AV28" s="956">
        <v>4.34</v>
      </c>
      <c r="AW28" s="956">
        <v>0.51200000000000001</v>
      </c>
      <c r="AX28" s="956">
        <v>0.20499999999999999</v>
      </c>
      <c r="AY28" s="956">
        <v>0.13</v>
      </c>
      <c r="AZ28" s="956">
        <v>0.84699999999999998</v>
      </c>
      <c r="BA28" s="956">
        <v>7.0000000000000007E-2</v>
      </c>
      <c r="BB28" s="956">
        <v>0.65</v>
      </c>
      <c r="BC28" s="956">
        <v>0.72</v>
      </c>
      <c r="BD28" s="956">
        <v>0</v>
      </c>
      <c r="BE28" s="956">
        <v>0.84699999999999998</v>
      </c>
      <c r="BF28" s="956">
        <v>0.127</v>
      </c>
      <c r="BG28" s="957">
        <f t="shared" si="2"/>
        <v>0.1763888888888889</v>
      </c>
      <c r="BH28" s="336"/>
      <c r="BI28" s="337" t="str">
        <f t="shared" si="16"/>
        <v>1982/1983</v>
      </c>
      <c r="BJ28" s="429">
        <f t="shared" si="17"/>
        <v>1.7969999999999988</v>
      </c>
      <c r="BK28" s="429">
        <f t="shared" si="18"/>
        <v>1.5475792988313881</v>
      </c>
      <c r="BL28" s="429">
        <f t="shared" si="19"/>
        <v>2.7810000000000028</v>
      </c>
      <c r="BM28" s="429">
        <f t="shared" si="20"/>
        <v>0.53600000000000014</v>
      </c>
      <c r="BN28" s="429">
        <f t="shared" si="21"/>
        <v>1.9470000000000001</v>
      </c>
      <c r="BO28" s="429">
        <f t="shared" si="22"/>
        <v>5.263999999999994</v>
      </c>
      <c r="BP28" s="429">
        <f t="shared" si="23"/>
        <v>2.5420000000000007</v>
      </c>
      <c r="BQ28" s="429">
        <f t="shared" si="24"/>
        <v>2.4500000000000015</v>
      </c>
      <c r="BR28" s="429">
        <f t="shared" si="25"/>
        <v>4.992</v>
      </c>
      <c r="BS28" s="429">
        <f t="shared" si="26"/>
        <v>2.5999999999999968E-2</v>
      </c>
      <c r="BT28" s="429">
        <f t="shared" si="27"/>
        <v>5.263999999999994</v>
      </c>
      <c r="BU28" s="429">
        <f t="shared" si="28"/>
        <v>0.24600000000000005</v>
      </c>
      <c r="BV28" s="430">
        <f t="shared" si="46"/>
        <v>4.9023515344758878E-2</v>
      </c>
      <c r="BW28" s="333"/>
      <c r="BX28" s="338" t="str">
        <f t="shared" si="29"/>
        <v>1982/1983</v>
      </c>
      <c r="BY28" s="597">
        <v>16.285</v>
      </c>
      <c r="BZ28" s="597">
        <v>1.98</v>
      </c>
      <c r="CA28" s="597">
        <v>32.258000000000003</v>
      </c>
      <c r="CB28" s="597">
        <v>2.831</v>
      </c>
      <c r="CC28" s="597">
        <v>2.577</v>
      </c>
      <c r="CD28" s="597">
        <v>37.665999999999997</v>
      </c>
      <c r="CE28" s="597">
        <v>6.4720000000000004</v>
      </c>
      <c r="CF28" s="597">
        <v>23.7</v>
      </c>
      <c r="CG28" s="597">
        <v>30.172000000000001</v>
      </c>
      <c r="CH28" s="597">
        <v>6.532</v>
      </c>
      <c r="CI28" s="597">
        <v>37.665999999999997</v>
      </c>
      <c r="CJ28" s="597">
        <v>0.96199999999999997</v>
      </c>
      <c r="CK28" s="339">
        <f t="shared" si="47"/>
        <v>2.6209677419354836E-2</v>
      </c>
      <c r="CL28" s="340"/>
      <c r="CM28" s="341">
        <f t="shared" si="7"/>
        <v>0.60450120900241799</v>
      </c>
      <c r="CN28" s="342">
        <f t="shared" si="8"/>
        <v>0.27900055800111601</v>
      </c>
      <c r="CO28" s="342">
        <f t="shared" si="48"/>
        <v>8.6211172422344926E-2</v>
      </c>
      <c r="CP28" s="343">
        <f t="shared" si="10"/>
        <v>2.1666666666666665</v>
      </c>
      <c r="CR28" s="416" t="str">
        <f t="shared" si="30"/>
        <v>1982/1983</v>
      </c>
      <c r="CS28" s="603">
        <v>125.24</v>
      </c>
      <c r="CT28" s="603">
        <v>3.51</v>
      </c>
      <c r="CU28" s="603">
        <v>439.85399999999998</v>
      </c>
      <c r="CV28" s="603">
        <v>127.158</v>
      </c>
      <c r="CW28" s="603">
        <v>66.623000000000005</v>
      </c>
      <c r="CX28" s="603">
        <v>633.63499999999999</v>
      </c>
      <c r="CY28" s="603">
        <v>130.87</v>
      </c>
      <c r="CZ28" s="603">
        <v>293.46600000000001</v>
      </c>
      <c r="DA28" s="603">
        <v>424.33600000000001</v>
      </c>
      <c r="DB28" s="603">
        <v>59.534999999999997</v>
      </c>
      <c r="DC28" s="603">
        <v>633.63499999999999</v>
      </c>
      <c r="DD28" s="603">
        <v>149.76400000000001</v>
      </c>
      <c r="DE28" s="417">
        <f t="shared" si="31"/>
        <v>0.30951224603251698</v>
      </c>
      <c r="DG28" s="409" t="str">
        <f t="shared" si="32"/>
        <v>1982/1983</v>
      </c>
      <c r="DH28" s="426">
        <f t="shared" si="33"/>
        <v>0.13003034174385181</v>
      </c>
      <c r="DI28" s="426">
        <f t="shared" si="34"/>
        <v>0.5641025641025641</v>
      </c>
      <c r="DJ28" s="426">
        <f t="shared" si="35"/>
        <v>7.3337971235910113E-2</v>
      </c>
      <c r="DK28" s="426">
        <f t="shared" si="36"/>
        <v>2.2263640510231365E-2</v>
      </c>
      <c r="DL28" s="426">
        <f t="shared" si="37"/>
        <v>3.8680335619830988E-2</v>
      </c>
      <c r="DM28" s="426">
        <f t="shared" si="38"/>
        <v>5.9444317312017166E-2</v>
      </c>
      <c r="DN28" s="426">
        <f t="shared" si="39"/>
        <v>4.9453656300145185E-2</v>
      </c>
      <c r="DO28" s="426">
        <f t="shared" si="40"/>
        <v>8.0758929484165118E-2</v>
      </c>
      <c r="DP28" s="426">
        <f t="shared" si="41"/>
        <v>7.1104030768070578E-2</v>
      </c>
      <c r="DQ28" s="426">
        <f t="shared" si="42"/>
        <v>0.10971697320903671</v>
      </c>
      <c r="DR28" s="426">
        <f t="shared" si="43"/>
        <v>5.9444317312017166E-2</v>
      </c>
      <c r="DS28" s="427">
        <f t="shared" si="44"/>
        <v>6.42343954488395E-3</v>
      </c>
    </row>
    <row r="29" spans="1:123" ht="14.4" x14ac:dyDescent="0.3">
      <c r="A29" s="331" t="s">
        <v>137</v>
      </c>
      <c r="B29" s="587">
        <v>3.0249999999999999</v>
      </c>
      <c r="C29" s="587">
        <v>3.14</v>
      </c>
      <c r="D29" s="587">
        <v>9.5</v>
      </c>
      <c r="E29" s="587">
        <v>0.28899999999999998</v>
      </c>
      <c r="F29" s="587">
        <v>0</v>
      </c>
      <c r="G29" s="587">
        <v>9.7889999999999997</v>
      </c>
      <c r="H29" s="587">
        <v>0.35</v>
      </c>
      <c r="I29" s="587">
        <v>3.9</v>
      </c>
      <c r="J29" s="587">
        <v>4.25</v>
      </c>
      <c r="K29" s="587">
        <v>5.4480000000000004</v>
      </c>
      <c r="L29" s="587">
        <v>9.7889999999999997</v>
      </c>
      <c r="M29" s="587">
        <v>9.0999999999999998E-2</v>
      </c>
      <c r="N29" s="332">
        <f t="shared" si="12"/>
        <v>9.3833780160857902E-3</v>
      </c>
      <c r="O29" s="333"/>
      <c r="P29" s="334" t="str">
        <f t="shared" si="13"/>
        <v>1983/1984</v>
      </c>
      <c r="Q29" s="592">
        <v>12.2</v>
      </c>
      <c r="R29" s="592">
        <v>1.74</v>
      </c>
      <c r="S29" s="592">
        <v>21.18</v>
      </c>
      <c r="T29" s="592">
        <v>0.3</v>
      </c>
      <c r="U29" s="592">
        <v>0.44</v>
      </c>
      <c r="V29" s="592">
        <v>21.92</v>
      </c>
      <c r="W29" s="592">
        <v>3.08</v>
      </c>
      <c r="X29" s="592">
        <v>17.899999999999999</v>
      </c>
      <c r="Y29" s="592">
        <v>20.98</v>
      </c>
      <c r="Z29" s="592">
        <v>0.38500000000000001</v>
      </c>
      <c r="AA29" s="592">
        <v>21.92</v>
      </c>
      <c r="AB29" s="592">
        <v>0.55500000000000005</v>
      </c>
      <c r="AC29" s="335">
        <f t="shared" si="45"/>
        <v>2.5977065293704658E-2</v>
      </c>
      <c r="AD29" s="336"/>
      <c r="AE29" s="611" t="str">
        <f t="shared" si="14"/>
        <v>1983/1984</v>
      </c>
      <c r="AF29" s="612">
        <v>0.37</v>
      </c>
      <c r="AG29" s="612">
        <v>1.1399999999999999</v>
      </c>
      <c r="AH29" s="612">
        <v>0.42</v>
      </c>
      <c r="AI29" s="612">
        <v>0</v>
      </c>
      <c r="AJ29" s="612">
        <v>0</v>
      </c>
      <c r="AK29" s="612">
        <v>0.42</v>
      </c>
      <c r="AL29" s="612">
        <v>0.42</v>
      </c>
      <c r="AM29" s="612">
        <v>0</v>
      </c>
      <c r="AN29" s="612">
        <v>0.42</v>
      </c>
      <c r="AO29" s="612">
        <v>0</v>
      </c>
      <c r="AP29" s="612">
        <v>0.42</v>
      </c>
      <c r="AQ29" s="612">
        <v>0</v>
      </c>
      <c r="AR29" s="613">
        <f t="shared" si="1"/>
        <v>0</v>
      </c>
      <c r="AS29" s="336"/>
      <c r="AT29" s="955" t="str">
        <f t="shared" si="15"/>
        <v>1983/1984</v>
      </c>
      <c r="AU29" s="956">
        <v>0.13800000000000001</v>
      </c>
      <c r="AV29" s="956">
        <v>5.23</v>
      </c>
      <c r="AW29" s="956">
        <v>0.72099999999999997</v>
      </c>
      <c r="AX29" s="956">
        <v>0.127</v>
      </c>
      <c r="AY29" s="956">
        <v>1.9E-2</v>
      </c>
      <c r="AZ29" s="956">
        <v>0.86699999999999999</v>
      </c>
      <c r="BA29" s="956">
        <v>0.08</v>
      </c>
      <c r="BB29" s="956">
        <v>0.67100000000000004</v>
      </c>
      <c r="BC29" s="956">
        <v>0.751</v>
      </c>
      <c r="BD29" s="956">
        <v>0</v>
      </c>
      <c r="BE29" s="956">
        <v>0.86699999999999999</v>
      </c>
      <c r="BF29" s="956">
        <v>0.11600000000000001</v>
      </c>
      <c r="BG29" s="957">
        <f t="shared" si="2"/>
        <v>0.15446071904127831</v>
      </c>
      <c r="BH29" s="336"/>
      <c r="BI29" s="337" t="str">
        <f t="shared" si="16"/>
        <v>1983/1984</v>
      </c>
      <c r="BJ29" s="429">
        <f t="shared" si="17"/>
        <v>1.7650000000000015</v>
      </c>
      <c r="BK29" s="429">
        <f t="shared" si="18"/>
        <v>1.4997167138810208</v>
      </c>
      <c r="BL29" s="429">
        <f t="shared" si="19"/>
        <v>2.6470000000000038</v>
      </c>
      <c r="BM29" s="429">
        <f t="shared" si="20"/>
        <v>0.24600000000000005</v>
      </c>
      <c r="BN29" s="429">
        <f t="shared" si="21"/>
        <v>1.595</v>
      </c>
      <c r="BO29" s="429">
        <f t="shared" si="22"/>
        <v>4.4879999999999987</v>
      </c>
      <c r="BP29" s="429">
        <f t="shared" si="23"/>
        <v>2.3029999999999999</v>
      </c>
      <c r="BQ29" s="429">
        <f t="shared" si="24"/>
        <v>1.9310000000000038</v>
      </c>
      <c r="BR29" s="429">
        <f t="shared" si="25"/>
        <v>4.2340000000000009</v>
      </c>
      <c r="BS29" s="429">
        <f t="shared" si="26"/>
        <v>3.0999999999999472E-2</v>
      </c>
      <c r="BT29" s="429">
        <f t="shared" si="27"/>
        <v>4.4879999999999987</v>
      </c>
      <c r="BU29" s="429">
        <f t="shared" si="28"/>
        <v>0.22299999999999998</v>
      </c>
      <c r="BV29" s="430">
        <f t="shared" si="46"/>
        <v>5.2286049237983571E-2</v>
      </c>
      <c r="BW29" s="333"/>
      <c r="BX29" s="338" t="str">
        <f t="shared" si="29"/>
        <v>1983/1984</v>
      </c>
      <c r="BY29" s="597">
        <v>17.498000000000001</v>
      </c>
      <c r="BZ29" s="597">
        <v>1.97</v>
      </c>
      <c r="CA29" s="597">
        <v>34.468000000000004</v>
      </c>
      <c r="CB29" s="597">
        <v>0.96199999999999997</v>
      </c>
      <c r="CC29" s="597">
        <v>2.0539999999999998</v>
      </c>
      <c r="CD29" s="597">
        <v>37.484000000000002</v>
      </c>
      <c r="CE29" s="597">
        <v>6.2329999999999997</v>
      </c>
      <c r="CF29" s="597">
        <v>24.402000000000001</v>
      </c>
      <c r="CG29" s="597">
        <v>30.635000000000002</v>
      </c>
      <c r="CH29" s="597">
        <v>5.8639999999999999</v>
      </c>
      <c r="CI29" s="597">
        <v>37.484000000000002</v>
      </c>
      <c r="CJ29" s="597">
        <v>0.98499999999999999</v>
      </c>
      <c r="CK29" s="339">
        <f t="shared" si="47"/>
        <v>2.6987040740842214E-2</v>
      </c>
      <c r="CL29" s="340"/>
      <c r="CM29" s="341">
        <f t="shared" si="7"/>
        <v>0.61448299872345358</v>
      </c>
      <c r="CN29" s="342">
        <f t="shared" si="8"/>
        <v>0.27561796448880116</v>
      </c>
      <c r="CO29" s="342">
        <f t="shared" si="48"/>
        <v>7.6795868631774497E-2</v>
      </c>
      <c r="CP29" s="343">
        <f t="shared" si="10"/>
        <v>2.2294736842105265</v>
      </c>
      <c r="CR29" s="416" t="str">
        <f t="shared" si="30"/>
        <v>1983/1984</v>
      </c>
      <c r="CS29" s="603">
        <v>119.69799999999999</v>
      </c>
      <c r="CT29" s="603">
        <v>2.91</v>
      </c>
      <c r="CU29" s="603">
        <v>348.33100000000002</v>
      </c>
      <c r="CV29" s="603">
        <v>149.76400000000001</v>
      </c>
      <c r="CW29" s="603">
        <v>58.542000000000002</v>
      </c>
      <c r="CX29" s="603">
        <v>556.63699999999994</v>
      </c>
      <c r="CY29" s="603">
        <v>135.58799999999999</v>
      </c>
      <c r="CZ29" s="603">
        <v>271.11399999999998</v>
      </c>
      <c r="DA29" s="603">
        <v>406.702</v>
      </c>
      <c r="DB29" s="603">
        <v>60.954999999999998</v>
      </c>
      <c r="DC29" s="603">
        <v>556.63699999999994</v>
      </c>
      <c r="DD29" s="603">
        <v>88.98</v>
      </c>
      <c r="DE29" s="417">
        <f t="shared" si="31"/>
        <v>0.19026765342975729</v>
      </c>
      <c r="DG29" s="409" t="str">
        <f t="shared" si="32"/>
        <v>1983/1984</v>
      </c>
      <c r="DH29" s="426">
        <f t="shared" si="33"/>
        <v>0.14618456448729303</v>
      </c>
      <c r="DI29" s="426">
        <f t="shared" si="34"/>
        <v>0.67697594501718206</v>
      </c>
      <c r="DJ29" s="426">
        <f t="shared" si="35"/>
        <v>9.8951859007667994E-2</v>
      </c>
      <c r="DK29" s="426">
        <f t="shared" si="36"/>
        <v>6.42343954488395E-3</v>
      </c>
      <c r="DL29" s="426">
        <f t="shared" si="37"/>
        <v>3.508592121895391E-2</v>
      </c>
      <c r="DM29" s="426">
        <f t="shared" si="38"/>
        <v>6.7340115730718589E-2</v>
      </c>
      <c r="DN29" s="426">
        <f t="shared" si="39"/>
        <v>4.5970144850576745E-2</v>
      </c>
      <c r="DO29" s="426">
        <f t="shared" si="40"/>
        <v>9.0006417964398747E-2</v>
      </c>
      <c r="DP29" s="426">
        <f t="shared" si="41"/>
        <v>7.5325422545254275E-2</v>
      </c>
      <c r="DQ29" s="426">
        <f t="shared" si="42"/>
        <v>9.620211631531457E-2</v>
      </c>
      <c r="DR29" s="426">
        <f t="shared" si="43"/>
        <v>6.7340115730718589E-2</v>
      </c>
      <c r="DS29" s="427">
        <f t="shared" si="44"/>
        <v>1.1069903349067205E-2</v>
      </c>
    </row>
    <row r="30" spans="1:123" ht="14.4" x14ac:dyDescent="0.3">
      <c r="A30" s="331" t="s">
        <v>138</v>
      </c>
      <c r="B30" s="587">
        <v>3.34</v>
      </c>
      <c r="C30" s="587">
        <v>3.56</v>
      </c>
      <c r="D30" s="587">
        <v>11.9</v>
      </c>
      <c r="E30" s="587">
        <v>9.0999999999999998E-2</v>
      </c>
      <c r="F30" s="587">
        <v>0</v>
      </c>
      <c r="G30" s="587">
        <v>11.991</v>
      </c>
      <c r="H30" s="587">
        <v>0.67500000000000004</v>
      </c>
      <c r="I30" s="587">
        <v>3.8</v>
      </c>
      <c r="J30" s="587">
        <v>4.4749999999999996</v>
      </c>
      <c r="K30" s="587">
        <v>7.1260000000000003</v>
      </c>
      <c r="L30" s="587">
        <v>11.991</v>
      </c>
      <c r="M30" s="587">
        <v>0.39</v>
      </c>
      <c r="N30" s="332">
        <f t="shared" si="12"/>
        <v>3.3617791569692274E-2</v>
      </c>
      <c r="O30" s="333"/>
      <c r="P30" s="334" t="str">
        <f t="shared" si="13"/>
        <v>1984/1985</v>
      </c>
      <c r="Q30" s="592">
        <v>11.94</v>
      </c>
      <c r="R30" s="592">
        <v>1.77</v>
      </c>
      <c r="S30" s="592">
        <v>21.17</v>
      </c>
      <c r="T30" s="592">
        <v>0.55500000000000005</v>
      </c>
      <c r="U30" s="592">
        <v>1.1000000000000001</v>
      </c>
      <c r="V30" s="592">
        <v>22.824999999999999</v>
      </c>
      <c r="W30" s="592">
        <v>3.1139999999999999</v>
      </c>
      <c r="X30" s="592">
        <v>18.5</v>
      </c>
      <c r="Y30" s="592">
        <v>21.614000000000001</v>
      </c>
      <c r="Z30" s="592">
        <v>5.6000000000000001E-2</v>
      </c>
      <c r="AA30" s="592">
        <v>22.824999999999999</v>
      </c>
      <c r="AB30" s="592">
        <v>1.155</v>
      </c>
      <c r="AC30" s="335">
        <f t="shared" si="45"/>
        <v>5.3299492385786802E-2</v>
      </c>
      <c r="AD30" s="336"/>
      <c r="AE30" s="611" t="str">
        <f t="shared" si="14"/>
        <v>1984/1985</v>
      </c>
      <c r="AF30" s="612">
        <v>0.4</v>
      </c>
      <c r="AG30" s="612">
        <v>1.1299999999999999</v>
      </c>
      <c r="AH30" s="612">
        <v>0.45</v>
      </c>
      <c r="AI30" s="612">
        <v>0</v>
      </c>
      <c r="AJ30" s="612">
        <v>0</v>
      </c>
      <c r="AK30" s="612">
        <v>0.45</v>
      </c>
      <c r="AL30" s="612">
        <v>0.45</v>
      </c>
      <c r="AM30" s="612">
        <v>0</v>
      </c>
      <c r="AN30" s="612">
        <v>0.45</v>
      </c>
      <c r="AO30" s="612">
        <v>0</v>
      </c>
      <c r="AP30" s="612">
        <v>0.45</v>
      </c>
      <c r="AQ30" s="612">
        <v>0</v>
      </c>
      <c r="AR30" s="613">
        <f t="shared" si="1"/>
        <v>0</v>
      </c>
      <c r="AS30" s="336"/>
      <c r="AT30" s="955" t="str">
        <f t="shared" si="15"/>
        <v>1984/1985</v>
      </c>
      <c r="AU30" s="956">
        <v>0.13100000000000001</v>
      </c>
      <c r="AV30" s="956">
        <v>5.89</v>
      </c>
      <c r="AW30" s="956">
        <v>0.77200000000000002</v>
      </c>
      <c r="AX30" s="956">
        <v>0.11600000000000001</v>
      </c>
      <c r="AY30" s="956">
        <v>0</v>
      </c>
      <c r="AZ30" s="956">
        <v>0.88800000000000001</v>
      </c>
      <c r="BA30" s="956">
        <v>7.0000000000000007E-2</v>
      </c>
      <c r="BB30" s="956">
        <v>0.69199999999999995</v>
      </c>
      <c r="BC30" s="956">
        <v>0.76200000000000001</v>
      </c>
      <c r="BD30" s="956">
        <v>0</v>
      </c>
      <c r="BE30" s="956">
        <v>0.88800000000000001</v>
      </c>
      <c r="BF30" s="956">
        <v>0.126</v>
      </c>
      <c r="BG30" s="957">
        <f t="shared" si="2"/>
        <v>0.16535433070866143</v>
      </c>
      <c r="BH30" s="336"/>
      <c r="BI30" s="337" t="str">
        <f t="shared" si="16"/>
        <v>1984/1985</v>
      </c>
      <c r="BJ30" s="429">
        <f t="shared" si="17"/>
        <v>1.8750000000000007</v>
      </c>
      <c r="BK30" s="429">
        <f t="shared" si="18"/>
        <v>1.651199999999998</v>
      </c>
      <c r="BL30" s="429">
        <f t="shared" si="19"/>
        <v>3.0959999999999974</v>
      </c>
      <c r="BM30" s="429">
        <f t="shared" si="20"/>
        <v>0.22299999999999998</v>
      </c>
      <c r="BN30" s="429">
        <f t="shared" si="21"/>
        <v>1.0749999999999997</v>
      </c>
      <c r="BO30" s="429">
        <f t="shared" si="22"/>
        <v>4.3940000000000028</v>
      </c>
      <c r="BP30" s="429">
        <f t="shared" si="23"/>
        <v>2.5260000000000002</v>
      </c>
      <c r="BQ30" s="429">
        <f t="shared" si="24"/>
        <v>1.6430000000000009</v>
      </c>
      <c r="BR30" s="429">
        <f t="shared" si="25"/>
        <v>4.1689999999999969</v>
      </c>
      <c r="BS30" s="429">
        <f t="shared" si="26"/>
        <v>2.599999999999985E-2</v>
      </c>
      <c r="BT30" s="429">
        <f t="shared" si="27"/>
        <v>4.3940000000000028</v>
      </c>
      <c r="BU30" s="429">
        <f t="shared" si="28"/>
        <v>0.19899999999999995</v>
      </c>
      <c r="BV30" s="430">
        <f t="shared" si="46"/>
        <v>4.7437425506555449E-2</v>
      </c>
      <c r="BW30" s="333"/>
      <c r="BX30" s="338" t="str">
        <f t="shared" si="29"/>
        <v>1984/1985</v>
      </c>
      <c r="BY30" s="597">
        <v>17.686</v>
      </c>
      <c r="BZ30" s="597">
        <v>2.11</v>
      </c>
      <c r="CA30" s="597">
        <v>37.387999999999998</v>
      </c>
      <c r="CB30" s="597">
        <v>0.98499999999999999</v>
      </c>
      <c r="CC30" s="597">
        <v>2.1749999999999998</v>
      </c>
      <c r="CD30" s="597">
        <v>40.548000000000002</v>
      </c>
      <c r="CE30" s="597">
        <v>6.835</v>
      </c>
      <c r="CF30" s="597">
        <v>24.635000000000002</v>
      </c>
      <c r="CG30" s="597">
        <v>31.47</v>
      </c>
      <c r="CH30" s="597">
        <v>7.2080000000000002</v>
      </c>
      <c r="CI30" s="597">
        <v>40.548000000000002</v>
      </c>
      <c r="CJ30" s="597">
        <v>1.87</v>
      </c>
      <c r="CK30" s="339">
        <f t="shared" si="47"/>
        <v>4.8347898029887801E-2</v>
      </c>
      <c r="CL30" s="340"/>
      <c r="CM30" s="341">
        <f t="shared" si="7"/>
        <v>0.56622445704504132</v>
      </c>
      <c r="CN30" s="342">
        <f t="shared" si="8"/>
        <v>0.31828394137156307</v>
      </c>
      <c r="CO30" s="342">
        <f t="shared" si="48"/>
        <v>8.2807317855996515E-2</v>
      </c>
      <c r="CP30" s="343">
        <f t="shared" si="10"/>
        <v>1.7789915966386556</v>
      </c>
      <c r="CR30" s="416" t="str">
        <f t="shared" si="30"/>
        <v>1984/1985</v>
      </c>
      <c r="CS30" s="603">
        <v>128.97</v>
      </c>
      <c r="CT30" s="603">
        <v>3.56</v>
      </c>
      <c r="CU30" s="603">
        <v>458.43599999999998</v>
      </c>
      <c r="CV30" s="603">
        <v>88.98</v>
      </c>
      <c r="CW30" s="603">
        <v>66.256</v>
      </c>
      <c r="CX30" s="603">
        <v>613.67200000000003</v>
      </c>
      <c r="CY30" s="603">
        <v>138.947</v>
      </c>
      <c r="CZ30" s="603">
        <v>289.57100000000003</v>
      </c>
      <c r="DA30" s="603">
        <v>428.51799999999997</v>
      </c>
      <c r="DB30" s="603">
        <v>67.007999999999996</v>
      </c>
      <c r="DC30" s="603">
        <v>613.67200000000003</v>
      </c>
      <c r="DD30" s="603">
        <v>118.146</v>
      </c>
      <c r="DE30" s="417">
        <f t="shared" si="31"/>
        <v>0.23842543075439032</v>
      </c>
      <c r="DG30" s="409" t="str">
        <f t="shared" si="32"/>
        <v>1984/1985</v>
      </c>
      <c r="DH30" s="426">
        <f t="shared" si="33"/>
        <v>0.13713266651159184</v>
      </c>
      <c r="DI30" s="426">
        <f t="shared" si="34"/>
        <v>0.59269662921348309</v>
      </c>
      <c r="DJ30" s="426">
        <f t="shared" si="35"/>
        <v>8.1555549738676722E-2</v>
      </c>
      <c r="DK30" s="426">
        <f t="shared" si="36"/>
        <v>1.1069903349067205E-2</v>
      </c>
      <c r="DL30" s="426">
        <f t="shared" si="37"/>
        <v>3.2827215648394102E-2</v>
      </c>
      <c r="DM30" s="426">
        <f t="shared" si="38"/>
        <v>6.6074385013492554E-2</v>
      </c>
      <c r="DN30" s="426">
        <f t="shared" si="39"/>
        <v>4.9191418310578855E-2</v>
      </c>
      <c r="DO30" s="426">
        <f t="shared" si="40"/>
        <v>8.5074126898066454E-2</v>
      </c>
      <c r="DP30" s="426">
        <f t="shared" si="41"/>
        <v>7.3439155414708371E-2</v>
      </c>
      <c r="DQ30" s="426">
        <f t="shared" si="42"/>
        <v>0.10756924546322828</v>
      </c>
      <c r="DR30" s="426">
        <f t="shared" si="43"/>
        <v>6.6074385013492554E-2</v>
      </c>
      <c r="DS30" s="427">
        <f t="shared" si="44"/>
        <v>1.5827873986423577E-2</v>
      </c>
    </row>
    <row r="31" spans="1:123" ht="14.4" x14ac:dyDescent="0.3">
      <c r="A31" s="331" t="s">
        <v>139</v>
      </c>
      <c r="B31" s="587">
        <v>3.351</v>
      </c>
      <c r="C31" s="587">
        <v>3.7</v>
      </c>
      <c r="D31" s="587">
        <v>12.4</v>
      </c>
      <c r="E31" s="587">
        <v>0.39</v>
      </c>
      <c r="F31" s="587">
        <v>0</v>
      </c>
      <c r="G31" s="587">
        <v>12.79</v>
      </c>
      <c r="H31" s="587">
        <v>0.3</v>
      </c>
      <c r="I31" s="587">
        <v>4.7</v>
      </c>
      <c r="J31" s="587">
        <v>5</v>
      </c>
      <c r="K31" s="587">
        <v>7.367</v>
      </c>
      <c r="L31" s="587">
        <v>12.79</v>
      </c>
      <c r="M31" s="587">
        <v>0.42299999999999999</v>
      </c>
      <c r="N31" s="332">
        <f t="shared" si="12"/>
        <v>3.4203929813212582E-2</v>
      </c>
      <c r="O31" s="333"/>
      <c r="P31" s="334" t="str">
        <f t="shared" si="13"/>
        <v>1985/1986</v>
      </c>
      <c r="Q31" s="592">
        <v>12.71</v>
      </c>
      <c r="R31" s="592">
        <v>1.59</v>
      </c>
      <c r="S31" s="592">
        <v>20.263999999999999</v>
      </c>
      <c r="T31" s="592">
        <v>1.155</v>
      </c>
      <c r="U31" s="592">
        <v>2</v>
      </c>
      <c r="V31" s="592">
        <v>23.419</v>
      </c>
      <c r="W31" s="592">
        <v>3.2639999999999998</v>
      </c>
      <c r="X31" s="592">
        <v>19</v>
      </c>
      <c r="Y31" s="592">
        <v>22.263999999999999</v>
      </c>
      <c r="Z31" s="592">
        <v>0</v>
      </c>
      <c r="AA31" s="592">
        <v>23.419</v>
      </c>
      <c r="AB31" s="592">
        <v>1.155</v>
      </c>
      <c r="AC31" s="335">
        <f t="shared" si="45"/>
        <v>5.1877470355731231E-2</v>
      </c>
      <c r="AD31" s="336"/>
      <c r="AE31" s="611" t="str">
        <f t="shared" si="14"/>
        <v>1985/1986</v>
      </c>
      <c r="AF31" s="612">
        <v>0.35</v>
      </c>
      <c r="AG31" s="612">
        <v>1</v>
      </c>
      <c r="AH31" s="612">
        <v>0.35</v>
      </c>
      <c r="AI31" s="612">
        <v>0</v>
      </c>
      <c r="AJ31" s="612">
        <v>0</v>
      </c>
      <c r="AK31" s="612">
        <v>0.35</v>
      </c>
      <c r="AL31" s="612">
        <v>0.35</v>
      </c>
      <c r="AM31" s="612">
        <v>0</v>
      </c>
      <c r="AN31" s="612">
        <v>0.35</v>
      </c>
      <c r="AO31" s="612">
        <v>0</v>
      </c>
      <c r="AP31" s="612">
        <v>0.35</v>
      </c>
      <c r="AQ31" s="612">
        <v>0</v>
      </c>
      <c r="AR31" s="613">
        <f t="shared" si="1"/>
        <v>0</v>
      </c>
      <c r="AS31" s="336"/>
      <c r="AT31" s="955" t="str">
        <f t="shared" si="15"/>
        <v>1985/1986</v>
      </c>
      <c r="AU31" s="956">
        <v>0.105</v>
      </c>
      <c r="AV31" s="956">
        <v>6.87</v>
      </c>
      <c r="AW31" s="956">
        <v>0.72099999999999997</v>
      </c>
      <c r="AX31" s="956">
        <v>0.126</v>
      </c>
      <c r="AY31" s="956">
        <v>0.06</v>
      </c>
      <c r="AZ31" s="956">
        <v>0.90700000000000003</v>
      </c>
      <c r="BA31" s="956">
        <v>7.0000000000000007E-2</v>
      </c>
      <c r="BB31" s="956">
        <v>0.751</v>
      </c>
      <c r="BC31" s="956">
        <v>0.82099999999999995</v>
      </c>
      <c r="BD31" s="956">
        <v>0</v>
      </c>
      <c r="BE31" s="956">
        <v>0.90700000000000003</v>
      </c>
      <c r="BF31" s="956">
        <v>8.5999999999999993E-2</v>
      </c>
      <c r="BG31" s="957">
        <f t="shared" si="2"/>
        <v>0.10475030450669914</v>
      </c>
      <c r="BH31" s="336"/>
      <c r="BI31" s="337" t="str">
        <f t="shared" si="16"/>
        <v>1985/1986</v>
      </c>
      <c r="BJ31" s="429">
        <f t="shared" si="17"/>
        <v>2.0250000000000004</v>
      </c>
      <c r="BK31" s="429">
        <f t="shared" si="18"/>
        <v>1.7920987654320983</v>
      </c>
      <c r="BL31" s="429">
        <f t="shared" si="19"/>
        <v>3.6289999999999996</v>
      </c>
      <c r="BM31" s="429">
        <f t="shared" si="20"/>
        <v>0.19899999999999995</v>
      </c>
      <c r="BN31" s="429">
        <f t="shared" si="21"/>
        <v>0.52899999999999991</v>
      </c>
      <c r="BO31" s="429">
        <f t="shared" si="22"/>
        <v>4.3570000000000011</v>
      </c>
      <c r="BP31" s="429">
        <f t="shared" si="23"/>
        <v>2.4950000000000006</v>
      </c>
      <c r="BQ31" s="429">
        <f t="shared" si="24"/>
        <v>1.5780000000000007</v>
      </c>
      <c r="BR31" s="429">
        <f t="shared" si="25"/>
        <v>4.073000000000004</v>
      </c>
      <c r="BS31" s="429">
        <f t="shared" si="26"/>
        <v>7.2000000000000064E-2</v>
      </c>
      <c r="BT31" s="429">
        <f t="shared" si="27"/>
        <v>4.3570000000000011</v>
      </c>
      <c r="BU31" s="429">
        <f t="shared" si="28"/>
        <v>0.21199999999999983</v>
      </c>
      <c r="BV31" s="430">
        <f t="shared" si="46"/>
        <v>5.1145958986730911E-2</v>
      </c>
      <c r="BW31" s="333"/>
      <c r="BX31" s="338" t="str">
        <f t="shared" si="29"/>
        <v>1985/1986</v>
      </c>
      <c r="BY31" s="597">
        <v>18.541</v>
      </c>
      <c r="BZ31" s="597">
        <v>2.02</v>
      </c>
      <c r="CA31" s="597">
        <v>37.363999999999997</v>
      </c>
      <c r="CB31" s="597">
        <v>1.87</v>
      </c>
      <c r="CC31" s="597">
        <v>2.589</v>
      </c>
      <c r="CD31" s="597">
        <v>41.823</v>
      </c>
      <c r="CE31" s="597">
        <v>6.4790000000000001</v>
      </c>
      <c r="CF31" s="597">
        <v>26.029</v>
      </c>
      <c r="CG31" s="597">
        <v>32.508000000000003</v>
      </c>
      <c r="CH31" s="597">
        <v>7.4390000000000001</v>
      </c>
      <c r="CI31" s="597">
        <v>41.823</v>
      </c>
      <c r="CJ31" s="597">
        <v>1.8759999999999999</v>
      </c>
      <c r="CK31" s="339">
        <f t="shared" si="47"/>
        <v>4.6962224948056165E-2</v>
      </c>
      <c r="CL31" s="340"/>
      <c r="CM31" s="341">
        <f t="shared" si="7"/>
        <v>0.54234022053313347</v>
      </c>
      <c r="CN31" s="342">
        <f t="shared" si="8"/>
        <v>0.33187024943796173</v>
      </c>
      <c r="CO31" s="342">
        <f t="shared" si="48"/>
        <v>9.7125575420190555E-2</v>
      </c>
      <c r="CP31" s="343">
        <f t="shared" si="10"/>
        <v>1.6341935483870966</v>
      </c>
      <c r="CR31" s="416" t="str">
        <f t="shared" si="30"/>
        <v>1985/1986</v>
      </c>
      <c r="CS31" s="603">
        <v>130.99700000000001</v>
      </c>
      <c r="CT31" s="603">
        <v>3.66</v>
      </c>
      <c r="CU31" s="603">
        <v>479.08600000000001</v>
      </c>
      <c r="CV31" s="603">
        <v>118.146</v>
      </c>
      <c r="CW31" s="603">
        <v>53.47</v>
      </c>
      <c r="CX31" s="603">
        <v>650.702</v>
      </c>
      <c r="CY31" s="603">
        <v>133.36699999999999</v>
      </c>
      <c r="CZ31" s="603">
        <v>284.36099999999999</v>
      </c>
      <c r="DA31" s="603">
        <v>417.72800000000001</v>
      </c>
      <c r="DB31" s="603">
        <v>55.302</v>
      </c>
      <c r="DC31" s="603">
        <v>650.702</v>
      </c>
      <c r="DD31" s="603">
        <v>177.672</v>
      </c>
      <c r="DE31" s="417">
        <f t="shared" si="31"/>
        <v>0.37560408430754916</v>
      </c>
      <c r="DG31" s="409" t="str">
        <f t="shared" si="32"/>
        <v>1985/1986</v>
      </c>
      <c r="DH31" s="426">
        <f t="shared" si="33"/>
        <v>0.14153759246394954</v>
      </c>
      <c r="DI31" s="426">
        <f t="shared" si="34"/>
        <v>0.55191256830601088</v>
      </c>
      <c r="DJ31" s="426">
        <f t="shared" si="35"/>
        <v>7.7990172954333872E-2</v>
      </c>
      <c r="DK31" s="426">
        <f t="shared" si="36"/>
        <v>1.5827873986423577E-2</v>
      </c>
      <c r="DL31" s="426">
        <f t="shared" si="37"/>
        <v>4.8419674583878809E-2</v>
      </c>
      <c r="DM31" s="426">
        <f t="shared" si="38"/>
        <v>6.4273661368798626E-2</v>
      </c>
      <c r="DN31" s="426">
        <f t="shared" si="39"/>
        <v>4.8580233491043519E-2</v>
      </c>
      <c r="DO31" s="426">
        <f t="shared" si="40"/>
        <v>9.1535055791757663E-2</v>
      </c>
      <c r="DP31" s="426">
        <f t="shared" si="41"/>
        <v>7.7820974413972732E-2</v>
      </c>
      <c r="DQ31" s="426">
        <f t="shared" si="42"/>
        <v>0.13451593070775017</v>
      </c>
      <c r="DR31" s="426">
        <f t="shared" si="43"/>
        <v>6.4273661368798626E-2</v>
      </c>
      <c r="DS31" s="427">
        <f t="shared" si="44"/>
        <v>1.0558782475572966E-2</v>
      </c>
    </row>
    <row r="32" spans="1:123" ht="14.4" x14ac:dyDescent="0.3">
      <c r="A32" s="331" t="s">
        <v>140</v>
      </c>
      <c r="B32" s="587">
        <v>2.9</v>
      </c>
      <c r="C32" s="587">
        <v>3.19</v>
      </c>
      <c r="D32" s="587">
        <v>9.25</v>
      </c>
      <c r="E32" s="587">
        <v>0.42299999999999999</v>
      </c>
      <c r="F32" s="587">
        <v>0</v>
      </c>
      <c r="G32" s="587">
        <v>9.673</v>
      </c>
      <c r="H32" s="587">
        <v>0.6</v>
      </c>
      <c r="I32" s="587">
        <v>4.6500000000000004</v>
      </c>
      <c r="J32" s="587">
        <v>5.25</v>
      </c>
      <c r="K32" s="587">
        <v>4.032</v>
      </c>
      <c r="L32" s="587">
        <v>9.673</v>
      </c>
      <c r="M32" s="587">
        <v>0.39100000000000001</v>
      </c>
      <c r="N32" s="332">
        <f t="shared" si="12"/>
        <v>4.2124542124542128E-2</v>
      </c>
      <c r="O32" s="344"/>
      <c r="P32" s="334" t="str">
        <f t="shared" si="13"/>
        <v>1986/1987</v>
      </c>
      <c r="Q32" s="592">
        <v>14.61</v>
      </c>
      <c r="R32" s="592">
        <v>1.83</v>
      </c>
      <c r="S32" s="592">
        <v>26.76</v>
      </c>
      <c r="T32" s="592">
        <v>1.155</v>
      </c>
      <c r="U32" s="592">
        <v>0.4</v>
      </c>
      <c r="V32" s="592">
        <v>28.315000000000001</v>
      </c>
      <c r="W32" s="592">
        <v>3.516</v>
      </c>
      <c r="X32" s="592">
        <v>22.91</v>
      </c>
      <c r="Y32" s="592">
        <v>26.425999999999998</v>
      </c>
      <c r="Z32" s="592">
        <v>0</v>
      </c>
      <c r="AA32" s="592">
        <v>28.315000000000001</v>
      </c>
      <c r="AB32" s="592">
        <v>1.889</v>
      </c>
      <c r="AC32" s="335">
        <f t="shared" si="45"/>
        <v>7.148263074245062E-2</v>
      </c>
      <c r="AD32" s="345"/>
      <c r="AE32" s="611" t="str">
        <f t="shared" si="14"/>
        <v>1986/1987</v>
      </c>
      <c r="AF32" s="612">
        <v>0.4</v>
      </c>
      <c r="AG32" s="612">
        <v>1.33</v>
      </c>
      <c r="AH32" s="612">
        <v>0.53</v>
      </c>
      <c r="AI32" s="612">
        <v>0</v>
      </c>
      <c r="AJ32" s="612">
        <v>0</v>
      </c>
      <c r="AK32" s="612">
        <v>0.53</v>
      </c>
      <c r="AL32" s="612">
        <v>0.53</v>
      </c>
      <c r="AM32" s="612">
        <v>0</v>
      </c>
      <c r="AN32" s="612">
        <v>0.53</v>
      </c>
      <c r="AO32" s="612">
        <v>0</v>
      </c>
      <c r="AP32" s="612">
        <v>0.53</v>
      </c>
      <c r="AQ32" s="612">
        <v>0</v>
      </c>
      <c r="AR32" s="613">
        <f t="shared" si="1"/>
        <v>0</v>
      </c>
      <c r="AS32" s="345"/>
      <c r="AT32" s="955" t="str">
        <f t="shared" si="15"/>
        <v>1986/1987</v>
      </c>
      <c r="AU32" s="956">
        <v>8.6999999999999994E-2</v>
      </c>
      <c r="AV32" s="956">
        <v>7.09</v>
      </c>
      <c r="AW32" s="956">
        <v>0.61699999999999999</v>
      </c>
      <c r="AX32" s="956">
        <v>8.5999999999999993E-2</v>
      </c>
      <c r="AY32" s="956">
        <v>0.18</v>
      </c>
      <c r="AZ32" s="956">
        <v>0.88300000000000001</v>
      </c>
      <c r="BA32" s="956">
        <v>0.104</v>
      </c>
      <c r="BB32" s="956">
        <v>0.73699999999999999</v>
      </c>
      <c r="BC32" s="956">
        <v>0.84099999999999997</v>
      </c>
      <c r="BD32" s="956">
        <v>0</v>
      </c>
      <c r="BE32" s="956">
        <v>0.88300000000000001</v>
      </c>
      <c r="BF32" s="956">
        <v>4.2000000000000003E-2</v>
      </c>
      <c r="BG32" s="957">
        <f t="shared" si="2"/>
        <v>4.994054696789537E-2</v>
      </c>
      <c r="BH32" s="345"/>
      <c r="BI32" s="337" t="str">
        <f t="shared" si="16"/>
        <v>1986/1987</v>
      </c>
      <c r="BJ32" s="429">
        <f t="shared" si="17"/>
        <v>2.197000000000001</v>
      </c>
      <c r="BK32" s="429">
        <f t="shared" si="18"/>
        <v>1.6868456986800164</v>
      </c>
      <c r="BL32" s="429">
        <f t="shared" si="19"/>
        <v>3.7059999999999977</v>
      </c>
      <c r="BM32" s="429">
        <f t="shared" si="20"/>
        <v>0.21199999999999983</v>
      </c>
      <c r="BN32" s="429">
        <f t="shared" si="21"/>
        <v>0.46499999999999991</v>
      </c>
      <c r="BO32" s="429">
        <f t="shared" si="22"/>
        <v>4.3829999999999956</v>
      </c>
      <c r="BP32" s="429">
        <f t="shared" si="23"/>
        <v>2.6879999999999997</v>
      </c>
      <c r="BQ32" s="429">
        <f t="shared" si="24"/>
        <v>1.4549999999999965</v>
      </c>
      <c r="BR32" s="429">
        <f t="shared" si="25"/>
        <v>4.1429999999999989</v>
      </c>
      <c r="BS32" s="429">
        <f t="shared" si="26"/>
        <v>5.1999999999999602E-2</v>
      </c>
      <c r="BT32" s="429">
        <f t="shared" si="27"/>
        <v>4.3829999999999956</v>
      </c>
      <c r="BU32" s="429">
        <f t="shared" si="28"/>
        <v>0.18799999999999975</v>
      </c>
      <c r="BV32" s="430">
        <f t="shared" si="46"/>
        <v>4.4815256257449303E-2</v>
      </c>
      <c r="BW32" s="344"/>
      <c r="BX32" s="338" t="str">
        <f t="shared" si="29"/>
        <v>1986/1987</v>
      </c>
      <c r="BY32" s="597">
        <v>20.193999999999999</v>
      </c>
      <c r="BZ32" s="597">
        <v>2.02</v>
      </c>
      <c r="CA32" s="597">
        <v>40.863</v>
      </c>
      <c r="CB32" s="597">
        <v>1.8759999999999999</v>
      </c>
      <c r="CC32" s="597">
        <v>1.0449999999999999</v>
      </c>
      <c r="CD32" s="597">
        <v>43.783999999999999</v>
      </c>
      <c r="CE32" s="597">
        <v>7.4379999999999997</v>
      </c>
      <c r="CF32" s="597">
        <v>29.751999999999999</v>
      </c>
      <c r="CG32" s="597">
        <v>37.19</v>
      </c>
      <c r="CH32" s="597">
        <v>4.0839999999999996</v>
      </c>
      <c r="CI32" s="597">
        <v>43.783999999999999</v>
      </c>
      <c r="CJ32" s="597">
        <v>2.5099999999999998</v>
      </c>
      <c r="CK32" s="339">
        <f t="shared" si="47"/>
        <v>6.0813102679653043E-2</v>
      </c>
      <c r="CL32" s="346"/>
      <c r="CM32" s="341">
        <f t="shared" si="7"/>
        <v>0.6548711548344468</v>
      </c>
      <c r="CN32" s="342">
        <f t="shared" si="8"/>
        <v>0.22636615030712381</v>
      </c>
      <c r="CO32" s="342">
        <f t="shared" si="48"/>
        <v>9.0693292220345986E-2</v>
      </c>
      <c r="CP32" s="343">
        <f t="shared" si="10"/>
        <v>2.8929729729729732</v>
      </c>
      <c r="CR32" s="416" t="str">
        <f t="shared" si="30"/>
        <v>1986/1987</v>
      </c>
      <c r="CS32" s="603">
        <v>131.86099999999999</v>
      </c>
      <c r="CT32" s="603">
        <v>3.61</v>
      </c>
      <c r="CU32" s="603">
        <v>475.45100000000002</v>
      </c>
      <c r="CV32" s="603">
        <v>177.672</v>
      </c>
      <c r="CW32" s="603">
        <v>52.484000000000002</v>
      </c>
      <c r="CX32" s="603">
        <v>705.60699999999997</v>
      </c>
      <c r="CY32" s="603">
        <v>141.07599999999999</v>
      </c>
      <c r="CZ32" s="603">
        <v>304.59199999999998</v>
      </c>
      <c r="DA32" s="603">
        <v>445.66800000000001</v>
      </c>
      <c r="DB32" s="603">
        <v>55.076999999999998</v>
      </c>
      <c r="DC32" s="603">
        <v>705.60699999999997</v>
      </c>
      <c r="DD32" s="603">
        <v>204.86199999999999</v>
      </c>
      <c r="DE32" s="417">
        <f t="shared" si="31"/>
        <v>0.40911441951492278</v>
      </c>
      <c r="DG32" s="409" t="str">
        <f t="shared" si="32"/>
        <v>1986/1987</v>
      </c>
      <c r="DH32" s="426">
        <f t="shared" si="33"/>
        <v>0.15314611598577291</v>
      </c>
      <c r="DI32" s="426">
        <f t="shared" si="34"/>
        <v>0.55955678670360109</v>
      </c>
      <c r="DJ32" s="426">
        <f t="shared" si="35"/>
        <v>8.5945765178746067E-2</v>
      </c>
      <c r="DK32" s="426">
        <f t="shared" si="36"/>
        <v>1.0558782475572966E-2</v>
      </c>
      <c r="DL32" s="426">
        <f t="shared" si="37"/>
        <v>1.9910829967228105E-2</v>
      </c>
      <c r="DM32" s="426">
        <f t="shared" si="38"/>
        <v>6.205153860435058E-2</v>
      </c>
      <c r="DN32" s="426">
        <f t="shared" si="39"/>
        <v>5.2723354787490434E-2</v>
      </c>
      <c r="DO32" s="426">
        <f t="shared" si="40"/>
        <v>9.7678205599621787E-2</v>
      </c>
      <c r="DP32" s="426">
        <f t="shared" si="41"/>
        <v>8.344776829388692E-2</v>
      </c>
      <c r="DQ32" s="426">
        <f t="shared" si="42"/>
        <v>7.4150734426348563E-2</v>
      </c>
      <c r="DR32" s="426">
        <f t="shared" si="43"/>
        <v>6.205153860435058E-2</v>
      </c>
      <c r="DS32" s="427">
        <f t="shared" si="44"/>
        <v>1.2252150227958333E-2</v>
      </c>
    </row>
    <row r="33" spans="1:123" ht="14.4" x14ac:dyDescent="0.3">
      <c r="A33" s="331" t="s">
        <v>141</v>
      </c>
      <c r="B33" s="587">
        <v>2.4380000000000002</v>
      </c>
      <c r="C33" s="587">
        <v>3.77</v>
      </c>
      <c r="D33" s="587">
        <v>9.1999999999999993</v>
      </c>
      <c r="E33" s="587">
        <v>0.39100000000000001</v>
      </c>
      <c r="F33" s="587">
        <v>0</v>
      </c>
      <c r="G33" s="587">
        <v>9.5909999999999993</v>
      </c>
      <c r="H33" s="587">
        <v>6.6000000000000003E-2</v>
      </c>
      <c r="I33" s="587">
        <v>4.5999999999999996</v>
      </c>
      <c r="J33" s="587">
        <v>4.6660000000000004</v>
      </c>
      <c r="K33" s="587">
        <v>4.34</v>
      </c>
      <c r="L33" s="587">
        <v>9.5909999999999993</v>
      </c>
      <c r="M33" s="587">
        <v>0.58499999999999996</v>
      </c>
      <c r="N33" s="332">
        <f t="shared" si="12"/>
        <v>6.4956695536309117E-2</v>
      </c>
      <c r="O33" s="344"/>
      <c r="P33" s="334" t="str">
        <f t="shared" si="13"/>
        <v>1987/1988</v>
      </c>
      <c r="Q33" s="592">
        <v>13.375</v>
      </c>
      <c r="R33" s="592">
        <v>1.89</v>
      </c>
      <c r="S33" s="592">
        <v>25.22</v>
      </c>
      <c r="T33" s="592">
        <v>1.889</v>
      </c>
      <c r="U33" s="592">
        <v>0.05</v>
      </c>
      <c r="V33" s="592">
        <v>27.158999999999999</v>
      </c>
      <c r="W33" s="592">
        <v>3.04</v>
      </c>
      <c r="X33" s="592">
        <v>21.43</v>
      </c>
      <c r="Y33" s="592">
        <v>24.47</v>
      </c>
      <c r="Z33" s="592">
        <v>0</v>
      </c>
      <c r="AA33" s="592">
        <v>27.158999999999999</v>
      </c>
      <c r="AB33" s="592">
        <v>2.6890000000000001</v>
      </c>
      <c r="AC33" s="335">
        <f t="shared" si="45"/>
        <v>0.10988966080915408</v>
      </c>
      <c r="AD33" s="345"/>
      <c r="AE33" s="611" t="str">
        <f t="shared" si="14"/>
        <v>1987/1988</v>
      </c>
      <c r="AF33" s="612">
        <v>0.54700000000000004</v>
      </c>
      <c r="AG33" s="612">
        <v>1.28</v>
      </c>
      <c r="AH33" s="612">
        <v>0.7</v>
      </c>
      <c r="AI33" s="612">
        <v>0</v>
      </c>
      <c r="AJ33" s="612">
        <v>0</v>
      </c>
      <c r="AK33" s="612">
        <v>0.7</v>
      </c>
      <c r="AL33" s="612">
        <v>0.7</v>
      </c>
      <c r="AM33" s="612">
        <v>0</v>
      </c>
      <c r="AN33" s="612">
        <v>0.7</v>
      </c>
      <c r="AO33" s="612">
        <v>0</v>
      </c>
      <c r="AP33" s="612">
        <v>0.7</v>
      </c>
      <c r="AQ33" s="612">
        <v>0</v>
      </c>
      <c r="AR33" s="613">
        <f t="shared" si="1"/>
        <v>0</v>
      </c>
      <c r="AS33" s="345"/>
      <c r="AT33" s="955" t="str">
        <f t="shared" si="15"/>
        <v>1987/1988</v>
      </c>
      <c r="AU33" s="956">
        <v>0.09</v>
      </c>
      <c r="AV33" s="956">
        <v>7.34</v>
      </c>
      <c r="AW33" s="956">
        <v>0.66100000000000003</v>
      </c>
      <c r="AX33" s="956">
        <v>4.2000000000000003E-2</v>
      </c>
      <c r="AY33" s="956">
        <v>0.2</v>
      </c>
      <c r="AZ33" s="956">
        <v>0.90300000000000002</v>
      </c>
      <c r="BA33" s="956">
        <v>4.2999999999999997E-2</v>
      </c>
      <c r="BB33" s="956">
        <v>0.81</v>
      </c>
      <c r="BC33" s="956">
        <v>0.85299999999999998</v>
      </c>
      <c r="BD33" s="956">
        <v>0</v>
      </c>
      <c r="BE33" s="956">
        <v>0.90300000000000002</v>
      </c>
      <c r="BF33" s="956">
        <v>0.05</v>
      </c>
      <c r="BG33" s="957">
        <f t="shared" si="2"/>
        <v>5.8616647127784298E-2</v>
      </c>
      <c r="BH33" s="345"/>
      <c r="BI33" s="337" t="str">
        <f t="shared" si="16"/>
        <v>1987/1988</v>
      </c>
      <c r="BJ33" s="429">
        <f t="shared" si="17"/>
        <v>2.3590000000000022</v>
      </c>
      <c r="BK33" s="429">
        <f t="shared" si="18"/>
        <v>1.6786774056803719</v>
      </c>
      <c r="BL33" s="429">
        <f t="shared" si="19"/>
        <v>3.9600000000000013</v>
      </c>
      <c r="BM33" s="429">
        <f t="shared" si="20"/>
        <v>0.18799999999999975</v>
      </c>
      <c r="BN33" s="429">
        <f t="shared" si="21"/>
        <v>0.70899999999999985</v>
      </c>
      <c r="BO33" s="429">
        <f t="shared" si="22"/>
        <v>4.8570000000000011</v>
      </c>
      <c r="BP33" s="429">
        <f t="shared" si="23"/>
        <v>2.7789999999999999</v>
      </c>
      <c r="BQ33" s="429">
        <f t="shared" si="24"/>
        <v>1.7800000000000034</v>
      </c>
      <c r="BR33" s="429">
        <f t="shared" si="25"/>
        <v>4.5589999999999984</v>
      </c>
      <c r="BS33" s="429">
        <f t="shared" si="26"/>
        <v>7.0000000000000284E-2</v>
      </c>
      <c r="BT33" s="429">
        <f t="shared" si="27"/>
        <v>4.8570000000000011</v>
      </c>
      <c r="BU33" s="429">
        <f t="shared" si="28"/>
        <v>0.22800000000000004</v>
      </c>
      <c r="BV33" s="430">
        <f t="shared" si="46"/>
        <v>4.9254698639014931E-2</v>
      </c>
      <c r="BW33" s="344"/>
      <c r="BX33" s="338" t="str">
        <f t="shared" si="29"/>
        <v>1987/1988</v>
      </c>
      <c r="BY33" s="597">
        <v>18.809000000000001</v>
      </c>
      <c r="BZ33" s="597">
        <v>2.11</v>
      </c>
      <c r="CA33" s="597">
        <v>39.741</v>
      </c>
      <c r="CB33" s="597">
        <v>2.5099999999999998</v>
      </c>
      <c r="CC33" s="597">
        <v>0.95899999999999996</v>
      </c>
      <c r="CD33" s="597">
        <v>43.21</v>
      </c>
      <c r="CE33" s="597">
        <v>6.6280000000000001</v>
      </c>
      <c r="CF33" s="597">
        <v>28.62</v>
      </c>
      <c r="CG33" s="597">
        <v>35.247999999999998</v>
      </c>
      <c r="CH33" s="597">
        <v>4.41</v>
      </c>
      <c r="CI33" s="597">
        <v>43.21</v>
      </c>
      <c r="CJ33" s="597">
        <v>3.552</v>
      </c>
      <c r="CK33" s="339">
        <f t="shared" si="47"/>
        <v>8.956578748297947E-2</v>
      </c>
      <c r="CL33" s="346"/>
      <c r="CM33" s="341">
        <f t="shared" si="7"/>
        <v>0.63460909388289166</v>
      </c>
      <c r="CN33" s="342">
        <f t="shared" si="8"/>
        <v>0.23149895573840618</v>
      </c>
      <c r="CO33" s="342">
        <f t="shared" si="48"/>
        <v>9.9645202687400958E-2</v>
      </c>
      <c r="CP33" s="343">
        <f t="shared" si="10"/>
        <v>2.741304347826087</v>
      </c>
      <c r="CR33" s="416" t="str">
        <f t="shared" si="30"/>
        <v>1987/1988</v>
      </c>
      <c r="CS33" s="603">
        <v>126.86199999999999</v>
      </c>
      <c r="CT33" s="603">
        <v>3.56</v>
      </c>
      <c r="CU33" s="603">
        <v>450.99700000000001</v>
      </c>
      <c r="CV33" s="603">
        <v>204.83699999999999</v>
      </c>
      <c r="CW33" s="603">
        <v>57.323</v>
      </c>
      <c r="CX33" s="603">
        <v>713.15700000000004</v>
      </c>
      <c r="CY33" s="603">
        <v>139.83699999999999</v>
      </c>
      <c r="CZ33" s="603">
        <v>316.517</v>
      </c>
      <c r="DA33" s="603">
        <v>456.35399999999998</v>
      </c>
      <c r="DB33" s="603">
        <v>59.128</v>
      </c>
      <c r="DC33" s="603">
        <v>713.15700000000004</v>
      </c>
      <c r="DD33" s="603">
        <v>197.67500000000001</v>
      </c>
      <c r="DE33" s="417">
        <f t="shared" si="31"/>
        <v>0.38347604766024812</v>
      </c>
      <c r="DG33" s="409" t="str">
        <f t="shared" si="32"/>
        <v>1987/1988</v>
      </c>
      <c r="DH33" s="426">
        <f t="shared" si="33"/>
        <v>0.14826346738976212</v>
      </c>
      <c r="DI33" s="426">
        <f t="shared" si="34"/>
        <v>0.59269662921348309</v>
      </c>
      <c r="DJ33" s="426">
        <f t="shared" si="35"/>
        <v>8.8118102781171492E-2</v>
      </c>
      <c r="DK33" s="426">
        <f t="shared" si="36"/>
        <v>1.2253645581608791E-2</v>
      </c>
      <c r="DL33" s="426">
        <f t="shared" si="37"/>
        <v>1.6729759433386251E-2</v>
      </c>
      <c r="DM33" s="426">
        <f t="shared" si="38"/>
        <v>6.0589743913331842E-2</v>
      </c>
      <c r="DN33" s="426">
        <f t="shared" si="39"/>
        <v>4.7398042006049905E-2</v>
      </c>
      <c r="DO33" s="426">
        <f t="shared" si="40"/>
        <v>9.0421683511470161E-2</v>
      </c>
      <c r="DP33" s="426">
        <f t="shared" si="41"/>
        <v>7.7238284314369979E-2</v>
      </c>
      <c r="DQ33" s="426">
        <f t="shared" si="42"/>
        <v>7.4583953456907048E-2</v>
      </c>
      <c r="DR33" s="426">
        <f t="shared" si="43"/>
        <v>6.0589743913331842E-2</v>
      </c>
      <c r="DS33" s="427">
        <f t="shared" si="44"/>
        <v>1.7968888326799038E-2</v>
      </c>
    </row>
    <row r="34" spans="1:123" ht="14.4" x14ac:dyDescent="0.3">
      <c r="A34" s="331" t="s">
        <v>142</v>
      </c>
      <c r="B34" s="587">
        <v>1.6839999999999999</v>
      </c>
      <c r="C34" s="587">
        <v>2.91</v>
      </c>
      <c r="D34" s="587">
        <v>4.9000000000000004</v>
      </c>
      <c r="E34" s="587">
        <v>0.58499999999999996</v>
      </c>
      <c r="F34" s="587">
        <v>0</v>
      </c>
      <c r="G34" s="587">
        <v>5.4850000000000003</v>
      </c>
      <c r="H34" s="587">
        <v>1</v>
      </c>
      <c r="I34" s="587">
        <v>2</v>
      </c>
      <c r="J34" s="587">
        <v>3</v>
      </c>
      <c r="K34" s="587">
        <v>1.8</v>
      </c>
      <c r="L34" s="587">
        <v>5.4850000000000003</v>
      </c>
      <c r="M34" s="587">
        <v>0.68500000000000005</v>
      </c>
      <c r="N34" s="332">
        <f t="shared" si="12"/>
        <v>0.14270833333333335</v>
      </c>
      <c r="O34" s="344"/>
      <c r="P34" s="334" t="str">
        <f t="shared" si="13"/>
        <v>1988/1989</v>
      </c>
      <c r="Q34" s="592">
        <v>12.97</v>
      </c>
      <c r="R34" s="592">
        <v>2.0299999999999998</v>
      </c>
      <c r="S34" s="592">
        <v>26.27</v>
      </c>
      <c r="T34" s="592">
        <v>2.6890000000000001</v>
      </c>
      <c r="U34" s="592">
        <v>0.1</v>
      </c>
      <c r="V34" s="592">
        <v>29.059000000000001</v>
      </c>
      <c r="W34" s="592">
        <v>3.1080000000000001</v>
      </c>
      <c r="X34" s="592">
        <v>22</v>
      </c>
      <c r="Y34" s="592">
        <v>25.108000000000001</v>
      </c>
      <c r="Z34" s="592">
        <v>0</v>
      </c>
      <c r="AA34" s="592">
        <v>29.059000000000001</v>
      </c>
      <c r="AB34" s="592">
        <v>3.9510000000000001</v>
      </c>
      <c r="AC34" s="335">
        <f t="shared" si="45"/>
        <v>0.15736020391906963</v>
      </c>
      <c r="AD34" s="345"/>
      <c r="AE34" s="611" t="str">
        <f t="shared" si="14"/>
        <v>1988/1989</v>
      </c>
      <c r="AF34" s="612">
        <v>0.42</v>
      </c>
      <c r="AG34" s="612">
        <v>1.33</v>
      </c>
      <c r="AH34" s="612">
        <v>0.56000000000000005</v>
      </c>
      <c r="AI34" s="612">
        <v>0</v>
      </c>
      <c r="AJ34" s="612">
        <v>0</v>
      </c>
      <c r="AK34" s="612">
        <v>0.56000000000000005</v>
      </c>
      <c r="AL34" s="612">
        <v>0.56000000000000005</v>
      </c>
      <c r="AM34" s="612">
        <v>0</v>
      </c>
      <c r="AN34" s="612">
        <v>0.56000000000000005</v>
      </c>
      <c r="AO34" s="612">
        <v>0</v>
      </c>
      <c r="AP34" s="612">
        <v>0.56000000000000005</v>
      </c>
      <c r="AQ34" s="612">
        <v>0</v>
      </c>
      <c r="AR34" s="613">
        <f t="shared" si="1"/>
        <v>0</v>
      </c>
      <c r="AS34" s="345"/>
      <c r="AT34" s="955" t="str">
        <f t="shared" si="15"/>
        <v>1988/1989</v>
      </c>
      <c r="AU34" s="956">
        <v>0.125</v>
      </c>
      <c r="AV34" s="956">
        <v>7.5</v>
      </c>
      <c r="AW34" s="956">
        <v>0.93799999999999994</v>
      </c>
      <c r="AX34" s="956">
        <v>0.05</v>
      </c>
      <c r="AY34" s="956">
        <v>0.09</v>
      </c>
      <c r="AZ34" s="956">
        <v>1.0780000000000001</v>
      </c>
      <c r="BA34" s="956">
        <v>7.0000000000000007E-2</v>
      </c>
      <c r="BB34" s="956">
        <v>0.88</v>
      </c>
      <c r="BC34" s="956">
        <v>0.95</v>
      </c>
      <c r="BD34" s="956">
        <v>0.02</v>
      </c>
      <c r="BE34" s="956">
        <v>1.0780000000000001</v>
      </c>
      <c r="BF34" s="956">
        <v>0.108</v>
      </c>
      <c r="BG34" s="957">
        <f t="shared" si="2"/>
        <v>0.11134020618556702</v>
      </c>
      <c r="BH34" s="345"/>
      <c r="BI34" s="337" t="str">
        <f t="shared" si="16"/>
        <v>1988/1989</v>
      </c>
      <c r="BJ34" s="429">
        <f t="shared" si="17"/>
        <v>2.359</v>
      </c>
      <c r="BK34" s="429">
        <f t="shared" si="18"/>
        <v>1.6485799067401457</v>
      </c>
      <c r="BL34" s="429">
        <f t="shared" si="19"/>
        <v>3.8890000000000038</v>
      </c>
      <c r="BM34" s="429">
        <f t="shared" si="20"/>
        <v>0.22800000000000004</v>
      </c>
      <c r="BN34" s="429">
        <f t="shared" si="21"/>
        <v>0.27400000000000002</v>
      </c>
      <c r="BO34" s="429">
        <f t="shared" si="22"/>
        <v>4.3909999999999991</v>
      </c>
      <c r="BP34" s="429">
        <f t="shared" si="23"/>
        <v>2.4060000000000001</v>
      </c>
      <c r="BQ34" s="429">
        <f t="shared" si="24"/>
        <v>1.6719999999999997</v>
      </c>
      <c r="BR34" s="429">
        <f t="shared" si="25"/>
        <v>4.0779999999999967</v>
      </c>
      <c r="BS34" s="429">
        <f t="shared" si="26"/>
        <v>2.2000000000000037E-2</v>
      </c>
      <c r="BT34" s="429">
        <f t="shared" si="27"/>
        <v>4.3909999999999991</v>
      </c>
      <c r="BU34" s="429">
        <f t="shared" si="28"/>
        <v>0.29099999999999959</v>
      </c>
      <c r="BV34" s="430">
        <f t="shared" si="46"/>
        <v>7.0975609756097513E-2</v>
      </c>
      <c r="BW34" s="344"/>
      <c r="BX34" s="338" t="str">
        <f t="shared" si="29"/>
        <v>1988/1989</v>
      </c>
      <c r="BY34" s="597">
        <v>17.558</v>
      </c>
      <c r="BZ34" s="597">
        <v>2.08</v>
      </c>
      <c r="CA34" s="597">
        <v>36.557000000000002</v>
      </c>
      <c r="CB34" s="597">
        <v>3.552</v>
      </c>
      <c r="CC34" s="597">
        <v>0.46400000000000002</v>
      </c>
      <c r="CD34" s="597">
        <v>40.573</v>
      </c>
      <c r="CE34" s="597">
        <v>7.1440000000000001</v>
      </c>
      <c r="CF34" s="597">
        <v>26.552</v>
      </c>
      <c r="CG34" s="597">
        <v>33.695999999999998</v>
      </c>
      <c r="CH34" s="597">
        <v>1.8420000000000001</v>
      </c>
      <c r="CI34" s="597">
        <v>40.573</v>
      </c>
      <c r="CJ34" s="597">
        <v>5.0350000000000001</v>
      </c>
      <c r="CK34" s="339">
        <f t="shared" si="47"/>
        <v>0.1416793291687771</v>
      </c>
      <c r="CL34" s="340"/>
      <c r="CM34" s="341">
        <f t="shared" si="7"/>
        <v>0.71860382416500257</v>
      </c>
      <c r="CN34" s="342">
        <f t="shared" si="8"/>
        <v>0.134037256886506</v>
      </c>
      <c r="CO34" s="342">
        <f t="shared" si="48"/>
        <v>0.10638181470033109</v>
      </c>
      <c r="CP34" s="343">
        <f t="shared" si="10"/>
        <v>5.3612244897959176</v>
      </c>
      <c r="CR34" s="416" t="str">
        <f t="shared" si="30"/>
        <v>1988/1989</v>
      </c>
      <c r="CS34" s="603">
        <v>126.10899999999999</v>
      </c>
      <c r="CT34" s="603">
        <v>3.18</v>
      </c>
      <c r="CU34" s="603">
        <v>400.43900000000002</v>
      </c>
      <c r="CV34" s="603">
        <v>197.67500000000001</v>
      </c>
      <c r="CW34" s="603">
        <v>66.465000000000003</v>
      </c>
      <c r="CX34" s="603">
        <v>664.57899999999995</v>
      </c>
      <c r="CY34" s="603">
        <v>144.035</v>
      </c>
      <c r="CZ34" s="603">
        <v>306.827</v>
      </c>
      <c r="DA34" s="603">
        <v>450.86200000000002</v>
      </c>
      <c r="DB34" s="603">
        <v>68.460999999999999</v>
      </c>
      <c r="DC34" s="603">
        <v>664.57899999999995</v>
      </c>
      <c r="DD34" s="603">
        <v>145.256</v>
      </c>
      <c r="DE34" s="417">
        <f t="shared" si="31"/>
        <v>0.27970261282477382</v>
      </c>
      <c r="DG34" s="409" t="str">
        <f t="shared" si="32"/>
        <v>1988/1989</v>
      </c>
      <c r="DH34" s="426">
        <f t="shared" si="33"/>
        <v>0.13922876241981144</v>
      </c>
      <c r="DI34" s="426">
        <f t="shared" si="34"/>
        <v>0.65408805031446537</v>
      </c>
      <c r="DJ34" s="426">
        <f t="shared" si="35"/>
        <v>9.1292306693403991E-2</v>
      </c>
      <c r="DK34" s="426">
        <f t="shared" si="36"/>
        <v>1.7968888326799038E-2</v>
      </c>
      <c r="DL34" s="426">
        <f t="shared" si="37"/>
        <v>6.9811178815918154E-3</v>
      </c>
      <c r="DM34" s="426">
        <f t="shared" si="38"/>
        <v>6.1050680205062158E-2</v>
      </c>
      <c r="DN34" s="426">
        <f t="shared" si="39"/>
        <v>4.9599055785052248E-2</v>
      </c>
      <c r="DO34" s="426">
        <f t="shared" si="40"/>
        <v>8.6537364703888509E-2</v>
      </c>
      <c r="DP34" s="426">
        <f t="shared" si="41"/>
        <v>7.473683743584511E-2</v>
      </c>
      <c r="DQ34" s="426">
        <f t="shared" si="42"/>
        <v>2.6905829596412557E-2</v>
      </c>
      <c r="DR34" s="426">
        <f t="shared" si="43"/>
        <v>6.1050680205062158E-2</v>
      </c>
      <c r="DS34" s="427">
        <f t="shared" si="44"/>
        <v>3.4662939912981222E-2</v>
      </c>
    </row>
    <row r="35" spans="1:123" ht="14.4" x14ac:dyDescent="0.3">
      <c r="A35" s="331" t="s">
        <v>143</v>
      </c>
      <c r="B35" s="587">
        <v>1.7</v>
      </c>
      <c r="C35" s="587">
        <v>3.06</v>
      </c>
      <c r="D35" s="587">
        <v>5.2</v>
      </c>
      <c r="E35" s="587">
        <v>0.68500000000000005</v>
      </c>
      <c r="F35" s="587">
        <v>0</v>
      </c>
      <c r="G35" s="587">
        <v>5.8849999999999998</v>
      </c>
      <c r="H35" s="587">
        <v>0.9</v>
      </c>
      <c r="I35" s="587">
        <v>2</v>
      </c>
      <c r="J35" s="587">
        <v>2.9</v>
      </c>
      <c r="K35" s="587">
        <v>2.8</v>
      </c>
      <c r="L35" s="587">
        <v>5.8849999999999998</v>
      </c>
      <c r="M35" s="587">
        <v>0.185</v>
      </c>
      <c r="N35" s="332">
        <f t="shared" si="12"/>
        <v>3.2456140350877197E-2</v>
      </c>
      <c r="O35" s="344"/>
      <c r="P35" s="334" t="str">
        <f t="shared" si="13"/>
        <v>1989/1990</v>
      </c>
      <c r="Q35" s="592">
        <v>12.1</v>
      </c>
      <c r="R35" s="592">
        <v>1.84</v>
      </c>
      <c r="S35" s="592">
        <v>22.3</v>
      </c>
      <c r="T35" s="592">
        <v>3.9510000000000001</v>
      </c>
      <c r="U35" s="592">
        <v>0.9</v>
      </c>
      <c r="V35" s="592">
        <v>27.151</v>
      </c>
      <c r="W35" s="592">
        <v>3.3</v>
      </c>
      <c r="X35" s="592">
        <v>22.5</v>
      </c>
      <c r="Y35" s="592">
        <v>25.8</v>
      </c>
      <c r="Z35" s="592">
        <v>0</v>
      </c>
      <c r="AA35" s="592">
        <v>27.151</v>
      </c>
      <c r="AB35" s="592">
        <v>1.351</v>
      </c>
      <c r="AC35" s="335">
        <f t="shared" si="45"/>
        <v>5.2364341085271313E-2</v>
      </c>
      <c r="AD35" s="345"/>
      <c r="AE35" s="611" t="str">
        <f t="shared" si="14"/>
        <v>1989/1990</v>
      </c>
      <c r="AF35" s="612">
        <v>0.48</v>
      </c>
      <c r="AG35" s="612">
        <v>1.46</v>
      </c>
      <c r="AH35" s="612">
        <v>0.7</v>
      </c>
      <c r="AI35" s="612">
        <v>0</v>
      </c>
      <c r="AJ35" s="612">
        <v>0</v>
      </c>
      <c r="AK35" s="612">
        <v>0.7</v>
      </c>
      <c r="AL35" s="612">
        <v>0.7</v>
      </c>
      <c r="AM35" s="612">
        <v>0</v>
      </c>
      <c r="AN35" s="612">
        <v>0.7</v>
      </c>
      <c r="AO35" s="612">
        <v>0</v>
      </c>
      <c r="AP35" s="612">
        <v>0.7</v>
      </c>
      <c r="AQ35" s="612">
        <v>0</v>
      </c>
      <c r="AR35" s="613">
        <f t="shared" si="1"/>
        <v>0</v>
      </c>
      <c r="AS35" s="345"/>
      <c r="AT35" s="955" t="str">
        <f t="shared" si="15"/>
        <v>1989/1990</v>
      </c>
      <c r="AU35" s="956">
        <v>0.10100000000000001</v>
      </c>
      <c r="AV35" s="956">
        <v>8.15</v>
      </c>
      <c r="AW35" s="956">
        <v>0.82299999999999995</v>
      </c>
      <c r="AX35" s="956">
        <v>0.108</v>
      </c>
      <c r="AY35" s="956">
        <v>0.08</v>
      </c>
      <c r="AZ35" s="956">
        <v>1.0109999999999999</v>
      </c>
      <c r="BA35" s="956">
        <v>0.06</v>
      </c>
      <c r="BB35" s="956">
        <v>0.86099999999999999</v>
      </c>
      <c r="BC35" s="956">
        <v>0.92100000000000004</v>
      </c>
      <c r="BD35" s="956">
        <v>0.01</v>
      </c>
      <c r="BE35" s="956">
        <v>1.0109999999999999</v>
      </c>
      <c r="BF35" s="956">
        <v>0.08</v>
      </c>
      <c r="BG35" s="957">
        <f t="shared" si="2"/>
        <v>8.5929108485499464E-2</v>
      </c>
      <c r="BH35" s="345"/>
      <c r="BI35" s="337" t="str">
        <f t="shared" si="16"/>
        <v>1989/1990</v>
      </c>
      <c r="BJ35" s="429">
        <f t="shared" si="17"/>
        <v>2.2890000000000028</v>
      </c>
      <c r="BK35" s="429">
        <f t="shared" si="18"/>
        <v>1.7418086500655277</v>
      </c>
      <c r="BL35" s="429">
        <f t="shared" si="19"/>
        <v>3.9869999999999979</v>
      </c>
      <c r="BM35" s="429">
        <f t="shared" si="20"/>
        <v>0.29099999999999959</v>
      </c>
      <c r="BN35" s="429">
        <f t="shared" si="21"/>
        <v>1.0779999999999998</v>
      </c>
      <c r="BO35" s="429">
        <f t="shared" si="22"/>
        <v>5.3560000000000034</v>
      </c>
      <c r="BP35" s="429">
        <f t="shared" si="23"/>
        <v>2.8529999999999993</v>
      </c>
      <c r="BQ35" s="429">
        <f t="shared" si="24"/>
        <v>2.0550000000000006</v>
      </c>
      <c r="BR35" s="429">
        <f t="shared" si="25"/>
        <v>4.9079999999999995</v>
      </c>
      <c r="BS35" s="429">
        <f t="shared" si="26"/>
        <v>3.2000000000000257E-2</v>
      </c>
      <c r="BT35" s="429">
        <f t="shared" si="27"/>
        <v>5.3560000000000034</v>
      </c>
      <c r="BU35" s="429">
        <f t="shared" si="28"/>
        <v>0.41599999999999998</v>
      </c>
      <c r="BV35" s="430">
        <f t="shared" si="46"/>
        <v>8.4210526315789472E-2</v>
      </c>
      <c r="BW35" s="344"/>
      <c r="BX35" s="338" t="str">
        <f t="shared" si="29"/>
        <v>1989/1990</v>
      </c>
      <c r="BY35" s="597">
        <v>16.670000000000002</v>
      </c>
      <c r="BZ35" s="597">
        <v>1.98</v>
      </c>
      <c r="CA35" s="597">
        <v>33.01</v>
      </c>
      <c r="CB35" s="597">
        <v>5.0350000000000001</v>
      </c>
      <c r="CC35" s="597">
        <v>2.0579999999999998</v>
      </c>
      <c r="CD35" s="597">
        <v>40.103000000000002</v>
      </c>
      <c r="CE35" s="597">
        <v>7.8129999999999997</v>
      </c>
      <c r="CF35" s="597">
        <v>27.416</v>
      </c>
      <c r="CG35" s="597">
        <v>35.228999999999999</v>
      </c>
      <c r="CH35" s="597">
        <v>2.8420000000000001</v>
      </c>
      <c r="CI35" s="597">
        <v>40.103000000000002</v>
      </c>
      <c r="CJ35" s="597">
        <v>2.032</v>
      </c>
      <c r="CK35" s="339">
        <f t="shared" si="47"/>
        <v>5.3373959181529249E-2</v>
      </c>
      <c r="CL35" s="346"/>
      <c r="CM35" s="341">
        <f t="shared" si="7"/>
        <v>0.67555286276885795</v>
      </c>
      <c r="CN35" s="342">
        <f t="shared" si="8"/>
        <v>0.15752802181157227</v>
      </c>
      <c r="CO35" s="342">
        <f t="shared" si="48"/>
        <v>0.12078158133898813</v>
      </c>
      <c r="CP35" s="343">
        <f t="shared" si="10"/>
        <v>4.2884615384615383</v>
      </c>
      <c r="CR35" s="416" t="str">
        <f t="shared" si="30"/>
        <v>1989/1990</v>
      </c>
      <c r="CS35" s="603">
        <v>127.346</v>
      </c>
      <c r="CT35" s="603">
        <v>3.63</v>
      </c>
      <c r="CU35" s="603">
        <v>461.71699999999998</v>
      </c>
      <c r="CV35" s="603">
        <v>145.256</v>
      </c>
      <c r="CW35" s="603">
        <v>73.602999999999994</v>
      </c>
      <c r="CX35" s="603">
        <v>680.57600000000002</v>
      </c>
      <c r="CY35" s="603">
        <v>150.65100000000001</v>
      </c>
      <c r="CZ35" s="603">
        <v>324.88400000000001</v>
      </c>
      <c r="DA35" s="603">
        <v>475.53500000000003</v>
      </c>
      <c r="DB35" s="603">
        <v>72.176000000000002</v>
      </c>
      <c r="DC35" s="603">
        <v>680.57600000000002</v>
      </c>
      <c r="DD35" s="603">
        <v>132.86500000000001</v>
      </c>
      <c r="DE35" s="417">
        <f t="shared" si="31"/>
        <v>0.24258231074416983</v>
      </c>
      <c r="DG35" s="409" t="str">
        <f t="shared" si="32"/>
        <v>1989/1990</v>
      </c>
      <c r="DH35" s="426">
        <f t="shared" si="33"/>
        <v>0.13090320858134533</v>
      </c>
      <c r="DI35" s="426">
        <f t="shared" si="34"/>
        <v>0.54545454545454541</v>
      </c>
      <c r="DJ35" s="426">
        <f t="shared" si="35"/>
        <v>7.1494010400310143E-2</v>
      </c>
      <c r="DK35" s="426">
        <f t="shared" si="36"/>
        <v>3.4662939912981222E-2</v>
      </c>
      <c r="DL35" s="426">
        <f t="shared" si="37"/>
        <v>2.7960816814532018E-2</v>
      </c>
      <c r="DM35" s="426">
        <f t="shared" si="38"/>
        <v>5.8925086985141997E-2</v>
      </c>
      <c r="DN35" s="426">
        <f t="shared" si="39"/>
        <v>5.1861587377448531E-2</v>
      </c>
      <c r="DO35" s="426">
        <f t="shared" si="40"/>
        <v>8.4387042759877365E-2</v>
      </c>
      <c r="DP35" s="426">
        <f t="shared" si="41"/>
        <v>7.4082875077544227E-2</v>
      </c>
      <c r="DQ35" s="426">
        <f t="shared" si="42"/>
        <v>3.9375969851474173E-2</v>
      </c>
      <c r="DR35" s="426">
        <f t="shared" si="43"/>
        <v>5.8925086985141997E-2</v>
      </c>
      <c r="DS35" s="427">
        <f t="shared" si="44"/>
        <v>1.5293719188650133E-2</v>
      </c>
    </row>
    <row r="36" spans="1:123" ht="14.4" x14ac:dyDescent="0.3">
      <c r="A36" s="331" t="s">
        <v>144</v>
      </c>
      <c r="B36" s="587">
        <v>1.9</v>
      </c>
      <c r="C36" s="587">
        <v>4.05</v>
      </c>
      <c r="D36" s="587">
        <v>7.6849999999999996</v>
      </c>
      <c r="E36" s="587">
        <v>0.185</v>
      </c>
      <c r="F36" s="587">
        <v>3.0000000000000001E-3</v>
      </c>
      <c r="G36" s="587">
        <v>7.8730000000000002</v>
      </c>
      <c r="H36" s="587">
        <v>1.1000000000000001</v>
      </c>
      <c r="I36" s="587">
        <v>2.2029999999999998</v>
      </c>
      <c r="J36" s="587">
        <v>3.3029999999999999</v>
      </c>
      <c r="K36" s="587">
        <v>4</v>
      </c>
      <c r="L36" s="587">
        <v>7.8730000000000002</v>
      </c>
      <c r="M36" s="587">
        <v>0.56999999999999995</v>
      </c>
      <c r="N36" s="332">
        <f t="shared" si="12"/>
        <v>7.8050116390524435E-2</v>
      </c>
      <c r="O36" s="344"/>
      <c r="P36" s="334" t="str">
        <f t="shared" si="13"/>
        <v>1990/1991</v>
      </c>
      <c r="Q36" s="592">
        <v>13.49</v>
      </c>
      <c r="R36" s="592">
        <v>1.8</v>
      </c>
      <c r="S36" s="592">
        <v>24.33</v>
      </c>
      <c r="T36" s="592">
        <v>1.351</v>
      </c>
      <c r="U36" s="592">
        <v>0.7</v>
      </c>
      <c r="V36" s="592">
        <v>26.381</v>
      </c>
      <c r="W36" s="592">
        <v>3.38</v>
      </c>
      <c r="X36" s="592">
        <v>22.25</v>
      </c>
      <c r="Y36" s="592">
        <v>25.63</v>
      </c>
      <c r="Z36" s="592">
        <v>0</v>
      </c>
      <c r="AA36" s="592">
        <v>26.381</v>
      </c>
      <c r="AB36" s="592">
        <v>0.751</v>
      </c>
      <c r="AC36" s="335">
        <f t="shared" si="45"/>
        <v>2.9301599687865783E-2</v>
      </c>
      <c r="AD36" s="345"/>
      <c r="AE36" s="611" t="str">
        <f t="shared" si="14"/>
        <v>1990/1991</v>
      </c>
      <c r="AF36" s="612">
        <v>0.24299999999999999</v>
      </c>
      <c r="AG36" s="612">
        <v>1.65</v>
      </c>
      <c r="AH36" s="612">
        <v>0.40100000000000002</v>
      </c>
      <c r="AI36" s="612">
        <v>0</v>
      </c>
      <c r="AJ36" s="612">
        <v>0</v>
      </c>
      <c r="AK36" s="612">
        <v>0.40100000000000002</v>
      </c>
      <c r="AL36" s="612">
        <v>0.40100000000000002</v>
      </c>
      <c r="AM36" s="612">
        <v>0</v>
      </c>
      <c r="AN36" s="612">
        <v>0.40100000000000002</v>
      </c>
      <c r="AO36" s="612">
        <v>0</v>
      </c>
      <c r="AP36" s="612">
        <v>0.40100000000000002</v>
      </c>
      <c r="AQ36" s="612">
        <v>0</v>
      </c>
      <c r="AR36" s="613">
        <f t="shared" si="1"/>
        <v>0</v>
      </c>
      <c r="AS36" s="345"/>
      <c r="AT36" s="955" t="str">
        <f t="shared" si="15"/>
        <v>1990/1991</v>
      </c>
      <c r="AU36" s="956">
        <v>0.1</v>
      </c>
      <c r="AV36" s="956">
        <v>8.36</v>
      </c>
      <c r="AW36" s="956">
        <v>0.83599999999999997</v>
      </c>
      <c r="AX36" s="956">
        <v>0.08</v>
      </c>
      <c r="AY36" s="956">
        <v>0.16300000000000001</v>
      </c>
      <c r="AZ36" s="956">
        <v>1.079</v>
      </c>
      <c r="BA36" s="956">
        <v>3.3000000000000002E-2</v>
      </c>
      <c r="BB36" s="956">
        <v>0.92600000000000005</v>
      </c>
      <c r="BC36" s="956">
        <v>0.95899999999999996</v>
      </c>
      <c r="BD36" s="956">
        <v>0.01</v>
      </c>
      <c r="BE36" s="956">
        <v>1.079</v>
      </c>
      <c r="BF36" s="956">
        <v>0.11</v>
      </c>
      <c r="BG36" s="957">
        <f t="shared" si="2"/>
        <v>0.11351909184726522</v>
      </c>
      <c r="BH36" s="345"/>
      <c r="BI36" s="337" t="str">
        <f t="shared" si="16"/>
        <v>1990/1991</v>
      </c>
      <c r="BJ36" s="429">
        <f t="shared" si="17"/>
        <v>2.2470000000000017</v>
      </c>
      <c r="BK36" s="429">
        <f t="shared" si="18"/>
        <v>1.6862483311081431</v>
      </c>
      <c r="BL36" s="429">
        <f t="shared" si="19"/>
        <v>3.7890000000000001</v>
      </c>
      <c r="BM36" s="429">
        <f t="shared" si="20"/>
        <v>0.41599999999999998</v>
      </c>
      <c r="BN36" s="429">
        <f t="shared" si="21"/>
        <v>1.1110000000000002</v>
      </c>
      <c r="BO36" s="429">
        <f t="shared" si="22"/>
        <v>5.3159999999999998</v>
      </c>
      <c r="BP36" s="429">
        <f t="shared" si="23"/>
        <v>2.9480000000000008</v>
      </c>
      <c r="BQ36" s="429">
        <f t="shared" si="24"/>
        <v>2.0000000000000018</v>
      </c>
      <c r="BR36" s="429">
        <f t="shared" si="25"/>
        <v>4.9480000000000004</v>
      </c>
      <c r="BS36" s="429">
        <f t="shared" si="26"/>
        <v>1.0999999999999907E-2</v>
      </c>
      <c r="BT36" s="429">
        <f t="shared" si="27"/>
        <v>5.3159999999999998</v>
      </c>
      <c r="BU36" s="429">
        <f t="shared" si="28"/>
        <v>0.35699999999999998</v>
      </c>
      <c r="BV36" s="430">
        <f t="shared" si="46"/>
        <v>7.1990320629159096E-2</v>
      </c>
      <c r="BW36" s="344"/>
      <c r="BX36" s="338" t="str">
        <f t="shared" si="29"/>
        <v>1990/1991</v>
      </c>
      <c r="BY36" s="597">
        <v>17.98</v>
      </c>
      <c r="BZ36" s="597">
        <v>2.06</v>
      </c>
      <c r="CA36" s="597">
        <v>37.040999999999997</v>
      </c>
      <c r="CB36" s="597">
        <v>2.032</v>
      </c>
      <c r="CC36" s="597">
        <v>1.9770000000000001</v>
      </c>
      <c r="CD36" s="597">
        <v>41.05</v>
      </c>
      <c r="CE36" s="597">
        <v>7.8620000000000001</v>
      </c>
      <c r="CF36" s="597">
        <v>27.379000000000001</v>
      </c>
      <c r="CG36" s="597">
        <v>35.241</v>
      </c>
      <c r="CH36" s="597">
        <v>4.0209999999999999</v>
      </c>
      <c r="CI36" s="597">
        <v>41.05</v>
      </c>
      <c r="CJ36" s="597">
        <v>1.788</v>
      </c>
      <c r="CK36" s="339">
        <f t="shared" si="47"/>
        <v>4.554021700371861E-2</v>
      </c>
      <c r="CL36" s="346"/>
      <c r="CM36" s="341">
        <f t="shared" si="7"/>
        <v>0.65683971815015796</v>
      </c>
      <c r="CN36" s="342">
        <f t="shared" si="8"/>
        <v>0.2074728004103561</v>
      </c>
      <c r="CO36" s="342">
        <f t="shared" si="48"/>
        <v>0.10229205475014175</v>
      </c>
      <c r="CP36" s="343">
        <f t="shared" si="10"/>
        <v>3.1659076122316199</v>
      </c>
      <c r="CR36" s="416" t="str">
        <f t="shared" si="30"/>
        <v>1990/1991</v>
      </c>
      <c r="CS36" s="604">
        <v>129.066</v>
      </c>
      <c r="CT36" s="604">
        <v>3.73</v>
      </c>
      <c r="CU36" s="604">
        <v>481.85399999999998</v>
      </c>
      <c r="CV36" s="604">
        <v>132.86500000000001</v>
      </c>
      <c r="CW36" s="604">
        <v>58.546999999999997</v>
      </c>
      <c r="CX36" s="604">
        <v>673.26599999999996</v>
      </c>
      <c r="CY36" s="604">
        <v>154.917</v>
      </c>
      <c r="CZ36" s="604">
        <v>318.55799999999999</v>
      </c>
      <c r="DA36" s="604">
        <v>473.47500000000002</v>
      </c>
      <c r="DB36" s="604">
        <v>58.389000000000003</v>
      </c>
      <c r="DC36" s="603">
        <v>673.26599999999996</v>
      </c>
      <c r="DD36" s="604">
        <v>141.40199999999999</v>
      </c>
      <c r="DE36" s="417">
        <f t="shared" si="31"/>
        <v>0.26586119759938626</v>
      </c>
      <c r="DG36" s="409" t="str">
        <f t="shared" si="32"/>
        <v>1990/1991</v>
      </c>
      <c r="DH36" s="426">
        <f t="shared" si="33"/>
        <v>0.13930857080873352</v>
      </c>
      <c r="DI36" s="426">
        <f t="shared" si="34"/>
        <v>0.55227882037533516</v>
      </c>
      <c r="DJ36" s="426">
        <f t="shared" si="35"/>
        <v>7.6871832546788033E-2</v>
      </c>
      <c r="DK36" s="426">
        <f t="shared" si="36"/>
        <v>1.5293719188650133E-2</v>
      </c>
      <c r="DL36" s="426">
        <f t="shared" si="37"/>
        <v>3.3767742155874768E-2</v>
      </c>
      <c r="DM36" s="426">
        <f t="shared" si="38"/>
        <v>6.0971443679021367E-2</v>
      </c>
      <c r="DN36" s="426">
        <f t="shared" si="39"/>
        <v>5.0749756321126799E-2</v>
      </c>
      <c r="DO36" s="426">
        <f t="shared" si="40"/>
        <v>8.5946672191563239E-2</v>
      </c>
      <c r="DP36" s="426">
        <f t="shared" si="41"/>
        <v>7.4430540155235231E-2</v>
      </c>
      <c r="DQ36" s="426">
        <f t="shared" si="42"/>
        <v>6.8865711007210256E-2</v>
      </c>
      <c r="DR36" s="426">
        <f t="shared" si="43"/>
        <v>6.0971443679021367E-2</v>
      </c>
      <c r="DS36" s="427">
        <f t="shared" si="44"/>
        <v>1.2644799932108458E-2</v>
      </c>
    </row>
    <row r="37" spans="1:123" ht="14.4" x14ac:dyDescent="0.3">
      <c r="A37" s="331" t="s">
        <v>145</v>
      </c>
      <c r="B37" s="587">
        <v>2.4</v>
      </c>
      <c r="C37" s="587">
        <v>4.42</v>
      </c>
      <c r="D37" s="587">
        <v>10.6</v>
      </c>
      <c r="E37" s="587">
        <v>0.56999999999999995</v>
      </c>
      <c r="F37" s="587">
        <v>1E-3</v>
      </c>
      <c r="G37" s="587">
        <v>11.170999999999999</v>
      </c>
      <c r="H37" s="587">
        <v>1.5</v>
      </c>
      <c r="I37" s="587">
        <v>2.9009999999999998</v>
      </c>
      <c r="J37" s="587">
        <v>4.4009999999999998</v>
      </c>
      <c r="K37" s="587">
        <v>6.07</v>
      </c>
      <c r="L37" s="587">
        <v>11.170999999999999</v>
      </c>
      <c r="M37" s="587">
        <v>0.7</v>
      </c>
      <c r="N37" s="332">
        <f t="shared" si="12"/>
        <v>6.68513036004202E-2</v>
      </c>
      <c r="O37" s="344"/>
      <c r="P37" s="334" t="str">
        <f t="shared" si="13"/>
        <v>1991/1992</v>
      </c>
      <c r="Q37" s="592">
        <v>14.03</v>
      </c>
      <c r="R37" s="592">
        <v>2.2000000000000002</v>
      </c>
      <c r="S37" s="592">
        <v>30.8</v>
      </c>
      <c r="T37" s="592">
        <v>0.751</v>
      </c>
      <c r="U37" s="592">
        <v>0.497</v>
      </c>
      <c r="V37" s="592">
        <v>32.048000000000002</v>
      </c>
      <c r="W37" s="592">
        <v>3</v>
      </c>
      <c r="X37" s="592">
        <v>25.67</v>
      </c>
      <c r="Y37" s="592">
        <v>28.67</v>
      </c>
      <c r="Z37" s="592">
        <v>0</v>
      </c>
      <c r="AA37" s="592">
        <v>32.048000000000002</v>
      </c>
      <c r="AB37" s="592">
        <v>3.3780000000000001</v>
      </c>
      <c r="AC37" s="335">
        <f t="shared" si="45"/>
        <v>0.11782350889431462</v>
      </c>
      <c r="AD37" s="345"/>
      <c r="AE37" s="611" t="str">
        <f t="shared" si="14"/>
        <v>1991/1992</v>
      </c>
      <c r="AF37" s="612">
        <v>0.25</v>
      </c>
      <c r="AG37" s="612">
        <v>1.65</v>
      </c>
      <c r="AH37" s="612">
        <v>0.41299999999999998</v>
      </c>
      <c r="AI37" s="612">
        <v>0</v>
      </c>
      <c r="AJ37" s="612">
        <v>0</v>
      </c>
      <c r="AK37" s="612">
        <v>0.41299999999999998</v>
      </c>
      <c r="AL37" s="612">
        <v>0.41299999999999998</v>
      </c>
      <c r="AM37" s="612">
        <v>0</v>
      </c>
      <c r="AN37" s="612">
        <v>0.41299999999999998</v>
      </c>
      <c r="AO37" s="612">
        <v>0</v>
      </c>
      <c r="AP37" s="612">
        <v>0.41299999999999998</v>
      </c>
      <c r="AQ37" s="612">
        <v>0</v>
      </c>
      <c r="AR37" s="613">
        <f t="shared" si="1"/>
        <v>0</v>
      </c>
      <c r="AS37" s="345"/>
      <c r="AT37" s="955" t="str">
        <f t="shared" si="15"/>
        <v>1991/1992</v>
      </c>
      <c r="AU37" s="956">
        <v>0.107</v>
      </c>
      <c r="AV37" s="956">
        <v>8.51</v>
      </c>
      <c r="AW37" s="956">
        <v>0.91100000000000003</v>
      </c>
      <c r="AX37" s="956">
        <v>0.11</v>
      </c>
      <c r="AY37" s="956">
        <v>0.314</v>
      </c>
      <c r="AZ37" s="956">
        <v>1.335</v>
      </c>
      <c r="BA37" s="956">
        <v>7.0000000000000007E-2</v>
      </c>
      <c r="BB37" s="956">
        <v>1.081</v>
      </c>
      <c r="BC37" s="956">
        <v>1.151</v>
      </c>
      <c r="BD37" s="956">
        <v>5.0000000000000001E-3</v>
      </c>
      <c r="BE37" s="956">
        <v>1.335</v>
      </c>
      <c r="BF37" s="956">
        <v>0.17899999999999999</v>
      </c>
      <c r="BG37" s="957">
        <f t="shared" si="2"/>
        <v>0.15484429065743946</v>
      </c>
      <c r="BH37" s="345"/>
      <c r="BI37" s="337" t="str">
        <f t="shared" si="16"/>
        <v>1991/1992</v>
      </c>
      <c r="BJ37" s="429">
        <f t="shared" si="17"/>
        <v>1.9740000000000013</v>
      </c>
      <c r="BK37" s="429">
        <f t="shared" si="18"/>
        <v>1.7137791286727431</v>
      </c>
      <c r="BL37" s="429">
        <f t="shared" si="19"/>
        <v>3.3829999999999969</v>
      </c>
      <c r="BM37" s="429">
        <f t="shared" si="20"/>
        <v>0.35699999999999998</v>
      </c>
      <c r="BN37" s="429">
        <f t="shared" si="21"/>
        <v>1.8610000000000002</v>
      </c>
      <c r="BO37" s="429">
        <f t="shared" si="22"/>
        <v>5.6009999999999964</v>
      </c>
      <c r="BP37" s="429">
        <f t="shared" si="23"/>
        <v>2.83</v>
      </c>
      <c r="BQ37" s="429">
        <f t="shared" si="24"/>
        <v>2.3729999999999971</v>
      </c>
      <c r="BR37" s="429">
        <f t="shared" si="25"/>
        <v>5.2029999999999959</v>
      </c>
      <c r="BS37" s="429">
        <f t="shared" si="26"/>
        <v>6.0999999999999839E-2</v>
      </c>
      <c r="BT37" s="429">
        <f t="shared" si="27"/>
        <v>5.6009999999999964</v>
      </c>
      <c r="BU37" s="429">
        <f t="shared" si="28"/>
        <v>0.33700000000000002</v>
      </c>
      <c r="BV37" s="430">
        <f t="shared" si="46"/>
        <v>6.4019756838905831E-2</v>
      </c>
      <c r="BW37" s="344"/>
      <c r="BX37" s="338" t="str">
        <f t="shared" si="29"/>
        <v>1991/1992</v>
      </c>
      <c r="BY37" s="597">
        <v>18.760999999999999</v>
      </c>
      <c r="BZ37" s="597">
        <v>2.46</v>
      </c>
      <c r="CA37" s="597">
        <v>46.106999999999999</v>
      </c>
      <c r="CB37" s="597">
        <v>1.788</v>
      </c>
      <c r="CC37" s="597">
        <v>2.673</v>
      </c>
      <c r="CD37" s="597">
        <v>50.567999999999998</v>
      </c>
      <c r="CE37" s="597">
        <v>7.8129999999999997</v>
      </c>
      <c r="CF37" s="597">
        <v>32.024999999999999</v>
      </c>
      <c r="CG37" s="597">
        <v>39.838000000000001</v>
      </c>
      <c r="CH37" s="597">
        <v>6.1360000000000001</v>
      </c>
      <c r="CI37" s="597">
        <v>50.567999999999998</v>
      </c>
      <c r="CJ37" s="597">
        <v>4.5940000000000003</v>
      </c>
      <c r="CK37" s="339">
        <f t="shared" si="47"/>
        <v>9.992604515595771E-2</v>
      </c>
      <c r="CL37" s="346"/>
      <c r="CM37" s="341">
        <f t="shared" si="7"/>
        <v>0.66801136486867507</v>
      </c>
      <c r="CN37" s="342">
        <f t="shared" si="8"/>
        <v>0.22990001518207648</v>
      </c>
      <c r="CO37" s="342">
        <f t="shared" si="48"/>
        <v>7.337280673216641E-2</v>
      </c>
      <c r="CP37" s="343">
        <f t="shared" si="10"/>
        <v>2.9056603773584908</v>
      </c>
      <c r="CR37" s="416" t="str">
        <f t="shared" si="30"/>
        <v>1991/1992</v>
      </c>
      <c r="CS37" s="604">
        <v>132.51900000000001</v>
      </c>
      <c r="CT37" s="604">
        <v>3.72</v>
      </c>
      <c r="CU37" s="604">
        <v>492.834</v>
      </c>
      <c r="CV37" s="604">
        <v>141.40199999999999</v>
      </c>
      <c r="CW37" s="604">
        <v>63.106999999999999</v>
      </c>
      <c r="CX37" s="604">
        <v>697.34299999999996</v>
      </c>
      <c r="CY37" s="604">
        <v>159.86600000000001</v>
      </c>
      <c r="CZ37" s="604">
        <v>334.37099999999998</v>
      </c>
      <c r="DA37" s="604">
        <v>494.23700000000002</v>
      </c>
      <c r="DB37" s="604">
        <v>62.052999999999997</v>
      </c>
      <c r="DC37" s="603">
        <v>697.34299999999996</v>
      </c>
      <c r="DD37" s="604">
        <v>141.053</v>
      </c>
      <c r="DE37" s="417">
        <f t="shared" si="31"/>
        <v>0.25356019342429309</v>
      </c>
      <c r="DG37" s="409" t="str">
        <f t="shared" si="32"/>
        <v>1991/1992</v>
      </c>
      <c r="DH37" s="426">
        <f t="shared" si="33"/>
        <v>0.14157215191783817</v>
      </c>
      <c r="DI37" s="426">
        <f t="shared" si="34"/>
        <v>0.66129032258064513</v>
      </c>
      <c r="DJ37" s="426">
        <f t="shared" si="35"/>
        <v>9.3554827791913708E-2</v>
      </c>
      <c r="DK37" s="426">
        <f t="shared" si="36"/>
        <v>1.2644799932108458E-2</v>
      </c>
      <c r="DL37" s="426">
        <f t="shared" si="37"/>
        <v>4.2356632386264602E-2</v>
      </c>
      <c r="DM37" s="426">
        <f t="shared" si="38"/>
        <v>7.2515247159575705E-2</v>
      </c>
      <c r="DN37" s="426">
        <f t="shared" si="39"/>
        <v>4.8872180451127817E-2</v>
      </c>
      <c r="DO37" s="426">
        <f t="shared" si="40"/>
        <v>9.5776846676296684E-2</v>
      </c>
      <c r="DP37" s="426">
        <f t="shared" si="41"/>
        <v>8.0605053850682964E-2</v>
      </c>
      <c r="DQ37" s="426">
        <f t="shared" si="42"/>
        <v>9.8883212737498602E-2</v>
      </c>
      <c r="DR37" s="426">
        <f t="shared" si="43"/>
        <v>7.2515247159575705E-2</v>
      </c>
      <c r="DS37" s="427">
        <f t="shared" si="44"/>
        <v>3.2569317915960669E-2</v>
      </c>
    </row>
    <row r="38" spans="1:123" ht="14.4" x14ac:dyDescent="0.3">
      <c r="A38" s="331" t="s">
        <v>146</v>
      </c>
      <c r="B38" s="587">
        <v>2.4500000000000002</v>
      </c>
      <c r="C38" s="587">
        <v>4.16</v>
      </c>
      <c r="D38" s="587">
        <v>10.199999999999999</v>
      </c>
      <c r="E38" s="587">
        <v>0.7</v>
      </c>
      <c r="F38" s="587">
        <v>1E-3</v>
      </c>
      <c r="G38" s="587">
        <v>10.901</v>
      </c>
      <c r="H38" s="587">
        <v>1.5009999999999999</v>
      </c>
      <c r="I38" s="587">
        <v>3.601</v>
      </c>
      <c r="J38" s="587">
        <v>5.1020000000000003</v>
      </c>
      <c r="K38" s="587">
        <v>4.7489999999999997</v>
      </c>
      <c r="L38" s="587">
        <v>10.901</v>
      </c>
      <c r="M38" s="587">
        <v>1.05</v>
      </c>
      <c r="N38" s="332">
        <f t="shared" si="12"/>
        <v>0.10658816363820933</v>
      </c>
      <c r="O38" s="344"/>
      <c r="P38" s="334" t="str">
        <f t="shared" si="13"/>
        <v>1992/1993</v>
      </c>
      <c r="Q38" s="592">
        <v>12.4</v>
      </c>
      <c r="R38" s="592">
        <v>2.36</v>
      </c>
      <c r="S38" s="592">
        <v>29.2</v>
      </c>
      <c r="T38" s="592">
        <v>3.3780000000000001</v>
      </c>
      <c r="U38" s="592">
        <v>1.22</v>
      </c>
      <c r="V38" s="592">
        <v>33.798000000000002</v>
      </c>
      <c r="W38" s="592">
        <v>3.7</v>
      </c>
      <c r="X38" s="592">
        <v>26.5</v>
      </c>
      <c r="Y38" s="592">
        <v>30.2</v>
      </c>
      <c r="Z38" s="592">
        <v>8.9999999999999993E-3</v>
      </c>
      <c r="AA38" s="592">
        <v>33.798000000000002</v>
      </c>
      <c r="AB38" s="592">
        <v>3.589</v>
      </c>
      <c r="AC38" s="335">
        <f t="shared" si="45"/>
        <v>0.11880565394418882</v>
      </c>
      <c r="AD38" s="345"/>
      <c r="AE38" s="611" t="str">
        <f t="shared" si="14"/>
        <v>1992/1993</v>
      </c>
      <c r="AF38" s="612">
        <v>0.249</v>
      </c>
      <c r="AG38" s="612">
        <v>1.76</v>
      </c>
      <c r="AH38" s="612">
        <v>0.439</v>
      </c>
      <c r="AI38" s="612">
        <v>0</v>
      </c>
      <c r="AJ38" s="612">
        <v>2E-3</v>
      </c>
      <c r="AK38" s="612">
        <v>0.441</v>
      </c>
      <c r="AL38" s="612">
        <v>0.433</v>
      </c>
      <c r="AM38" s="612">
        <v>0</v>
      </c>
      <c r="AN38" s="612">
        <v>0.433</v>
      </c>
      <c r="AO38" s="612">
        <v>8.0000000000000002E-3</v>
      </c>
      <c r="AP38" s="612">
        <v>0.441</v>
      </c>
      <c r="AQ38" s="612">
        <v>0</v>
      </c>
      <c r="AR38" s="613">
        <f t="shared" si="1"/>
        <v>0</v>
      </c>
      <c r="AS38" s="345"/>
      <c r="AT38" s="955" t="str">
        <f t="shared" si="15"/>
        <v>1992/1993</v>
      </c>
      <c r="AU38" s="956">
        <v>0.106</v>
      </c>
      <c r="AV38" s="956">
        <v>8.48</v>
      </c>
      <c r="AW38" s="956">
        <v>0.89900000000000002</v>
      </c>
      <c r="AX38" s="956">
        <v>0.17899999999999999</v>
      </c>
      <c r="AY38" s="956">
        <v>0.45400000000000001</v>
      </c>
      <c r="AZ38" s="956">
        <v>1.532</v>
      </c>
      <c r="BA38" s="956">
        <v>0.182</v>
      </c>
      <c r="BB38" s="956">
        <v>1.099</v>
      </c>
      <c r="BC38" s="956">
        <v>1.2809999999999999</v>
      </c>
      <c r="BD38" s="956">
        <v>1E-3</v>
      </c>
      <c r="BE38" s="956">
        <v>1.532</v>
      </c>
      <c r="BF38" s="956">
        <v>0.25</v>
      </c>
      <c r="BG38" s="957">
        <f t="shared" si="2"/>
        <v>0.19500780031201251</v>
      </c>
      <c r="BH38" s="345"/>
      <c r="BI38" s="337" t="str">
        <f t="shared" si="16"/>
        <v>1992/1993</v>
      </c>
      <c r="BJ38" s="429">
        <f t="shared" si="17"/>
        <v>2.0290000000000021</v>
      </c>
      <c r="BK38" s="429">
        <f t="shared" si="18"/>
        <v>1.8122227698373583</v>
      </c>
      <c r="BL38" s="429">
        <f t="shared" si="19"/>
        <v>3.677000000000004</v>
      </c>
      <c r="BM38" s="429">
        <f t="shared" si="20"/>
        <v>0.33700000000000002</v>
      </c>
      <c r="BN38" s="429">
        <f t="shared" si="21"/>
        <v>2.2810000000000001</v>
      </c>
      <c r="BO38" s="429">
        <f t="shared" si="22"/>
        <v>6.2950000000000008</v>
      </c>
      <c r="BP38" s="429">
        <f t="shared" si="23"/>
        <v>2.8380000000000005</v>
      </c>
      <c r="BQ38" s="429">
        <f t="shared" si="24"/>
        <v>2.9700000000000024</v>
      </c>
      <c r="BR38" s="429">
        <f t="shared" si="25"/>
        <v>5.8079999999999954</v>
      </c>
      <c r="BS38" s="429">
        <f t="shared" si="26"/>
        <v>8.1000000000000211E-2</v>
      </c>
      <c r="BT38" s="429">
        <f t="shared" si="27"/>
        <v>6.2950000000000008</v>
      </c>
      <c r="BU38" s="429">
        <f t="shared" si="28"/>
        <v>0.40600000000000014</v>
      </c>
      <c r="BV38" s="430">
        <f t="shared" si="46"/>
        <v>6.8942095432161732E-2</v>
      </c>
      <c r="BW38" s="344"/>
      <c r="BX38" s="338" t="str">
        <f t="shared" si="29"/>
        <v>1992/1993</v>
      </c>
      <c r="BY38" s="597">
        <v>17.234000000000002</v>
      </c>
      <c r="BZ38" s="597">
        <v>2.58</v>
      </c>
      <c r="CA38" s="597">
        <v>44.414999999999999</v>
      </c>
      <c r="CB38" s="597">
        <v>4.5940000000000003</v>
      </c>
      <c r="CC38" s="597">
        <v>3.9580000000000002</v>
      </c>
      <c r="CD38" s="597">
        <v>52.966999999999999</v>
      </c>
      <c r="CE38" s="597">
        <v>8.6539999999999999</v>
      </c>
      <c r="CF38" s="597">
        <v>34.17</v>
      </c>
      <c r="CG38" s="597">
        <v>42.823999999999998</v>
      </c>
      <c r="CH38" s="597">
        <v>4.8479999999999999</v>
      </c>
      <c r="CI38" s="597">
        <v>52.966999999999999</v>
      </c>
      <c r="CJ38" s="597">
        <v>5.2949999999999999</v>
      </c>
      <c r="CK38" s="339">
        <f t="shared" si="47"/>
        <v>0.11107148850478268</v>
      </c>
      <c r="CL38" s="346"/>
      <c r="CM38" s="341">
        <f t="shared" ref="CM38:CM61" si="49">S38/CA38</f>
        <v>0.65743555105257234</v>
      </c>
      <c r="CN38" s="342">
        <f t="shared" ref="CN38:CN61" si="50">D38/CA38</f>
        <v>0.22965214454576155</v>
      </c>
      <c r="CO38" s="342">
        <f t="shared" si="48"/>
        <v>8.2787346617133939E-2</v>
      </c>
      <c r="CP38" s="343">
        <f t="shared" ref="CP38:CP61" si="51">S38/D38</f>
        <v>2.8627450980392157</v>
      </c>
      <c r="CR38" s="416" t="str">
        <f t="shared" si="30"/>
        <v>1992/1993</v>
      </c>
      <c r="CS38" s="604">
        <v>133.15600000000001</v>
      </c>
      <c r="CT38" s="604">
        <v>4.0199999999999996</v>
      </c>
      <c r="CU38" s="604">
        <v>535.69500000000005</v>
      </c>
      <c r="CV38" s="604">
        <v>139.191</v>
      </c>
      <c r="CW38" s="604">
        <v>60.289000000000001</v>
      </c>
      <c r="CX38" s="604">
        <v>735.17499999999995</v>
      </c>
      <c r="CY38" s="604">
        <v>160.506</v>
      </c>
      <c r="CZ38" s="604">
        <v>348.666</v>
      </c>
      <c r="DA38" s="604">
        <v>509.17200000000003</v>
      </c>
      <c r="DB38" s="604">
        <v>63.262999999999998</v>
      </c>
      <c r="DC38" s="603">
        <v>735.17499999999995</v>
      </c>
      <c r="DD38" s="604">
        <v>162.74</v>
      </c>
      <c r="DE38" s="417">
        <f t="shared" si="31"/>
        <v>0.28429428668757151</v>
      </c>
      <c r="DG38" s="409" t="str">
        <f t="shared" si="32"/>
        <v>1992/1993</v>
      </c>
      <c r="DH38" s="426">
        <f t="shared" si="33"/>
        <v>0.12942713809366457</v>
      </c>
      <c r="DI38" s="426">
        <f t="shared" si="34"/>
        <v>0.64179104477611948</v>
      </c>
      <c r="DJ38" s="426">
        <f t="shared" si="35"/>
        <v>8.2910984795452627E-2</v>
      </c>
      <c r="DK38" s="426">
        <f t="shared" si="36"/>
        <v>3.3005007507669319E-2</v>
      </c>
      <c r="DL38" s="426">
        <f t="shared" si="37"/>
        <v>6.5650450330906135E-2</v>
      </c>
      <c r="DM38" s="426">
        <f t="shared" si="38"/>
        <v>7.2046791580235997E-2</v>
      </c>
      <c r="DN38" s="426">
        <f t="shared" si="39"/>
        <v>5.3916987526946035E-2</v>
      </c>
      <c r="DO38" s="426">
        <f t="shared" si="40"/>
        <v>9.8002099430400447E-2</v>
      </c>
      <c r="DP38" s="426">
        <f t="shared" si="41"/>
        <v>8.4105174675748073E-2</v>
      </c>
      <c r="DQ38" s="426">
        <f t="shared" si="42"/>
        <v>7.6632470796516125E-2</v>
      </c>
      <c r="DR38" s="426">
        <f t="shared" si="43"/>
        <v>7.2046791580235997E-2</v>
      </c>
      <c r="DS38" s="427">
        <f t="shared" si="44"/>
        <v>3.2536561386260293E-2</v>
      </c>
    </row>
    <row r="39" spans="1:123" ht="14.4" x14ac:dyDescent="0.3">
      <c r="A39" s="331" t="s">
        <v>147</v>
      </c>
      <c r="B39" s="587">
        <v>2.4</v>
      </c>
      <c r="C39" s="587">
        <v>4.17</v>
      </c>
      <c r="D39" s="587">
        <v>10</v>
      </c>
      <c r="E39" s="587">
        <v>1.05</v>
      </c>
      <c r="F39" s="587">
        <v>1E-3</v>
      </c>
      <c r="G39" s="587">
        <v>11.051</v>
      </c>
      <c r="H39" s="587">
        <v>1.516</v>
      </c>
      <c r="I39" s="587">
        <v>4.25</v>
      </c>
      <c r="J39" s="587">
        <v>5.766</v>
      </c>
      <c r="K39" s="587">
        <v>4.0999999999999996</v>
      </c>
      <c r="L39" s="587">
        <v>11.051</v>
      </c>
      <c r="M39" s="587">
        <v>1.1850000000000001</v>
      </c>
      <c r="N39" s="332">
        <f t="shared" si="12"/>
        <v>0.12010946685586865</v>
      </c>
      <c r="O39" s="344"/>
      <c r="P39" s="334" t="str">
        <f t="shared" si="13"/>
        <v>1993/1994</v>
      </c>
      <c r="Q39" s="592">
        <v>13.692</v>
      </c>
      <c r="R39" s="592">
        <v>2.41</v>
      </c>
      <c r="S39" s="592">
        <v>32.933999999999997</v>
      </c>
      <c r="T39" s="592">
        <v>3.589</v>
      </c>
      <c r="U39" s="592">
        <v>1.304</v>
      </c>
      <c r="V39" s="592">
        <v>37.826999999999998</v>
      </c>
      <c r="W39" s="592">
        <v>5</v>
      </c>
      <c r="X39" s="592">
        <v>28</v>
      </c>
      <c r="Y39" s="592">
        <v>33</v>
      </c>
      <c r="Z39" s="592">
        <v>4.0000000000000001E-3</v>
      </c>
      <c r="AA39" s="592">
        <v>37.826999999999998</v>
      </c>
      <c r="AB39" s="592">
        <v>4.8230000000000004</v>
      </c>
      <c r="AC39" s="335">
        <f t="shared" si="45"/>
        <v>0.1461338019633984</v>
      </c>
      <c r="AD39" s="345"/>
      <c r="AE39" s="611" t="str">
        <f t="shared" si="14"/>
        <v>1993/1994</v>
      </c>
      <c r="AF39" s="612">
        <v>0.218</v>
      </c>
      <c r="AG39" s="612">
        <v>2.12</v>
      </c>
      <c r="AH39" s="612">
        <v>0.46200000000000002</v>
      </c>
      <c r="AI39" s="612">
        <v>0</v>
      </c>
      <c r="AJ39" s="612">
        <v>2E-3</v>
      </c>
      <c r="AK39" s="612">
        <v>0.46400000000000002</v>
      </c>
      <c r="AL39" s="612">
        <v>0.374</v>
      </c>
      <c r="AM39" s="612">
        <v>0</v>
      </c>
      <c r="AN39" s="612">
        <v>0.374</v>
      </c>
      <c r="AO39" s="612">
        <v>0.09</v>
      </c>
      <c r="AP39" s="612">
        <v>0.46400000000000002</v>
      </c>
      <c r="AQ39" s="612">
        <v>0</v>
      </c>
      <c r="AR39" s="613">
        <f t="shared" si="1"/>
        <v>0</v>
      </c>
      <c r="AS39" s="345"/>
      <c r="AT39" s="955" t="str">
        <f t="shared" si="15"/>
        <v>1993/1994</v>
      </c>
      <c r="AU39" s="956">
        <v>0.105</v>
      </c>
      <c r="AV39" s="956">
        <v>8.92</v>
      </c>
      <c r="AW39" s="956">
        <v>0.93700000000000006</v>
      </c>
      <c r="AX39" s="956">
        <v>0.25</v>
      </c>
      <c r="AY39" s="956">
        <v>0.38100000000000001</v>
      </c>
      <c r="AZ39" s="956">
        <v>1.5680000000000001</v>
      </c>
      <c r="BA39" s="956">
        <v>0.14799999999999999</v>
      </c>
      <c r="BB39" s="956">
        <v>1.17</v>
      </c>
      <c r="BC39" s="956">
        <v>1.3180000000000001</v>
      </c>
      <c r="BD39" s="956">
        <v>0</v>
      </c>
      <c r="BE39" s="956">
        <v>1.5680000000000001</v>
      </c>
      <c r="BF39" s="956">
        <v>0.25</v>
      </c>
      <c r="BG39" s="957">
        <f t="shared" si="2"/>
        <v>0.18968133535660089</v>
      </c>
      <c r="BH39" s="345"/>
      <c r="BI39" s="337" t="str">
        <f t="shared" si="16"/>
        <v>1993/1994</v>
      </c>
      <c r="BJ39" s="429">
        <f t="shared" si="17"/>
        <v>2.0090000000000008</v>
      </c>
      <c r="BK39" s="429">
        <f t="shared" si="18"/>
        <v>1.8018914883026402</v>
      </c>
      <c r="BL39" s="429">
        <f t="shared" si="19"/>
        <v>3.6200000000000054</v>
      </c>
      <c r="BM39" s="429">
        <f t="shared" si="20"/>
        <v>0.40600000000000014</v>
      </c>
      <c r="BN39" s="429">
        <f t="shared" si="21"/>
        <v>3.0769999999999991</v>
      </c>
      <c r="BO39" s="429">
        <f t="shared" si="22"/>
        <v>7.102999999999998</v>
      </c>
      <c r="BP39" s="429">
        <f t="shared" si="23"/>
        <v>2.7349999999999994</v>
      </c>
      <c r="BQ39" s="429">
        <f t="shared" si="24"/>
        <v>3.702</v>
      </c>
      <c r="BR39" s="429">
        <f t="shared" si="25"/>
        <v>6.4370000000000047</v>
      </c>
      <c r="BS39" s="429">
        <f t="shared" si="26"/>
        <v>7.1000000000000035E-2</v>
      </c>
      <c r="BT39" s="429">
        <f t="shared" si="27"/>
        <v>7.102999999999998</v>
      </c>
      <c r="BU39" s="429">
        <f t="shared" si="28"/>
        <v>0.59499999999999886</v>
      </c>
      <c r="BV39" s="430">
        <f t="shared" si="46"/>
        <v>9.1425937307928459E-2</v>
      </c>
      <c r="BW39" s="344"/>
      <c r="BX39" s="338" t="str">
        <f t="shared" si="29"/>
        <v>1993/1994</v>
      </c>
      <c r="BY39" s="597">
        <v>18.423999999999999</v>
      </c>
      <c r="BZ39" s="597">
        <v>2.6</v>
      </c>
      <c r="CA39" s="597">
        <v>47.953000000000003</v>
      </c>
      <c r="CB39" s="597">
        <v>5.2949999999999999</v>
      </c>
      <c r="CC39" s="597">
        <v>4.7649999999999997</v>
      </c>
      <c r="CD39" s="597">
        <v>58.012999999999998</v>
      </c>
      <c r="CE39" s="597">
        <v>9.7729999999999997</v>
      </c>
      <c r="CF39" s="597">
        <v>37.122</v>
      </c>
      <c r="CG39" s="597">
        <v>46.895000000000003</v>
      </c>
      <c r="CH39" s="597">
        <v>4.2649999999999997</v>
      </c>
      <c r="CI39" s="597">
        <v>58.012999999999998</v>
      </c>
      <c r="CJ39" s="597">
        <v>6.8529999999999998</v>
      </c>
      <c r="CK39" s="339">
        <f t="shared" si="47"/>
        <v>0.13395230648944487</v>
      </c>
      <c r="CL39" s="347"/>
      <c r="CM39" s="341">
        <f t="shared" si="49"/>
        <v>0.68679748920818295</v>
      </c>
      <c r="CN39" s="342">
        <f t="shared" si="50"/>
        <v>0.20853752632786268</v>
      </c>
      <c r="CO39" s="342">
        <f t="shared" si="48"/>
        <v>7.5490584530686411E-2</v>
      </c>
      <c r="CP39" s="343">
        <f t="shared" si="51"/>
        <v>3.2933999999999997</v>
      </c>
      <c r="CR39" s="416" t="str">
        <f t="shared" si="30"/>
        <v>1993/1994</v>
      </c>
      <c r="CS39" s="604">
        <v>130.744</v>
      </c>
      <c r="CT39" s="604">
        <v>3.64</v>
      </c>
      <c r="CU39" s="604">
        <v>475.923</v>
      </c>
      <c r="CV39" s="604">
        <v>162.74</v>
      </c>
      <c r="CW39" s="604">
        <v>56.972999999999999</v>
      </c>
      <c r="CX39" s="604">
        <v>695.63599999999997</v>
      </c>
      <c r="CY39" s="604">
        <v>165.285</v>
      </c>
      <c r="CZ39" s="604">
        <v>342.05200000000002</v>
      </c>
      <c r="DA39" s="604">
        <v>507.33699999999999</v>
      </c>
      <c r="DB39" s="604">
        <v>58.860999999999997</v>
      </c>
      <c r="DC39" s="603">
        <v>695.63599999999997</v>
      </c>
      <c r="DD39" s="604">
        <v>129.43799999999999</v>
      </c>
      <c r="DE39" s="417">
        <f t="shared" si="31"/>
        <v>0.22860907315108847</v>
      </c>
      <c r="DG39" s="409" t="str">
        <f t="shared" si="32"/>
        <v>1993/1994</v>
      </c>
      <c r="DH39" s="426">
        <f t="shared" si="33"/>
        <v>0.14091660037936732</v>
      </c>
      <c r="DI39" s="426">
        <f t="shared" si="34"/>
        <v>0.7142857142857143</v>
      </c>
      <c r="DJ39" s="426">
        <f t="shared" si="35"/>
        <v>0.10075789571002032</v>
      </c>
      <c r="DK39" s="426">
        <f t="shared" si="36"/>
        <v>3.2536561386260293E-2</v>
      </c>
      <c r="DL39" s="426">
        <f t="shared" si="37"/>
        <v>8.3636108332016915E-2</v>
      </c>
      <c r="DM39" s="426">
        <f t="shared" si="38"/>
        <v>8.3395626448314927E-2</v>
      </c>
      <c r="DN39" s="426">
        <f t="shared" si="39"/>
        <v>5.912817255044317E-2</v>
      </c>
      <c r="DO39" s="426">
        <f t="shared" si="40"/>
        <v>0.10852735841334066</v>
      </c>
      <c r="DP39" s="426">
        <f t="shared" si="41"/>
        <v>9.2433628929094472E-2</v>
      </c>
      <c r="DQ39" s="426">
        <f t="shared" si="42"/>
        <v>7.2458843716552548E-2</v>
      </c>
      <c r="DR39" s="426">
        <f t="shared" si="43"/>
        <v>8.3395626448314927E-2</v>
      </c>
      <c r="DS39" s="427">
        <f t="shared" si="44"/>
        <v>5.294426675319458E-2</v>
      </c>
    </row>
    <row r="40" spans="1:123" ht="14.4" x14ac:dyDescent="0.3">
      <c r="A40" s="331" t="s">
        <v>148</v>
      </c>
      <c r="B40" s="587">
        <v>2.5219999999999998</v>
      </c>
      <c r="C40" s="587">
        <v>4.5199999999999996</v>
      </c>
      <c r="D40" s="587">
        <v>11.404</v>
      </c>
      <c r="E40" s="587">
        <v>1.1850000000000001</v>
      </c>
      <c r="F40" s="587">
        <v>1E-3</v>
      </c>
      <c r="G40" s="587">
        <v>12.59</v>
      </c>
      <c r="H40" s="587">
        <v>1.5009999999999999</v>
      </c>
      <c r="I40" s="587">
        <v>3.9780000000000002</v>
      </c>
      <c r="J40" s="587">
        <v>5.4790000000000001</v>
      </c>
      <c r="K40" s="587">
        <v>5.782</v>
      </c>
      <c r="L40" s="587">
        <v>12.59</v>
      </c>
      <c r="M40" s="587">
        <v>1.329</v>
      </c>
      <c r="N40" s="332">
        <f t="shared" si="12"/>
        <v>0.11801793801616198</v>
      </c>
      <c r="O40" s="344"/>
      <c r="P40" s="334" t="str">
        <f t="shared" si="13"/>
        <v>1994/1995</v>
      </c>
      <c r="Q40" s="592">
        <v>14.189</v>
      </c>
      <c r="R40" s="592">
        <v>2.64</v>
      </c>
      <c r="S40" s="592">
        <v>37.44</v>
      </c>
      <c r="T40" s="592">
        <v>4.8230000000000004</v>
      </c>
      <c r="U40" s="592">
        <v>1.407</v>
      </c>
      <c r="V40" s="592">
        <v>43.67</v>
      </c>
      <c r="W40" s="592">
        <v>5.0999999999999996</v>
      </c>
      <c r="X40" s="592">
        <v>30.9</v>
      </c>
      <c r="Y40" s="592">
        <v>36</v>
      </c>
      <c r="Z40" s="592">
        <v>5.6000000000000001E-2</v>
      </c>
      <c r="AA40" s="592">
        <v>43.67</v>
      </c>
      <c r="AB40" s="592">
        <v>7.6139999999999999</v>
      </c>
      <c r="AC40" s="335">
        <f t="shared" si="45"/>
        <v>0.21117151098291548</v>
      </c>
      <c r="AD40" s="345"/>
      <c r="AE40" s="611" t="str">
        <f t="shared" si="14"/>
        <v>1994/1995</v>
      </c>
      <c r="AF40" s="612">
        <v>0.33100000000000002</v>
      </c>
      <c r="AG40" s="612">
        <v>2.4700000000000002</v>
      </c>
      <c r="AH40" s="612">
        <v>0.81599999999999995</v>
      </c>
      <c r="AI40" s="612">
        <v>0</v>
      </c>
      <c r="AJ40" s="612">
        <v>4.0000000000000001E-3</v>
      </c>
      <c r="AK40" s="612">
        <v>0.82</v>
      </c>
      <c r="AL40" s="612">
        <v>0.25</v>
      </c>
      <c r="AM40" s="612">
        <v>0.15</v>
      </c>
      <c r="AN40" s="612">
        <v>0.4</v>
      </c>
      <c r="AO40" s="612">
        <v>0.23</v>
      </c>
      <c r="AP40" s="612">
        <v>0.82</v>
      </c>
      <c r="AQ40" s="612">
        <v>0.19</v>
      </c>
      <c r="AR40" s="613">
        <f t="shared" si="1"/>
        <v>0.30158730158730157</v>
      </c>
      <c r="AS40" s="345"/>
      <c r="AT40" s="955" t="str">
        <f t="shared" si="15"/>
        <v>1994/1995</v>
      </c>
      <c r="AU40" s="956">
        <v>0.104</v>
      </c>
      <c r="AV40" s="956">
        <v>9.06</v>
      </c>
      <c r="AW40" s="956">
        <v>0.94199999999999995</v>
      </c>
      <c r="AX40" s="956">
        <v>0.25</v>
      </c>
      <c r="AY40" s="956">
        <v>0.58499999999999996</v>
      </c>
      <c r="AZ40" s="956">
        <v>1.7769999999999999</v>
      </c>
      <c r="BA40" s="956">
        <v>0.182</v>
      </c>
      <c r="BB40" s="956">
        <v>1.325</v>
      </c>
      <c r="BC40" s="956">
        <v>1.5069999999999999</v>
      </c>
      <c r="BD40" s="956">
        <v>0</v>
      </c>
      <c r="BE40" s="956">
        <v>1.7769999999999999</v>
      </c>
      <c r="BF40" s="956">
        <v>0.27</v>
      </c>
      <c r="BG40" s="957">
        <f t="shared" si="2"/>
        <v>0.17916390179163905</v>
      </c>
      <c r="BH40" s="345"/>
      <c r="BI40" s="337" t="str">
        <f t="shared" si="16"/>
        <v>1994/1995</v>
      </c>
      <c r="BJ40" s="429">
        <f t="shared" si="17"/>
        <v>2.1670000000000003</v>
      </c>
      <c r="BK40" s="429">
        <f t="shared" si="18"/>
        <v>1.7914167051222889</v>
      </c>
      <c r="BL40" s="429">
        <f t="shared" si="19"/>
        <v>3.8820000000000006</v>
      </c>
      <c r="BM40" s="429">
        <f t="shared" si="20"/>
        <v>0.59499999999999886</v>
      </c>
      <c r="BN40" s="429">
        <f t="shared" si="21"/>
        <v>3.5469999999999997</v>
      </c>
      <c r="BO40" s="429">
        <f t="shared" si="22"/>
        <v>8.0239999999999956</v>
      </c>
      <c r="BP40" s="429">
        <f t="shared" si="23"/>
        <v>2.7910000000000008</v>
      </c>
      <c r="BQ40" s="429">
        <f t="shared" si="24"/>
        <v>4.3179999999999987</v>
      </c>
      <c r="BR40" s="429">
        <f t="shared" si="25"/>
        <v>7.1089999999999982</v>
      </c>
      <c r="BS40" s="429">
        <f t="shared" si="26"/>
        <v>0.14399999999999971</v>
      </c>
      <c r="BT40" s="429">
        <f t="shared" si="27"/>
        <v>8.0239999999999956</v>
      </c>
      <c r="BU40" s="429">
        <f t="shared" si="28"/>
        <v>0.77099999999999902</v>
      </c>
      <c r="BV40" s="430">
        <f t="shared" si="46"/>
        <v>0.10630084103129728</v>
      </c>
      <c r="BW40" s="344"/>
      <c r="BX40" s="338" t="str">
        <f t="shared" si="29"/>
        <v>1994/1995</v>
      </c>
      <c r="BY40" s="597">
        <v>19.312999999999999</v>
      </c>
      <c r="BZ40" s="597">
        <v>2.82</v>
      </c>
      <c r="CA40" s="597">
        <v>54.484000000000002</v>
      </c>
      <c r="CB40" s="597">
        <v>6.8529999999999998</v>
      </c>
      <c r="CC40" s="597">
        <v>5.5439999999999996</v>
      </c>
      <c r="CD40" s="597">
        <v>66.881</v>
      </c>
      <c r="CE40" s="597">
        <v>9.8239999999999998</v>
      </c>
      <c r="CF40" s="597">
        <v>40.670999999999999</v>
      </c>
      <c r="CG40" s="597">
        <v>50.494999999999997</v>
      </c>
      <c r="CH40" s="597">
        <v>6.2119999999999997</v>
      </c>
      <c r="CI40" s="597">
        <v>66.881</v>
      </c>
      <c r="CJ40" s="597">
        <v>10.173999999999999</v>
      </c>
      <c r="CK40" s="339">
        <f t="shared" si="47"/>
        <v>0.17941347629040508</v>
      </c>
      <c r="CL40" s="340"/>
      <c r="CM40" s="341">
        <f t="shared" si="49"/>
        <v>0.68717421628367958</v>
      </c>
      <c r="CN40" s="342">
        <f t="shared" si="50"/>
        <v>0.20930915498127889</v>
      </c>
      <c r="CO40" s="342">
        <f t="shared" si="48"/>
        <v>7.1250275310182812E-2</v>
      </c>
      <c r="CP40" s="343">
        <f t="shared" si="51"/>
        <v>3.2830585759382669</v>
      </c>
      <c r="CR40" s="416" t="str">
        <f t="shared" si="30"/>
        <v>1994/1995</v>
      </c>
      <c r="CS40" s="604">
        <v>135.19900000000001</v>
      </c>
      <c r="CT40" s="604">
        <v>4.1399999999999997</v>
      </c>
      <c r="CU40" s="604">
        <v>559.61500000000001</v>
      </c>
      <c r="CV40" s="604">
        <v>129.43799999999999</v>
      </c>
      <c r="CW40" s="604">
        <v>68.911000000000001</v>
      </c>
      <c r="CX40" s="604">
        <v>757.96400000000006</v>
      </c>
      <c r="CY40" s="604">
        <v>166.86600000000001</v>
      </c>
      <c r="CZ40" s="604">
        <v>371.62400000000002</v>
      </c>
      <c r="DA40" s="604">
        <v>538.49</v>
      </c>
      <c r="DB40" s="604">
        <v>66.126000000000005</v>
      </c>
      <c r="DC40" s="603">
        <v>757.96400000000006</v>
      </c>
      <c r="DD40" s="604">
        <v>153.34800000000001</v>
      </c>
      <c r="DE40" s="417">
        <f t="shared" si="31"/>
        <v>0.25362874948727793</v>
      </c>
      <c r="DG40" s="409" t="str">
        <f t="shared" si="32"/>
        <v>1994/1995</v>
      </c>
      <c r="DH40" s="426">
        <f t="shared" si="33"/>
        <v>0.14284868970924339</v>
      </c>
      <c r="DI40" s="426">
        <f t="shared" si="34"/>
        <v>0.6811594202898551</v>
      </c>
      <c r="DJ40" s="426">
        <f t="shared" si="35"/>
        <v>9.7359791999857045E-2</v>
      </c>
      <c r="DK40" s="426">
        <f t="shared" si="36"/>
        <v>5.294426675319458E-2</v>
      </c>
      <c r="DL40" s="426">
        <f t="shared" si="37"/>
        <v>8.045159698741855E-2</v>
      </c>
      <c r="DM40" s="426">
        <f t="shared" si="38"/>
        <v>8.8237699943532935E-2</v>
      </c>
      <c r="DN40" s="426">
        <f t="shared" si="39"/>
        <v>5.8873587189721091E-2</v>
      </c>
      <c r="DO40" s="426">
        <f t="shared" si="40"/>
        <v>0.10944126321227907</v>
      </c>
      <c r="DP40" s="426">
        <f t="shared" si="41"/>
        <v>9.3771472079332938E-2</v>
      </c>
      <c r="DQ40" s="426">
        <f t="shared" si="42"/>
        <v>9.3941868553972713E-2</v>
      </c>
      <c r="DR40" s="426">
        <f t="shared" si="43"/>
        <v>8.8237699943532935E-2</v>
      </c>
      <c r="DS40" s="427">
        <f t="shared" si="44"/>
        <v>6.6345827790385253E-2</v>
      </c>
    </row>
    <row r="41" spans="1:123" ht="14.4" x14ac:dyDescent="0.3">
      <c r="A41" s="331" t="s">
        <v>149</v>
      </c>
      <c r="B41" s="587">
        <v>2.7</v>
      </c>
      <c r="C41" s="587">
        <v>4.1100000000000003</v>
      </c>
      <c r="D41" s="587">
        <v>11.1</v>
      </c>
      <c r="E41" s="587">
        <v>1.329</v>
      </c>
      <c r="F41" s="587">
        <v>2E-3</v>
      </c>
      <c r="G41" s="587">
        <v>12.430999999999999</v>
      </c>
      <c r="H41" s="587">
        <v>1.5009999999999999</v>
      </c>
      <c r="I41" s="587">
        <v>2.8069999999999999</v>
      </c>
      <c r="J41" s="587">
        <v>4.3079999999999998</v>
      </c>
      <c r="K41" s="587">
        <v>7.4939999999999998</v>
      </c>
      <c r="L41" s="587">
        <v>12.430999999999999</v>
      </c>
      <c r="M41" s="587">
        <v>0.629</v>
      </c>
      <c r="N41" s="332">
        <f t="shared" si="12"/>
        <v>5.3296051516692089E-2</v>
      </c>
      <c r="O41" s="344"/>
      <c r="P41" s="334" t="str">
        <f t="shared" si="13"/>
        <v>1995/1996</v>
      </c>
      <c r="Q41" s="592">
        <v>13.766999999999999</v>
      </c>
      <c r="R41" s="592">
        <v>2.36</v>
      </c>
      <c r="S41" s="592">
        <v>32.479999999999997</v>
      </c>
      <c r="T41" s="592">
        <v>7.6139999999999999</v>
      </c>
      <c r="U41" s="592">
        <v>0.28000000000000003</v>
      </c>
      <c r="V41" s="592">
        <v>40.374000000000002</v>
      </c>
      <c r="W41" s="592">
        <v>5.0999999999999996</v>
      </c>
      <c r="X41" s="592">
        <v>31.5</v>
      </c>
      <c r="Y41" s="592">
        <v>36.6</v>
      </c>
      <c r="Z41" s="592">
        <v>0.26700000000000002</v>
      </c>
      <c r="AA41" s="592">
        <v>40.374000000000002</v>
      </c>
      <c r="AB41" s="592">
        <v>3.5070000000000001</v>
      </c>
      <c r="AC41" s="335">
        <f t="shared" si="45"/>
        <v>9.5125722190576925E-2</v>
      </c>
      <c r="AD41" s="345"/>
      <c r="AE41" s="611" t="str">
        <f t="shared" si="14"/>
        <v>1995/1996</v>
      </c>
      <c r="AF41" s="612">
        <v>0.32500000000000001</v>
      </c>
      <c r="AG41" s="612">
        <v>2.0099999999999998</v>
      </c>
      <c r="AH41" s="612">
        <v>0.65400000000000003</v>
      </c>
      <c r="AI41" s="612">
        <v>0.19</v>
      </c>
      <c r="AJ41" s="612">
        <v>0</v>
      </c>
      <c r="AK41" s="612">
        <v>0.84399999999999997</v>
      </c>
      <c r="AL41" s="612">
        <v>0.25</v>
      </c>
      <c r="AM41" s="612">
        <v>0.15</v>
      </c>
      <c r="AN41" s="612">
        <v>0.4</v>
      </c>
      <c r="AO41" s="612">
        <v>0.124</v>
      </c>
      <c r="AP41" s="612">
        <v>0.84399999999999997</v>
      </c>
      <c r="AQ41" s="612">
        <v>0.32</v>
      </c>
      <c r="AR41" s="613">
        <f t="shared" si="1"/>
        <v>0.61068702290076338</v>
      </c>
      <c r="AS41" s="345"/>
      <c r="AT41" s="955" t="str">
        <f t="shared" si="15"/>
        <v>1995/1996</v>
      </c>
      <c r="AU41" s="956">
        <v>9.9000000000000005E-2</v>
      </c>
      <c r="AV41" s="956">
        <v>9.41</v>
      </c>
      <c r="AW41" s="956">
        <v>0.93200000000000005</v>
      </c>
      <c r="AX41" s="956">
        <v>0.27</v>
      </c>
      <c r="AY41" s="956">
        <v>0.51300000000000001</v>
      </c>
      <c r="AZ41" s="956">
        <v>1.7150000000000001</v>
      </c>
      <c r="BA41" s="956">
        <v>0.186</v>
      </c>
      <c r="BB41" s="956">
        <v>1.3220000000000001</v>
      </c>
      <c r="BC41" s="956">
        <v>1.508</v>
      </c>
      <c r="BD41" s="956">
        <v>7.0000000000000001E-3</v>
      </c>
      <c r="BE41" s="956">
        <v>1.7150000000000001</v>
      </c>
      <c r="BF41" s="956">
        <v>0.2</v>
      </c>
      <c r="BG41" s="957">
        <f t="shared" si="2"/>
        <v>0.13201320132013203</v>
      </c>
      <c r="BH41" s="345"/>
      <c r="BI41" s="337" t="str">
        <f t="shared" si="16"/>
        <v>1995/1996</v>
      </c>
      <c r="BJ41" s="429">
        <f t="shared" si="17"/>
        <v>2.0740000000000007</v>
      </c>
      <c r="BK41" s="429">
        <f t="shared" si="18"/>
        <v>1.8828351012536155</v>
      </c>
      <c r="BL41" s="429">
        <f t="shared" si="19"/>
        <v>3.9049999999999998</v>
      </c>
      <c r="BM41" s="429">
        <f t="shared" si="20"/>
        <v>0.77099999999999902</v>
      </c>
      <c r="BN41" s="429">
        <f t="shared" si="21"/>
        <v>3.6219999999999999</v>
      </c>
      <c r="BO41" s="429">
        <f t="shared" si="22"/>
        <v>8.298</v>
      </c>
      <c r="BP41" s="429">
        <f t="shared" si="23"/>
        <v>2.9590000000000014</v>
      </c>
      <c r="BQ41" s="429">
        <f t="shared" si="24"/>
        <v>4.5709999999999988</v>
      </c>
      <c r="BR41" s="429">
        <f t="shared" si="25"/>
        <v>7.5299999999999949</v>
      </c>
      <c r="BS41" s="429">
        <f t="shared" si="26"/>
        <v>0.12799999999999978</v>
      </c>
      <c r="BT41" s="429">
        <f t="shared" si="27"/>
        <v>8.298</v>
      </c>
      <c r="BU41" s="429">
        <f t="shared" si="28"/>
        <v>0.63999999999999968</v>
      </c>
      <c r="BV41" s="430">
        <f t="shared" si="46"/>
        <v>8.3572734395403511E-2</v>
      </c>
      <c r="BW41" s="344"/>
      <c r="BX41" s="338" t="str">
        <f t="shared" si="29"/>
        <v>1995/1996</v>
      </c>
      <c r="BY41" s="597">
        <v>18.965</v>
      </c>
      <c r="BZ41" s="597">
        <v>2.59</v>
      </c>
      <c r="CA41" s="597">
        <v>49.070999999999998</v>
      </c>
      <c r="CB41" s="597">
        <v>10.173999999999999</v>
      </c>
      <c r="CC41" s="597">
        <v>4.4169999999999998</v>
      </c>
      <c r="CD41" s="597">
        <v>63.661999999999999</v>
      </c>
      <c r="CE41" s="597">
        <v>9.9960000000000004</v>
      </c>
      <c r="CF41" s="597">
        <v>40.35</v>
      </c>
      <c r="CG41" s="597">
        <v>50.345999999999997</v>
      </c>
      <c r="CH41" s="597">
        <v>8.02</v>
      </c>
      <c r="CI41" s="597">
        <v>63.661999999999999</v>
      </c>
      <c r="CJ41" s="597">
        <v>5.2960000000000003</v>
      </c>
      <c r="CK41" s="339">
        <f t="shared" si="47"/>
        <v>9.0737758283932435E-2</v>
      </c>
      <c r="CL41" s="340"/>
      <c r="CM41" s="341">
        <f t="shared" si="49"/>
        <v>0.66189806606753476</v>
      </c>
      <c r="CN41" s="342">
        <f t="shared" si="50"/>
        <v>0.22620284893317846</v>
      </c>
      <c r="CO41" s="342">
        <f t="shared" si="48"/>
        <v>7.9578569827392961E-2</v>
      </c>
      <c r="CP41" s="343">
        <f t="shared" si="51"/>
        <v>2.926126126126126</v>
      </c>
      <c r="CR41" s="416" t="str">
        <f t="shared" si="30"/>
        <v>1995/1996</v>
      </c>
      <c r="CS41" s="604">
        <v>135.05699999999999</v>
      </c>
      <c r="CT41" s="604">
        <v>3.83</v>
      </c>
      <c r="CU41" s="604">
        <v>516.71400000000006</v>
      </c>
      <c r="CV41" s="604">
        <v>153.34800000000001</v>
      </c>
      <c r="CW41" s="604">
        <v>65.701999999999998</v>
      </c>
      <c r="CX41" s="604">
        <v>735.76400000000001</v>
      </c>
      <c r="CY41" s="604">
        <v>166.80799999999999</v>
      </c>
      <c r="CZ41" s="604">
        <v>365.25099999999998</v>
      </c>
      <c r="DA41" s="604">
        <v>532.05899999999997</v>
      </c>
      <c r="DB41" s="604">
        <v>70.421999999999997</v>
      </c>
      <c r="DC41" s="603">
        <v>735.76400000000001</v>
      </c>
      <c r="DD41" s="604">
        <v>133.28299999999999</v>
      </c>
      <c r="DE41" s="417">
        <f t="shared" si="31"/>
        <v>0.22122357385544106</v>
      </c>
      <c r="DG41" s="409" t="str">
        <f t="shared" si="32"/>
        <v>1995/1996</v>
      </c>
      <c r="DH41" s="426">
        <f t="shared" si="33"/>
        <v>0.14042219211147886</v>
      </c>
      <c r="DI41" s="426">
        <f t="shared" si="34"/>
        <v>0.67624020887728453</v>
      </c>
      <c r="DJ41" s="426">
        <f t="shared" si="35"/>
        <v>9.4967428790394673E-2</v>
      </c>
      <c r="DK41" s="426">
        <f t="shared" si="36"/>
        <v>6.6345827790385253E-2</v>
      </c>
      <c r="DL41" s="426">
        <f t="shared" si="37"/>
        <v>6.7227786064351161E-2</v>
      </c>
      <c r="DM41" s="426">
        <f t="shared" si="38"/>
        <v>8.6525027046716066E-2</v>
      </c>
      <c r="DN41" s="426">
        <f t="shared" si="39"/>
        <v>5.9925183444439124E-2</v>
      </c>
      <c r="DO41" s="426">
        <f t="shared" si="40"/>
        <v>0.11047197680499164</v>
      </c>
      <c r="DP41" s="426">
        <f t="shared" si="41"/>
        <v>9.462484423719926E-2</v>
      </c>
      <c r="DQ41" s="426">
        <f t="shared" si="42"/>
        <v>0.11388486552497799</v>
      </c>
      <c r="DR41" s="426">
        <f t="shared" si="43"/>
        <v>8.6525027046716066E-2</v>
      </c>
      <c r="DS41" s="427">
        <f t="shared" si="44"/>
        <v>3.9734999962485841E-2</v>
      </c>
    </row>
    <row r="42" spans="1:123" ht="14.4" x14ac:dyDescent="0.3">
      <c r="A42" s="331" t="s">
        <v>150</v>
      </c>
      <c r="B42" s="587">
        <v>3.41</v>
      </c>
      <c r="C42" s="587">
        <v>4.5599999999999996</v>
      </c>
      <c r="D42" s="587">
        <v>15.537000000000001</v>
      </c>
      <c r="E42" s="587">
        <v>0.629</v>
      </c>
      <c r="F42" s="587">
        <v>1E-3</v>
      </c>
      <c r="G42" s="587">
        <v>16.167000000000002</v>
      </c>
      <c r="H42" s="587">
        <v>1.546</v>
      </c>
      <c r="I42" s="587">
        <v>2.7770000000000001</v>
      </c>
      <c r="J42" s="587">
        <v>4.3230000000000004</v>
      </c>
      <c r="K42" s="587">
        <v>10.827999999999999</v>
      </c>
      <c r="L42" s="587">
        <v>16.167000000000002</v>
      </c>
      <c r="M42" s="587">
        <v>1.016</v>
      </c>
      <c r="N42" s="332">
        <f t="shared" si="12"/>
        <v>6.7058279981519378E-2</v>
      </c>
      <c r="O42" s="344"/>
      <c r="P42" s="334" t="str">
        <f t="shared" si="13"/>
        <v>1996/1997</v>
      </c>
      <c r="Q42" s="592">
        <v>13.877000000000001</v>
      </c>
      <c r="R42" s="592">
        <v>2.57</v>
      </c>
      <c r="S42" s="592">
        <v>35.700000000000003</v>
      </c>
      <c r="T42" s="592">
        <v>3.5070000000000001</v>
      </c>
      <c r="U42" s="592">
        <v>0.47</v>
      </c>
      <c r="V42" s="592">
        <v>39.677</v>
      </c>
      <c r="W42" s="592">
        <v>5</v>
      </c>
      <c r="X42" s="592">
        <v>31.25</v>
      </c>
      <c r="Y42" s="592">
        <v>36.25</v>
      </c>
      <c r="Z42" s="592">
        <v>9.1999999999999998E-2</v>
      </c>
      <c r="AA42" s="592">
        <v>39.677</v>
      </c>
      <c r="AB42" s="592">
        <v>3.335</v>
      </c>
      <c r="AC42" s="335">
        <f t="shared" si="45"/>
        <v>9.176710142534808E-2</v>
      </c>
      <c r="AD42" s="345"/>
      <c r="AE42" s="611" t="str">
        <f t="shared" si="14"/>
        <v>1996/1997</v>
      </c>
      <c r="AF42" s="612">
        <v>0.33600000000000002</v>
      </c>
      <c r="AG42" s="612">
        <v>2.6</v>
      </c>
      <c r="AH42" s="612">
        <v>0.874</v>
      </c>
      <c r="AI42" s="612">
        <v>0.32</v>
      </c>
      <c r="AJ42" s="612">
        <v>2E-3</v>
      </c>
      <c r="AK42" s="612">
        <v>1.196</v>
      </c>
      <c r="AL42" s="612">
        <v>0.25</v>
      </c>
      <c r="AM42" s="612">
        <v>0.2</v>
      </c>
      <c r="AN42" s="612">
        <v>0.45</v>
      </c>
      <c r="AO42" s="612">
        <v>0.23</v>
      </c>
      <c r="AP42" s="612">
        <v>1.196</v>
      </c>
      <c r="AQ42" s="612">
        <v>0.51600000000000001</v>
      </c>
      <c r="AR42" s="613">
        <f t="shared" si="1"/>
        <v>0.75882352941176467</v>
      </c>
      <c r="AS42" s="345"/>
      <c r="AT42" s="955" t="str">
        <f t="shared" si="15"/>
        <v>1996/1997</v>
      </c>
      <c r="AU42" s="956">
        <v>8.6999999999999994E-2</v>
      </c>
      <c r="AV42" s="956">
        <v>9</v>
      </c>
      <c r="AW42" s="956">
        <v>0.78300000000000003</v>
      </c>
      <c r="AX42" s="956">
        <v>0.2</v>
      </c>
      <c r="AY42" s="956">
        <v>0.502</v>
      </c>
      <c r="AZ42" s="956">
        <v>1.4850000000000001</v>
      </c>
      <c r="BA42" s="956">
        <v>0.17199999999999999</v>
      </c>
      <c r="BB42" s="956">
        <v>1.1559999999999999</v>
      </c>
      <c r="BC42" s="956">
        <v>1.3280000000000001</v>
      </c>
      <c r="BD42" s="956">
        <v>7.0000000000000001E-3</v>
      </c>
      <c r="BE42" s="956">
        <v>1.4850000000000001</v>
      </c>
      <c r="BF42" s="956">
        <v>0.15</v>
      </c>
      <c r="BG42" s="957">
        <f t="shared" si="2"/>
        <v>0.11235955056179775</v>
      </c>
      <c r="BH42" s="345"/>
      <c r="BI42" s="337" t="str">
        <f t="shared" si="16"/>
        <v>1996/1997</v>
      </c>
      <c r="BJ42" s="429">
        <f t="shared" si="17"/>
        <v>1.9740000000000004</v>
      </c>
      <c r="BK42" s="429">
        <f t="shared" si="18"/>
        <v>1.9554204660587617</v>
      </c>
      <c r="BL42" s="429">
        <f t="shared" si="19"/>
        <v>3.8599999999999963</v>
      </c>
      <c r="BM42" s="429">
        <f t="shared" si="20"/>
        <v>0.63999999999999968</v>
      </c>
      <c r="BN42" s="429">
        <f t="shared" si="21"/>
        <v>4.1539999999999999</v>
      </c>
      <c r="BO42" s="429">
        <f t="shared" si="22"/>
        <v>8.6540000000000017</v>
      </c>
      <c r="BP42" s="429">
        <f t="shared" si="23"/>
        <v>2.7620000000000009</v>
      </c>
      <c r="BQ42" s="429">
        <f t="shared" si="24"/>
        <v>5.2050000000000001</v>
      </c>
      <c r="BR42" s="429">
        <f t="shared" si="25"/>
        <v>7.9669999999999979</v>
      </c>
      <c r="BS42" s="429">
        <f t="shared" si="26"/>
        <v>0.1679999999999999</v>
      </c>
      <c r="BT42" s="429">
        <f t="shared" si="27"/>
        <v>8.6540000000000017</v>
      </c>
      <c r="BU42" s="429">
        <f t="shared" si="28"/>
        <v>0.51899999999999957</v>
      </c>
      <c r="BV42" s="430">
        <f t="shared" si="46"/>
        <v>6.3798401966810039E-2</v>
      </c>
      <c r="BW42" s="344"/>
      <c r="BX42" s="338" t="str">
        <f t="shared" si="29"/>
        <v>1996/1997</v>
      </c>
      <c r="BY42" s="597">
        <v>19.684000000000001</v>
      </c>
      <c r="BZ42" s="597">
        <v>2.88</v>
      </c>
      <c r="CA42" s="597">
        <v>56.753999999999998</v>
      </c>
      <c r="CB42" s="597">
        <v>5.2960000000000003</v>
      </c>
      <c r="CC42" s="597">
        <v>5.1289999999999996</v>
      </c>
      <c r="CD42" s="597">
        <v>67.179000000000002</v>
      </c>
      <c r="CE42" s="597">
        <v>9.73</v>
      </c>
      <c r="CF42" s="597">
        <v>40.588000000000001</v>
      </c>
      <c r="CG42" s="597">
        <v>50.317999999999998</v>
      </c>
      <c r="CH42" s="597">
        <v>11.324999999999999</v>
      </c>
      <c r="CI42" s="597">
        <v>67.179000000000002</v>
      </c>
      <c r="CJ42" s="597">
        <v>5.5359999999999996</v>
      </c>
      <c r="CK42" s="339">
        <f t="shared" si="47"/>
        <v>8.9807439611959181E-2</v>
      </c>
      <c r="CL42" s="340"/>
      <c r="CM42" s="341">
        <f t="shared" si="49"/>
        <v>0.62903055291257015</v>
      </c>
      <c r="CN42" s="342">
        <f t="shared" si="50"/>
        <v>0.27376043979278997</v>
      </c>
      <c r="CO42" s="342">
        <f t="shared" si="48"/>
        <v>6.8012827289706396E-2</v>
      </c>
      <c r="CP42" s="343">
        <f t="shared" si="51"/>
        <v>2.2977408766171075</v>
      </c>
      <c r="CR42" s="416" t="str">
        <f t="shared" si="30"/>
        <v>1996/1997</v>
      </c>
      <c r="CS42" s="604">
        <v>141.49</v>
      </c>
      <c r="CT42" s="604">
        <v>4.1900000000000004</v>
      </c>
      <c r="CU42" s="604">
        <v>592.88699999999994</v>
      </c>
      <c r="CV42" s="604">
        <v>133.28299999999999</v>
      </c>
      <c r="CW42" s="604">
        <v>64.846000000000004</v>
      </c>
      <c r="CX42" s="604">
        <v>791.01599999999996</v>
      </c>
      <c r="CY42" s="604">
        <v>171.31299999999999</v>
      </c>
      <c r="CZ42" s="604">
        <v>387.81599999999997</v>
      </c>
      <c r="DA42" s="604">
        <v>559.12900000000002</v>
      </c>
      <c r="DB42" s="604">
        <v>65.572000000000003</v>
      </c>
      <c r="DC42" s="603">
        <v>791.01599999999996</v>
      </c>
      <c r="DD42" s="604">
        <v>166.315</v>
      </c>
      <c r="DE42" s="417">
        <f t="shared" si="31"/>
        <v>0.26623136508505668</v>
      </c>
      <c r="DG42" s="409" t="str">
        <f t="shared" si="32"/>
        <v>1996/1997</v>
      </c>
      <c r="DH42" s="426">
        <f t="shared" si="33"/>
        <v>0.13911937239380875</v>
      </c>
      <c r="DI42" s="426">
        <f t="shared" si="34"/>
        <v>0.68735083532219565</v>
      </c>
      <c r="DJ42" s="426">
        <f t="shared" si="35"/>
        <v>9.5724817713999474E-2</v>
      </c>
      <c r="DK42" s="426">
        <f t="shared" si="36"/>
        <v>3.9734999962485841E-2</v>
      </c>
      <c r="DL42" s="426">
        <f t="shared" si="37"/>
        <v>7.9095086821083793E-2</v>
      </c>
      <c r="DM42" s="426">
        <f t="shared" si="38"/>
        <v>8.4927485664006805E-2</v>
      </c>
      <c r="DN42" s="426">
        <f t="shared" si="39"/>
        <v>5.6796623723827155E-2</v>
      </c>
      <c r="DO42" s="426">
        <f t="shared" si="40"/>
        <v>0.10465787899416219</v>
      </c>
      <c r="DP42" s="426">
        <f t="shared" si="41"/>
        <v>8.9993543529310757E-2</v>
      </c>
      <c r="DQ42" s="426">
        <f t="shared" si="42"/>
        <v>0.17271091319465623</v>
      </c>
      <c r="DR42" s="426">
        <f t="shared" si="43"/>
        <v>8.4927485664006805E-2</v>
      </c>
      <c r="DS42" s="427">
        <f t="shared" si="44"/>
        <v>3.3286233953642184E-2</v>
      </c>
    </row>
    <row r="43" spans="1:123" ht="14.4" x14ac:dyDescent="0.3">
      <c r="A43" s="331" t="s">
        <v>151</v>
      </c>
      <c r="B43" s="587">
        <v>3.1850000000000001</v>
      </c>
      <c r="C43" s="587">
        <v>6.08</v>
      </c>
      <c r="D43" s="587">
        <v>19.361000000000001</v>
      </c>
      <c r="E43" s="587">
        <v>1.016</v>
      </c>
      <c r="F43" s="587">
        <v>2E-3</v>
      </c>
      <c r="G43" s="587">
        <v>20.379000000000001</v>
      </c>
      <c r="H43" s="587">
        <v>1.65</v>
      </c>
      <c r="I43" s="587">
        <v>4.7</v>
      </c>
      <c r="J43" s="587">
        <v>6.35</v>
      </c>
      <c r="K43" s="587">
        <v>12.222</v>
      </c>
      <c r="L43" s="587">
        <v>20.379000000000001</v>
      </c>
      <c r="M43" s="587">
        <v>1.8069999999999999</v>
      </c>
      <c r="N43" s="332">
        <f t="shared" si="12"/>
        <v>9.7297006245961659E-2</v>
      </c>
      <c r="O43" s="344"/>
      <c r="P43" s="334" t="str">
        <f t="shared" si="13"/>
        <v>1997/1998</v>
      </c>
      <c r="Q43" s="592">
        <v>11.365</v>
      </c>
      <c r="R43" s="592">
        <v>2.65</v>
      </c>
      <c r="S43" s="592">
        <v>30.1</v>
      </c>
      <c r="T43" s="592">
        <v>3.335</v>
      </c>
      <c r="U43" s="592">
        <v>1.722</v>
      </c>
      <c r="V43" s="592">
        <v>35.156999999999996</v>
      </c>
      <c r="W43" s="592">
        <v>4.9000000000000004</v>
      </c>
      <c r="X43" s="592">
        <v>28.5</v>
      </c>
      <c r="Y43" s="592">
        <v>33.4</v>
      </c>
      <c r="Z43" s="592">
        <v>6.0000000000000001E-3</v>
      </c>
      <c r="AA43" s="592">
        <v>35.156999999999996</v>
      </c>
      <c r="AB43" s="592">
        <v>1.7509999999999999</v>
      </c>
      <c r="AC43" s="335">
        <f t="shared" si="45"/>
        <v>5.2415733700532839E-2</v>
      </c>
      <c r="AD43" s="345"/>
      <c r="AE43" s="611" t="str">
        <f t="shared" si="14"/>
        <v>1997/1998</v>
      </c>
      <c r="AF43" s="612">
        <v>0.35699999999999998</v>
      </c>
      <c r="AG43" s="612">
        <v>2.29</v>
      </c>
      <c r="AH43" s="612">
        <v>0.81699999999999995</v>
      </c>
      <c r="AI43" s="612">
        <v>0.51600000000000001</v>
      </c>
      <c r="AJ43" s="612">
        <v>4.0000000000000001E-3</v>
      </c>
      <c r="AK43" s="612">
        <v>1.337</v>
      </c>
      <c r="AL43" s="612">
        <v>0.25</v>
      </c>
      <c r="AM43" s="612">
        <v>0.2</v>
      </c>
      <c r="AN43" s="612">
        <v>0.45</v>
      </c>
      <c r="AO43" s="612">
        <v>0.127</v>
      </c>
      <c r="AP43" s="612">
        <v>1.337</v>
      </c>
      <c r="AQ43" s="612">
        <v>0.76</v>
      </c>
      <c r="AR43" s="613">
        <f t="shared" si="1"/>
        <v>1.3171577123050262</v>
      </c>
      <c r="AS43" s="345"/>
      <c r="AT43" s="955" t="str">
        <f t="shared" si="15"/>
        <v>1997/1998</v>
      </c>
      <c r="AU43" s="956">
        <v>0.1</v>
      </c>
      <c r="AV43" s="956">
        <v>9.43</v>
      </c>
      <c r="AW43" s="956">
        <v>0.94299999999999995</v>
      </c>
      <c r="AX43" s="956">
        <v>0.15</v>
      </c>
      <c r="AY43" s="956">
        <v>1</v>
      </c>
      <c r="AZ43" s="956">
        <v>2.093</v>
      </c>
      <c r="BA43" s="956">
        <v>0.186</v>
      </c>
      <c r="BB43" s="956">
        <v>1.625</v>
      </c>
      <c r="BC43" s="956">
        <v>1.8109999999999999</v>
      </c>
      <c r="BD43" s="956">
        <v>3.2000000000000001E-2</v>
      </c>
      <c r="BE43" s="956">
        <v>2.093</v>
      </c>
      <c r="BF43" s="956">
        <v>0.25</v>
      </c>
      <c r="BG43" s="957">
        <f t="shared" si="2"/>
        <v>0.13564839934888767</v>
      </c>
      <c r="BH43" s="345"/>
      <c r="BI43" s="337" t="str">
        <f t="shared" si="16"/>
        <v>1997/1998</v>
      </c>
      <c r="BJ43" s="429">
        <f t="shared" si="17"/>
        <v>1.8110000000000006</v>
      </c>
      <c r="BK43" s="429">
        <f t="shared" si="18"/>
        <v>1.9679734953064547</v>
      </c>
      <c r="BL43" s="429">
        <f t="shared" si="19"/>
        <v>3.5639999999999907</v>
      </c>
      <c r="BM43" s="429">
        <f t="shared" si="20"/>
        <v>0.51899999999999957</v>
      </c>
      <c r="BN43" s="429">
        <f t="shared" si="21"/>
        <v>4.4870000000000001</v>
      </c>
      <c r="BO43" s="429">
        <f t="shared" si="22"/>
        <v>8.57</v>
      </c>
      <c r="BP43" s="429">
        <f t="shared" si="23"/>
        <v>2.661999999999999</v>
      </c>
      <c r="BQ43" s="429">
        <f t="shared" si="24"/>
        <v>5.2339999999999973</v>
      </c>
      <c r="BR43" s="429">
        <f t="shared" si="25"/>
        <v>7.8959999999999972</v>
      </c>
      <c r="BS43" s="429">
        <f t="shared" si="26"/>
        <v>0.14900000000000005</v>
      </c>
      <c r="BT43" s="429">
        <f t="shared" si="27"/>
        <v>8.57</v>
      </c>
      <c r="BU43" s="429">
        <f t="shared" si="28"/>
        <v>0.52500000000000013</v>
      </c>
      <c r="BV43" s="430">
        <f t="shared" si="46"/>
        <v>6.5257924176507179E-2</v>
      </c>
      <c r="BW43" s="344"/>
      <c r="BX43" s="338" t="str">
        <f t="shared" si="29"/>
        <v>1997/1998</v>
      </c>
      <c r="BY43" s="597">
        <v>16.818000000000001</v>
      </c>
      <c r="BZ43" s="597">
        <v>3.26</v>
      </c>
      <c r="CA43" s="597">
        <v>54.784999999999997</v>
      </c>
      <c r="CB43" s="597">
        <v>5.5359999999999996</v>
      </c>
      <c r="CC43" s="597">
        <v>7.2149999999999999</v>
      </c>
      <c r="CD43" s="597">
        <v>67.536000000000001</v>
      </c>
      <c r="CE43" s="597">
        <v>9.6479999999999997</v>
      </c>
      <c r="CF43" s="597">
        <v>40.259</v>
      </c>
      <c r="CG43" s="597">
        <v>49.906999999999996</v>
      </c>
      <c r="CH43" s="597">
        <v>12.536</v>
      </c>
      <c r="CI43" s="597">
        <v>67.536000000000001</v>
      </c>
      <c r="CJ43" s="597">
        <v>5.093</v>
      </c>
      <c r="CK43" s="339">
        <f t="shared" si="47"/>
        <v>8.1562384895024265E-2</v>
      </c>
      <c r="CL43" s="340"/>
      <c r="CM43" s="341">
        <f t="shared" si="49"/>
        <v>0.54942046180523874</v>
      </c>
      <c r="CN43" s="342">
        <f t="shared" si="50"/>
        <v>0.35339965318974176</v>
      </c>
      <c r="CO43" s="342">
        <f t="shared" si="48"/>
        <v>6.5054303185178255E-2</v>
      </c>
      <c r="CP43" s="343">
        <f t="shared" si="51"/>
        <v>1.5546717628221682</v>
      </c>
      <c r="CR43" s="416" t="str">
        <f t="shared" si="30"/>
        <v>1997/1998</v>
      </c>
      <c r="CS43" s="604">
        <v>136.25200000000001</v>
      </c>
      <c r="CT43" s="604">
        <v>4.21</v>
      </c>
      <c r="CU43" s="604">
        <v>574.14700000000005</v>
      </c>
      <c r="CV43" s="604">
        <v>166.315</v>
      </c>
      <c r="CW43" s="604">
        <v>63.206000000000003</v>
      </c>
      <c r="CX43" s="604">
        <v>803.66800000000001</v>
      </c>
      <c r="CY43" s="604">
        <v>172.572</v>
      </c>
      <c r="CZ43" s="604">
        <v>400.55399999999997</v>
      </c>
      <c r="DA43" s="604">
        <v>573.12599999999998</v>
      </c>
      <c r="DB43" s="604">
        <v>63.347000000000001</v>
      </c>
      <c r="DC43" s="603">
        <v>803.66800000000001</v>
      </c>
      <c r="DD43" s="604">
        <v>167.19499999999999</v>
      </c>
      <c r="DE43" s="417">
        <f t="shared" si="31"/>
        <v>0.26268985487208413</v>
      </c>
      <c r="DG43" s="409" t="str">
        <f t="shared" si="32"/>
        <v>1997/1998</v>
      </c>
      <c r="DH43" s="426">
        <f t="shared" si="33"/>
        <v>0.123433050524029</v>
      </c>
      <c r="DI43" s="426">
        <f t="shared" si="34"/>
        <v>0.77434679334916856</v>
      </c>
      <c r="DJ43" s="426">
        <f t="shared" si="35"/>
        <v>9.5419814089423072E-2</v>
      </c>
      <c r="DK43" s="426">
        <f t="shared" si="36"/>
        <v>3.3286233953642184E-2</v>
      </c>
      <c r="DL43" s="426">
        <f t="shared" si="37"/>
        <v>0.11415055532702591</v>
      </c>
      <c r="DM43" s="426">
        <f t="shared" si="38"/>
        <v>8.4034700896390049E-2</v>
      </c>
      <c r="DN43" s="426">
        <f t="shared" si="39"/>
        <v>5.5907099645365409E-2</v>
      </c>
      <c r="DO43" s="426">
        <f t="shared" si="40"/>
        <v>0.10050829601002612</v>
      </c>
      <c r="DP43" s="426">
        <f t="shared" si="41"/>
        <v>8.7078583068993548E-2</v>
      </c>
      <c r="DQ43" s="426">
        <f t="shared" si="42"/>
        <v>0.19789413863324229</v>
      </c>
      <c r="DR43" s="426">
        <f t="shared" si="43"/>
        <v>8.4034700896390049E-2</v>
      </c>
      <c r="DS43" s="427">
        <f t="shared" si="44"/>
        <v>3.0461437243936722E-2</v>
      </c>
    </row>
    <row r="44" spans="1:123" ht="14.4" x14ac:dyDescent="0.3">
      <c r="A44" s="331" t="s">
        <v>152</v>
      </c>
      <c r="B44" s="587">
        <v>2.5150000000000001</v>
      </c>
      <c r="C44" s="587">
        <v>5.37</v>
      </c>
      <c r="D44" s="587">
        <v>13.504</v>
      </c>
      <c r="E44" s="587">
        <v>1.8069999999999999</v>
      </c>
      <c r="F44" s="587">
        <v>2E-3</v>
      </c>
      <c r="G44" s="587">
        <v>15.313000000000001</v>
      </c>
      <c r="H44" s="587">
        <v>1.6</v>
      </c>
      <c r="I44" s="587">
        <v>4.8499999999999996</v>
      </c>
      <c r="J44" s="587">
        <v>6.45</v>
      </c>
      <c r="K44" s="587">
        <v>7.8819999999999997</v>
      </c>
      <c r="L44" s="587">
        <v>15.313000000000001</v>
      </c>
      <c r="M44" s="587">
        <v>0.98099999999999998</v>
      </c>
      <c r="N44" s="332">
        <f t="shared" si="12"/>
        <v>6.8448227742115536E-2</v>
      </c>
      <c r="O44" s="344"/>
      <c r="P44" s="334" t="str">
        <f t="shared" si="13"/>
        <v>1998/1999</v>
      </c>
      <c r="Q44" s="592">
        <v>12.1</v>
      </c>
      <c r="R44" s="592">
        <v>2.68</v>
      </c>
      <c r="S44" s="592">
        <v>32.393000000000001</v>
      </c>
      <c r="T44" s="592">
        <v>1.7509999999999999</v>
      </c>
      <c r="U44" s="592">
        <v>1.18</v>
      </c>
      <c r="V44" s="592">
        <v>35.323999999999998</v>
      </c>
      <c r="W44" s="592">
        <v>5</v>
      </c>
      <c r="X44" s="592">
        <v>28.2</v>
      </c>
      <c r="Y44" s="592">
        <v>33.200000000000003</v>
      </c>
      <c r="Z44" s="592">
        <v>8.0000000000000002E-3</v>
      </c>
      <c r="AA44" s="592">
        <v>35.323999999999998</v>
      </c>
      <c r="AB44" s="592">
        <v>2.1160000000000001</v>
      </c>
      <c r="AC44" s="335">
        <f t="shared" si="45"/>
        <v>6.3719585642013965E-2</v>
      </c>
      <c r="AD44" s="345"/>
      <c r="AE44" s="611" t="str">
        <f t="shared" si="14"/>
        <v>1998/1999</v>
      </c>
      <c r="AF44" s="612">
        <v>0.33200000000000002</v>
      </c>
      <c r="AG44" s="612">
        <v>1.95</v>
      </c>
      <c r="AH44" s="612">
        <v>0.64700000000000002</v>
      </c>
      <c r="AI44" s="612">
        <v>0.76</v>
      </c>
      <c r="AJ44" s="612">
        <v>7.0000000000000001E-3</v>
      </c>
      <c r="AK44" s="612">
        <v>1.4139999999999999</v>
      </c>
      <c r="AL44" s="612">
        <v>0.25</v>
      </c>
      <c r="AM44" s="612">
        <v>0.15</v>
      </c>
      <c r="AN44" s="612">
        <v>0.4</v>
      </c>
      <c r="AO44" s="612">
        <v>0.19600000000000001</v>
      </c>
      <c r="AP44" s="612">
        <v>1.4139999999999999</v>
      </c>
      <c r="AQ44" s="612">
        <v>0.81799999999999995</v>
      </c>
      <c r="AR44" s="613">
        <f t="shared" si="1"/>
        <v>1.3724832214765097</v>
      </c>
      <c r="AS44" s="345"/>
      <c r="AT44" s="955" t="str">
        <f t="shared" si="15"/>
        <v>1998/1999</v>
      </c>
      <c r="AU44" s="956">
        <v>7.2999999999999995E-2</v>
      </c>
      <c r="AV44" s="956">
        <v>8.5500000000000007</v>
      </c>
      <c r="AW44" s="956">
        <v>0.624</v>
      </c>
      <c r="AX44" s="956">
        <v>0.25</v>
      </c>
      <c r="AY44" s="956">
        <v>1.2</v>
      </c>
      <c r="AZ44" s="956">
        <v>2.0739999999999998</v>
      </c>
      <c r="BA44" s="956">
        <v>0.17399999999999999</v>
      </c>
      <c r="BB44" s="956">
        <v>1.625</v>
      </c>
      <c r="BC44" s="956">
        <v>1.7989999999999999</v>
      </c>
      <c r="BD44" s="956">
        <v>2.5000000000000001E-2</v>
      </c>
      <c r="BE44" s="956">
        <v>2.0739999999999998</v>
      </c>
      <c r="BF44" s="956">
        <v>0.25</v>
      </c>
      <c r="BG44" s="957">
        <f t="shared" si="2"/>
        <v>0.13706140350877194</v>
      </c>
      <c r="BH44" s="345"/>
      <c r="BI44" s="337" t="str">
        <f t="shared" si="16"/>
        <v>1998/1999</v>
      </c>
      <c r="BJ44" s="429">
        <f t="shared" si="17"/>
        <v>1.8079999999999992</v>
      </c>
      <c r="BK44" s="429">
        <f t="shared" si="18"/>
        <v>2.0956858407079668</v>
      </c>
      <c r="BL44" s="429">
        <f t="shared" si="19"/>
        <v>3.7890000000000019</v>
      </c>
      <c r="BM44" s="429">
        <f t="shared" si="20"/>
        <v>0.52500000000000013</v>
      </c>
      <c r="BN44" s="429">
        <f t="shared" si="21"/>
        <v>4.4400000000000004</v>
      </c>
      <c r="BO44" s="429">
        <f t="shared" si="22"/>
        <v>8.7539999999999978</v>
      </c>
      <c r="BP44" s="429">
        <f t="shared" si="23"/>
        <v>2.7020000000000013</v>
      </c>
      <c r="BQ44" s="429">
        <f t="shared" si="24"/>
        <v>5.6169999999999991</v>
      </c>
      <c r="BR44" s="429">
        <f t="shared" si="25"/>
        <v>8.3189999999999937</v>
      </c>
      <c r="BS44" s="429">
        <f t="shared" si="26"/>
        <v>2.9000000000000879E-2</v>
      </c>
      <c r="BT44" s="429">
        <f t="shared" si="27"/>
        <v>8.7539999999999978</v>
      </c>
      <c r="BU44" s="429">
        <f t="shared" si="28"/>
        <v>0.40599999999999981</v>
      </c>
      <c r="BV44" s="430">
        <f t="shared" si="46"/>
        <v>4.8634403449928129E-2</v>
      </c>
      <c r="BW44" s="344"/>
      <c r="BX44" s="338" t="str">
        <f t="shared" si="29"/>
        <v>1998/1999</v>
      </c>
      <c r="BY44" s="597">
        <v>16.827999999999999</v>
      </c>
      <c r="BZ44" s="597">
        <v>3.03</v>
      </c>
      <c r="CA44" s="597">
        <v>50.957000000000001</v>
      </c>
      <c r="CB44" s="597">
        <v>5.093</v>
      </c>
      <c r="CC44" s="597">
        <v>6.8289999999999997</v>
      </c>
      <c r="CD44" s="597">
        <v>62.878999999999998</v>
      </c>
      <c r="CE44" s="597">
        <v>9.7260000000000009</v>
      </c>
      <c r="CF44" s="597">
        <v>40.442</v>
      </c>
      <c r="CG44" s="597">
        <v>50.167999999999999</v>
      </c>
      <c r="CH44" s="597">
        <v>8.14</v>
      </c>
      <c r="CI44" s="597">
        <v>62.878999999999998</v>
      </c>
      <c r="CJ44" s="597">
        <v>4.5709999999999997</v>
      </c>
      <c r="CK44" s="339">
        <f t="shared" si="47"/>
        <v>7.8394045414008365E-2</v>
      </c>
      <c r="CL44" s="340"/>
      <c r="CM44" s="341">
        <f t="shared" si="49"/>
        <v>0.63569283906038421</v>
      </c>
      <c r="CN44" s="342">
        <f t="shared" si="50"/>
        <v>0.26500775163373042</v>
      </c>
      <c r="CO44" s="342">
        <f t="shared" si="48"/>
        <v>7.4356810644268731E-2</v>
      </c>
      <c r="CP44" s="343">
        <f t="shared" si="51"/>
        <v>2.3987707345971567</v>
      </c>
      <c r="CR44" s="416" t="str">
        <f t="shared" si="30"/>
        <v>1998/1999</v>
      </c>
      <c r="CS44" s="604">
        <v>138.95099999999999</v>
      </c>
      <c r="CT44" s="604">
        <v>4.3600000000000003</v>
      </c>
      <c r="CU44" s="604">
        <v>605.81100000000004</v>
      </c>
      <c r="CV44" s="604">
        <v>167.19499999999999</v>
      </c>
      <c r="CW44" s="604">
        <v>66.555999999999997</v>
      </c>
      <c r="CX44" s="604">
        <v>839.56200000000001</v>
      </c>
      <c r="CY44" s="604">
        <v>176.93</v>
      </c>
      <c r="CZ44" s="604">
        <v>404.32299999999998</v>
      </c>
      <c r="DA44" s="604">
        <v>581.25300000000004</v>
      </c>
      <c r="DB44" s="604">
        <v>66.938000000000002</v>
      </c>
      <c r="DC44" s="603">
        <v>839.56200000000001</v>
      </c>
      <c r="DD44" s="604">
        <v>191.37100000000001</v>
      </c>
      <c r="DE44" s="417">
        <f t="shared" si="31"/>
        <v>0.29523859479690401</v>
      </c>
      <c r="DG44" s="409" t="str">
        <f t="shared" si="32"/>
        <v>1998/1999</v>
      </c>
      <c r="DH44" s="426">
        <f t="shared" si="33"/>
        <v>0.12110744075249548</v>
      </c>
      <c r="DI44" s="426">
        <f t="shared" si="34"/>
        <v>0.69495412844036686</v>
      </c>
      <c r="DJ44" s="426">
        <f t="shared" si="35"/>
        <v>8.4113692224142514E-2</v>
      </c>
      <c r="DK44" s="426">
        <f t="shared" si="36"/>
        <v>3.0461437243936722E-2</v>
      </c>
      <c r="DL44" s="426">
        <f t="shared" si="37"/>
        <v>0.10260532483923313</v>
      </c>
      <c r="DM44" s="426">
        <f t="shared" si="38"/>
        <v>7.4895004776300025E-2</v>
      </c>
      <c r="DN44" s="426">
        <f t="shared" si="39"/>
        <v>5.4970892443339178E-2</v>
      </c>
      <c r="DO44" s="426">
        <f t="shared" si="40"/>
        <v>0.10002399072029047</v>
      </c>
      <c r="DP44" s="426">
        <f t="shared" si="41"/>
        <v>8.6310092162965174E-2</v>
      </c>
      <c r="DQ44" s="426">
        <f t="shared" si="42"/>
        <v>0.12160506737578057</v>
      </c>
      <c r="DR44" s="426">
        <f t="shared" si="43"/>
        <v>7.4895004776300025E-2</v>
      </c>
      <c r="DS44" s="427">
        <f t="shared" si="44"/>
        <v>2.3885541696495288E-2</v>
      </c>
    </row>
    <row r="45" spans="1:123" ht="14.4" x14ac:dyDescent="0.3">
      <c r="A45" s="331" t="s">
        <v>153</v>
      </c>
      <c r="B45" s="587">
        <v>3.1</v>
      </c>
      <c r="C45" s="587">
        <v>5.55</v>
      </c>
      <c r="D45" s="587">
        <v>17.2</v>
      </c>
      <c r="E45" s="587">
        <v>0.98099999999999998</v>
      </c>
      <c r="F45" s="587">
        <v>2.3E-2</v>
      </c>
      <c r="G45" s="587">
        <v>18.204000000000001</v>
      </c>
      <c r="H45" s="587">
        <v>1.52</v>
      </c>
      <c r="I45" s="587">
        <v>4</v>
      </c>
      <c r="J45" s="587">
        <v>5.52</v>
      </c>
      <c r="K45" s="587">
        <v>11.923</v>
      </c>
      <c r="L45" s="587">
        <v>18.204000000000001</v>
      </c>
      <c r="M45" s="587">
        <v>0.76100000000000001</v>
      </c>
      <c r="N45" s="332">
        <f t="shared" si="12"/>
        <v>4.3627816316000691E-2</v>
      </c>
      <c r="O45" s="344"/>
      <c r="P45" s="334" t="str">
        <f t="shared" si="13"/>
        <v>1999/2000</v>
      </c>
      <c r="Q45" s="592">
        <v>12.577999999999999</v>
      </c>
      <c r="R45" s="592">
        <v>2.52</v>
      </c>
      <c r="S45" s="592">
        <v>31.640999999999998</v>
      </c>
      <c r="T45" s="592">
        <v>2.1160000000000001</v>
      </c>
      <c r="U45" s="592">
        <v>1.6319999999999999</v>
      </c>
      <c r="V45" s="592">
        <v>35.389000000000003</v>
      </c>
      <c r="W45" s="592">
        <v>5</v>
      </c>
      <c r="X45" s="592">
        <v>28.5</v>
      </c>
      <c r="Y45" s="592">
        <v>33.5</v>
      </c>
      <c r="Z45" s="592">
        <v>0.222</v>
      </c>
      <c r="AA45" s="592">
        <v>35.389000000000003</v>
      </c>
      <c r="AB45" s="592">
        <v>1.667</v>
      </c>
      <c r="AC45" s="335">
        <f t="shared" si="45"/>
        <v>4.9433604175315816E-2</v>
      </c>
      <c r="AD45" s="345"/>
      <c r="AE45" s="611" t="str">
        <f t="shared" si="14"/>
        <v>1999/2000</v>
      </c>
      <c r="AF45" s="612">
        <v>0.40600000000000003</v>
      </c>
      <c r="AG45" s="612">
        <v>2.33</v>
      </c>
      <c r="AH45" s="612">
        <v>0.94699999999999995</v>
      </c>
      <c r="AI45" s="612">
        <v>0.81799999999999995</v>
      </c>
      <c r="AJ45" s="612">
        <v>2.9000000000000001E-2</v>
      </c>
      <c r="AK45" s="612">
        <v>1.794</v>
      </c>
      <c r="AL45" s="612">
        <v>0.3</v>
      </c>
      <c r="AM45" s="612">
        <v>0.2</v>
      </c>
      <c r="AN45" s="612">
        <v>0.5</v>
      </c>
      <c r="AO45" s="612">
        <v>0.222</v>
      </c>
      <c r="AP45" s="612">
        <v>1.794</v>
      </c>
      <c r="AQ45" s="612">
        <v>1.0720000000000001</v>
      </c>
      <c r="AR45" s="613">
        <f t="shared" si="1"/>
        <v>1.4847645429362881</v>
      </c>
      <c r="AS45" s="345"/>
      <c r="AT45" s="955" t="str">
        <f t="shared" si="15"/>
        <v>1999/2000</v>
      </c>
      <c r="AU45" s="956">
        <v>6.9000000000000006E-2</v>
      </c>
      <c r="AV45" s="956">
        <v>9.4499999999999993</v>
      </c>
      <c r="AW45" s="956">
        <v>0.65200000000000002</v>
      </c>
      <c r="AX45" s="956">
        <v>0.25</v>
      </c>
      <c r="AY45" s="956">
        <v>1.26</v>
      </c>
      <c r="AZ45" s="956">
        <v>2.1619999999999999</v>
      </c>
      <c r="BA45" s="956">
        <v>0.17499999999999999</v>
      </c>
      <c r="BB45" s="956">
        <v>1.7270000000000001</v>
      </c>
      <c r="BC45" s="956">
        <v>1.9019999999999999</v>
      </c>
      <c r="BD45" s="956">
        <v>2.5000000000000001E-2</v>
      </c>
      <c r="BE45" s="956">
        <v>2.1619999999999999</v>
      </c>
      <c r="BF45" s="956">
        <v>0.23499999999999999</v>
      </c>
      <c r="BG45" s="957">
        <f t="shared" si="2"/>
        <v>0.12195121951219512</v>
      </c>
      <c r="BH45" s="345"/>
      <c r="BI45" s="337" t="str">
        <f t="shared" si="16"/>
        <v>1999/2000</v>
      </c>
      <c r="BJ45" s="429">
        <f t="shared" si="17"/>
        <v>2.0140000000000025</v>
      </c>
      <c r="BK45" s="429">
        <f t="shared" si="18"/>
        <v>2.1380337636544207</v>
      </c>
      <c r="BL45" s="429">
        <f t="shared" si="19"/>
        <v>4.306000000000008</v>
      </c>
      <c r="BM45" s="429">
        <f t="shared" si="20"/>
        <v>0.40599999999999981</v>
      </c>
      <c r="BN45" s="429">
        <f t="shared" si="21"/>
        <v>4.6350000000000007</v>
      </c>
      <c r="BO45" s="429">
        <f t="shared" si="22"/>
        <v>9.3469999999999978</v>
      </c>
      <c r="BP45" s="429">
        <f t="shared" si="23"/>
        <v>2.8410000000000011</v>
      </c>
      <c r="BQ45" s="429">
        <f t="shared" si="24"/>
        <v>5.8419999999999979</v>
      </c>
      <c r="BR45" s="429">
        <f t="shared" si="25"/>
        <v>8.6829999999999945</v>
      </c>
      <c r="BS45" s="429">
        <f t="shared" si="26"/>
        <v>0.15299999999999991</v>
      </c>
      <c r="BT45" s="429">
        <f t="shared" si="27"/>
        <v>9.3469999999999978</v>
      </c>
      <c r="BU45" s="429">
        <f t="shared" si="28"/>
        <v>0.51100000000000023</v>
      </c>
      <c r="BV45" s="430">
        <f t="shared" si="46"/>
        <v>5.7831598008148542E-2</v>
      </c>
      <c r="BW45" s="344"/>
      <c r="BX45" s="338" t="str">
        <f t="shared" si="29"/>
        <v>1999/2000</v>
      </c>
      <c r="BY45" s="597">
        <v>18.167000000000002</v>
      </c>
      <c r="BZ45" s="597">
        <v>3.01</v>
      </c>
      <c r="CA45" s="597">
        <v>54.746000000000002</v>
      </c>
      <c r="CB45" s="597">
        <v>4.5709999999999997</v>
      </c>
      <c r="CC45" s="597">
        <v>7.5789999999999997</v>
      </c>
      <c r="CD45" s="597">
        <v>66.896000000000001</v>
      </c>
      <c r="CE45" s="597">
        <v>9.8360000000000003</v>
      </c>
      <c r="CF45" s="597">
        <v>40.268999999999998</v>
      </c>
      <c r="CG45" s="597">
        <v>50.104999999999997</v>
      </c>
      <c r="CH45" s="597">
        <v>12.545</v>
      </c>
      <c r="CI45" s="597">
        <v>66.896000000000001</v>
      </c>
      <c r="CJ45" s="597">
        <v>4.2460000000000004</v>
      </c>
      <c r="CK45" s="339">
        <f t="shared" si="47"/>
        <v>6.7773343974461303E-2</v>
      </c>
      <c r="CL45" s="340"/>
      <c r="CM45" s="341">
        <f t="shared" si="49"/>
        <v>0.57796003360976134</v>
      </c>
      <c r="CN45" s="342">
        <f t="shared" si="50"/>
        <v>0.31417820480035069</v>
      </c>
      <c r="CO45" s="342">
        <f t="shared" si="48"/>
        <v>7.8654148248273992E-2</v>
      </c>
      <c r="CP45" s="343">
        <f t="shared" si="51"/>
        <v>1.839593023255814</v>
      </c>
      <c r="CR45" s="416" t="str">
        <f t="shared" si="30"/>
        <v>1999/2000</v>
      </c>
      <c r="CS45" s="604">
        <v>138.83600000000001</v>
      </c>
      <c r="CT45" s="604">
        <v>4.38</v>
      </c>
      <c r="CU45" s="604">
        <v>608.08900000000006</v>
      </c>
      <c r="CV45" s="604">
        <v>191.37100000000001</v>
      </c>
      <c r="CW45" s="604">
        <v>70.858999999999995</v>
      </c>
      <c r="CX45" s="604">
        <v>870.31899999999996</v>
      </c>
      <c r="CY45" s="604">
        <v>177.941</v>
      </c>
      <c r="CZ45" s="604">
        <v>422.43299999999999</v>
      </c>
      <c r="DA45" s="604">
        <v>600.37400000000002</v>
      </c>
      <c r="DB45" s="604">
        <v>75.540999999999997</v>
      </c>
      <c r="DC45" s="603">
        <v>870.31899999999996</v>
      </c>
      <c r="DD45" s="604">
        <v>194.404</v>
      </c>
      <c r="DE45" s="417">
        <f t="shared" si="31"/>
        <v>0.2876160463963664</v>
      </c>
      <c r="DG45" s="409" t="str">
        <f t="shared" si="32"/>
        <v>1999/2000</v>
      </c>
      <c r="DH45" s="426">
        <f t="shared" si="33"/>
        <v>0.13085222852862369</v>
      </c>
      <c r="DI45" s="426">
        <f t="shared" si="34"/>
        <v>0.68721461187214605</v>
      </c>
      <c r="DJ45" s="426">
        <f t="shared" si="35"/>
        <v>9.002958448516582E-2</v>
      </c>
      <c r="DK45" s="426">
        <f t="shared" si="36"/>
        <v>2.3885541696495288E-2</v>
      </c>
      <c r="DL45" s="426">
        <f t="shared" si="37"/>
        <v>0.10695889019037808</v>
      </c>
      <c r="DM45" s="426">
        <f t="shared" si="38"/>
        <v>7.6863770640420354E-2</v>
      </c>
      <c r="DN45" s="426">
        <f t="shared" si="39"/>
        <v>5.5276749034792433E-2</v>
      </c>
      <c r="DO45" s="426">
        <f t="shared" si="40"/>
        <v>9.5326359446350067E-2</v>
      </c>
      <c r="DP45" s="426">
        <f t="shared" si="41"/>
        <v>8.3456312232042015E-2</v>
      </c>
      <c r="DQ45" s="426">
        <f t="shared" si="42"/>
        <v>0.16606875736355092</v>
      </c>
      <c r="DR45" s="426">
        <f t="shared" si="43"/>
        <v>7.6863770640420354E-2</v>
      </c>
      <c r="DS45" s="427">
        <f t="shared" si="44"/>
        <v>2.1841114380362545E-2</v>
      </c>
    </row>
    <row r="46" spans="1:123" ht="14.4" x14ac:dyDescent="0.3">
      <c r="A46" s="331" t="s">
        <v>154</v>
      </c>
      <c r="B46" s="588">
        <v>2.8159999999999998</v>
      </c>
      <c r="C46" s="588">
        <v>5.45</v>
      </c>
      <c r="D46" s="588">
        <v>15.359</v>
      </c>
      <c r="E46" s="588">
        <v>0.76100000000000001</v>
      </c>
      <c r="F46" s="588">
        <v>2.3E-2</v>
      </c>
      <c r="G46" s="588">
        <v>16.143000000000001</v>
      </c>
      <c r="H46" s="588">
        <v>1.7</v>
      </c>
      <c r="I46" s="588">
        <v>3.9</v>
      </c>
      <c r="J46" s="588">
        <v>5.6</v>
      </c>
      <c r="K46" s="588">
        <v>9.6760000000000002</v>
      </c>
      <c r="L46" s="588">
        <v>16.143000000000001</v>
      </c>
      <c r="M46" s="588">
        <v>0.86699999999999999</v>
      </c>
      <c r="N46" s="332">
        <f t="shared" si="12"/>
        <v>5.6755695208169678E-2</v>
      </c>
      <c r="O46" s="344"/>
      <c r="P46" s="334" t="str">
        <f t="shared" si="13"/>
        <v>2000/2001</v>
      </c>
      <c r="Q46" s="592">
        <v>12.972</v>
      </c>
      <c r="R46" s="592">
        <v>3.2</v>
      </c>
      <c r="S46" s="592">
        <v>41.536000000000001</v>
      </c>
      <c r="T46" s="592">
        <v>1.667</v>
      </c>
      <c r="U46" s="592">
        <v>0.24399999999999999</v>
      </c>
      <c r="V46" s="592">
        <v>43.447000000000003</v>
      </c>
      <c r="W46" s="592">
        <v>5</v>
      </c>
      <c r="X46" s="592">
        <v>29.5</v>
      </c>
      <c r="Y46" s="592">
        <v>34.5</v>
      </c>
      <c r="Z46" s="592">
        <v>6.2610000000000001</v>
      </c>
      <c r="AA46" s="592">
        <v>43.447000000000003</v>
      </c>
      <c r="AB46" s="592">
        <v>2.6859999999999999</v>
      </c>
      <c r="AC46" s="335">
        <f t="shared" si="45"/>
        <v>6.5896322465101437E-2</v>
      </c>
      <c r="AD46" s="345"/>
      <c r="AE46" s="611" t="str">
        <f t="shared" si="14"/>
        <v>2000/2001</v>
      </c>
      <c r="AF46" s="612">
        <v>0.37</v>
      </c>
      <c r="AG46" s="612">
        <v>2.34</v>
      </c>
      <c r="AH46" s="612">
        <v>0.86699999999999999</v>
      </c>
      <c r="AI46" s="612">
        <v>1.0720000000000001</v>
      </c>
      <c r="AJ46" s="612">
        <v>3.0000000000000001E-3</v>
      </c>
      <c r="AK46" s="612">
        <v>1.9419999999999999</v>
      </c>
      <c r="AL46" s="612">
        <v>0.3</v>
      </c>
      <c r="AM46" s="612">
        <v>0.2</v>
      </c>
      <c r="AN46" s="612">
        <v>0.5</v>
      </c>
      <c r="AO46" s="612">
        <v>0.56399999999999995</v>
      </c>
      <c r="AP46" s="612">
        <v>1.9419999999999999</v>
      </c>
      <c r="AQ46" s="612">
        <v>0.878</v>
      </c>
      <c r="AR46" s="613">
        <f t="shared" si="1"/>
        <v>0.82518796992481203</v>
      </c>
      <c r="AS46" s="345"/>
      <c r="AT46" s="955" t="str">
        <f t="shared" si="15"/>
        <v>2000/2001</v>
      </c>
      <c r="AU46" s="956">
        <v>8.3000000000000004E-2</v>
      </c>
      <c r="AV46" s="956">
        <v>9.3699999999999992</v>
      </c>
      <c r="AW46" s="956">
        <v>0.77800000000000002</v>
      </c>
      <c r="AX46" s="956">
        <v>0.23499999999999999</v>
      </c>
      <c r="AY46" s="956">
        <v>1.351</v>
      </c>
      <c r="AZ46" s="956">
        <v>2.3639999999999999</v>
      </c>
      <c r="BA46" s="956">
        <v>0.15</v>
      </c>
      <c r="BB46" s="956">
        <v>1.93</v>
      </c>
      <c r="BC46" s="956">
        <v>2.08</v>
      </c>
      <c r="BD46" s="956">
        <v>0.01</v>
      </c>
      <c r="BE46" s="956">
        <v>2.3639999999999999</v>
      </c>
      <c r="BF46" s="956">
        <v>0.27400000000000002</v>
      </c>
      <c r="BG46" s="957">
        <f t="shared" si="2"/>
        <v>0.13110047846889955</v>
      </c>
      <c r="BH46" s="345"/>
      <c r="BI46" s="337" t="str">
        <f t="shared" si="16"/>
        <v>2000/2001</v>
      </c>
      <c r="BJ46" s="429">
        <f t="shared" si="17"/>
        <v>2.0599999999999996</v>
      </c>
      <c r="BK46" s="429">
        <f t="shared" si="18"/>
        <v>2.3791262135922335</v>
      </c>
      <c r="BL46" s="429">
        <f t="shared" si="19"/>
        <v>4.9009999999999998</v>
      </c>
      <c r="BM46" s="429">
        <f t="shared" si="20"/>
        <v>0.51100000000000023</v>
      </c>
      <c r="BN46" s="429">
        <f t="shared" si="21"/>
        <v>4.1530000000000005</v>
      </c>
      <c r="BO46" s="429">
        <f t="shared" si="22"/>
        <v>9.5649999999999942</v>
      </c>
      <c r="BP46" s="429">
        <f t="shared" si="23"/>
        <v>2.959000000000001</v>
      </c>
      <c r="BQ46" s="429">
        <f t="shared" si="24"/>
        <v>5.9900000000000047</v>
      </c>
      <c r="BR46" s="429">
        <f t="shared" si="25"/>
        <v>8.9489999999999963</v>
      </c>
      <c r="BS46" s="429">
        <f t="shared" si="26"/>
        <v>0.12499999999999901</v>
      </c>
      <c r="BT46" s="429">
        <f t="shared" si="27"/>
        <v>9.5649999999999942</v>
      </c>
      <c r="BU46" s="429">
        <f t="shared" si="28"/>
        <v>0.49099999999999977</v>
      </c>
      <c r="BV46" s="430">
        <f t="shared" si="46"/>
        <v>5.4110645801190224E-2</v>
      </c>
      <c r="BW46" s="344"/>
      <c r="BX46" s="338" t="str">
        <f t="shared" si="29"/>
        <v>2000/2001</v>
      </c>
      <c r="BY46" s="597">
        <v>18.300999999999998</v>
      </c>
      <c r="BZ46" s="597">
        <v>3.47</v>
      </c>
      <c r="CA46" s="597">
        <v>63.441000000000003</v>
      </c>
      <c r="CB46" s="597">
        <v>4.2460000000000004</v>
      </c>
      <c r="CC46" s="597">
        <v>5.774</v>
      </c>
      <c r="CD46" s="597">
        <v>73.460999999999999</v>
      </c>
      <c r="CE46" s="597">
        <v>10.109</v>
      </c>
      <c r="CF46" s="597">
        <v>41.52</v>
      </c>
      <c r="CG46" s="597">
        <v>51.628999999999998</v>
      </c>
      <c r="CH46" s="597">
        <v>16.635999999999999</v>
      </c>
      <c r="CI46" s="597">
        <v>73.460999999999999</v>
      </c>
      <c r="CJ46" s="597">
        <v>5.1959999999999997</v>
      </c>
      <c r="CK46" s="339">
        <f t="shared" si="47"/>
        <v>7.6115139529773668E-2</v>
      </c>
      <c r="CL46" s="340"/>
      <c r="CM46" s="341">
        <f t="shared" si="49"/>
        <v>0.65471855739978879</v>
      </c>
      <c r="CN46" s="342">
        <f t="shared" si="50"/>
        <v>0.24209895808704149</v>
      </c>
      <c r="CO46" s="342">
        <f t="shared" si="48"/>
        <v>7.7252880629246068E-2</v>
      </c>
      <c r="CP46" s="343">
        <f t="shared" si="51"/>
        <v>2.7043427306465264</v>
      </c>
      <c r="CR46" s="416" t="str">
        <f t="shared" si="30"/>
        <v>2000/2001</v>
      </c>
      <c r="CS46" s="604">
        <v>137.11600000000001</v>
      </c>
      <c r="CT46" s="604">
        <v>4.32</v>
      </c>
      <c r="CU46" s="604">
        <v>591.65800000000002</v>
      </c>
      <c r="CV46" s="604">
        <v>194.404</v>
      </c>
      <c r="CW46" s="604">
        <v>74.861999999999995</v>
      </c>
      <c r="CX46" s="604">
        <v>860.92399999999998</v>
      </c>
      <c r="CY46" s="604">
        <v>181.673</v>
      </c>
      <c r="CZ46" s="604">
        <v>427.29</v>
      </c>
      <c r="DA46" s="604">
        <v>608.96299999999997</v>
      </c>
      <c r="DB46" s="604">
        <v>76.721999999999994</v>
      </c>
      <c r="DC46" s="603">
        <v>860.92399999999998</v>
      </c>
      <c r="DD46" s="604">
        <v>175.239</v>
      </c>
      <c r="DE46" s="417">
        <f t="shared" si="31"/>
        <v>0.25556778987435924</v>
      </c>
      <c r="DG46" s="409" t="str">
        <f t="shared" si="32"/>
        <v>2000/2001</v>
      </c>
      <c r="DH46" s="426">
        <f t="shared" si="33"/>
        <v>0.13347092972373753</v>
      </c>
      <c r="DI46" s="426">
        <f t="shared" si="34"/>
        <v>0.8032407407407407</v>
      </c>
      <c r="DJ46" s="426">
        <f t="shared" si="35"/>
        <v>0.10722579598349047</v>
      </c>
      <c r="DK46" s="426">
        <f t="shared" si="36"/>
        <v>2.1841114380362545E-2</v>
      </c>
      <c r="DL46" s="426">
        <f t="shared" si="37"/>
        <v>7.7128583259864825E-2</v>
      </c>
      <c r="DM46" s="426">
        <f t="shared" si="38"/>
        <v>8.5328089355157941E-2</v>
      </c>
      <c r="DN46" s="426">
        <f t="shared" si="39"/>
        <v>5.5643931679446035E-2</v>
      </c>
      <c r="DO46" s="426">
        <f t="shared" si="40"/>
        <v>9.7170539914343892E-2</v>
      </c>
      <c r="DP46" s="426">
        <f t="shared" si="41"/>
        <v>8.4781834035893802E-2</v>
      </c>
      <c r="DQ46" s="426">
        <f t="shared" si="42"/>
        <v>0.21683480618336332</v>
      </c>
      <c r="DR46" s="426">
        <f t="shared" si="43"/>
        <v>8.5328089355157941E-2</v>
      </c>
      <c r="DS46" s="427">
        <f t="shared" si="44"/>
        <v>2.9650933867461007E-2</v>
      </c>
    </row>
    <row r="47" spans="1:123" ht="14.4" x14ac:dyDescent="0.3">
      <c r="A47" s="331" t="s">
        <v>155</v>
      </c>
      <c r="B47" s="588">
        <v>2.42</v>
      </c>
      <c r="C47" s="588">
        <v>6.08</v>
      </c>
      <c r="D47" s="588">
        <v>14.712</v>
      </c>
      <c r="E47" s="588">
        <v>0.86699999999999999</v>
      </c>
      <c r="F47" s="588">
        <v>2E-3</v>
      </c>
      <c r="G47" s="588">
        <v>15.581</v>
      </c>
      <c r="H47" s="588">
        <v>1.5</v>
      </c>
      <c r="I47" s="588">
        <v>2.65</v>
      </c>
      <c r="J47" s="588">
        <v>4.1500000000000004</v>
      </c>
      <c r="K47" s="588">
        <v>10.864000000000001</v>
      </c>
      <c r="L47" s="588">
        <v>15.581</v>
      </c>
      <c r="M47" s="588">
        <v>0.56699999999999995</v>
      </c>
      <c r="N47" s="332">
        <f t="shared" si="12"/>
        <v>3.7764752897295854E-2</v>
      </c>
      <c r="O47" s="344"/>
      <c r="P47" s="334" t="str">
        <f t="shared" si="13"/>
        <v>2001/2002</v>
      </c>
      <c r="Q47" s="592">
        <v>11.827</v>
      </c>
      <c r="R47" s="592">
        <v>3</v>
      </c>
      <c r="S47" s="592">
        <v>35.500999999999998</v>
      </c>
      <c r="T47" s="592">
        <v>2.6859999999999999</v>
      </c>
      <c r="U47" s="592">
        <v>0.36699999999999999</v>
      </c>
      <c r="V47" s="592">
        <v>38.554000000000002</v>
      </c>
      <c r="W47" s="592">
        <v>5.5</v>
      </c>
      <c r="X47" s="592">
        <v>29.5</v>
      </c>
      <c r="Y47" s="592">
        <v>35</v>
      </c>
      <c r="Z47" s="592">
        <v>2.0539999999999998</v>
      </c>
      <c r="AA47" s="592">
        <v>38.554000000000002</v>
      </c>
      <c r="AB47" s="592">
        <v>1.5</v>
      </c>
      <c r="AC47" s="335">
        <f t="shared" si="45"/>
        <v>4.0481459491552865E-2</v>
      </c>
      <c r="AD47" s="345"/>
      <c r="AE47" s="611" t="str">
        <f t="shared" si="14"/>
        <v>2001/2002</v>
      </c>
      <c r="AF47" s="612">
        <v>0.443</v>
      </c>
      <c r="AG47" s="612">
        <v>2.38</v>
      </c>
      <c r="AH47" s="612">
        <v>1.056</v>
      </c>
      <c r="AI47" s="612">
        <v>0.878</v>
      </c>
      <c r="AJ47" s="612">
        <v>6.0000000000000001E-3</v>
      </c>
      <c r="AK47" s="612">
        <v>1.94</v>
      </c>
      <c r="AL47" s="612">
        <v>0.3</v>
      </c>
      <c r="AM47" s="612">
        <v>0.2</v>
      </c>
      <c r="AN47" s="612">
        <v>0.5</v>
      </c>
      <c r="AO47" s="612">
        <v>0.308</v>
      </c>
      <c r="AP47" s="612">
        <v>1.94</v>
      </c>
      <c r="AQ47" s="612">
        <v>1.1319999999999999</v>
      </c>
      <c r="AR47" s="613">
        <f t="shared" si="1"/>
        <v>1.4009900990099007</v>
      </c>
      <c r="AS47" s="345"/>
      <c r="AT47" s="955" t="str">
        <f t="shared" si="15"/>
        <v>2001/2002</v>
      </c>
      <c r="AU47" s="956">
        <v>8.6999999999999994E-2</v>
      </c>
      <c r="AV47" s="956">
        <v>10.62</v>
      </c>
      <c r="AW47" s="956">
        <v>0.92400000000000004</v>
      </c>
      <c r="AX47" s="956">
        <v>0.27400000000000002</v>
      </c>
      <c r="AY47" s="956">
        <v>1.1779999999999999</v>
      </c>
      <c r="AZ47" s="956">
        <v>2.3759999999999999</v>
      </c>
      <c r="BA47" s="956">
        <v>0.15</v>
      </c>
      <c r="BB47" s="956">
        <v>1.9</v>
      </c>
      <c r="BC47" s="956">
        <v>2.0499999999999998</v>
      </c>
      <c r="BD47" s="956">
        <v>5.0999999999999997E-2</v>
      </c>
      <c r="BE47" s="956">
        <v>2.3759999999999999</v>
      </c>
      <c r="BF47" s="956">
        <v>0.27500000000000002</v>
      </c>
      <c r="BG47" s="957">
        <f t="shared" si="2"/>
        <v>0.13089005235602094</v>
      </c>
      <c r="BH47" s="345"/>
      <c r="BI47" s="337" t="str">
        <f t="shared" si="16"/>
        <v>2001/2002</v>
      </c>
      <c r="BJ47" s="429">
        <f t="shared" si="17"/>
        <v>2.0829999999999993</v>
      </c>
      <c r="BK47" s="429">
        <f t="shared" si="18"/>
        <v>2.2520403264522324</v>
      </c>
      <c r="BL47" s="429">
        <f t="shared" si="19"/>
        <v>4.6909999999999989</v>
      </c>
      <c r="BM47" s="429">
        <f t="shared" si="20"/>
        <v>0.49099999999999977</v>
      </c>
      <c r="BN47" s="429">
        <f t="shared" si="21"/>
        <v>3.6109999999999998</v>
      </c>
      <c r="BO47" s="429">
        <f t="shared" si="22"/>
        <v>8.7929999999999957</v>
      </c>
      <c r="BP47" s="429">
        <f t="shared" si="23"/>
        <v>2.9449999999999998</v>
      </c>
      <c r="BQ47" s="429">
        <f t="shared" si="24"/>
        <v>5.1540000000000052</v>
      </c>
      <c r="BR47" s="429">
        <f t="shared" si="25"/>
        <v>8.0990000000000002</v>
      </c>
      <c r="BS47" s="429">
        <f t="shared" si="26"/>
        <v>8.0999999999999961E-2</v>
      </c>
      <c r="BT47" s="429">
        <f t="shared" si="27"/>
        <v>8.7929999999999957</v>
      </c>
      <c r="BU47" s="429">
        <f t="shared" si="28"/>
        <v>0.61299999999999966</v>
      </c>
      <c r="BV47" s="430">
        <f t="shared" si="46"/>
        <v>7.4938875305623431E-2</v>
      </c>
      <c r="BW47" s="344"/>
      <c r="BX47" s="338" t="str">
        <f t="shared" si="29"/>
        <v>2001/2002</v>
      </c>
      <c r="BY47" s="597">
        <v>16.86</v>
      </c>
      <c r="BZ47" s="597">
        <v>3.37</v>
      </c>
      <c r="CA47" s="597">
        <v>56.884</v>
      </c>
      <c r="CB47" s="597">
        <v>5.1959999999999997</v>
      </c>
      <c r="CC47" s="597">
        <v>5.1639999999999997</v>
      </c>
      <c r="CD47" s="597">
        <v>67.244</v>
      </c>
      <c r="CE47" s="597">
        <v>10.395</v>
      </c>
      <c r="CF47" s="597">
        <v>39.404000000000003</v>
      </c>
      <c r="CG47" s="597">
        <v>49.798999999999999</v>
      </c>
      <c r="CH47" s="597">
        <v>13.358000000000001</v>
      </c>
      <c r="CI47" s="597">
        <v>67.244</v>
      </c>
      <c r="CJ47" s="597">
        <v>4.0869999999999997</v>
      </c>
      <c r="CK47" s="339">
        <f t="shared" si="47"/>
        <v>6.4711750083126171E-2</v>
      </c>
      <c r="CL47" s="340"/>
      <c r="CM47" s="341">
        <f t="shared" si="49"/>
        <v>0.62409464875887766</v>
      </c>
      <c r="CN47" s="342">
        <f t="shared" si="50"/>
        <v>0.25863160115322409</v>
      </c>
      <c r="CO47" s="342">
        <f t="shared" si="48"/>
        <v>8.2466071303002583E-2</v>
      </c>
      <c r="CP47" s="343">
        <f t="shared" si="51"/>
        <v>2.4130641653072322</v>
      </c>
      <c r="CR47" s="416" t="str">
        <f t="shared" si="30"/>
        <v>2001/2002</v>
      </c>
      <c r="CS47" s="604">
        <v>137.09399999999999</v>
      </c>
      <c r="CT47" s="604">
        <v>4.3899999999999997</v>
      </c>
      <c r="CU47" s="604">
        <v>601.83299999999997</v>
      </c>
      <c r="CV47" s="604">
        <v>175.239</v>
      </c>
      <c r="CW47" s="604">
        <v>71.441000000000003</v>
      </c>
      <c r="CX47" s="604">
        <v>848.51300000000003</v>
      </c>
      <c r="CY47" s="604">
        <v>186.04300000000001</v>
      </c>
      <c r="CZ47" s="604">
        <v>436.40899999999999</v>
      </c>
      <c r="DA47" s="604">
        <v>622.452</v>
      </c>
      <c r="DB47" s="604">
        <v>74.578999999999994</v>
      </c>
      <c r="DC47" s="603">
        <v>848.51300000000003</v>
      </c>
      <c r="DD47" s="604">
        <v>151.482</v>
      </c>
      <c r="DE47" s="417">
        <f t="shared" si="31"/>
        <v>0.21732462401241839</v>
      </c>
      <c r="DG47" s="409" t="str">
        <f t="shared" si="32"/>
        <v>2001/2002</v>
      </c>
      <c r="DH47" s="426">
        <f t="shared" si="33"/>
        <v>0.12298131209243293</v>
      </c>
      <c r="DI47" s="426">
        <f t="shared" si="34"/>
        <v>0.76765375854214135</v>
      </c>
      <c r="DJ47" s="426">
        <f t="shared" si="35"/>
        <v>9.4517914438058404E-2</v>
      </c>
      <c r="DK47" s="426">
        <f t="shared" si="36"/>
        <v>2.9650933867461007E-2</v>
      </c>
      <c r="DL47" s="426">
        <f t="shared" si="37"/>
        <v>7.2283422684452897E-2</v>
      </c>
      <c r="DM47" s="426">
        <f t="shared" si="38"/>
        <v>7.924922776669302E-2</v>
      </c>
      <c r="DN47" s="426">
        <f t="shared" si="39"/>
        <v>5.5874179625140422E-2</v>
      </c>
      <c r="DO47" s="426">
        <f t="shared" si="40"/>
        <v>9.0291446785011317E-2</v>
      </c>
      <c r="DP47" s="426">
        <f t="shared" si="41"/>
        <v>8.0004562600810986E-2</v>
      </c>
      <c r="DQ47" s="426">
        <f t="shared" si="42"/>
        <v>0.17911208248970892</v>
      </c>
      <c r="DR47" s="426">
        <f t="shared" si="43"/>
        <v>7.924922776669302E-2</v>
      </c>
      <c r="DS47" s="427">
        <f t="shared" si="44"/>
        <v>2.6980103246590354E-2</v>
      </c>
    </row>
    <row r="48" spans="1:123" ht="14.4" x14ac:dyDescent="0.3">
      <c r="A48" s="331" t="s">
        <v>156</v>
      </c>
      <c r="B48" s="588">
        <v>2.4500000000000002</v>
      </c>
      <c r="C48" s="588">
        <v>6.33</v>
      </c>
      <c r="D48" s="588">
        <v>15.5</v>
      </c>
      <c r="E48" s="588">
        <v>0.56699999999999995</v>
      </c>
      <c r="F48" s="588">
        <v>3.0000000000000001E-3</v>
      </c>
      <c r="G48" s="588">
        <v>16.07</v>
      </c>
      <c r="H48" s="588">
        <v>1.6</v>
      </c>
      <c r="I48" s="588">
        <v>2.5</v>
      </c>
      <c r="J48" s="588">
        <v>4.0999999999999996</v>
      </c>
      <c r="K48" s="588">
        <v>11.199</v>
      </c>
      <c r="L48" s="588">
        <v>16.07</v>
      </c>
      <c r="M48" s="588">
        <v>0.77100000000000002</v>
      </c>
      <c r="N48" s="332">
        <f t="shared" si="12"/>
        <v>5.0395450683051179E-2</v>
      </c>
      <c r="O48" s="344"/>
      <c r="P48" s="334" t="str">
        <f t="shared" si="13"/>
        <v>2002/2003</v>
      </c>
      <c r="Q48" s="592">
        <v>12.956</v>
      </c>
      <c r="R48" s="592">
        <v>3.44</v>
      </c>
      <c r="S48" s="592">
        <v>44.5</v>
      </c>
      <c r="T48" s="592">
        <v>1.5</v>
      </c>
      <c r="U48" s="592">
        <v>0.68300000000000005</v>
      </c>
      <c r="V48" s="592">
        <v>46.683</v>
      </c>
      <c r="W48" s="592">
        <v>5.8</v>
      </c>
      <c r="X48" s="592">
        <v>30</v>
      </c>
      <c r="Y48" s="592">
        <v>35.799999999999997</v>
      </c>
      <c r="Z48" s="592">
        <v>4.625</v>
      </c>
      <c r="AA48" s="592">
        <v>46.683</v>
      </c>
      <c r="AB48" s="592">
        <v>6.258</v>
      </c>
      <c r="AC48" s="335">
        <f t="shared" si="45"/>
        <v>0.15480519480519481</v>
      </c>
      <c r="AD48" s="345"/>
      <c r="AE48" s="611" t="str">
        <f t="shared" si="14"/>
        <v>2002/2003</v>
      </c>
      <c r="AF48" s="612">
        <v>0.44</v>
      </c>
      <c r="AG48" s="612">
        <v>2.5499999999999998</v>
      </c>
      <c r="AH48" s="612">
        <v>1.1200000000000001</v>
      </c>
      <c r="AI48" s="612">
        <v>1.1319999999999999</v>
      </c>
      <c r="AJ48" s="612">
        <v>2E-3</v>
      </c>
      <c r="AK48" s="612">
        <v>2.254</v>
      </c>
      <c r="AL48" s="612">
        <v>0.3</v>
      </c>
      <c r="AM48" s="612">
        <v>0.2</v>
      </c>
      <c r="AN48" s="612">
        <v>0.5</v>
      </c>
      <c r="AO48" s="612">
        <v>0.93200000000000005</v>
      </c>
      <c r="AP48" s="612">
        <v>2.254</v>
      </c>
      <c r="AQ48" s="612">
        <v>0.82199999999999995</v>
      </c>
      <c r="AR48" s="613">
        <f t="shared" si="1"/>
        <v>0.57402234636871508</v>
      </c>
      <c r="AS48" s="345"/>
      <c r="AT48" s="955" t="str">
        <f t="shared" si="15"/>
        <v>2002/2003</v>
      </c>
      <c r="AU48" s="956">
        <v>0.11</v>
      </c>
      <c r="AV48" s="956">
        <v>10.82</v>
      </c>
      <c r="AW48" s="956">
        <v>1.19</v>
      </c>
      <c r="AX48" s="956">
        <v>0.27500000000000002</v>
      </c>
      <c r="AY48" s="956">
        <v>1.081</v>
      </c>
      <c r="AZ48" s="956">
        <v>2.5459999999999998</v>
      </c>
      <c r="BA48" s="956">
        <v>0.15</v>
      </c>
      <c r="BB48" s="956">
        <v>2</v>
      </c>
      <c r="BC48" s="956">
        <v>2.15</v>
      </c>
      <c r="BD48" s="956">
        <v>5.8999999999999997E-2</v>
      </c>
      <c r="BE48" s="956">
        <v>2.5459999999999998</v>
      </c>
      <c r="BF48" s="956">
        <v>0.33700000000000002</v>
      </c>
      <c r="BG48" s="957">
        <f t="shared" si="2"/>
        <v>0.15255771842462654</v>
      </c>
      <c r="BH48" s="345"/>
      <c r="BI48" s="337" t="str">
        <f t="shared" si="16"/>
        <v>2002/2003</v>
      </c>
      <c r="BJ48" s="429">
        <f t="shared" si="17"/>
        <v>1.9580000000000026</v>
      </c>
      <c r="BK48" s="429">
        <f t="shared" si="18"/>
        <v>2.473442288049029</v>
      </c>
      <c r="BL48" s="429">
        <f t="shared" si="19"/>
        <v>4.8430000000000053</v>
      </c>
      <c r="BM48" s="429">
        <f t="shared" si="20"/>
        <v>0.61299999999999966</v>
      </c>
      <c r="BN48" s="429">
        <f t="shared" si="21"/>
        <v>4.1059999999999999</v>
      </c>
      <c r="BO48" s="429">
        <f t="shared" si="22"/>
        <v>9.5619999999999958</v>
      </c>
      <c r="BP48" s="429">
        <f t="shared" si="23"/>
        <v>2.9800000000000009</v>
      </c>
      <c r="BQ48" s="429">
        <f t="shared" si="24"/>
        <v>5.6609999999999969</v>
      </c>
      <c r="BR48" s="429">
        <f t="shared" si="25"/>
        <v>8.6410000000000036</v>
      </c>
      <c r="BS48" s="429">
        <f t="shared" si="26"/>
        <v>7.0000000000001672E-2</v>
      </c>
      <c r="BT48" s="429">
        <f t="shared" si="27"/>
        <v>9.5619999999999958</v>
      </c>
      <c r="BU48" s="429">
        <f t="shared" si="28"/>
        <v>0.85099999999999887</v>
      </c>
      <c r="BV48" s="430">
        <f t="shared" si="46"/>
        <v>9.7692572609344316E-2</v>
      </c>
      <c r="BW48" s="344"/>
      <c r="BX48" s="338" t="str">
        <f t="shared" si="29"/>
        <v>2002/2003</v>
      </c>
      <c r="BY48" s="597">
        <v>17.914000000000001</v>
      </c>
      <c r="BZ48" s="597">
        <v>3.75</v>
      </c>
      <c r="CA48" s="597">
        <v>67.153000000000006</v>
      </c>
      <c r="CB48" s="597">
        <v>4.0869999999999997</v>
      </c>
      <c r="CC48" s="597">
        <v>5.875</v>
      </c>
      <c r="CD48" s="597">
        <v>77.114999999999995</v>
      </c>
      <c r="CE48" s="597">
        <v>10.83</v>
      </c>
      <c r="CF48" s="597">
        <v>40.360999999999997</v>
      </c>
      <c r="CG48" s="597">
        <v>51.191000000000003</v>
      </c>
      <c r="CH48" s="597">
        <v>16.885000000000002</v>
      </c>
      <c r="CI48" s="597">
        <v>77.114999999999995</v>
      </c>
      <c r="CJ48" s="597">
        <v>9.0389999999999997</v>
      </c>
      <c r="CK48" s="339">
        <f t="shared" si="47"/>
        <v>0.13277807156707208</v>
      </c>
      <c r="CL48" s="340"/>
      <c r="CM48" s="341">
        <f t="shared" si="49"/>
        <v>0.66266585260524469</v>
      </c>
      <c r="CN48" s="342">
        <f t="shared" si="50"/>
        <v>0.230816195851265</v>
      </c>
      <c r="CO48" s="342">
        <f t="shared" si="48"/>
        <v>7.2118892677914687E-2</v>
      </c>
      <c r="CP48" s="343">
        <f t="shared" si="51"/>
        <v>2.870967741935484</v>
      </c>
      <c r="CR48" s="416" t="str">
        <f t="shared" si="30"/>
        <v>2002/2003</v>
      </c>
      <c r="CS48" s="604">
        <v>137.73500000000001</v>
      </c>
      <c r="CT48" s="604">
        <v>4.3899999999999997</v>
      </c>
      <c r="CU48" s="604">
        <v>604.08000000000004</v>
      </c>
      <c r="CV48" s="604">
        <v>151.482</v>
      </c>
      <c r="CW48" s="604">
        <v>75.650000000000006</v>
      </c>
      <c r="CX48" s="604">
        <v>831.21199999999999</v>
      </c>
      <c r="CY48" s="604">
        <v>194.131</v>
      </c>
      <c r="CZ48" s="604">
        <v>433.48200000000003</v>
      </c>
      <c r="DA48" s="604">
        <v>627.61300000000006</v>
      </c>
      <c r="DB48" s="604">
        <v>76.745999999999995</v>
      </c>
      <c r="DC48" s="603">
        <v>831.21199999999999</v>
      </c>
      <c r="DD48" s="604">
        <v>126.85299999999999</v>
      </c>
      <c r="DE48" s="417">
        <f t="shared" si="31"/>
        <v>0.18009708117593443</v>
      </c>
      <c r="DG48" s="409" t="str">
        <f t="shared" si="32"/>
        <v>2002/2003</v>
      </c>
      <c r="DH48" s="426">
        <f t="shared" si="33"/>
        <v>0.13006134969325153</v>
      </c>
      <c r="DI48" s="426">
        <f t="shared" si="34"/>
        <v>0.85421412300683375</v>
      </c>
      <c r="DJ48" s="426">
        <f t="shared" si="35"/>
        <v>0.11116573963713415</v>
      </c>
      <c r="DK48" s="426">
        <f t="shared" si="36"/>
        <v>2.6980103246590354E-2</v>
      </c>
      <c r="DL48" s="426">
        <f t="shared" si="37"/>
        <v>7.766027759418373E-2</v>
      </c>
      <c r="DM48" s="426">
        <f t="shared" si="38"/>
        <v>9.2774165916757689E-2</v>
      </c>
      <c r="DN48" s="426">
        <f t="shared" si="39"/>
        <v>5.5787071616588801E-2</v>
      </c>
      <c r="DO48" s="426">
        <f t="shared" si="40"/>
        <v>9.3108825741322579E-2</v>
      </c>
      <c r="DP48" s="426">
        <f t="shared" si="41"/>
        <v>8.1564594742301377E-2</v>
      </c>
      <c r="DQ48" s="426">
        <f t="shared" si="42"/>
        <v>0.22001146639564281</v>
      </c>
      <c r="DR48" s="426">
        <f t="shared" si="43"/>
        <v>9.2774165916757689E-2</v>
      </c>
      <c r="DS48" s="427">
        <f t="shared" si="44"/>
        <v>7.1255705422812232E-2</v>
      </c>
    </row>
    <row r="49" spans="1:124" ht="14.4" x14ac:dyDescent="0.3">
      <c r="A49" s="331" t="s">
        <v>157</v>
      </c>
      <c r="B49" s="588">
        <v>2.339</v>
      </c>
      <c r="C49" s="588">
        <v>6.39</v>
      </c>
      <c r="D49" s="588">
        <v>14.951000000000001</v>
      </c>
      <c r="E49" s="588">
        <v>0.77100000000000002</v>
      </c>
      <c r="F49" s="588">
        <v>3.5000000000000003E-2</v>
      </c>
      <c r="G49" s="588">
        <v>15.757</v>
      </c>
      <c r="H49" s="588">
        <v>1.6</v>
      </c>
      <c r="I49" s="588">
        <v>2.8</v>
      </c>
      <c r="J49" s="588">
        <v>4.4000000000000004</v>
      </c>
      <c r="K49" s="588">
        <v>10.944000000000001</v>
      </c>
      <c r="L49" s="588">
        <v>15.757</v>
      </c>
      <c r="M49" s="588">
        <v>0.41299999999999998</v>
      </c>
      <c r="N49" s="332">
        <f t="shared" si="12"/>
        <v>2.6916058394160579E-2</v>
      </c>
      <c r="O49" s="344"/>
      <c r="P49" s="334" t="str">
        <f t="shared" si="13"/>
        <v>2003/2004</v>
      </c>
      <c r="Q49" s="592">
        <v>12.44</v>
      </c>
      <c r="R49" s="592">
        <v>3.38</v>
      </c>
      <c r="S49" s="592">
        <v>42</v>
      </c>
      <c r="T49" s="592">
        <v>6.258</v>
      </c>
      <c r="U49" s="592">
        <v>0.36099999999999999</v>
      </c>
      <c r="V49" s="592">
        <v>48.619</v>
      </c>
      <c r="W49" s="592">
        <v>5.8</v>
      </c>
      <c r="X49" s="592">
        <v>30.5</v>
      </c>
      <c r="Y49" s="592">
        <v>36.299999999999997</v>
      </c>
      <c r="Z49" s="592">
        <v>4.4409999999999998</v>
      </c>
      <c r="AA49" s="592">
        <v>48.619</v>
      </c>
      <c r="AB49" s="592">
        <v>7.8780000000000001</v>
      </c>
      <c r="AC49" s="335">
        <f t="shared" si="45"/>
        <v>0.19336786038634299</v>
      </c>
      <c r="AD49" s="345"/>
      <c r="AE49" s="611" t="str">
        <f t="shared" si="14"/>
        <v>2003/2004</v>
      </c>
      <c r="AF49" s="612">
        <v>0.4</v>
      </c>
      <c r="AG49" s="612">
        <v>2.08</v>
      </c>
      <c r="AH49" s="612">
        <v>0.83</v>
      </c>
      <c r="AI49" s="612">
        <v>0.82199999999999995</v>
      </c>
      <c r="AJ49" s="612">
        <v>7.0000000000000001E-3</v>
      </c>
      <c r="AK49" s="612">
        <v>1.659</v>
      </c>
      <c r="AL49" s="612">
        <v>0.3</v>
      </c>
      <c r="AM49" s="612">
        <v>0.2</v>
      </c>
      <c r="AN49" s="612">
        <v>0.5</v>
      </c>
      <c r="AO49" s="612">
        <v>0.32900000000000001</v>
      </c>
      <c r="AP49" s="612">
        <v>1.659</v>
      </c>
      <c r="AQ49" s="612">
        <v>0.83</v>
      </c>
      <c r="AR49" s="613">
        <f t="shared" si="1"/>
        <v>1.0012062726176116</v>
      </c>
      <c r="AS49" s="345"/>
      <c r="AT49" s="955" t="str">
        <f t="shared" si="15"/>
        <v>2003/2004</v>
      </c>
      <c r="AU49" s="956">
        <v>0.11899999999999999</v>
      </c>
      <c r="AV49" s="956">
        <v>11.1</v>
      </c>
      <c r="AW49" s="956">
        <v>1.321</v>
      </c>
      <c r="AX49" s="956">
        <v>0.33700000000000002</v>
      </c>
      <c r="AY49" s="956">
        <v>1.002</v>
      </c>
      <c r="AZ49" s="956">
        <v>2.66</v>
      </c>
      <c r="BA49" s="956">
        <v>0.15</v>
      </c>
      <c r="BB49" s="956">
        <v>2.1</v>
      </c>
      <c r="BC49" s="956">
        <v>2.25</v>
      </c>
      <c r="BD49" s="956">
        <v>6.0999999999999999E-2</v>
      </c>
      <c r="BE49" s="956">
        <v>2.66</v>
      </c>
      <c r="BF49" s="956">
        <v>0.34899999999999998</v>
      </c>
      <c r="BG49" s="957">
        <f t="shared" si="2"/>
        <v>0.15101687581133708</v>
      </c>
      <c r="BH49" s="345"/>
      <c r="BI49" s="337" t="str">
        <f t="shared" si="16"/>
        <v>2003/2004</v>
      </c>
      <c r="BJ49" s="429">
        <f t="shared" si="17"/>
        <v>1.9810000000000001</v>
      </c>
      <c r="BK49" s="429">
        <f t="shared" si="18"/>
        <v>2.6845027763755684</v>
      </c>
      <c r="BL49" s="429">
        <f t="shared" si="19"/>
        <v>5.3180000000000014</v>
      </c>
      <c r="BM49" s="429">
        <f t="shared" si="20"/>
        <v>0.85099999999999887</v>
      </c>
      <c r="BN49" s="429">
        <f t="shared" si="21"/>
        <v>4.221000000000001</v>
      </c>
      <c r="BO49" s="429">
        <f t="shared" si="22"/>
        <v>10.389999999999995</v>
      </c>
      <c r="BP49" s="429">
        <f t="shared" si="23"/>
        <v>3.0600000000000009</v>
      </c>
      <c r="BQ49" s="429">
        <f t="shared" si="24"/>
        <v>6.2550000000000008</v>
      </c>
      <c r="BR49" s="429">
        <f t="shared" si="25"/>
        <v>9.3150000000000048</v>
      </c>
      <c r="BS49" s="429">
        <f t="shared" si="26"/>
        <v>4.8999999999999155E-2</v>
      </c>
      <c r="BT49" s="429">
        <f t="shared" si="27"/>
        <v>10.389999999999995</v>
      </c>
      <c r="BU49" s="429">
        <f t="shared" si="28"/>
        <v>1.026</v>
      </c>
      <c r="BV49" s="430">
        <f t="shared" si="46"/>
        <v>0.10956856044425455</v>
      </c>
      <c r="BW49" s="344"/>
      <c r="BX49" s="338" t="str">
        <f t="shared" si="29"/>
        <v>2003/2004</v>
      </c>
      <c r="BY49" s="597">
        <v>17.279</v>
      </c>
      <c r="BZ49" s="597">
        <v>3.73</v>
      </c>
      <c r="CA49" s="597">
        <v>64.42</v>
      </c>
      <c r="CB49" s="597">
        <v>9.0389999999999997</v>
      </c>
      <c r="CC49" s="597">
        <v>5.6260000000000003</v>
      </c>
      <c r="CD49" s="597">
        <v>79.084999999999994</v>
      </c>
      <c r="CE49" s="597">
        <v>10.91</v>
      </c>
      <c r="CF49" s="597">
        <v>41.854999999999997</v>
      </c>
      <c r="CG49" s="597">
        <v>52.765000000000001</v>
      </c>
      <c r="CH49" s="597">
        <v>15.824</v>
      </c>
      <c r="CI49" s="597">
        <v>79.084999999999994</v>
      </c>
      <c r="CJ49" s="597">
        <v>10.496</v>
      </c>
      <c r="CK49" s="339">
        <f t="shared" si="47"/>
        <v>0.15302745338173759</v>
      </c>
      <c r="CL49" s="340"/>
      <c r="CM49" s="341">
        <f t="shared" si="49"/>
        <v>0.6519714374417882</v>
      </c>
      <c r="CN49" s="342">
        <f t="shared" si="50"/>
        <v>0.23208630859981372</v>
      </c>
      <c r="CO49" s="342">
        <f t="shared" si="48"/>
        <v>8.2552002483700732E-2</v>
      </c>
      <c r="CP49" s="343">
        <f t="shared" si="51"/>
        <v>2.8091766437027621</v>
      </c>
      <c r="CR49" s="416" t="str">
        <f t="shared" si="30"/>
        <v>2003/2004</v>
      </c>
      <c r="CS49" s="603">
        <v>141.64099999999999</v>
      </c>
      <c r="CT49" s="603">
        <v>4.43</v>
      </c>
      <c r="CU49" s="603">
        <v>627.98800000000006</v>
      </c>
      <c r="CV49" s="603">
        <v>126.85299999999999</v>
      </c>
      <c r="CW49" s="603">
        <v>76.808999999999997</v>
      </c>
      <c r="CX49" s="603">
        <v>831.65</v>
      </c>
      <c r="CY49" s="603">
        <v>203.90899999999999</v>
      </c>
      <c r="CZ49" s="603">
        <v>445.95299999999997</v>
      </c>
      <c r="DA49" s="603">
        <v>649.86199999999997</v>
      </c>
      <c r="DB49" s="603">
        <v>77.135000000000005</v>
      </c>
      <c r="DC49" s="603">
        <v>831.65</v>
      </c>
      <c r="DD49" s="603">
        <v>104.65300000000001</v>
      </c>
      <c r="DE49" s="417">
        <f t="shared" si="31"/>
        <v>0.14395245097297515</v>
      </c>
      <c r="DG49" s="409" t="str">
        <f t="shared" si="32"/>
        <v>2003/2004</v>
      </c>
      <c r="DH49" s="426">
        <f t="shared" si="33"/>
        <v>0.12199151375661003</v>
      </c>
      <c r="DI49" s="426">
        <f t="shared" si="34"/>
        <v>0.84198645598194133</v>
      </c>
      <c r="DJ49" s="426">
        <f t="shared" si="35"/>
        <v>0.10258157799193615</v>
      </c>
      <c r="DK49" s="426">
        <f t="shared" si="36"/>
        <v>7.1255705422812232E-2</v>
      </c>
      <c r="DL49" s="426">
        <f t="shared" si="37"/>
        <v>7.32466247444961E-2</v>
      </c>
      <c r="DM49" s="426">
        <f t="shared" si="38"/>
        <v>9.5094090061925082E-2</v>
      </c>
      <c r="DN49" s="426">
        <f t="shared" si="39"/>
        <v>5.3504259252902031E-2</v>
      </c>
      <c r="DO49" s="426">
        <f t="shared" si="40"/>
        <v>9.3855182048332444E-2</v>
      </c>
      <c r="DP49" s="426">
        <f t="shared" si="41"/>
        <v>8.1194161221920969E-2</v>
      </c>
      <c r="DQ49" s="426">
        <f t="shared" si="42"/>
        <v>0.20514682050949631</v>
      </c>
      <c r="DR49" s="426">
        <f t="shared" si="43"/>
        <v>9.5094090061925082E-2</v>
      </c>
      <c r="DS49" s="427">
        <f t="shared" si="44"/>
        <v>0.10029335040562622</v>
      </c>
    </row>
    <row r="50" spans="1:124" ht="14.4" x14ac:dyDescent="0.3">
      <c r="A50" s="331" t="s">
        <v>158</v>
      </c>
      <c r="B50" s="588">
        <v>2.7829999999999999</v>
      </c>
      <c r="C50" s="588">
        <v>7.36</v>
      </c>
      <c r="D50" s="588">
        <v>20.483000000000001</v>
      </c>
      <c r="E50" s="588">
        <v>0.41299999999999998</v>
      </c>
      <c r="F50" s="588">
        <v>0.01</v>
      </c>
      <c r="G50" s="588">
        <v>20.905999999999999</v>
      </c>
      <c r="H50" s="588">
        <v>1.7</v>
      </c>
      <c r="I50" s="588">
        <v>3.5</v>
      </c>
      <c r="J50" s="588">
        <v>5.2</v>
      </c>
      <c r="K50" s="588">
        <v>14.574</v>
      </c>
      <c r="L50" s="588">
        <v>20.905999999999999</v>
      </c>
      <c r="M50" s="588">
        <v>1.1319999999999999</v>
      </c>
      <c r="N50" s="332">
        <f t="shared" si="12"/>
        <v>5.7246889855365621E-2</v>
      </c>
      <c r="O50" s="344"/>
      <c r="P50" s="334" t="str">
        <f t="shared" si="13"/>
        <v>2004/2005</v>
      </c>
      <c r="Q50" s="592">
        <v>11.561</v>
      </c>
      <c r="R50" s="592">
        <v>3.03</v>
      </c>
      <c r="S50" s="592">
        <v>35</v>
      </c>
      <c r="T50" s="592">
        <v>7.8780000000000001</v>
      </c>
      <c r="U50" s="592">
        <v>0.496</v>
      </c>
      <c r="V50" s="592">
        <v>43.374000000000002</v>
      </c>
      <c r="W50" s="592">
        <v>6.4</v>
      </c>
      <c r="X50" s="592">
        <v>32.1</v>
      </c>
      <c r="Y50" s="592">
        <v>38.5</v>
      </c>
      <c r="Z50" s="592">
        <v>0.68100000000000005</v>
      </c>
      <c r="AA50" s="592">
        <v>43.374000000000002</v>
      </c>
      <c r="AB50" s="592">
        <v>4.1929999999999996</v>
      </c>
      <c r="AC50" s="335">
        <f t="shared" si="45"/>
        <v>0.10701615578979608</v>
      </c>
      <c r="AD50" s="345"/>
      <c r="AE50" s="611" t="str">
        <f t="shared" si="14"/>
        <v>2004/2005</v>
      </c>
      <c r="AF50" s="612">
        <v>0.41</v>
      </c>
      <c r="AG50" s="612">
        <v>2.68</v>
      </c>
      <c r="AH50" s="612">
        <v>1.1000000000000001</v>
      </c>
      <c r="AI50" s="612">
        <v>0.83</v>
      </c>
      <c r="AJ50" s="612">
        <v>4.0000000000000001E-3</v>
      </c>
      <c r="AK50" s="612">
        <v>1.9339999999999999</v>
      </c>
      <c r="AL50" s="612">
        <v>0.3</v>
      </c>
      <c r="AM50" s="612">
        <v>0.2</v>
      </c>
      <c r="AN50" s="612">
        <v>0.5</v>
      </c>
      <c r="AO50" s="612">
        <v>0.46100000000000002</v>
      </c>
      <c r="AP50" s="612">
        <v>1.9339999999999999</v>
      </c>
      <c r="AQ50" s="612">
        <v>0.97299999999999998</v>
      </c>
      <c r="AR50" s="613">
        <f t="shared" si="1"/>
        <v>1.0124869927159208</v>
      </c>
      <c r="AS50" s="345"/>
      <c r="AT50" s="955" t="str">
        <f t="shared" si="15"/>
        <v>2004/2005</v>
      </c>
      <c r="AU50" s="956">
        <v>0.13400000000000001</v>
      </c>
      <c r="AV50" s="956">
        <v>11.25</v>
      </c>
      <c r="AW50" s="956">
        <v>1.508</v>
      </c>
      <c r="AX50" s="956">
        <v>0.34899999999999998</v>
      </c>
      <c r="AY50" s="956">
        <v>1.302</v>
      </c>
      <c r="AZ50" s="956">
        <v>3.1589999999999998</v>
      </c>
      <c r="BA50" s="956">
        <v>0.3</v>
      </c>
      <c r="BB50" s="956">
        <v>2.4</v>
      </c>
      <c r="BC50" s="956">
        <v>2.7</v>
      </c>
      <c r="BD50" s="956">
        <v>5.8000000000000003E-2</v>
      </c>
      <c r="BE50" s="956">
        <v>3.1589999999999998</v>
      </c>
      <c r="BF50" s="956">
        <v>0.40100000000000002</v>
      </c>
      <c r="BG50" s="957">
        <f t="shared" si="2"/>
        <v>0.1453952139231327</v>
      </c>
      <c r="BH50" s="345"/>
      <c r="BI50" s="337" t="str">
        <f t="shared" si="16"/>
        <v>2004/2005</v>
      </c>
      <c r="BJ50" s="429">
        <f t="shared" si="17"/>
        <v>2.0770000000000004</v>
      </c>
      <c r="BK50" s="429">
        <f t="shared" si="18"/>
        <v>2.7578237843042839</v>
      </c>
      <c r="BL50" s="429">
        <f t="shared" si="19"/>
        <v>5.7279999999999989</v>
      </c>
      <c r="BM50" s="429">
        <f t="shared" si="20"/>
        <v>1.026</v>
      </c>
      <c r="BN50" s="429">
        <f t="shared" si="21"/>
        <v>4.2900000000000009</v>
      </c>
      <c r="BO50" s="429">
        <f t="shared" si="22"/>
        <v>11.044</v>
      </c>
      <c r="BP50" s="429">
        <f t="shared" si="23"/>
        <v>2.7100000000000009</v>
      </c>
      <c r="BQ50" s="429">
        <f t="shared" si="24"/>
        <v>7.0329999999999959</v>
      </c>
      <c r="BR50" s="429">
        <f t="shared" si="25"/>
        <v>9.7429999999999986</v>
      </c>
      <c r="BS50" s="429">
        <f t="shared" si="26"/>
        <v>4.6000000000000367E-2</v>
      </c>
      <c r="BT50" s="429">
        <f t="shared" si="27"/>
        <v>11.044</v>
      </c>
      <c r="BU50" s="429">
        <f t="shared" si="28"/>
        <v>1.2550000000000006</v>
      </c>
      <c r="BV50" s="430">
        <f t="shared" si="46"/>
        <v>0.12820512820512828</v>
      </c>
      <c r="BW50" s="344"/>
      <c r="BX50" s="338" t="str">
        <f t="shared" si="29"/>
        <v>2004/2005</v>
      </c>
      <c r="BY50" s="597">
        <v>16.965</v>
      </c>
      <c r="BZ50" s="597">
        <v>3.76</v>
      </c>
      <c r="CA50" s="597">
        <v>63.819000000000003</v>
      </c>
      <c r="CB50" s="597">
        <v>10.496</v>
      </c>
      <c r="CC50" s="597">
        <v>6.1020000000000003</v>
      </c>
      <c r="CD50" s="597">
        <v>80.417000000000002</v>
      </c>
      <c r="CE50" s="597">
        <v>11.41</v>
      </c>
      <c r="CF50" s="597">
        <v>45.232999999999997</v>
      </c>
      <c r="CG50" s="597">
        <v>56.643000000000001</v>
      </c>
      <c r="CH50" s="597">
        <v>15.82</v>
      </c>
      <c r="CI50" s="597">
        <v>80.417000000000002</v>
      </c>
      <c r="CJ50" s="597">
        <v>7.9539999999999997</v>
      </c>
      <c r="CK50" s="339">
        <f t="shared" si="47"/>
        <v>0.10976636352345336</v>
      </c>
      <c r="CL50" s="340"/>
      <c r="CM50" s="341">
        <f t="shared" si="49"/>
        <v>0.54842601733026208</v>
      </c>
      <c r="CN50" s="342">
        <f t="shared" si="50"/>
        <v>0.32095457465645028</v>
      </c>
      <c r="CO50" s="342">
        <f t="shared" si="48"/>
        <v>8.9753835064792592E-2</v>
      </c>
      <c r="CP50" s="343">
        <f t="shared" si="51"/>
        <v>1.7087340721573987</v>
      </c>
      <c r="CR50" s="416" t="str">
        <f t="shared" si="30"/>
        <v>2004/2005</v>
      </c>
      <c r="CS50" s="603">
        <v>145.33600000000001</v>
      </c>
      <c r="CT50" s="603">
        <v>4.93</v>
      </c>
      <c r="CU50" s="603">
        <v>716.81500000000005</v>
      </c>
      <c r="CV50" s="603">
        <v>104.65300000000001</v>
      </c>
      <c r="CW50" s="603">
        <v>75.927000000000007</v>
      </c>
      <c r="CX50" s="603">
        <v>897.39499999999998</v>
      </c>
      <c r="CY50" s="603">
        <v>212.761</v>
      </c>
      <c r="CZ50" s="603">
        <v>475.95699999999999</v>
      </c>
      <c r="DA50" s="603">
        <v>688.71799999999996</v>
      </c>
      <c r="DB50" s="603">
        <v>77.659000000000006</v>
      </c>
      <c r="DC50" s="603">
        <v>897.39499999999998</v>
      </c>
      <c r="DD50" s="603">
        <v>131.018</v>
      </c>
      <c r="DE50" s="417">
        <f t="shared" si="31"/>
        <v>0.17095763573280515</v>
      </c>
      <c r="DG50" s="409" t="str">
        <f t="shared" si="32"/>
        <v>2004/2005</v>
      </c>
      <c r="DH50" s="426">
        <f t="shared" si="33"/>
        <v>0.11672950955028347</v>
      </c>
      <c r="DI50" s="426">
        <f t="shared" si="34"/>
        <v>0.76267748478701824</v>
      </c>
      <c r="DJ50" s="426">
        <f t="shared" si="35"/>
        <v>8.9031340024971567E-2</v>
      </c>
      <c r="DK50" s="426">
        <f t="shared" si="36"/>
        <v>0.10029335040562622</v>
      </c>
      <c r="DL50" s="426">
        <f t="shared" si="37"/>
        <v>8.0366667983721204E-2</v>
      </c>
      <c r="DM50" s="426">
        <f t="shared" si="38"/>
        <v>8.9611598014252364E-2</v>
      </c>
      <c r="DN50" s="426">
        <f t="shared" si="39"/>
        <v>5.362824953821424E-2</v>
      </c>
      <c r="DO50" s="426">
        <f t="shared" si="40"/>
        <v>9.5035896099857756E-2</v>
      </c>
      <c r="DP50" s="426">
        <f t="shared" si="41"/>
        <v>8.2244111523148811E-2</v>
      </c>
      <c r="DQ50" s="426">
        <f t="shared" si="42"/>
        <v>0.20371109594509329</v>
      </c>
      <c r="DR50" s="426">
        <f t="shared" si="43"/>
        <v>8.9611598014252364E-2</v>
      </c>
      <c r="DS50" s="427">
        <f t="shared" si="44"/>
        <v>6.0709215527637424E-2</v>
      </c>
    </row>
    <row r="51" spans="1:124" ht="14.4" x14ac:dyDescent="0.3">
      <c r="A51" s="331" t="s">
        <v>159</v>
      </c>
      <c r="B51" s="588">
        <v>2.44</v>
      </c>
      <c r="C51" s="588">
        <v>6.48</v>
      </c>
      <c r="D51" s="588">
        <v>15.8</v>
      </c>
      <c r="E51" s="588">
        <v>1.1319999999999999</v>
      </c>
      <c r="F51" s="588">
        <v>2E-3</v>
      </c>
      <c r="G51" s="588">
        <v>16.934000000000001</v>
      </c>
      <c r="H51" s="588">
        <v>1.8</v>
      </c>
      <c r="I51" s="588">
        <v>4.4000000000000004</v>
      </c>
      <c r="J51" s="588">
        <v>6.2</v>
      </c>
      <c r="K51" s="588">
        <v>9.4860000000000007</v>
      </c>
      <c r="L51" s="588">
        <v>16.934000000000001</v>
      </c>
      <c r="M51" s="588">
        <v>1.248</v>
      </c>
      <c r="N51" s="332">
        <f t="shared" si="12"/>
        <v>7.9561392324365682E-2</v>
      </c>
      <c r="O51" s="344"/>
      <c r="P51" s="334" t="str">
        <f t="shared" si="13"/>
        <v>2005/2006</v>
      </c>
      <c r="Q51" s="592">
        <v>12.9</v>
      </c>
      <c r="R51" s="592">
        <v>3.23</v>
      </c>
      <c r="S51" s="592">
        <v>41.7</v>
      </c>
      <c r="T51" s="592">
        <v>4.1929999999999996</v>
      </c>
      <c r="U51" s="592">
        <v>1.147</v>
      </c>
      <c r="V51" s="592">
        <v>47.04</v>
      </c>
      <c r="W51" s="592">
        <v>6.5</v>
      </c>
      <c r="X51" s="592">
        <v>33</v>
      </c>
      <c r="Y51" s="592">
        <v>39.5</v>
      </c>
      <c r="Z51" s="592">
        <v>4.5229999999999997</v>
      </c>
      <c r="AA51" s="592">
        <v>47.04</v>
      </c>
      <c r="AB51" s="592">
        <v>3.0169999999999999</v>
      </c>
      <c r="AC51" s="335">
        <f t="shared" si="45"/>
        <v>6.8532358085546197E-2</v>
      </c>
      <c r="AD51" s="345"/>
      <c r="AE51" s="611" t="str">
        <f t="shared" si="14"/>
        <v>2005/2006</v>
      </c>
      <c r="AF51" s="612">
        <v>0.43</v>
      </c>
      <c r="AG51" s="612">
        <v>4.6500000000000004</v>
      </c>
      <c r="AH51" s="612">
        <v>2</v>
      </c>
      <c r="AI51" s="612">
        <v>0.97299999999999998</v>
      </c>
      <c r="AJ51" s="612">
        <v>8.9999999999999993E-3</v>
      </c>
      <c r="AK51" s="612">
        <v>2.9820000000000002</v>
      </c>
      <c r="AL51" s="612">
        <v>0.3</v>
      </c>
      <c r="AM51" s="612">
        <v>0.25</v>
      </c>
      <c r="AN51" s="612">
        <v>0.55000000000000004</v>
      </c>
      <c r="AO51" s="612">
        <v>1.913</v>
      </c>
      <c r="AP51" s="612">
        <v>2.9820000000000002</v>
      </c>
      <c r="AQ51" s="612">
        <v>0.51900000000000002</v>
      </c>
      <c r="AR51" s="613">
        <f t="shared" si="1"/>
        <v>0.21071863580998781</v>
      </c>
      <c r="AS51" s="345"/>
      <c r="AT51" s="955" t="str">
        <f t="shared" si="15"/>
        <v>2005/2006</v>
      </c>
      <c r="AU51" s="956">
        <v>0.124</v>
      </c>
      <c r="AV51" s="956">
        <v>11.15</v>
      </c>
      <c r="AW51" s="956">
        <v>1.3819999999999999</v>
      </c>
      <c r="AX51" s="956">
        <v>0.40100000000000002</v>
      </c>
      <c r="AY51" s="956">
        <v>1.4239999999999999</v>
      </c>
      <c r="AZ51" s="956">
        <v>3.2069999999999999</v>
      </c>
      <c r="BA51" s="956">
        <v>0.3</v>
      </c>
      <c r="BB51" s="956">
        <v>2.5</v>
      </c>
      <c r="BC51" s="956">
        <v>2.8</v>
      </c>
      <c r="BD51" s="956">
        <v>7.2999999999999995E-2</v>
      </c>
      <c r="BE51" s="956">
        <v>3.2069999999999999</v>
      </c>
      <c r="BF51" s="956">
        <v>0.33400000000000002</v>
      </c>
      <c r="BG51" s="957">
        <f t="shared" si="2"/>
        <v>0.11625478593804388</v>
      </c>
      <c r="BH51" s="345"/>
      <c r="BI51" s="337" t="str">
        <f t="shared" si="16"/>
        <v>2005/2006</v>
      </c>
      <c r="BJ51" s="429">
        <f t="shared" si="17"/>
        <v>2.0759999999999987</v>
      </c>
      <c r="BK51" s="429">
        <f t="shared" si="18"/>
        <v>2.8150289017341055</v>
      </c>
      <c r="BL51" s="429">
        <f t="shared" si="19"/>
        <v>5.8439999999999994</v>
      </c>
      <c r="BM51" s="429">
        <f t="shared" si="20"/>
        <v>1.2550000000000006</v>
      </c>
      <c r="BN51" s="429">
        <f t="shared" si="21"/>
        <v>5.3710000000000004</v>
      </c>
      <c r="BO51" s="429">
        <f t="shared" si="22"/>
        <v>12.469999999999999</v>
      </c>
      <c r="BP51" s="429">
        <f t="shared" si="23"/>
        <v>2.76</v>
      </c>
      <c r="BQ51" s="429">
        <f t="shared" si="24"/>
        <v>8.0240000000000009</v>
      </c>
      <c r="BR51" s="429">
        <f t="shared" si="25"/>
        <v>10.783999999999999</v>
      </c>
      <c r="BS51" s="429">
        <f t="shared" si="26"/>
        <v>8.4999999999997924E-2</v>
      </c>
      <c r="BT51" s="429">
        <f t="shared" si="27"/>
        <v>12.469999999999999</v>
      </c>
      <c r="BU51" s="429">
        <f t="shared" si="28"/>
        <v>1.601</v>
      </c>
      <c r="BV51" s="430">
        <f t="shared" si="46"/>
        <v>0.14729965958229832</v>
      </c>
      <c r="BW51" s="344"/>
      <c r="BX51" s="338" t="str">
        <f t="shared" si="29"/>
        <v>2005/2006</v>
      </c>
      <c r="BY51" s="597">
        <v>17.97</v>
      </c>
      <c r="BZ51" s="597">
        <v>3.71</v>
      </c>
      <c r="CA51" s="597">
        <v>66.725999999999999</v>
      </c>
      <c r="CB51" s="597">
        <v>7.9539999999999997</v>
      </c>
      <c r="CC51" s="597">
        <v>7.9530000000000003</v>
      </c>
      <c r="CD51" s="597">
        <v>82.632999999999996</v>
      </c>
      <c r="CE51" s="597">
        <v>11.66</v>
      </c>
      <c r="CF51" s="597">
        <v>48.173999999999999</v>
      </c>
      <c r="CG51" s="597">
        <v>59.834000000000003</v>
      </c>
      <c r="CH51" s="597">
        <v>16.079999999999998</v>
      </c>
      <c r="CI51" s="597">
        <v>82.632999999999996</v>
      </c>
      <c r="CJ51" s="597">
        <v>6.7190000000000003</v>
      </c>
      <c r="CK51" s="339">
        <f t="shared" si="47"/>
        <v>8.8508048581289356E-2</v>
      </c>
      <c r="CL51" s="340"/>
      <c r="CM51" s="341">
        <f t="shared" si="49"/>
        <v>0.624943800017984</v>
      </c>
      <c r="CN51" s="342">
        <f t="shared" si="50"/>
        <v>0.23678925756077093</v>
      </c>
      <c r="CO51" s="342">
        <f t="shared" si="48"/>
        <v>8.7582051973743358E-2</v>
      </c>
      <c r="CP51" s="343">
        <f t="shared" si="51"/>
        <v>2.6392405063291138</v>
      </c>
      <c r="CR51" s="416" t="str">
        <f t="shared" si="30"/>
        <v>2005/2006</v>
      </c>
      <c r="CS51" s="603">
        <v>145.46700000000001</v>
      </c>
      <c r="CT51" s="603">
        <v>4.82</v>
      </c>
      <c r="CU51" s="603">
        <v>700.98400000000004</v>
      </c>
      <c r="CV51" s="603">
        <v>131.018</v>
      </c>
      <c r="CW51" s="603">
        <v>80.114999999999995</v>
      </c>
      <c r="CX51" s="603">
        <v>912.11699999999996</v>
      </c>
      <c r="CY51" s="603">
        <v>228.18299999999999</v>
      </c>
      <c r="CZ51" s="603">
        <v>479.50799999999998</v>
      </c>
      <c r="DA51" s="603">
        <v>707.69100000000003</v>
      </c>
      <c r="DB51" s="603">
        <v>80.971000000000004</v>
      </c>
      <c r="DC51" s="603">
        <v>912.11699999999996</v>
      </c>
      <c r="DD51" s="603">
        <v>123.455</v>
      </c>
      <c r="DE51" s="417">
        <f t="shared" si="31"/>
        <v>0.15653727452317975</v>
      </c>
      <c r="DG51" s="409" t="str">
        <f t="shared" si="32"/>
        <v>2005/2006</v>
      </c>
      <c r="DH51" s="426">
        <f t="shared" si="33"/>
        <v>0.12353317247210706</v>
      </c>
      <c r="DI51" s="426">
        <f t="shared" si="34"/>
        <v>0.76970954356846466</v>
      </c>
      <c r="DJ51" s="426">
        <f t="shared" si="35"/>
        <v>9.5189048537484444E-2</v>
      </c>
      <c r="DK51" s="426">
        <f t="shared" si="36"/>
        <v>6.0709215527637424E-2</v>
      </c>
      <c r="DL51" s="426">
        <f t="shared" si="37"/>
        <v>9.9269799662984465E-2</v>
      </c>
      <c r="DM51" s="426">
        <f t="shared" si="38"/>
        <v>9.0594737297956293E-2</v>
      </c>
      <c r="DN51" s="426">
        <f t="shared" si="39"/>
        <v>5.1099336935705113E-2</v>
      </c>
      <c r="DO51" s="426">
        <f t="shared" si="40"/>
        <v>0.1004654771140419</v>
      </c>
      <c r="DP51" s="426">
        <f t="shared" si="41"/>
        <v>8.4548199708629895E-2</v>
      </c>
      <c r="DQ51" s="426">
        <f t="shared" si="42"/>
        <v>0.19858961850539078</v>
      </c>
      <c r="DR51" s="426">
        <f t="shared" si="43"/>
        <v>9.0594737297956293E-2</v>
      </c>
      <c r="DS51" s="427">
        <f t="shared" si="44"/>
        <v>5.4424689157992791E-2</v>
      </c>
    </row>
    <row r="52" spans="1:124" ht="14.4" x14ac:dyDescent="0.3">
      <c r="A52" s="331" t="s">
        <v>160</v>
      </c>
      <c r="B52" s="588">
        <v>2.8</v>
      </c>
      <c r="C52" s="588">
        <v>8.0399999999999991</v>
      </c>
      <c r="D52" s="588">
        <v>22.5</v>
      </c>
      <c r="E52" s="588">
        <v>1.248</v>
      </c>
      <c r="F52" s="588">
        <v>2E-3</v>
      </c>
      <c r="G52" s="588">
        <v>23.75</v>
      </c>
      <c r="H52" s="588">
        <v>1.9</v>
      </c>
      <c r="I52" s="588">
        <v>4.8</v>
      </c>
      <c r="J52" s="588">
        <v>6.7</v>
      </c>
      <c r="K52" s="588">
        <v>15.374000000000001</v>
      </c>
      <c r="L52" s="588">
        <v>23.75</v>
      </c>
      <c r="M52" s="588">
        <v>1.6759999999999999</v>
      </c>
      <c r="N52" s="332">
        <f t="shared" si="12"/>
        <v>7.5926429283319732E-2</v>
      </c>
      <c r="O52" s="344"/>
      <c r="P52" s="334" t="str">
        <f t="shared" si="13"/>
        <v>2006/2007</v>
      </c>
      <c r="Q52" s="592">
        <v>14</v>
      </c>
      <c r="R52" s="592">
        <v>3.64</v>
      </c>
      <c r="S52" s="592">
        <v>51</v>
      </c>
      <c r="T52" s="592">
        <v>3.0169999999999999</v>
      </c>
      <c r="U52" s="592">
        <v>1.413</v>
      </c>
      <c r="V52" s="592">
        <v>55.43</v>
      </c>
      <c r="W52" s="592">
        <v>6.5</v>
      </c>
      <c r="X52" s="592">
        <v>35</v>
      </c>
      <c r="Y52" s="592">
        <v>41.5</v>
      </c>
      <c r="Z52" s="592">
        <v>10.836</v>
      </c>
      <c r="AA52" s="592">
        <v>55.43</v>
      </c>
      <c r="AB52" s="592">
        <v>3.0939999999999999</v>
      </c>
      <c r="AC52" s="335">
        <f t="shared" si="45"/>
        <v>5.9118006725771936E-2</v>
      </c>
      <c r="AD52" s="345"/>
      <c r="AE52" s="611" t="str">
        <f t="shared" si="14"/>
        <v>2006/2007</v>
      </c>
      <c r="AF52" s="612">
        <v>0.65800000000000003</v>
      </c>
      <c r="AG52" s="612">
        <v>4</v>
      </c>
      <c r="AH52" s="612">
        <v>2.6320000000000001</v>
      </c>
      <c r="AI52" s="612">
        <v>0.51900000000000002</v>
      </c>
      <c r="AJ52" s="612">
        <v>4.3999999999999997E-2</v>
      </c>
      <c r="AK52" s="612">
        <v>3.1949999999999998</v>
      </c>
      <c r="AL52" s="612">
        <v>0.3</v>
      </c>
      <c r="AM52" s="612">
        <v>0.3</v>
      </c>
      <c r="AN52" s="612">
        <v>0.6</v>
      </c>
      <c r="AO52" s="612">
        <v>2.0369999999999999</v>
      </c>
      <c r="AP52" s="612">
        <v>3.1949999999999998</v>
      </c>
      <c r="AQ52" s="612">
        <v>0.55800000000000005</v>
      </c>
      <c r="AR52" s="613">
        <f t="shared" si="1"/>
        <v>0.21160409556313994</v>
      </c>
      <c r="AS52" s="345"/>
      <c r="AT52" s="955" t="str">
        <f t="shared" si="15"/>
        <v>2006/2007</v>
      </c>
      <c r="AU52" s="956">
        <v>0.126</v>
      </c>
      <c r="AV52" s="956">
        <v>8.91</v>
      </c>
      <c r="AW52" s="956">
        <v>1.123</v>
      </c>
      <c r="AX52" s="956">
        <v>0.33400000000000002</v>
      </c>
      <c r="AY52" s="956">
        <v>1.756</v>
      </c>
      <c r="AZ52" s="956">
        <v>3.2130000000000001</v>
      </c>
      <c r="BA52" s="956">
        <v>0.3</v>
      </c>
      <c r="BB52" s="956">
        <v>2.34</v>
      </c>
      <c r="BC52" s="956">
        <v>2.64</v>
      </c>
      <c r="BD52" s="956">
        <v>7.3999999999999996E-2</v>
      </c>
      <c r="BE52" s="956">
        <v>3.2130000000000001</v>
      </c>
      <c r="BF52" s="956">
        <v>0.499</v>
      </c>
      <c r="BG52" s="957">
        <f t="shared" si="2"/>
        <v>0.183861459100958</v>
      </c>
      <c r="BH52" s="345"/>
      <c r="BI52" s="337" t="str">
        <f t="shared" si="16"/>
        <v>2006/2007</v>
      </c>
      <c r="BJ52" s="429">
        <f t="shared" si="17"/>
        <v>2.1939999999999982</v>
      </c>
      <c r="BK52" s="429">
        <f t="shared" si="18"/>
        <v>2.8833181403828663</v>
      </c>
      <c r="BL52" s="429">
        <f t="shared" si="19"/>
        <v>6.3260000000000032</v>
      </c>
      <c r="BM52" s="429">
        <f t="shared" si="20"/>
        <v>1.601</v>
      </c>
      <c r="BN52" s="429">
        <f t="shared" si="21"/>
        <v>6.0479999999999992</v>
      </c>
      <c r="BO52" s="429">
        <f t="shared" si="22"/>
        <v>13.975000000000001</v>
      </c>
      <c r="BP52" s="429">
        <f t="shared" si="23"/>
        <v>2.9600000000000009</v>
      </c>
      <c r="BQ52" s="429">
        <f t="shared" si="24"/>
        <v>8.8470000000000013</v>
      </c>
      <c r="BR52" s="429">
        <f t="shared" si="25"/>
        <v>11.806999999999997</v>
      </c>
      <c r="BS52" s="429">
        <f t="shared" si="26"/>
        <v>0.15199999999999819</v>
      </c>
      <c r="BT52" s="429">
        <f t="shared" si="27"/>
        <v>13.975000000000001</v>
      </c>
      <c r="BU52" s="429">
        <f t="shared" si="28"/>
        <v>2.0159999999999996</v>
      </c>
      <c r="BV52" s="430">
        <f t="shared" si="46"/>
        <v>0.16857596789029186</v>
      </c>
      <c r="BW52" s="344"/>
      <c r="BX52" s="338" t="str">
        <f t="shared" si="29"/>
        <v>2006/2007</v>
      </c>
      <c r="BY52" s="597">
        <v>19.777999999999999</v>
      </c>
      <c r="BZ52" s="597">
        <v>4.2300000000000004</v>
      </c>
      <c r="CA52" s="597">
        <v>83.581000000000003</v>
      </c>
      <c r="CB52" s="597">
        <v>6.7190000000000003</v>
      </c>
      <c r="CC52" s="597">
        <v>9.2629999999999999</v>
      </c>
      <c r="CD52" s="597">
        <v>99.563000000000002</v>
      </c>
      <c r="CE52" s="597">
        <v>11.96</v>
      </c>
      <c r="CF52" s="597">
        <v>51.286999999999999</v>
      </c>
      <c r="CG52" s="597">
        <v>63.247</v>
      </c>
      <c r="CH52" s="597">
        <v>28.472999999999999</v>
      </c>
      <c r="CI52" s="597">
        <v>99.563000000000002</v>
      </c>
      <c r="CJ52" s="597">
        <v>7.843</v>
      </c>
      <c r="CK52" s="339">
        <f t="shared" si="47"/>
        <v>8.551024858264282E-2</v>
      </c>
      <c r="CL52" s="340"/>
      <c r="CM52" s="341">
        <f t="shared" si="49"/>
        <v>0.61018652564578069</v>
      </c>
      <c r="CN52" s="342">
        <f t="shared" si="50"/>
        <v>0.26919993778490325</v>
      </c>
      <c r="CO52" s="342">
        <f t="shared" si="48"/>
        <v>7.5687058063435508E-2</v>
      </c>
      <c r="CP52" s="343">
        <f t="shared" si="51"/>
        <v>2.2666666666666666</v>
      </c>
      <c r="CR52" s="416" t="str">
        <f t="shared" si="30"/>
        <v>2006/2007</v>
      </c>
      <c r="CS52" s="603">
        <v>150.464</v>
      </c>
      <c r="CT52" s="603">
        <v>4.76</v>
      </c>
      <c r="CU52" s="603">
        <v>716.06600000000003</v>
      </c>
      <c r="CV52" s="603">
        <v>123.455</v>
      </c>
      <c r="CW52" s="603">
        <v>90.173000000000002</v>
      </c>
      <c r="CX52" s="603">
        <v>929.69399999999996</v>
      </c>
      <c r="CY52" s="603">
        <v>247.06</v>
      </c>
      <c r="CZ52" s="603">
        <v>479.99799999999999</v>
      </c>
      <c r="DA52" s="603">
        <v>727.05799999999999</v>
      </c>
      <c r="DB52" s="603">
        <v>93.933000000000007</v>
      </c>
      <c r="DC52" s="603">
        <v>929.69399999999996</v>
      </c>
      <c r="DD52" s="603">
        <v>108.703</v>
      </c>
      <c r="DE52" s="417">
        <f t="shared" si="31"/>
        <v>0.13240461832102909</v>
      </c>
      <c r="DG52" s="409" t="str">
        <f t="shared" si="32"/>
        <v>2006/2007</v>
      </c>
      <c r="DH52" s="426">
        <f t="shared" si="33"/>
        <v>0.1314467247979583</v>
      </c>
      <c r="DI52" s="426">
        <f t="shared" si="34"/>
        <v>0.88865546218487412</v>
      </c>
      <c r="DJ52" s="426">
        <f t="shared" si="35"/>
        <v>0.11672248088863317</v>
      </c>
      <c r="DK52" s="426">
        <f t="shared" si="36"/>
        <v>5.4424689157992791E-2</v>
      </c>
      <c r="DL52" s="426">
        <f t="shared" si="37"/>
        <v>0.10272476240116221</v>
      </c>
      <c r="DM52" s="426">
        <f t="shared" si="38"/>
        <v>0.10709222604426834</v>
      </c>
      <c r="DN52" s="426">
        <f t="shared" si="39"/>
        <v>4.8409293289079579E-2</v>
      </c>
      <c r="DO52" s="426">
        <f t="shared" si="40"/>
        <v>0.10684836186817445</v>
      </c>
      <c r="DP52" s="426">
        <f t="shared" si="41"/>
        <v>8.6990308888699394E-2</v>
      </c>
      <c r="DQ52" s="426">
        <f t="shared" si="42"/>
        <v>0.30312030915652644</v>
      </c>
      <c r="DR52" s="426">
        <f t="shared" si="43"/>
        <v>0.10709222604426834</v>
      </c>
      <c r="DS52" s="427">
        <f t="shared" si="44"/>
        <v>7.2150722611151477E-2</v>
      </c>
    </row>
    <row r="53" spans="1:124" ht="14.4" x14ac:dyDescent="0.3">
      <c r="A53" s="331" t="s">
        <v>161</v>
      </c>
      <c r="B53" s="588">
        <v>3.4119999999999999</v>
      </c>
      <c r="C53" s="588">
        <v>6.45</v>
      </c>
      <c r="D53" s="588">
        <v>22.016999999999999</v>
      </c>
      <c r="E53" s="588">
        <v>1.6759999999999999</v>
      </c>
      <c r="F53" s="588">
        <v>4.0000000000000001E-3</v>
      </c>
      <c r="G53" s="588">
        <v>23.696999999999999</v>
      </c>
      <c r="H53" s="588">
        <v>1.9</v>
      </c>
      <c r="I53" s="588">
        <v>4.9000000000000004</v>
      </c>
      <c r="J53" s="588">
        <v>6.8</v>
      </c>
      <c r="K53" s="588">
        <v>14.798999999999999</v>
      </c>
      <c r="L53" s="588">
        <v>23.696999999999999</v>
      </c>
      <c r="M53" s="588">
        <v>2.0979999999999999</v>
      </c>
      <c r="N53" s="332">
        <f t="shared" si="12"/>
        <v>9.7134126579934255E-2</v>
      </c>
      <c r="O53" s="344"/>
      <c r="P53" s="334" t="str">
        <f t="shared" si="13"/>
        <v>2007/2008</v>
      </c>
      <c r="Q53" s="592">
        <v>14.7</v>
      </c>
      <c r="R53" s="592">
        <v>3.99</v>
      </c>
      <c r="S53" s="592">
        <v>58.6</v>
      </c>
      <c r="T53" s="592">
        <v>3.0939999999999999</v>
      </c>
      <c r="U53" s="592">
        <v>0.67800000000000005</v>
      </c>
      <c r="V53" s="592">
        <v>62.372</v>
      </c>
      <c r="W53" s="592">
        <v>6.5</v>
      </c>
      <c r="X53" s="592">
        <v>37.5</v>
      </c>
      <c r="Y53" s="592">
        <v>44</v>
      </c>
      <c r="Z53" s="592">
        <v>7.7910000000000004</v>
      </c>
      <c r="AA53" s="592">
        <v>62.372</v>
      </c>
      <c r="AB53" s="592">
        <v>10.581</v>
      </c>
      <c r="AC53" s="335">
        <f t="shared" si="45"/>
        <v>0.20430190573651794</v>
      </c>
      <c r="AD53" s="345"/>
      <c r="AE53" s="611" t="str">
        <f t="shared" si="14"/>
        <v>2007/2008</v>
      </c>
      <c r="AF53" s="612">
        <v>0.77400000000000002</v>
      </c>
      <c r="AG53" s="612">
        <v>2.4</v>
      </c>
      <c r="AH53" s="612">
        <v>1.8580000000000001</v>
      </c>
      <c r="AI53" s="612">
        <v>0.55800000000000005</v>
      </c>
      <c r="AJ53" s="612">
        <v>8.0000000000000002E-3</v>
      </c>
      <c r="AK53" s="612">
        <v>2.4239999999999999</v>
      </c>
      <c r="AL53" s="612">
        <v>0.35</v>
      </c>
      <c r="AM53" s="612">
        <v>0.25</v>
      </c>
      <c r="AN53" s="612">
        <v>0.6</v>
      </c>
      <c r="AO53" s="612">
        <v>1.4219999999999999</v>
      </c>
      <c r="AP53" s="612">
        <v>2.4239999999999999</v>
      </c>
      <c r="AQ53" s="612">
        <v>0.40200000000000002</v>
      </c>
      <c r="AR53" s="613">
        <f t="shared" si="1"/>
        <v>0.198813056379822</v>
      </c>
      <c r="AS53" s="345"/>
      <c r="AT53" s="955" t="str">
        <f t="shared" si="15"/>
        <v>2007/2008</v>
      </c>
      <c r="AU53" s="956">
        <v>0.13500000000000001</v>
      </c>
      <c r="AV53" s="956">
        <v>10.11</v>
      </c>
      <c r="AW53" s="956">
        <v>1.365</v>
      </c>
      <c r="AX53" s="956">
        <v>0.499</v>
      </c>
      <c r="AY53" s="956">
        <v>1.321</v>
      </c>
      <c r="AZ53" s="956">
        <v>3.1850000000000001</v>
      </c>
      <c r="BA53" s="956">
        <v>0.3</v>
      </c>
      <c r="BB53" s="956">
        <v>2.5750000000000002</v>
      </c>
      <c r="BC53" s="956">
        <v>2.875</v>
      </c>
      <c r="BD53" s="956">
        <v>7.3999999999999996E-2</v>
      </c>
      <c r="BE53" s="956">
        <v>3.1850000000000001</v>
      </c>
      <c r="BF53" s="956">
        <v>0.23599999999999999</v>
      </c>
      <c r="BG53" s="957">
        <f t="shared" si="2"/>
        <v>8.0027127839945741E-2</v>
      </c>
      <c r="BH53" s="345"/>
      <c r="BI53" s="337" t="str">
        <f t="shared" si="16"/>
        <v>2007/2008</v>
      </c>
      <c r="BJ53" s="429">
        <f t="shared" si="17"/>
        <v>2.5420000000000007</v>
      </c>
      <c r="BK53" s="429">
        <f t="shared" si="18"/>
        <v>2.730133752950433</v>
      </c>
      <c r="BL53" s="429">
        <f t="shared" si="19"/>
        <v>6.9400000000000031</v>
      </c>
      <c r="BM53" s="429">
        <f t="shared" si="20"/>
        <v>2.0159999999999996</v>
      </c>
      <c r="BN53" s="429">
        <f t="shared" si="21"/>
        <v>6.58</v>
      </c>
      <c r="BO53" s="429">
        <f t="shared" si="22"/>
        <v>15.535999999999996</v>
      </c>
      <c r="BP53" s="429">
        <f t="shared" si="23"/>
        <v>3.2199999999999993</v>
      </c>
      <c r="BQ53" s="429">
        <f t="shared" si="24"/>
        <v>10.062000000000001</v>
      </c>
      <c r="BR53" s="429">
        <f t="shared" si="25"/>
        <v>13.282000000000004</v>
      </c>
      <c r="BS53" s="429">
        <f t="shared" si="26"/>
        <v>6.6000000000001238E-2</v>
      </c>
      <c r="BT53" s="429">
        <f t="shared" si="27"/>
        <v>15.535999999999996</v>
      </c>
      <c r="BU53" s="429">
        <f t="shared" si="28"/>
        <v>2.1880000000000006</v>
      </c>
      <c r="BV53" s="430">
        <f t="shared" si="46"/>
        <v>0.16391968834282289</v>
      </c>
      <c r="BW53" s="344"/>
      <c r="BX53" s="338" t="str">
        <f t="shared" si="29"/>
        <v>2007/2008</v>
      </c>
      <c r="BY53" s="597">
        <v>21.562999999999999</v>
      </c>
      <c r="BZ53" s="597">
        <v>4.21</v>
      </c>
      <c r="CA53" s="597">
        <v>90.78</v>
      </c>
      <c r="CB53" s="597">
        <v>7.843</v>
      </c>
      <c r="CC53" s="597">
        <v>8.5909999999999993</v>
      </c>
      <c r="CD53" s="597">
        <v>107.214</v>
      </c>
      <c r="CE53" s="597">
        <v>12.27</v>
      </c>
      <c r="CF53" s="597">
        <v>55.286999999999999</v>
      </c>
      <c r="CG53" s="597">
        <v>67.557000000000002</v>
      </c>
      <c r="CH53" s="597">
        <v>24.152000000000001</v>
      </c>
      <c r="CI53" s="597">
        <v>107.214</v>
      </c>
      <c r="CJ53" s="597">
        <v>15.505000000000001</v>
      </c>
      <c r="CK53" s="339">
        <f t="shared" si="47"/>
        <v>0.16906737615719286</v>
      </c>
      <c r="CL53" s="340"/>
      <c r="CM53" s="341">
        <f t="shared" si="49"/>
        <v>0.64551663361973999</v>
      </c>
      <c r="CN53" s="342">
        <f t="shared" si="50"/>
        <v>0.24253139458030401</v>
      </c>
      <c r="CO53" s="342">
        <f t="shared" si="48"/>
        <v>7.6448556950870272E-2</v>
      </c>
      <c r="CP53" s="343">
        <f t="shared" si="51"/>
        <v>2.6615796884225826</v>
      </c>
      <c r="CR53" s="416" t="str">
        <f t="shared" si="30"/>
        <v>2007/2008</v>
      </c>
      <c r="CS53" s="603">
        <v>160.221</v>
      </c>
      <c r="CT53" s="603">
        <v>4.96</v>
      </c>
      <c r="CU53" s="603">
        <v>795.23099999999999</v>
      </c>
      <c r="CV53" s="603">
        <v>108.703</v>
      </c>
      <c r="CW53" s="603">
        <v>98.236000000000004</v>
      </c>
      <c r="CX53" s="603">
        <v>1002.17</v>
      </c>
      <c r="CY53" s="603">
        <v>274.98200000000003</v>
      </c>
      <c r="CZ53" s="603">
        <v>500.75599999999997</v>
      </c>
      <c r="DA53" s="603">
        <v>775.73800000000006</v>
      </c>
      <c r="DB53" s="603">
        <v>98.917000000000002</v>
      </c>
      <c r="DC53" s="603">
        <v>1002.17</v>
      </c>
      <c r="DD53" s="603">
        <v>127.515</v>
      </c>
      <c r="DE53" s="417">
        <f t="shared" si="31"/>
        <v>0.14578891105635935</v>
      </c>
      <c r="DG53" s="409" t="str">
        <f t="shared" si="32"/>
        <v>2007/2008</v>
      </c>
      <c r="DH53" s="426">
        <f t="shared" si="33"/>
        <v>0.13458285742817733</v>
      </c>
      <c r="DI53" s="426">
        <f t="shared" si="34"/>
        <v>0.84879032258064513</v>
      </c>
      <c r="DJ53" s="426">
        <f t="shared" si="35"/>
        <v>0.11415550953119283</v>
      </c>
      <c r="DK53" s="426">
        <f t="shared" si="36"/>
        <v>7.2150722611151477E-2</v>
      </c>
      <c r="DL53" s="426">
        <f t="shared" si="37"/>
        <v>8.7452665010790326E-2</v>
      </c>
      <c r="DM53" s="426">
        <f t="shared" si="38"/>
        <v>0.10698184938683059</v>
      </c>
      <c r="DN53" s="426">
        <f t="shared" si="39"/>
        <v>4.4621102472161805E-2</v>
      </c>
      <c r="DO53" s="426">
        <f t="shared" si="40"/>
        <v>0.11040706451844812</v>
      </c>
      <c r="DP53" s="426">
        <f t="shared" si="41"/>
        <v>8.7087392908430414E-2</v>
      </c>
      <c r="DQ53" s="426">
        <f t="shared" si="42"/>
        <v>0.24416429936209147</v>
      </c>
      <c r="DR53" s="426">
        <f t="shared" si="43"/>
        <v>0.10698184938683059</v>
      </c>
      <c r="DS53" s="427">
        <f t="shared" si="44"/>
        <v>0.12159353801513548</v>
      </c>
    </row>
    <row r="54" spans="1:124" ht="14.4" x14ac:dyDescent="0.3">
      <c r="A54" s="331" t="s">
        <v>162</v>
      </c>
      <c r="B54" s="588">
        <v>2.5</v>
      </c>
      <c r="C54" s="588">
        <v>6.2</v>
      </c>
      <c r="D54" s="588">
        <v>15.5</v>
      </c>
      <c r="E54" s="588">
        <v>2.0979999999999999</v>
      </c>
      <c r="F54" s="588">
        <v>6.0000000000000001E-3</v>
      </c>
      <c r="G54" s="588">
        <v>17.603999999999999</v>
      </c>
      <c r="H54" s="588">
        <v>1.9</v>
      </c>
      <c r="I54" s="588">
        <v>4.5</v>
      </c>
      <c r="J54" s="588">
        <v>6.4</v>
      </c>
      <c r="K54" s="588">
        <v>10.324</v>
      </c>
      <c r="L54" s="588">
        <v>17.603999999999999</v>
      </c>
      <c r="M54" s="588">
        <v>0.88</v>
      </c>
      <c r="N54" s="332">
        <f t="shared" si="12"/>
        <v>5.2618990672088015E-2</v>
      </c>
      <c r="O54" s="344"/>
      <c r="P54" s="334" t="str">
        <f t="shared" si="13"/>
        <v>2008/2009</v>
      </c>
      <c r="Q54" s="592">
        <v>14.1</v>
      </c>
      <c r="R54" s="592">
        <v>3.62</v>
      </c>
      <c r="S54" s="592">
        <v>51</v>
      </c>
      <c r="T54" s="592">
        <v>10.581</v>
      </c>
      <c r="U54" s="592">
        <v>1.141</v>
      </c>
      <c r="V54" s="592">
        <v>62.722000000000001</v>
      </c>
      <c r="W54" s="592">
        <v>7</v>
      </c>
      <c r="X54" s="592">
        <v>38.5</v>
      </c>
      <c r="Y54" s="592">
        <v>45.5</v>
      </c>
      <c r="Z54" s="592">
        <v>7.1360000000000001</v>
      </c>
      <c r="AA54" s="592">
        <v>62.722000000000001</v>
      </c>
      <c r="AB54" s="592">
        <v>10.086</v>
      </c>
      <c r="AC54" s="335">
        <f t="shared" si="45"/>
        <v>0.19161790409605592</v>
      </c>
      <c r="AD54" s="345"/>
      <c r="AE54" s="611" t="str">
        <f t="shared" si="14"/>
        <v>2008/2009</v>
      </c>
      <c r="AF54" s="612">
        <v>0.54600000000000004</v>
      </c>
      <c r="AG54" s="612">
        <v>3.38</v>
      </c>
      <c r="AH54" s="612">
        <v>1.845</v>
      </c>
      <c r="AI54" s="612">
        <v>0.40200000000000002</v>
      </c>
      <c r="AJ54" s="612">
        <v>1.0999999999999999E-2</v>
      </c>
      <c r="AK54" s="612">
        <v>2.258</v>
      </c>
      <c r="AL54" s="612">
        <v>0.46500000000000002</v>
      </c>
      <c r="AM54" s="612">
        <v>0.25</v>
      </c>
      <c r="AN54" s="612">
        <v>0.71499999999999997</v>
      </c>
      <c r="AO54" s="612">
        <v>1.4159999999999999</v>
      </c>
      <c r="AP54" s="612">
        <v>2.258</v>
      </c>
      <c r="AQ54" s="612">
        <v>0.127</v>
      </c>
      <c r="AR54" s="613">
        <f t="shared" si="1"/>
        <v>5.9596433599249182E-2</v>
      </c>
      <c r="AS54" s="345"/>
      <c r="AT54" s="955" t="str">
        <f t="shared" si="15"/>
        <v>2008/2009</v>
      </c>
      <c r="AU54" s="956">
        <v>0.128</v>
      </c>
      <c r="AV54" s="956">
        <v>10.52</v>
      </c>
      <c r="AW54" s="956">
        <v>1.3460000000000001</v>
      </c>
      <c r="AX54" s="956">
        <v>0.23599999999999999</v>
      </c>
      <c r="AY54" s="956">
        <v>0.76800000000000002</v>
      </c>
      <c r="AZ54" s="956">
        <v>2.35</v>
      </c>
      <c r="BA54" s="956">
        <v>0.3</v>
      </c>
      <c r="BB54" s="956">
        <v>1.798</v>
      </c>
      <c r="BC54" s="956">
        <v>2.0979999999999999</v>
      </c>
      <c r="BD54" s="956">
        <v>7.1999999999999995E-2</v>
      </c>
      <c r="BE54" s="956">
        <v>2.35</v>
      </c>
      <c r="BF54" s="956">
        <v>0.18</v>
      </c>
      <c r="BG54" s="957">
        <f t="shared" si="2"/>
        <v>8.294930875576037E-2</v>
      </c>
      <c r="BH54" s="345"/>
      <c r="BI54" s="337" t="str">
        <f t="shared" si="16"/>
        <v>2008/2009</v>
      </c>
      <c r="BJ54" s="429">
        <f t="shared" si="17"/>
        <v>2.3179999999999987</v>
      </c>
      <c r="BK54" s="429">
        <f t="shared" si="18"/>
        <v>2.8960310612597064</v>
      </c>
      <c r="BL54" s="429">
        <f t="shared" si="19"/>
        <v>6.7129999999999956</v>
      </c>
      <c r="BM54" s="429">
        <f t="shared" si="20"/>
        <v>2.1880000000000006</v>
      </c>
      <c r="BN54" s="429">
        <f t="shared" si="21"/>
        <v>6.3490000000000002</v>
      </c>
      <c r="BO54" s="429">
        <f t="shared" si="22"/>
        <v>15.249999999999998</v>
      </c>
      <c r="BP54" s="429">
        <f t="shared" si="23"/>
        <v>3.2700000000000005</v>
      </c>
      <c r="BQ54" s="429">
        <f t="shared" si="24"/>
        <v>9.979000000000001</v>
      </c>
      <c r="BR54" s="429">
        <f t="shared" si="25"/>
        <v>13.249000000000006</v>
      </c>
      <c r="BS54" s="429">
        <f t="shared" si="26"/>
        <v>0.15400000000000041</v>
      </c>
      <c r="BT54" s="429">
        <f t="shared" si="27"/>
        <v>15.249999999999998</v>
      </c>
      <c r="BU54" s="429">
        <f t="shared" si="28"/>
        <v>1.8469999999999984</v>
      </c>
      <c r="BV54" s="430">
        <f t="shared" si="46"/>
        <v>0.13780496903678263</v>
      </c>
      <c r="BW54" s="344"/>
      <c r="BX54" s="338" t="str">
        <f t="shared" si="29"/>
        <v>2008/2009</v>
      </c>
      <c r="BY54" s="597">
        <v>19.591999999999999</v>
      </c>
      <c r="BZ54" s="597">
        <v>3.9</v>
      </c>
      <c r="CA54" s="597">
        <v>76.403999999999996</v>
      </c>
      <c r="CB54" s="597">
        <v>15.505000000000001</v>
      </c>
      <c r="CC54" s="597">
        <v>8.2750000000000004</v>
      </c>
      <c r="CD54" s="597">
        <v>100.184</v>
      </c>
      <c r="CE54" s="597">
        <v>12.935</v>
      </c>
      <c r="CF54" s="597">
        <v>55.027000000000001</v>
      </c>
      <c r="CG54" s="597">
        <v>67.962000000000003</v>
      </c>
      <c r="CH54" s="597">
        <v>19.102</v>
      </c>
      <c r="CI54" s="597">
        <v>100.184</v>
      </c>
      <c r="CJ54" s="597">
        <v>13.12</v>
      </c>
      <c r="CK54" s="339">
        <f t="shared" si="47"/>
        <v>0.15069374253422768</v>
      </c>
      <c r="CL54" s="340"/>
      <c r="CM54" s="341">
        <f t="shared" si="49"/>
        <v>0.66750431914559449</v>
      </c>
      <c r="CN54" s="342">
        <f t="shared" si="50"/>
        <v>0.20286895974032773</v>
      </c>
      <c r="CO54" s="342">
        <f t="shared" si="48"/>
        <v>8.7861892047536722E-2</v>
      </c>
      <c r="CP54" s="343">
        <f t="shared" si="51"/>
        <v>3.2903225806451615</v>
      </c>
      <c r="CR54" s="416" t="str">
        <f t="shared" si="30"/>
        <v>2008/2009</v>
      </c>
      <c r="CS54" s="603">
        <v>158.80000000000001</v>
      </c>
      <c r="CT54" s="603">
        <v>5.04</v>
      </c>
      <c r="CU54" s="603">
        <v>800.197</v>
      </c>
      <c r="CV54" s="603">
        <v>127.515</v>
      </c>
      <c r="CW54" s="603">
        <v>82.491</v>
      </c>
      <c r="CX54" s="603">
        <v>1010.203</v>
      </c>
      <c r="CY54" s="603">
        <v>300.86399999999998</v>
      </c>
      <c r="CZ54" s="603">
        <v>481.988</v>
      </c>
      <c r="DA54" s="603">
        <v>782.85199999999998</v>
      </c>
      <c r="DB54" s="603">
        <v>83.721000000000004</v>
      </c>
      <c r="DC54" s="603">
        <v>1010.203</v>
      </c>
      <c r="DD54" s="603">
        <v>143.63</v>
      </c>
      <c r="DE54" s="417">
        <f t="shared" si="31"/>
        <v>0.1657448362688429</v>
      </c>
      <c r="DG54" s="409" t="str">
        <f t="shared" si="32"/>
        <v>2008/2009</v>
      </c>
      <c r="DH54" s="426">
        <f t="shared" si="33"/>
        <v>0.12337531486146094</v>
      </c>
      <c r="DI54" s="426">
        <f t="shared" si="34"/>
        <v>0.77380952380952384</v>
      </c>
      <c r="DJ54" s="426">
        <f t="shared" si="35"/>
        <v>9.5481487683657898E-2</v>
      </c>
      <c r="DK54" s="426">
        <f t="shared" si="36"/>
        <v>0.12159353801513548</v>
      </c>
      <c r="DL54" s="426">
        <f t="shared" si="37"/>
        <v>0.10031397364560983</v>
      </c>
      <c r="DM54" s="426">
        <f t="shared" si="38"/>
        <v>9.9172146588358975E-2</v>
      </c>
      <c r="DN54" s="426">
        <f t="shared" si="39"/>
        <v>4.2992847266539042E-2</v>
      </c>
      <c r="DO54" s="426">
        <f t="shared" si="40"/>
        <v>0.11416674274048316</v>
      </c>
      <c r="DP54" s="426">
        <f t="shared" si="41"/>
        <v>8.6813344029267353E-2</v>
      </c>
      <c r="DQ54" s="426">
        <f t="shared" si="42"/>
        <v>0.22816258764228806</v>
      </c>
      <c r="DR54" s="426">
        <f t="shared" si="43"/>
        <v>9.9172146588358975E-2</v>
      </c>
      <c r="DS54" s="427">
        <f t="shared" si="44"/>
        <v>9.1345819118568539E-2</v>
      </c>
    </row>
    <row r="55" spans="1:124" ht="14.4" x14ac:dyDescent="0.3">
      <c r="A55" s="331" t="s">
        <v>163</v>
      </c>
      <c r="B55" s="588">
        <v>3</v>
      </c>
      <c r="C55" s="588">
        <v>8.33</v>
      </c>
      <c r="D55" s="588">
        <v>25</v>
      </c>
      <c r="E55" s="588">
        <v>0.88</v>
      </c>
      <c r="F55" s="588">
        <v>4.0000000000000001E-3</v>
      </c>
      <c r="G55" s="588">
        <v>25.884</v>
      </c>
      <c r="H55" s="588">
        <v>1.9</v>
      </c>
      <c r="I55" s="588">
        <v>5</v>
      </c>
      <c r="J55" s="588">
        <v>6.9</v>
      </c>
      <c r="K55" s="588">
        <v>16.504000000000001</v>
      </c>
      <c r="L55" s="588">
        <v>25.884</v>
      </c>
      <c r="M55" s="588">
        <v>2.48</v>
      </c>
      <c r="N55" s="332">
        <f t="shared" si="12"/>
        <v>0.10596479234318919</v>
      </c>
      <c r="O55" s="344"/>
      <c r="P55" s="334" t="str">
        <f t="shared" si="13"/>
        <v>2009/2010</v>
      </c>
      <c r="Q55" s="592">
        <v>12.925000000000001</v>
      </c>
      <c r="R55" s="592">
        <v>4.34</v>
      </c>
      <c r="S55" s="592">
        <v>56.1</v>
      </c>
      <c r="T55" s="592">
        <v>10.086</v>
      </c>
      <c r="U55" s="592">
        <v>0.40400000000000003</v>
      </c>
      <c r="V55" s="592">
        <v>66.59</v>
      </c>
      <c r="W55" s="592">
        <v>7</v>
      </c>
      <c r="X55" s="592">
        <v>41.5</v>
      </c>
      <c r="Y55" s="592">
        <v>48.5</v>
      </c>
      <c r="Z55" s="592">
        <v>11.599</v>
      </c>
      <c r="AA55" s="592">
        <v>66.59</v>
      </c>
      <c r="AB55" s="592">
        <v>6.4909999999999997</v>
      </c>
      <c r="AC55" s="335">
        <f t="shared" si="45"/>
        <v>0.10800512487728579</v>
      </c>
      <c r="AD55" s="345"/>
      <c r="AE55" s="611" t="str">
        <f t="shared" si="14"/>
        <v>2009/2010</v>
      </c>
      <c r="AF55" s="612">
        <v>0.64700000000000002</v>
      </c>
      <c r="AG55" s="612">
        <v>4.75</v>
      </c>
      <c r="AH55" s="612">
        <v>3.0710000000000002</v>
      </c>
      <c r="AI55" s="612">
        <v>0.127</v>
      </c>
      <c r="AJ55" s="612">
        <v>1.4999999999999999E-2</v>
      </c>
      <c r="AK55" s="612">
        <v>3.2130000000000001</v>
      </c>
      <c r="AL55" s="612">
        <v>0.5</v>
      </c>
      <c r="AM55" s="612">
        <v>0.4</v>
      </c>
      <c r="AN55" s="612">
        <v>0.9</v>
      </c>
      <c r="AO55" s="612">
        <v>1.3919999999999999</v>
      </c>
      <c r="AP55" s="612">
        <v>3.2130000000000001</v>
      </c>
      <c r="AQ55" s="612">
        <v>0.92100000000000004</v>
      </c>
      <c r="AR55" s="613">
        <f t="shared" si="1"/>
        <v>0.40183246073298434</v>
      </c>
      <c r="AS55" s="345"/>
      <c r="AT55" s="955" t="str">
        <f t="shared" si="15"/>
        <v>2009/2010</v>
      </c>
      <c r="AU55" s="956">
        <v>0.123</v>
      </c>
      <c r="AV55" s="956">
        <v>11.04</v>
      </c>
      <c r="AW55" s="956">
        <v>1.3580000000000001</v>
      </c>
      <c r="AX55" s="956">
        <v>0.18</v>
      </c>
      <c r="AY55" s="956">
        <v>0.56699999999999995</v>
      </c>
      <c r="AZ55" s="956">
        <v>2.105</v>
      </c>
      <c r="BA55" s="956">
        <v>0.3</v>
      </c>
      <c r="BB55" s="956">
        <v>1.6</v>
      </c>
      <c r="BC55" s="956">
        <v>1.9</v>
      </c>
      <c r="BD55" s="956">
        <v>5.7000000000000002E-2</v>
      </c>
      <c r="BE55" s="956">
        <v>2.105</v>
      </c>
      <c r="BF55" s="956">
        <v>0.14799999999999999</v>
      </c>
      <c r="BG55" s="957">
        <f t="shared" si="2"/>
        <v>7.5625958099131321E-2</v>
      </c>
      <c r="BH55" s="345"/>
      <c r="BI55" s="337" t="str">
        <f t="shared" si="16"/>
        <v>2009/2010</v>
      </c>
      <c r="BJ55" s="429">
        <f t="shared" si="17"/>
        <v>2.21</v>
      </c>
      <c r="BK55" s="429">
        <f t="shared" si="18"/>
        <v>3.1624434389140266</v>
      </c>
      <c r="BL55" s="429">
        <f t="shared" si="19"/>
        <v>6.988999999999999</v>
      </c>
      <c r="BM55" s="429">
        <f t="shared" si="20"/>
        <v>1.8469999999999984</v>
      </c>
      <c r="BN55" s="429">
        <f t="shared" si="21"/>
        <v>8.1069999999999993</v>
      </c>
      <c r="BO55" s="429">
        <f t="shared" si="22"/>
        <v>16.942999999999994</v>
      </c>
      <c r="BP55" s="429">
        <f t="shared" si="23"/>
        <v>3.3199999999999994</v>
      </c>
      <c r="BQ55" s="429">
        <f t="shared" si="24"/>
        <v>10.789000000000001</v>
      </c>
      <c r="BR55" s="429">
        <f t="shared" si="25"/>
        <v>14.108999999999993</v>
      </c>
      <c r="BS55" s="429">
        <f t="shared" si="26"/>
        <v>0.21100000000000024</v>
      </c>
      <c r="BT55" s="429">
        <f t="shared" si="27"/>
        <v>16.942999999999994</v>
      </c>
      <c r="BU55" s="429">
        <f t="shared" si="28"/>
        <v>2.6229999999999998</v>
      </c>
      <c r="BV55" s="430">
        <f t="shared" si="46"/>
        <v>0.18317039106145258</v>
      </c>
      <c r="BW55" s="344"/>
      <c r="BX55" s="338" t="str">
        <f t="shared" si="29"/>
        <v>2009/2010</v>
      </c>
      <c r="BY55" s="597">
        <v>18.905000000000001</v>
      </c>
      <c r="BZ55" s="597">
        <v>4.8899999999999997</v>
      </c>
      <c r="CA55" s="597">
        <v>92.518000000000001</v>
      </c>
      <c r="CB55" s="597">
        <v>13.12</v>
      </c>
      <c r="CC55" s="597">
        <v>9.0969999999999995</v>
      </c>
      <c r="CD55" s="597">
        <v>114.735</v>
      </c>
      <c r="CE55" s="597">
        <v>13.02</v>
      </c>
      <c r="CF55" s="597">
        <v>59.289000000000001</v>
      </c>
      <c r="CG55" s="597">
        <v>72.308999999999997</v>
      </c>
      <c r="CH55" s="597">
        <v>29.763000000000002</v>
      </c>
      <c r="CI55" s="597">
        <v>114.735</v>
      </c>
      <c r="CJ55" s="597">
        <v>12.663</v>
      </c>
      <c r="CK55" s="339">
        <f t="shared" si="47"/>
        <v>0.12405948742064425</v>
      </c>
      <c r="CL55" s="340"/>
      <c r="CM55" s="341">
        <f t="shared" si="49"/>
        <v>0.60636849045591135</v>
      </c>
      <c r="CN55" s="342">
        <f t="shared" si="50"/>
        <v>0.27021768736894441</v>
      </c>
      <c r="CO55" s="342">
        <f t="shared" si="48"/>
        <v>7.5542056680862085E-2</v>
      </c>
      <c r="CP55" s="343">
        <f t="shared" si="51"/>
        <v>2.2440000000000002</v>
      </c>
      <c r="CR55" s="416" t="str">
        <f t="shared" si="30"/>
        <v>2009/2010</v>
      </c>
      <c r="CS55" s="603">
        <v>158.56299999999999</v>
      </c>
      <c r="CT55" s="603">
        <v>5.21</v>
      </c>
      <c r="CU55" s="603">
        <v>826.40599999999995</v>
      </c>
      <c r="CV55" s="603">
        <v>143.63</v>
      </c>
      <c r="CW55" s="603">
        <v>90.478999999999999</v>
      </c>
      <c r="CX55" s="603">
        <v>1060.5150000000001</v>
      </c>
      <c r="CY55" s="603">
        <v>328.64</v>
      </c>
      <c r="CZ55" s="603">
        <v>494.23899999999998</v>
      </c>
      <c r="DA55" s="603">
        <v>822.87900000000002</v>
      </c>
      <c r="DB55" s="603">
        <v>96.617999999999995</v>
      </c>
      <c r="DC55" s="603">
        <v>1060.5150000000001</v>
      </c>
      <c r="DD55" s="603">
        <v>141.018</v>
      </c>
      <c r="DE55" s="417">
        <f t="shared" si="31"/>
        <v>0.15336428503845037</v>
      </c>
      <c r="DG55" s="409" t="str">
        <f t="shared" si="32"/>
        <v>2009/2010</v>
      </c>
      <c r="DH55" s="426">
        <f t="shared" si="33"/>
        <v>0.1192270580147954</v>
      </c>
      <c r="DI55" s="426">
        <f t="shared" si="34"/>
        <v>0.93857965451055658</v>
      </c>
      <c r="DJ55" s="426">
        <f t="shared" si="35"/>
        <v>0.11195223655200955</v>
      </c>
      <c r="DK55" s="426">
        <f t="shared" si="36"/>
        <v>9.1345819118568539E-2</v>
      </c>
      <c r="DL55" s="426">
        <f t="shared" si="37"/>
        <v>0.10054266735927674</v>
      </c>
      <c r="DM55" s="426">
        <f t="shared" si="38"/>
        <v>0.10818800299854316</v>
      </c>
      <c r="DN55" s="426">
        <f t="shared" si="39"/>
        <v>3.9617818889970791E-2</v>
      </c>
      <c r="DO55" s="426">
        <f t="shared" si="40"/>
        <v>0.11996018120787717</v>
      </c>
      <c r="DP55" s="426">
        <f t="shared" si="41"/>
        <v>8.7873186701811559E-2</v>
      </c>
      <c r="DQ55" s="426">
        <f t="shared" si="42"/>
        <v>0.30804818977830223</v>
      </c>
      <c r="DR55" s="426">
        <f t="shared" si="43"/>
        <v>0.10818800299854316</v>
      </c>
      <c r="DS55" s="427">
        <f t="shared" si="44"/>
        <v>8.9797047185465689E-2</v>
      </c>
    </row>
    <row r="56" spans="1:124" ht="14.4" x14ac:dyDescent="0.3">
      <c r="A56" s="331" t="s">
        <v>164</v>
      </c>
      <c r="B56" s="588">
        <v>3.75</v>
      </c>
      <c r="C56" s="588">
        <v>6.72</v>
      </c>
      <c r="D56" s="588">
        <v>25.2</v>
      </c>
      <c r="E56" s="588">
        <v>2.48</v>
      </c>
      <c r="F56" s="588">
        <v>7.0000000000000001E-3</v>
      </c>
      <c r="G56" s="588">
        <v>27.687000000000001</v>
      </c>
      <c r="H56" s="588">
        <v>2</v>
      </c>
      <c r="I56" s="588">
        <v>5.3</v>
      </c>
      <c r="J56" s="588">
        <v>7.3</v>
      </c>
      <c r="K56" s="588">
        <v>16.349</v>
      </c>
      <c r="L56" s="588">
        <v>27.687000000000001</v>
      </c>
      <c r="M56" s="588">
        <v>4.0380000000000003</v>
      </c>
      <c r="N56" s="332">
        <f t="shared" si="12"/>
        <v>0.17074717747050616</v>
      </c>
      <c r="O56" s="344"/>
      <c r="P56" s="334" t="str">
        <f t="shared" si="13"/>
        <v>2010/2011</v>
      </c>
      <c r="Q56" s="592">
        <v>13.8</v>
      </c>
      <c r="R56" s="592">
        <v>4.16</v>
      </c>
      <c r="S56" s="592">
        <v>57.4</v>
      </c>
      <c r="T56" s="592">
        <v>6.4909999999999997</v>
      </c>
      <c r="U56" s="592">
        <v>0.79100000000000004</v>
      </c>
      <c r="V56" s="592">
        <v>64.682000000000002</v>
      </c>
      <c r="W56" s="592">
        <v>7</v>
      </c>
      <c r="X56" s="592">
        <v>43</v>
      </c>
      <c r="Y56" s="592">
        <v>50</v>
      </c>
      <c r="Z56" s="592">
        <v>8.4039999999999999</v>
      </c>
      <c r="AA56" s="592">
        <v>64.682000000000002</v>
      </c>
      <c r="AB56" s="592">
        <v>6.2779999999999996</v>
      </c>
      <c r="AC56" s="335">
        <f t="shared" si="45"/>
        <v>0.10749263749058284</v>
      </c>
      <c r="AD56" s="345"/>
      <c r="AE56" s="611" t="str">
        <f t="shared" si="14"/>
        <v>2010/2011</v>
      </c>
      <c r="AF56" s="612">
        <v>0.73699999999999999</v>
      </c>
      <c r="AG56" s="612">
        <v>4.24</v>
      </c>
      <c r="AH56" s="612">
        <v>3.1259999999999999</v>
      </c>
      <c r="AI56" s="612">
        <v>0.92100000000000004</v>
      </c>
      <c r="AJ56" s="612">
        <v>1.7999999999999999E-2</v>
      </c>
      <c r="AK56" s="612">
        <v>4.0650000000000004</v>
      </c>
      <c r="AL56" s="612">
        <v>0.53</v>
      </c>
      <c r="AM56" s="612">
        <v>0.42499999999999999</v>
      </c>
      <c r="AN56" s="612">
        <v>0.95499999999999996</v>
      </c>
      <c r="AO56" s="612">
        <v>1.843</v>
      </c>
      <c r="AP56" s="612">
        <v>4.0650000000000004</v>
      </c>
      <c r="AQ56" s="612">
        <v>1.2669999999999999</v>
      </c>
      <c r="AR56" s="613">
        <f t="shared" si="1"/>
        <v>0.45282344531808433</v>
      </c>
      <c r="AS56" s="345"/>
      <c r="AT56" s="955" t="str">
        <f t="shared" si="15"/>
        <v>2010/2011</v>
      </c>
      <c r="AU56" s="956">
        <v>0.12</v>
      </c>
      <c r="AV56" s="956">
        <v>11.98</v>
      </c>
      <c r="AW56" s="956">
        <v>1.4379999999999999</v>
      </c>
      <c r="AX56" s="956">
        <v>0.14799999999999999</v>
      </c>
      <c r="AY56" s="956">
        <v>0.68300000000000005</v>
      </c>
      <c r="AZ56" s="956">
        <v>2.2690000000000001</v>
      </c>
      <c r="BA56" s="956">
        <v>0.3</v>
      </c>
      <c r="BB56" s="956">
        <v>1.7</v>
      </c>
      <c r="BC56" s="956">
        <v>2</v>
      </c>
      <c r="BD56" s="956">
        <v>4.9000000000000002E-2</v>
      </c>
      <c r="BE56" s="956">
        <v>2.2690000000000001</v>
      </c>
      <c r="BF56" s="956">
        <v>0.22</v>
      </c>
      <c r="BG56" s="957">
        <f t="shared" si="2"/>
        <v>0.10736944851146901</v>
      </c>
      <c r="BH56" s="345"/>
      <c r="BI56" s="337" t="str">
        <f t="shared" si="16"/>
        <v>2010/2011</v>
      </c>
      <c r="BJ56" s="429">
        <f t="shared" si="17"/>
        <v>2.1060000000000008</v>
      </c>
      <c r="BK56" s="429">
        <f t="shared" si="18"/>
        <v>2.8190883190883174</v>
      </c>
      <c r="BL56" s="429">
        <f t="shared" si="19"/>
        <v>5.9369999999999985</v>
      </c>
      <c r="BM56" s="429">
        <f t="shared" si="20"/>
        <v>2.6229999999999998</v>
      </c>
      <c r="BN56" s="429">
        <f t="shared" si="21"/>
        <v>7.3219999999999992</v>
      </c>
      <c r="BO56" s="429">
        <f t="shared" si="22"/>
        <v>15.881999999999993</v>
      </c>
      <c r="BP56" s="429">
        <f t="shared" si="23"/>
        <v>3.3699999999999992</v>
      </c>
      <c r="BQ56" s="429">
        <f t="shared" si="24"/>
        <v>10.948</v>
      </c>
      <c r="BR56" s="429">
        <f t="shared" si="25"/>
        <v>14.317999999999998</v>
      </c>
      <c r="BS56" s="429">
        <f t="shared" si="26"/>
        <v>6.3999999999999543E-2</v>
      </c>
      <c r="BT56" s="429">
        <f t="shared" si="27"/>
        <v>15.881999999999993</v>
      </c>
      <c r="BU56" s="429">
        <f t="shared" si="28"/>
        <v>1.5000000000000011</v>
      </c>
      <c r="BV56" s="430">
        <f t="shared" si="46"/>
        <v>0.10429703796412192</v>
      </c>
      <c r="BW56" s="344"/>
      <c r="BX56" s="338" t="str">
        <f t="shared" si="29"/>
        <v>2010/2011</v>
      </c>
      <c r="BY56" s="597">
        <v>20.513000000000002</v>
      </c>
      <c r="BZ56" s="597">
        <v>4.54</v>
      </c>
      <c r="CA56" s="597">
        <v>93.100999999999999</v>
      </c>
      <c r="CB56" s="597">
        <v>12.663</v>
      </c>
      <c r="CC56" s="597">
        <v>8.8209999999999997</v>
      </c>
      <c r="CD56" s="597">
        <v>114.58499999999999</v>
      </c>
      <c r="CE56" s="597">
        <v>13.2</v>
      </c>
      <c r="CF56" s="597">
        <v>61.372999999999998</v>
      </c>
      <c r="CG56" s="597">
        <v>74.572999999999993</v>
      </c>
      <c r="CH56" s="597">
        <v>26.709</v>
      </c>
      <c r="CI56" s="597">
        <v>114.58499999999999</v>
      </c>
      <c r="CJ56" s="597">
        <v>13.303000000000001</v>
      </c>
      <c r="CK56" s="339">
        <f t="shared" si="47"/>
        <v>0.13134614245374301</v>
      </c>
      <c r="CL56" s="340"/>
      <c r="CM56" s="341">
        <f t="shared" si="49"/>
        <v>0.61653473109848445</v>
      </c>
      <c r="CN56" s="342">
        <f t="shared" si="50"/>
        <v>0.27067378438470047</v>
      </c>
      <c r="CO56" s="342">
        <f t="shared" si="48"/>
        <v>6.3769454678252638E-2</v>
      </c>
      <c r="CP56" s="343">
        <f t="shared" si="51"/>
        <v>2.2777777777777777</v>
      </c>
      <c r="CR56" s="416" t="str">
        <f t="shared" si="30"/>
        <v>2010/2011</v>
      </c>
      <c r="CS56" s="603">
        <v>164.869</v>
      </c>
      <c r="CT56" s="603">
        <v>5.08</v>
      </c>
      <c r="CU56" s="603">
        <v>837.28200000000004</v>
      </c>
      <c r="CV56" s="603">
        <v>141.018</v>
      </c>
      <c r="CW56" s="603">
        <v>93.432000000000002</v>
      </c>
      <c r="CX56" s="603">
        <v>1071.732</v>
      </c>
      <c r="CY56" s="603">
        <v>351.36200000000002</v>
      </c>
      <c r="CZ56" s="603">
        <v>505.54599999999999</v>
      </c>
      <c r="DA56" s="603">
        <v>856.90800000000002</v>
      </c>
      <c r="DB56" s="603">
        <v>91.557000000000002</v>
      </c>
      <c r="DC56" s="603">
        <v>1071.732</v>
      </c>
      <c r="DD56" s="603">
        <v>123.267</v>
      </c>
      <c r="DE56" s="417">
        <f t="shared" si="31"/>
        <v>0.12996473248881085</v>
      </c>
      <c r="DG56" s="409" t="str">
        <f t="shared" si="32"/>
        <v>2010/2011</v>
      </c>
      <c r="DH56" s="426">
        <f t="shared" si="33"/>
        <v>0.1244199940558868</v>
      </c>
      <c r="DI56" s="426">
        <f t="shared" si="34"/>
        <v>0.89370078740157477</v>
      </c>
      <c r="DJ56" s="426">
        <f t="shared" si="35"/>
        <v>0.11119431684904249</v>
      </c>
      <c r="DK56" s="426">
        <f t="shared" si="36"/>
        <v>8.9797047185465689E-2</v>
      </c>
      <c r="DL56" s="426">
        <f t="shared" si="37"/>
        <v>9.4410908468190766E-2</v>
      </c>
      <c r="DM56" s="426">
        <f t="shared" si="38"/>
        <v>0.10691572146768034</v>
      </c>
      <c r="DN56" s="426">
        <f t="shared" si="39"/>
        <v>3.7568092167052779E-2</v>
      </c>
      <c r="DO56" s="426">
        <f t="shared" si="40"/>
        <v>0.12139943743991645</v>
      </c>
      <c r="DP56" s="426">
        <f t="shared" si="41"/>
        <v>8.702567836920648E-2</v>
      </c>
      <c r="DQ56" s="426">
        <f t="shared" si="42"/>
        <v>0.29171991218585142</v>
      </c>
      <c r="DR56" s="426">
        <f t="shared" si="43"/>
        <v>0.10691572146768034</v>
      </c>
      <c r="DS56" s="427">
        <f t="shared" si="44"/>
        <v>0.10792020573227223</v>
      </c>
    </row>
    <row r="57" spans="1:124" ht="14.4" x14ac:dyDescent="0.3">
      <c r="A57" s="331" t="s">
        <v>165</v>
      </c>
      <c r="B57" s="588">
        <v>3.6</v>
      </c>
      <c r="C57" s="588">
        <v>5.83</v>
      </c>
      <c r="D57" s="588">
        <v>21</v>
      </c>
      <c r="E57" s="588">
        <v>4.0380000000000003</v>
      </c>
      <c r="F57" s="588">
        <v>7.0000000000000001E-3</v>
      </c>
      <c r="G57" s="588">
        <v>25.045000000000002</v>
      </c>
      <c r="H57" s="588">
        <v>2.2000000000000002</v>
      </c>
      <c r="I57" s="588">
        <v>4.8</v>
      </c>
      <c r="J57" s="588">
        <v>7</v>
      </c>
      <c r="K57" s="588">
        <v>17.149000000000001</v>
      </c>
      <c r="L57" s="588">
        <v>25.045000000000002</v>
      </c>
      <c r="M57" s="588">
        <v>0.89600000000000002</v>
      </c>
      <c r="N57" s="332">
        <f t="shared" si="12"/>
        <v>3.7102985630874982E-2</v>
      </c>
      <c r="O57" s="344"/>
      <c r="P57" s="334" t="str">
        <f t="shared" si="13"/>
        <v>2011/2012</v>
      </c>
      <c r="Q57" s="592">
        <v>15.2</v>
      </c>
      <c r="R57" s="592">
        <v>4.8</v>
      </c>
      <c r="S57" s="592">
        <v>73</v>
      </c>
      <c r="T57" s="592">
        <v>6.2779999999999996</v>
      </c>
      <c r="U57" s="592">
        <v>0.77100000000000002</v>
      </c>
      <c r="V57" s="592">
        <v>80.049000000000007</v>
      </c>
      <c r="W57" s="592">
        <v>7.5</v>
      </c>
      <c r="X57" s="592">
        <v>44</v>
      </c>
      <c r="Y57" s="592">
        <v>51.5</v>
      </c>
      <c r="Z57" s="592">
        <v>24.337</v>
      </c>
      <c r="AA57" s="592">
        <v>80.049000000000007</v>
      </c>
      <c r="AB57" s="592">
        <v>4.2119999999999997</v>
      </c>
      <c r="AC57" s="335">
        <f>AB57/(Y57+Z57)</f>
        <v>5.5540171684006483E-2</v>
      </c>
      <c r="AD57" s="345"/>
      <c r="AE57" s="611" t="str">
        <f t="shared" si="14"/>
        <v>2011/2012</v>
      </c>
      <c r="AF57" s="612">
        <v>0.876</v>
      </c>
      <c r="AG57" s="612">
        <v>3.95</v>
      </c>
      <c r="AH57" s="612">
        <v>3.4620000000000002</v>
      </c>
      <c r="AI57" s="612">
        <v>1.2669999999999999</v>
      </c>
      <c r="AJ57" s="612">
        <v>1.7999999999999999E-2</v>
      </c>
      <c r="AK57" s="612">
        <v>4.7469999999999999</v>
      </c>
      <c r="AL57" s="612">
        <v>0.55000000000000004</v>
      </c>
      <c r="AM57" s="612">
        <v>0.45</v>
      </c>
      <c r="AN57" s="612">
        <v>1</v>
      </c>
      <c r="AO57" s="612">
        <v>2.5019999999999998</v>
      </c>
      <c r="AP57" s="612">
        <v>4.7469999999999999</v>
      </c>
      <c r="AQ57" s="612">
        <v>1.2450000000000001</v>
      </c>
      <c r="AR57" s="613">
        <f>AQ57/(AN57+AO57)</f>
        <v>0.35551113649343236</v>
      </c>
      <c r="AS57" s="345"/>
      <c r="AT57" s="955" t="str">
        <f t="shared" si="15"/>
        <v>2011/2012</v>
      </c>
      <c r="AU57" s="956">
        <v>0.13900000000000001</v>
      </c>
      <c r="AV57" s="956">
        <v>10.74</v>
      </c>
      <c r="AW57" s="956">
        <v>1.4930000000000001</v>
      </c>
      <c r="AX57" s="956">
        <v>0.22</v>
      </c>
      <c r="AY57" s="956">
        <v>0.89100000000000001</v>
      </c>
      <c r="AZ57" s="956">
        <v>2.6040000000000001</v>
      </c>
      <c r="BA57" s="956">
        <v>0.3</v>
      </c>
      <c r="BB57" s="956">
        <v>2</v>
      </c>
      <c r="BC57" s="956">
        <v>2.2999999999999998</v>
      </c>
      <c r="BD57" s="956">
        <v>8.1000000000000003E-2</v>
      </c>
      <c r="BE57" s="956">
        <v>2.6040000000000001</v>
      </c>
      <c r="BF57" s="956">
        <v>0.223</v>
      </c>
      <c r="BG57" s="957">
        <f>BF57/(BC57+BD57)</f>
        <v>9.365812683746326E-2</v>
      </c>
      <c r="BH57" s="345"/>
      <c r="BI57" s="337" t="str">
        <f t="shared" si="16"/>
        <v>2011/2012</v>
      </c>
      <c r="BJ57" s="429">
        <f t="shared" si="17"/>
        <v>2.2240000000000011</v>
      </c>
      <c r="BK57" s="429">
        <f t="shared" si="18"/>
        <v>2.9779676258992804</v>
      </c>
      <c r="BL57" s="429">
        <f t="shared" si="19"/>
        <v>6.6230000000000029</v>
      </c>
      <c r="BM57" s="429">
        <f t="shared" si="20"/>
        <v>1.5000000000000011</v>
      </c>
      <c r="BN57" s="429">
        <f t="shared" si="21"/>
        <v>8.2269999999999985</v>
      </c>
      <c r="BO57" s="429">
        <f t="shared" si="22"/>
        <v>16.34999999999998</v>
      </c>
      <c r="BP57" s="429">
        <f t="shared" si="23"/>
        <v>3.4449999999999985</v>
      </c>
      <c r="BQ57" s="429">
        <f t="shared" si="24"/>
        <v>11.146000000000004</v>
      </c>
      <c r="BR57" s="429">
        <f t="shared" si="25"/>
        <v>14.591000000000005</v>
      </c>
      <c r="BS57" s="429">
        <f t="shared" si="26"/>
        <v>0.28100000000000097</v>
      </c>
      <c r="BT57" s="429">
        <f t="shared" si="27"/>
        <v>16.34999999999998</v>
      </c>
      <c r="BU57" s="429">
        <f t="shared" si="28"/>
        <v>1.4780000000000004</v>
      </c>
      <c r="BV57" s="430">
        <f t="shared" si="46"/>
        <v>9.93813878429263E-2</v>
      </c>
      <c r="BW57" s="344"/>
      <c r="BX57" s="338" t="str">
        <f t="shared" si="29"/>
        <v>2011/2012</v>
      </c>
      <c r="BY57" s="597">
        <v>22.039000000000001</v>
      </c>
      <c r="BZ57" s="597">
        <v>4.79</v>
      </c>
      <c r="CA57" s="597">
        <v>105.578</v>
      </c>
      <c r="CB57" s="597">
        <v>13.303000000000001</v>
      </c>
      <c r="CC57" s="597">
        <v>9.9139999999999997</v>
      </c>
      <c r="CD57" s="597">
        <v>128.79499999999999</v>
      </c>
      <c r="CE57" s="597">
        <v>13.994999999999999</v>
      </c>
      <c r="CF57" s="597">
        <v>62.396000000000001</v>
      </c>
      <c r="CG57" s="597">
        <v>76.391000000000005</v>
      </c>
      <c r="CH57" s="597">
        <v>44.35</v>
      </c>
      <c r="CI57" s="597">
        <v>128.79499999999999</v>
      </c>
      <c r="CJ57" s="597">
        <v>8.0540000000000003</v>
      </c>
      <c r="CK57" s="339">
        <f>CJ57/(CG57+CH57)</f>
        <v>6.6704764744370176E-2</v>
      </c>
      <c r="CL57" s="340"/>
      <c r="CM57" s="341">
        <f t="shared" si="49"/>
        <v>0.69143192710602586</v>
      </c>
      <c r="CN57" s="342">
        <f t="shared" si="50"/>
        <v>0.19890507492091156</v>
      </c>
      <c r="CO57" s="342">
        <f t="shared" si="48"/>
        <v>6.2730871961961795E-2</v>
      </c>
      <c r="CP57" s="343">
        <f t="shared" si="51"/>
        <v>3.4761904761904763</v>
      </c>
      <c r="CR57" s="416" t="str">
        <f t="shared" si="30"/>
        <v>2011/2012</v>
      </c>
      <c r="CS57" s="603">
        <v>172.34800000000001</v>
      </c>
      <c r="CT57" s="603">
        <v>5.17</v>
      </c>
      <c r="CU57" s="603">
        <v>891.58799999999997</v>
      </c>
      <c r="CV57" s="603">
        <v>123.267</v>
      </c>
      <c r="CW57" s="603">
        <v>100.60299999999999</v>
      </c>
      <c r="CX57" s="603">
        <v>1115.4580000000001</v>
      </c>
      <c r="CY57" s="603">
        <v>359.92</v>
      </c>
      <c r="CZ57" s="603">
        <v>510.61200000000002</v>
      </c>
      <c r="DA57" s="603">
        <v>870.53200000000004</v>
      </c>
      <c r="DB57" s="603">
        <v>116.94799999999999</v>
      </c>
      <c r="DC57" s="603">
        <v>1115.4580000000001</v>
      </c>
      <c r="DD57" s="603">
        <v>127.97799999999999</v>
      </c>
      <c r="DE57" s="417">
        <f t="shared" si="31"/>
        <v>0.12960059950581276</v>
      </c>
      <c r="DG57" s="409" t="str">
        <f t="shared" si="32"/>
        <v>2011/2012</v>
      </c>
      <c r="DH57" s="426">
        <f t="shared" si="33"/>
        <v>0.12787499709889294</v>
      </c>
      <c r="DI57" s="426">
        <f t="shared" si="34"/>
        <v>0.92649903288201163</v>
      </c>
      <c r="DJ57" s="426">
        <f t="shared" si="35"/>
        <v>0.11841568078529546</v>
      </c>
      <c r="DK57" s="426">
        <f t="shared" si="36"/>
        <v>0.10792020573227223</v>
      </c>
      <c r="DL57" s="426">
        <f t="shared" si="37"/>
        <v>9.8545769012852502E-2</v>
      </c>
      <c r="DM57" s="426">
        <f t="shared" si="38"/>
        <v>0.11546378258975235</v>
      </c>
      <c r="DN57" s="426">
        <f t="shared" si="39"/>
        <v>3.8883640809068677E-2</v>
      </c>
      <c r="DO57" s="426">
        <f t="shared" si="40"/>
        <v>0.12219845988735085</v>
      </c>
      <c r="DP57" s="426">
        <f t="shared" si="41"/>
        <v>8.7752087229418338E-2</v>
      </c>
      <c r="DQ57" s="426">
        <f t="shared" si="42"/>
        <v>0.37922837500427542</v>
      </c>
      <c r="DR57" s="426">
        <f t="shared" si="43"/>
        <v>0.11546378258975235</v>
      </c>
      <c r="DS57" s="427">
        <f t="shared" si="44"/>
        <v>6.2932691556361248E-2</v>
      </c>
    </row>
    <row r="58" spans="1:124" ht="14.4" x14ac:dyDescent="0.3">
      <c r="A58" s="331" t="s">
        <v>285</v>
      </c>
      <c r="B58" s="588">
        <v>4</v>
      </c>
      <c r="C58" s="588">
        <v>6.75</v>
      </c>
      <c r="D58" s="588">
        <v>27</v>
      </c>
      <c r="E58" s="588">
        <v>0.89600000000000002</v>
      </c>
      <c r="F58" s="588">
        <v>3.0000000000000001E-3</v>
      </c>
      <c r="G58" s="588">
        <v>27.899000000000001</v>
      </c>
      <c r="H58" s="588">
        <v>2.6</v>
      </c>
      <c r="I58" s="588">
        <v>5.3</v>
      </c>
      <c r="J58" s="588">
        <v>7.9</v>
      </c>
      <c r="K58" s="588">
        <v>18.690999999999999</v>
      </c>
      <c r="L58" s="588">
        <v>27.899000000000001</v>
      </c>
      <c r="M58" s="588">
        <v>1.3080000000000001</v>
      </c>
      <c r="N58" s="332">
        <f t="shared" si="12"/>
        <v>4.9189575420254976E-2</v>
      </c>
      <c r="O58" s="344"/>
      <c r="P58" s="334" t="str">
        <f t="shared" si="13"/>
        <v>2012/2013</v>
      </c>
      <c r="Q58" s="592">
        <v>15.8</v>
      </c>
      <c r="R58" s="592">
        <v>5.16</v>
      </c>
      <c r="S58" s="592">
        <v>81.5</v>
      </c>
      <c r="T58" s="592">
        <v>4.2119999999999997</v>
      </c>
      <c r="U58" s="592">
        <v>0.88600000000000001</v>
      </c>
      <c r="V58" s="592">
        <v>86.597999999999999</v>
      </c>
      <c r="W58" s="592">
        <v>8</v>
      </c>
      <c r="X58" s="592">
        <v>44.5</v>
      </c>
      <c r="Y58" s="592">
        <v>52.5</v>
      </c>
      <c r="Z58" s="592">
        <v>24.948</v>
      </c>
      <c r="AA58" s="592">
        <v>86.597999999999999</v>
      </c>
      <c r="AB58" s="592">
        <v>9.15</v>
      </c>
      <c r="AC58" s="335">
        <f>AB58/(Y58+Z58)</f>
        <v>0.1181437867988844</v>
      </c>
      <c r="AD58" s="345"/>
      <c r="AE58" s="611" t="str">
        <f t="shared" si="14"/>
        <v>2012/2013</v>
      </c>
      <c r="AF58" s="612">
        <v>0.98399999999999999</v>
      </c>
      <c r="AG58" s="612">
        <v>4</v>
      </c>
      <c r="AH58" s="612">
        <v>3.9359999999999999</v>
      </c>
      <c r="AI58" s="612">
        <v>1.2450000000000001</v>
      </c>
      <c r="AJ58" s="612">
        <v>8.9999999999999993E-3</v>
      </c>
      <c r="AK58" s="612">
        <v>5.19</v>
      </c>
      <c r="AL58" s="612">
        <v>0.52500000000000002</v>
      </c>
      <c r="AM58" s="612">
        <v>0.5</v>
      </c>
      <c r="AN58" s="612">
        <v>1.0249999999999999</v>
      </c>
      <c r="AO58" s="612">
        <v>2.915</v>
      </c>
      <c r="AP58" s="612">
        <v>5.19</v>
      </c>
      <c r="AQ58" s="612">
        <v>1.25</v>
      </c>
      <c r="AR58" s="613">
        <f>AQ58/(AN58+AO58)</f>
        <v>0.31725888324873097</v>
      </c>
      <c r="AS58" s="345"/>
      <c r="AT58" s="955" t="str">
        <f t="shared" si="15"/>
        <v>2012/2013</v>
      </c>
      <c r="AU58" s="956">
        <v>0.14299999999999999</v>
      </c>
      <c r="AV58" s="956">
        <v>10.62</v>
      </c>
      <c r="AW58" s="956">
        <v>1.5189999999999999</v>
      </c>
      <c r="AX58" s="956">
        <v>0.223</v>
      </c>
      <c r="AY58" s="956">
        <v>1.2010000000000001</v>
      </c>
      <c r="AZ58" s="956">
        <v>2.9430000000000001</v>
      </c>
      <c r="BA58" s="956">
        <v>0.32500000000000001</v>
      </c>
      <c r="BB58" s="956">
        <v>2.2000000000000002</v>
      </c>
      <c r="BC58" s="956">
        <v>2.5249999999999999</v>
      </c>
      <c r="BD58" s="956">
        <v>0.10100000000000001</v>
      </c>
      <c r="BE58" s="956">
        <v>2.9430000000000001</v>
      </c>
      <c r="BF58" s="956">
        <v>0.317</v>
      </c>
      <c r="BG58" s="957">
        <f>BF58/(BC58+BD58)</f>
        <v>0.12071591774562072</v>
      </c>
      <c r="BH58" s="345"/>
      <c r="BI58" s="337" t="str">
        <f t="shared" si="16"/>
        <v>2012/2013</v>
      </c>
      <c r="BJ58" s="429">
        <f t="shared" si="17"/>
        <v>2.1749999999999998</v>
      </c>
      <c r="BK58" s="429">
        <f t="shared" si="18"/>
        <v>3.2377011494252876</v>
      </c>
      <c r="BL58" s="429">
        <f t="shared" si="19"/>
        <v>7.0419999999999998</v>
      </c>
      <c r="BM58" s="429">
        <f t="shared" si="20"/>
        <v>1.4780000000000004</v>
      </c>
      <c r="BN58" s="429">
        <f t="shared" si="21"/>
        <v>8.0510000000000002</v>
      </c>
      <c r="BO58" s="429">
        <f t="shared" si="22"/>
        <v>16.570999999999991</v>
      </c>
      <c r="BP58" s="429">
        <f t="shared" si="23"/>
        <v>3.4500000000000006</v>
      </c>
      <c r="BQ58" s="429">
        <f t="shared" si="24"/>
        <v>11.581000000000007</v>
      </c>
      <c r="BR58" s="429">
        <f t="shared" si="25"/>
        <v>15.03099999999999</v>
      </c>
      <c r="BS58" s="429">
        <f t="shared" si="26"/>
        <v>0.26800000000000246</v>
      </c>
      <c r="BT58" s="429">
        <f t="shared" si="27"/>
        <v>16.570999999999991</v>
      </c>
      <c r="BU58" s="429">
        <f t="shared" si="28"/>
        <v>1.2720000000000005</v>
      </c>
      <c r="BV58" s="430">
        <f t="shared" si="46"/>
        <v>8.3142689064644823E-2</v>
      </c>
      <c r="BW58" s="344"/>
      <c r="BX58" s="338" t="str">
        <f t="shared" si="29"/>
        <v>2012/2013</v>
      </c>
      <c r="BY58" s="597">
        <v>23.102</v>
      </c>
      <c r="BZ58" s="597">
        <v>5.24</v>
      </c>
      <c r="CA58" s="597">
        <v>120.997</v>
      </c>
      <c r="CB58" s="597">
        <v>8.0540000000000003</v>
      </c>
      <c r="CC58" s="597">
        <v>10.15</v>
      </c>
      <c r="CD58" s="597">
        <v>139.20099999999999</v>
      </c>
      <c r="CE58" s="597">
        <v>14.9</v>
      </c>
      <c r="CF58" s="597">
        <v>64.081000000000003</v>
      </c>
      <c r="CG58" s="597">
        <v>78.980999999999995</v>
      </c>
      <c r="CH58" s="597">
        <v>46.923000000000002</v>
      </c>
      <c r="CI58" s="597">
        <v>139.20099999999999</v>
      </c>
      <c r="CJ58" s="597">
        <v>13.297000000000001</v>
      </c>
      <c r="CK58" s="339">
        <f>CJ58/(CG58+CH58)</f>
        <v>0.10561221247934935</v>
      </c>
      <c r="CL58" s="340"/>
      <c r="CM58" s="341">
        <f t="shared" si="49"/>
        <v>0.6735704191013</v>
      </c>
      <c r="CN58" s="342">
        <f t="shared" si="50"/>
        <v>0.22314602841392761</v>
      </c>
      <c r="CO58" s="342">
        <f t="shared" si="48"/>
        <v>5.8199790077439938E-2</v>
      </c>
      <c r="CP58" s="343">
        <f t="shared" si="51"/>
        <v>3.0185185185185186</v>
      </c>
      <c r="CR58" s="416" t="str">
        <f t="shared" si="30"/>
        <v>2012/2013</v>
      </c>
      <c r="CS58" s="603">
        <v>178.1</v>
      </c>
      <c r="CT58" s="603">
        <v>4.9000000000000004</v>
      </c>
      <c r="CU58" s="603">
        <v>872.63400000000001</v>
      </c>
      <c r="CV58" s="603">
        <v>127.97799999999999</v>
      </c>
      <c r="CW58" s="603">
        <v>99.581000000000003</v>
      </c>
      <c r="CX58" s="603">
        <v>1100.193</v>
      </c>
      <c r="CY58" s="603">
        <v>350.93299999999999</v>
      </c>
      <c r="CZ58" s="603">
        <v>520.67399999999998</v>
      </c>
      <c r="DA58" s="603">
        <v>871.60699999999997</v>
      </c>
      <c r="DB58" s="603">
        <v>95.421999999999997</v>
      </c>
      <c r="DC58" s="603">
        <v>1100.193</v>
      </c>
      <c r="DD58" s="603">
        <v>133.16399999999999</v>
      </c>
      <c r="DE58" s="417">
        <f t="shared" si="31"/>
        <v>0.13770424671855755</v>
      </c>
      <c r="DG58" s="409" t="str">
        <f t="shared" si="32"/>
        <v>2012/2013</v>
      </c>
      <c r="DH58" s="426">
        <f t="shared" si="33"/>
        <v>0.12971364402021338</v>
      </c>
      <c r="DI58" s="426">
        <f t="shared" si="34"/>
        <v>1.0693877551020408</v>
      </c>
      <c r="DJ58" s="426">
        <f t="shared" si="35"/>
        <v>0.13865721482316756</v>
      </c>
      <c r="DK58" s="426">
        <f t="shared" si="36"/>
        <v>6.2932691556361248E-2</v>
      </c>
      <c r="DL58" s="426">
        <f t="shared" si="37"/>
        <v>0.10192707444191161</v>
      </c>
      <c r="DM58" s="426">
        <f t="shared" si="38"/>
        <v>0.12652416439661041</v>
      </c>
      <c r="DN58" s="426">
        <f t="shared" si="39"/>
        <v>4.2458247015812134E-2</v>
      </c>
      <c r="DO58" s="426">
        <f t="shared" si="40"/>
        <v>0.12307317054433294</v>
      </c>
      <c r="DP58" s="426">
        <f t="shared" si="41"/>
        <v>9.0615380555686215E-2</v>
      </c>
      <c r="DQ58" s="426">
        <f t="shared" si="42"/>
        <v>0.49174194630169149</v>
      </c>
      <c r="DR58" s="426">
        <f t="shared" si="43"/>
        <v>0.12652416439661041</v>
      </c>
      <c r="DS58" s="427">
        <f t="shared" si="44"/>
        <v>9.9854314980024644E-2</v>
      </c>
    </row>
    <row r="59" spans="1:124" ht="14.4" x14ac:dyDescent="0.3">
      <c r="A59" s="331" t="s">
        <v>324</v>
      </c>
      <c r="B59" s="479">
        <v>3.4</v>
      </c>
      <c r="C59" s="479">
        <v>7.65</v>
      </c>
      <c r="D59" s="479">
        <v>26</v>
      </c>
      <c r="E59" s="479">
        <v>1.3080000000000001</v>
      </c>
      <c r="F59" s="479">
        <v>2E-3</v>
      </c>
      <c r="G59" s="479">
        <v>27.31</v>
      </c>
      <c r="H59" s="479">
        <v>3</v>
      </c>
      <c r="I59" s="479">
        <v>5.8</v>
      </c>
      <c r="J59" s="479">
        <v>8.8000000000000007</v>
      </c>
      <c r="K59" s="479">
        <v>17.102</v>
      </c>
      <c r="L59" s="479">
        <v>27.31</v>
      </c>
      <c r="M59" s="479">
        <v>1.4079999999999999</v>
      </c>
      <c r="N59" s="332">
        <f t="shared" ref="N59:N60" si="52">M59/(J59+K59)</f>
        <v>5.4358736777082847E-2</v>
      </c>
      <c r="O59" s="344"/>
      <c r="P59" s="334" t="str">
        <f t="shared" si="13"/>
        <v>2013/2014</v>
      </c>
      <c r="Q59" s="593">
        <v>15.8</v>
      </c>
      <c r="R59" s="593">
        <v>5.0599999999999996</v>
      </c>
      <c r="S59" s="593">
        <v>80</v>
      </c>
      <c r="T59" s="593">
        <v>9.15</v>
      </c>
      <c r="U59" s="593">
        <v>0.78900000000000003</v>
      </c>
      <c r="V59" s="593">
        <v>89.938999999999993</v>
      </c>
      <c r="W59" s="593">
        <v>9</v>
      </c>
      <c r="X59" s="593">
        <v>46</v>
      </c>
      <c r="Y59" s="593">
        <v>55</v>
      </c>
      <c r="Z59" s="593">
        <v>20.966999999999999</v>
      </c>
      <c r="AA59" s="593">
        <v>89.938999999999993</v>
      </c>
      <c r="AB59" s="593">
        <v>13.972</v>
      </c>
      <c r="AC59" s="335">
        <f>AB59/(Y59+Z59)</f>
        <v>0.18392196611686654</v>
      </c>
      <c r="AD59" s="345"/>
      <c r="AE59" s="611" t="str">
        <f t="shared" si="14"/>
        <v>2013/2014</v>
      </c>
      <c r="AF59" s="614">
        <v>0.65</v>
      </c>
      <c r="AG59" s="614">
        <v>4.95</v>
      </c>
      <c r="AH59" s="614">
        <v>3.2189999999999999</v>
      </c>
      <c r="AI59" s="614">
        <v>1.25</v>
      </c>
      <c r="AJ59" s="614">
        <v>8.9999999999999993E-3</v>
      </c>
      <c r="AK59" s="614">
        <v>4.4779999999999998</v>
      </c>
      <c r="AL59" s="614">
        <v>0.52500000000000002</v>
      </c>
      <c r="AM59" s="614">
        <v>0.4</v>
      </c>
      <c r="AN59" s="614">
        <v>0.92500000000000004</v>
      </c>
      <c r="AO59" s="614">
        <v>2.2090000000000001</v>
      </c>
      <c r="AP59" s="614">
        <v>4.4779999999999998</v>
      </c>
      <c r="AQ59" s="614">
        <v>1.3440000000000001</v>
      </c>
      <c r="AR59" s="613">
        <f>AQ59/(AN59+AO59)</f>
        <v>0.42884492661135926</v>
      </c>
      <c r="AS59" s="345"/>
      <c r="AT59" s="955" t="str">
        <f t="shared" si="15"/>
        <v>2013/2014</v>
      </c>
      <c r="AU59" s="958">
        <v>0.11700000000000001</v>
      </c>
      <c r="AV59" s="958">
        <v>10.14</v>
      </c>
      <c r="AW59" s="958">
        <v>1.1859999999999999</v>
      </c>
      <c r="AX59" s="958">
        <v>0.317</v>
      </c>
      <c r="AY59" s="958">
        <v>1.573</v>
      </c>
      <c r="AZ59" s="958">
        <v>3.0760000000000001</v>
      </c>
      <c r="BA59" s="958">
        <v>0.32500000000000001</v>
      </c>
      <c r="BB59" s="958">
        <v>2.2999999999999998</v>
      </c>
      <c r="BC59" s="958">
        <v>2.625</v>
      </c>
      <c r="BD59" s="958">
        <v>7.3999999999999996E-2</v>
      </c>
      <c r="BE59" s="958">
        <v>3.0760000000000001</v>
      </c>
      <c r="BF59" s="958">
        <v>0.377</v>
      </c>
      <c r="BG59" s="957">
        <f>BF59/(BC59+BD59)</f>
        <v>0.1396813634679511</v>
      </c>
      <c r="BH59" s="345"/>
      <c r="BI59" s="337" t="str">
        <f t="shared" si="16"/>
        <v>2013/2014</v>
      </c>
      <c r="BJ59" s="429">
        <f t="shared" si="17"/>
        <v>2.1810000000000005</v>
      </c>
      <c r="BK59" s="429">
        <f t="shared" si="18"/>
        <v>3.2329206785878046</v>
      </c>
      <c r="BL59" s="429">
        <f t="shared" si="19"/>
        <v>7.0510000000000037</v>
      </c>
      <c r="BM59" s="429">
        <f t="shared" si="20"/>
        <v>1.2720000000000005</v>
      </c>
      <c r="BN59" s="429">
        <f t="shared" si="21"/>
        <v>9.6699999999999982</v>
      </c>
      <c r="BO59" s="429">
        <f t="shared" si="22"/>
        <v>17.992999999999995</v>
      </c>
      <c r="BP59" s="429">
        <f t="shared" si="23"/>
        <v>3.5750000000000006</v>
      </c>
      <c r="BQ59" s="429">
        <f t="shared" si="24"/>
        <v>12.626000000000008</v>
      </c>
      <c r="BR59" s="429">
        <f t="shared" si="25"/>
        <v>16.201000000000004</v>
      </c>
      <c r="BS59" s="429">
        <f t="shared" si="26"/>
        <v>4.1000000000001549E-2</v>
      </c>
      <c r="BT59" s="429">
        <f t="shared" si="27"/>
        <v>17.992999999999995</v>
      </c>
      <c r="BU59" s="429">
        <f t="shared" si="28"/>
        <v>1.7509999999999992</v>
      </c>
      <c r="BV59" s="430">
        <f t="shared" ref="BV59" si="53">BU59/(BR59+BS59)</f>
        <v>0.10780692033000855</v>
      </c>
      <c r="BW59" s="344"/>
      <c r="BX59" s="338" t="str">
        <f t="shared" si="29"/>
        <v>2013/2014</v>
      </c>
      <c r="BY59" s="598">
        <v>22.148</v>
      </c>
      <c r="BZ59" s="598">
        <v>5.3</v>
      </c>
      <c r="CA59" s="598">
        <v>117.456</v>
      </c>
      <c r="CB59" s="598">
        <v>13.297000000000001</v>
      </c>
      <c r="CC59" s="598">
        <v>12.042999999999999</v>
      </c>
      <c r="CD59" s="598">
        <v>142.79599999999999</v>
      </c>
      <c r="CE59" s="598">
        <v>16.425000000000001</v>
      </c>
      <c r="CF59" s="598">
        <v>67.126000000000005</v>
      </c>
      <c r="CG59" s="598">
        <v>83.551000000000002</v>
      </c>
      <c r="CH59" s="598">
        <v>40.393000000000001</v>
      </c>
      <c r="CI59" s="598">
        <v>142.79599999999999</v>
      </c>
      <c r="CJ59" s="598">
        <v>18.852</v>
      </c>
      <c r="CK59" s="339">
        <f>CJ59/(CG59+CH59)</f>
        <v>0.15210094881559413</v>
      </c>
      <c r="CL59" s="340"/>
      <c r="CM59" s="341">
        <f t="shared" si="49"/>
        <v>0.68110611633292462</v>
      </c>
      <c r="CN59" s="342">
        <f t="shared" si="50"/>
        <v>0.2213594878082005</v>
      </c>
      <c r="CO59" s="342">
        <f t="shared" ref="CO59" si="54">BL59/CA59</f>
        <v>6.0030990328293177E-2</v>
      </c>
      <c r="CP59" s="343">
        <f t="shared" si="51"/>
        <v>3.0769230769230771</v>
      </c>
      <c r="CR59" s="416" t="str">
        <f t="shared" si="30"/>
        <v>2013/2014</v>
      </c>
      <c r="CS59" s="605">
        <v>180.72</v>
      </c>
      <c r="CT59" s="605">
        <v>5.5</v>
      </c>
      <c r="CU59" s="605">
        <v>993.74800000000005</v>
      </c>
      <c r="CV59" s="605">
        <v>133.16399999999999</v>
      </c>
      <c r="CW59" s="605">
        <v>125.461</v>
      </c>
      <c r="CX59" s="605">
        <v>1252.373</v>
      </c>
      <c r="CY59" s="605">
        <v>372.017</v>
      </c>
      <c r="CZ59" s="605">
        <v>574.11099999999999</v>
      </c>
      <c r="DA59" s="605">
        <v>946.12800000000004</v>
      </c>
      <c r="DB59" s="605">
        <v>131.416</v>
      </c>
      <c r="DC59" s="605">
        <v>1252.373</v>
      </c>
      <c r="DD59" s="605">
        <v>174.82900000000001</v>
      </c>
      <c r="DE59" s="417">
        <f t="shared" ref="DE59" si="55">DD59/(DA59+DB59)</f>
        <v>0.16224766691661779</v>
      </c>
      <c r="DG59" s="409" t="str">
        <f t="shared" si="32"/>
        <v>2013/2014</v>
      </c>
      <c r="DH59" s="426">
        <f t="shared" ref="DH59" si="56">BY59/CS59</f>
        <v>0.12255422753430721</v>
      </c>
      <c r="DI59" s="426">
        <f t="shared" ref="DI59" si="57">BZ59/CT59</f>
        <v>0.96363636363636362</v>
      </c>
      <c r="DJ59" s="426">
        <f t="shared" ref="DJ59" si="58">CA59/CU59</f>
        <v>0.11819495485777078</v>
      </c>
      <c r="DK59" s="426">
        <f t="shared" ref="DK59" si="59">CB59/CV59</f>
        <v>9.9854314980024644E-2</v>
      </c>
      <c r="DL59" s="426">
        <f t="shared" ref="DL59" si="60">CC59/CW59</f>
        <v>9.5989988920859859E-2</v>
      </c>
      <c r="DM59" s="426">
        <f t="shared" ref="DM59" si="61">CD59/CX59</f>
        <v>0.11402034377936923</v>
      </c>
      <c r="DN59" s="426">
        <f t="shared" ref="DN59" si="62">CE59/CY59</f>
        <v>4.4151208143713865E-2</v>
      </c>
      <c r="DO59" s="426">
        <f t="shared" ref="DO59" si="63">CF59/CZ59</f>
        <v>0.11692164058866666</v>
      </c>
      <c r="DP59" s="426">
        <f t="shared" ref="DP59" si="64">CG59/DA59</f>
        <v>8.8308347284933961E-2</v>
      </c>
      <c r="DQ59" s="426">
        <f t="shared" ref="DQ59" si="65">CH59/DB59</f>
        <v>0.30736744384245451</v>
      </c>
      <c r="DR59" s="426">
        <f t="shared" ref="DR59" si="66">CI59/DC59</f>
        <v>0.11402034377936923</v>
      </c>
      <c r="DS59" s="427">
        <f t="shared" ref="DS59" si="67">CJ59/DD59</f>
        <v>0.10783108065595524</v>
      </c>
    </row>
    <row r="60" spans="1:124" ht="14.4" x14ac:dyDescent="0.3">
      <c r="A60" s="331" t="s">
        <v>332</v>
      </c>
      <c r="B60" s="589">
        <v>3.5</v>
      </c>
      <c r="C60" s="589">
        <v>8.5</v>
      </c>
      <c r="D60" s="589">
        <v>29.75</v>
      </c>
      <c r="E60" s="589">
        <v>1.4079999999999999</v>
      </c>
      <c r="F60" s="589">
        <v>3.0000000000000001E-3</v>
      </c>
      <c r="G60" s="589">
        <v>31.161000000000001</v>
      </c>
      <c r="H60" s="589">
        <v>3.3</v>
      </c>
      <c r="I60" s="589">
        <v>6</v>
      </c>
      <c r="J60" s="589">
        <v>9.3000000000000007</v>
      </c>
      <c r="K60" s="589">
        <v>18.963000000000001</v>
      </c>
      <c r="L60" s="589">
        <v>31.161000000000001</v>
      </c>
      <c r="M60" s="589">
        <v>2.8980000000000001</v>
      </c>
      <c r="N60" s="332">
        <f t="shared" si="52"/>
        <v>0.10253688568092559</v>
      </c>
      <c r="O60" s="346"/>
      <c r="P60" s="334" t="str">
        <f t="shared" si="13"/>
        <v>2014/2015</v>
      </c>
      <c r="Q60" s="594">
        <v>15.75</v>
      </c>
      <c r="R60" s="594">
        <v>5.4</v>
      </c>
      <c r="S60" s="594">
        <v>85</v>
      </c>
      <c r="T60" s="594">
        <v>13.972</v>
      </c>
      <c r="U60" s="594">
        <v>0.33100000000000002</v>
      </c>
      <c r="V60" s="594">
        <v>99.302999999999997</v>
      </c>
      <c r="W60" s="594">
        <v>9</v>
      </c>
      <c r="X60" s="594">
        <v>48</v>
      </c>
      <c r="Y60" s="594">
        <v>57</v>
      </c>
      <c r="Z60" s="594">
        <v>34.460999999999999</v>
      </c>
      <c r="AA60" s="594">
        <v>99.302999999999997</v>
      </c>
      <c r="AB60" s="594">
        <v>7.8419999999999996</v>
      </c>
      <c r="AC60" s="335">
        <f>AB60/(Y60+Z60)</f>
        <v>8.5741463574638369E-2</v>
      </c>
      <c r="AD60" s="345"/>
      <c r="AE60" s="611" t="str">
        <f t="shared" si="14"/>
        <v>2014/2015</v>
      </c>
      <c r="AF60" s="615">
        <v>0.84</v>
      </c>
      <c r="AG60" s="615">
        <v>4.76</v>
      </c>
      <c r="AH60" s="615">
        <v>4</v>
      </c>
      <c r="AI60" s="615">
        <v>1.3440000000000001</v>
      </c>
      <c r="AJ60" s="615">
        <v>1.0999999999999999E-2</v>
      </c>
      <c r="AK60" s="615">
        <v>5.3550000000000004</v>
      </c>
      <c r="AL60" s="615">
        <v>0.55000000000000004</v>
      </c>
      <c r="AM60" s="615">
        <v>0.5</v>
      </c>
      <c r="AN60" s="615">
        <v>1.05</v>
      </c>
      <c r="AO60" s="615">
        <v>3.49</v>
      </c>
      <c r="AP60" s="615">
        <v>5.3550000000000004</v>
      </c>
      <c r="AQ60" s="615">
        <v>0.81499999999999995</v>
      </c>
      <c r="AR60" s="613">
        <f>AQ60/(AN60+AO60)</f>
        <v>0.17951541850220262</v>
      </c>
      <c r="AS60" s="345"/>
      <c r="AT60" s="955" t="str">
        <f t="shared" si="15"/>
        <v>2014/2015</v>
      </c>
      <c r="AU60" s="959">
        <v>0.125</v>
      </c>
      <c r="AV60" s="959">
        <v>12.31</v>
      </c>
      <c r="AW60" s="959">
        <v>1.5389999999999999</v>
      </c>
      <c r="AX60" s="959">
        <v>0.377</v>
      </c>
      <c r="AY60" s="959">
        <v>1.3180000000000001</v>
      </c>
      <c r="AZ60" s="959">
        <v>3.234</v>
      </c>
      <c r="BA60" s="959">
        <v>0.32500000000000001</v>
      </c>
      <c r="BB60" s="959">
        <v>2.6</v>
      </c>
      <c r="BC60" s="959">
        <v>2.9249999999999998</v>
      </c>
      <c r="BD60" s="959">
        <v>2.1999999999999999E-2</v>
      </c>
      <c r="BE60" s="959">
        <v>3.234</v>
      </c>
      <c r="BF60" s="959">
        <v>0.28699999999999998</v>
      </c>
      <c r="BG60" s="957">
        <f>BF60/(BC60+BD60)</f>
        <v>9.7387173396674589E-2</v>
      </c>
      <c r="BH60" s="345"/>
      <c r="BI60" s="337" t="str">
        <f t="shared" si="16"/>
        <v>2014/2015</v>
      </c>
      <c r="BJ60" s="429">
        <f t="shared" si="17"/>
        <v>2.0420000000000016</v>
      </c>
      <c r="BK60" s="429">
        <f t="shared" si="18"/>
        <v>3.2335945151811907</v>
      </c>
      <c r="BL60" s="429">
        <f t="shared" si="19"/>
        <v>6.6029999999999962</v>
      </c>
      <c r="BM60" s="429">
        <f t="shared" si="20"/>
        <v>1.7509999999999992</v>
      </c>
      <c r="BN60" s="429">
        <f t="shared" si="21"/>
        <v>9.958000000000002</v>
      </c>
      <c r="BO60" s="429">
        <f t="shared" si="22"/>
        <v>18.312000000000012</v>
      </c>
      <c r="BP60" s="429">
        <f t="shared" si="23"/>
        <v>3.6499999999999986</v>
      </c>
      <c r="BQ60" s="429">
        <f t="shared" si="24"/>
        <v>12.725999999999994</v>
      </c>
      <c r="BR60" s="429">
        <f t="shared" si="25"/>
        <v>16.375999999999998</v>
      </c>
      <c r="BS60" s="429">
        <f t="shared" si="26"/>
        <v>4.5999999999999618E-2</v>
      </c>
      <c r="BT60" s="429">
        <f t="shared" si="27"/>
        <v>18.312000000000012</v>
      </c>
      <c r="BU60" s="429">
        <f t="shared" si="28"/>
        <v>1.8900000000000001</v>
      </c>
      <c r="BV60" s="430">
        <f t="shared" ref="BV60" si="68">BU60/(BR60+BS60)</f>
        <v>0.11508951406649619</v>
      </c>
      <c r="BW60" s="346"/>
      <c r="BX60" s="338" t="str">
        <f t="shared" si="29"/>
        <v>2014/2015</v>
      </c>
      <c r="BY60" s="598">
        <v>22.257000000000001</v>
      </c>
      <c r="BZ60" s="598">
        <v>5.7</v>
      </c>
      <c r="CA60" s="598">
        <v>126.892</v>
      </c>
      <c r="CB60" s="598">
        <v>18.852</v>
      </c>
      <c r="CC60" s="598">
        <v>11.621</v>
      </c>
      <c r="CD60" s="598">
        <v>157.36500000000001</v>
      </c>
      <c r="CE60" s="598">
        <v>16.824999999999999</v>
      </c>
      <c r="CF60" s="598">
        <v>69.825999999999993</v>
      </c>
      <c r="CG60" s="598">
        <v>86.650999999999996</v>
      </c>
      <c r="CH60" s="598">
        <v>56.981999999999999</v>
      </c>
      <c r="CI60" s="598">
        <v>157.36500000000001</v>
      </c>
      <c r="CJ60" s="598">
        <v>13.731999999999999</v>
      </c>
      <c r="CK60" s="339">
        <f>CJ60/(CG60+CH60)</f>
        <v>9.5604770491460878E-2</v>
      </c>
      <c r="CL60" s="340"/>
      <c r="CM60" s="341">
        <f t="shared" si="49"/>
        <v>0.66986098414399653</v>
      </c>
      <c r="CN60" s="342">
        <f t="shared" si="50"/>
        <v>0.23445134445039878</v>
      </c>
      <c r="CO60" s="342">
        <f t="shared" ref="CO60" si="69">BL60/CA60</f>
        <v>5.2036377391797721E-2</v>
      </c>
      <c r="CP60" s="343">
        <f t="shared" si="51"/>
        <v>2.8571428571428572</v>
      </c>
      <c r="CR60" s="416" t="str">
        <f t="shared" si="30"/>
        <v>2014/2015</v>
      </c>
      <c r="CS60" s="605">
        <v>179.79300000000001</v>
      </c>
      <c r="CT60" s="605">
        <v>5.67</v>
      </c>
      <c r="CU60" s="605">
        <v>1018.534</v>
      </c>
      <c r="CV60" s="605">
        <v>174.82900000000001</v>
      </c>
      <c r="CW60" s="605">
        <v>125.467</v>
      </c>
      <c r="CX60" s="605">
        <v>1318.83</v>
      </c>
      <c r="CY60" s="605">
        <v>379.53500000000003</v>
      </c>
      <c r="CZ60" s="605">
        <v>587.48299999999995</v>
      </c>
      <c r="DA60" s="605">
        <v>967.01800000000003</v>
      </c>
      <c r="DB60" s="605">
        <v>142.40199999999999</v>
      </c>
      <c r="DC60" s="605">
        <v>1318.83</v>
      </c>
      <c r="DD60" s="605">
        <v>209.41</v>
      </c>
      <c r="DE60" s="417">
        <f t="shared" ref="DE60" si="70">DD60/(DA60+DB60)</f>
        <v>0.18875628706891887</v>
      </c>
      <c r="DG60" s="409" t="str">
        <f t="shared" si="32"/>
        <v>2014/2015</v>
      </c>
      <c r="DH60" s="426">
        <f t="shared" ref="DH60" si="71">BY60/CS60</f>
        <v>0.12379236121539772</v>
      </c>
      <c r="DI60" s="426">
        <f t="shared" ref="DI60" si="72">BZ60/CT60</f>
        <v>1.0052910052910053</v>
      </c>
      <c r="DJ60" s="426">
        <f t="shared" ref="DJ60" si="73">CA60/CU60</f>
        <v>0.12458297906599092</v>
      </c>
      <c r="DK60" s="426">
        <f t="shared" ref="DK60" si="74">CB60/CV60</f>
        <v>0.10783108065595524</v>
      </c>
      <c r="DL60" s="426">
        <f t="shared" ref="DL60" si="75">CC60/CW60</f>
        <v>9.2621964341221205E-2</v>
      </c>
      <c r="DM60" s="426">
        <f t="shared" ref="DM60" si="76">CD60/CX60</f>
        <v>0.11932167148154046</v>
      </c>
      <c r="DN60" s="426">
        <f t="shared" ref="DN60" si="77">CE60/CY60</f>
        <v>4.4330562398724752E-2</v>
      </c>
      <c r="DO60" s="426">
        <f t="shared" ref="DO60" si="78">CF60/CZ60</f>
        <v>0.11885620520083134</v>
      </c>
      <c r="DP60" s="426">
        <f t="shared" ref="DP60" si="79">CG60/DA60</f>
        <v>8.9606398226299816E-2</v>
      </c>
      <c r="DQ60" s="426">
        <f t="shared" ref="DQ60" si="80">CH60/DB60</f>
        <v>0.40014887431356305</v>
      </c>
      <c r="DR60" s="426">
        <f t="shared" ref="DR60" si="81">CI60/DC60</f>
        <v>0.11932167148154046</v>
      </c>
      <c r="DS60" s="427">
        <f t="shared" ref="DS60" si="82">CJ60/DD60</f>
        <v>6.5574709899240718E-2</v>
      </c>
    </row>
    <row r="61" spans="1:124" ht="14.4" x14ac:dyDescent="0.3">
      <c r="A61" s="331" t="s">
        <v>386</v>
      </c>
      <c r="B61" s="589">
        <v>3.5</v>
      </c>
      <c r="C61" s="589">
        <v>8.2899999999999991</v>
      </c>
      <c r="D61" s="589">
        <v>29</v>
      </c>
      <c r="E61" s="589">
        <v>2.8980000000000001</v>
      </c>
      <c r="F61" s="589">
        <v>5.0000000000000001E-3</v>
      </c>
      <c r="G61" s="589">
        <v>31.902999999999999</v>
      </c>
      <c r="H61" s="589">
        <v>3.3</v>
      </c>
      <c r="I61" s="589">
        <v>5.85</v>
      </c>
      <c r="J61" s="589">
        <v>9.15</v>
      </c>
      <c r="K61" s="589">
        <v>21.7</v>
      </c>
      <c r="L61" s="589">
        <v>31.902999999999999</v>
      </c>
      <c r="M61" s="589">
        <v>1.0529999999999999</v>
      </c>
      <c r="N61" s="332">
        <f t="shared" ref="N61" si="83">M61/(J61+K61)</f>
        <v>3.4132901134521873E-2</v>
      </c>
      <c r="O61" s="346"/>
      <c r="P61" s="334" t="str">
        <f t="shared" si="13"/>
        <v>2015/2016</v>
      </c>
      <c r="Q61" s="594">
        <v>16</v>
      </c>
      <c r="R61" s="594">
        <v>4.1900000000000004</v>
      </c>
      <c r="S61" s="594">
        <v>67</v>
      </c>
      <c r="T61" s="594">
        <v>7.8419999999999996</v>
      </c>
      <c r="U61" s="594">
        <v>3.423</v>
      </c>
      <c r="V61" s="594">
        <v>78.265000000000001</v>
      </c>
      <c r="W61" s="594">
        <v>8.5</v>
      </c>
      <c r="X61" s="594">
        <v>49</v>
      </c>
      <c r="Y61" s="594">
        <v>57.5</v>
      </c>
      <c r="Z61" s="594">
        <v>13.996</v>
      </c>
      <c r="AA61" s="594">
        <v>78.265000000000001</v>
      </c>
      <c r="AB61" s="594">
        <v>6.7690000000000001</v>
      </c>
      <c r="AC61" s="335">
        <f>AB61/(Y61+Z61)</f>
        <v>9.4676625265749145E-2</v>
      </c>
      <c r="AD61" s="345"/>
      <c r="AE61" s="611" t="str">
        <f t="shared" si="14"/>
        <v>2015/2016</v>
      </c>
      <c r="AF61" s="615">
        <v>1</v>
      </c>
      <c r="AG61" s="615">
        <v>4.5</v>
      </c>
      <c r="AH61" s="615">
        <v>4.5</v>
      </c>
      <c r="AI61" s="615">
        <v>0.81499999999999995</v>
      </c>
      <c r="AJ61" s="615">
        <v>1.2999999999999999E-2</v>
      </c>
      <c r="AK61" s="615">
        <v>5.3280000000000003</v>
      </c>
      <c r="AL61" s="615">
        <v>0.65</v>
      </c>
      <c r="AM61" s="615">
        <v>0.7</v>
      </c>
      <c r="AN61" s="615">
        <v>1.35</v>
      </c>
      <c r="AO61" s="615">
        <v>2.1</v>
      </c>
      <c r="AP61" s="615">
        <v>5.3280000000000003</v>
      </c>
      <c r="AQ61" s="615">
        <v>1.8779999999999999</v>
      </c>
      <c r="AR61" s="613">
        <f>AQ61/(AN61+AO61)</f>
        <v>0.54434782608695642</v>
      </c>
      <c r="AS61" s="345"/>
      <c r="AT61" s="955" t="str">
        <f t="shared" si="15"/>
        <v>2015/2016</v>
      </c>
      <c r="AU61" s="959">
        <v>0.10199999999999999</v>
      </c>
      <c r="AV61" s="959">
        <v>11.51</v>
      </c>
      <c r="AW61" s="959">
        <v>1.1739999999999999</v>
      </c>
      <c r="AX61" s="959">
        <v>0.28699999999999998</v>
      </c>
      <c r="AY61" s="959">
        <v>1.8</v>
      </c>
      <c r="AZ61" s="959">
        <v>3.2610000000000001</v>
      </c>
      <c r="BA61" s="959">
        <v>0.32500000000000001</v>
      </c>
      <c r="BB61" s="959">
        <v>2.65</v>
      </c>
      <c r="BC61" s="959">
        <v>2.9750000000000001</v>
      </c>
      <c r="BD61" s="959">
        <v>2.5000000000000001E-2</v>
      </c>
      <c r="BE61" s="959">
        <v>3.2610000000000001</v>
      </c>
      <c r="BF61" s="959">
        <v>0.26100000000000001</v>
      </c>
      <c r="BG61" s="957">
        <f>BF61/(BC61+BD61)</f>
        <v>8.7000000000000008E-2</v>
      </c>
      <c r="BH61" s="345"/>
      <c r="BI61" s="337" t="str">
        <f t="shared" si="16"/>
        <v>2015/2016</v>
      </c>
      <c r="BJ61" s="429">
        <f t="shared" si="17"/>
        <v>2.0790000000000011</v>
      </c>
      <c r="BK61" s="429">
        <f t="shared" si="18"/>
        <v>3.3968253968253972</v>
      </c>
      <c r="BL61" s="429">
        <f t="shared" si="19"/>
        <v>7.0620000000000047</v>
      </c>
      <c r="BM61" s="429">
        <f t="shared" si="20"/>
        <v>1.8900000000000001</v>
      </c>
      <c r="BN61" s="429">
        <f t="shared" si="21"/>
        <v>9.3709999999999987</v>
      </c>
      <c r="BO61" s="429">
        <f t="shared" si="22"/>
        <v>18.323000000000022</v>
      </c>
      <c r="BP61" s="429">
        <f t="shared" si="23"/>
        <v>3.6149999999999998</v>
      </c>
      <c r="BQ61" s="429">
        <f t="shared" si="24"/>
        <v>12.811000000000002</v>
      </c>
      <c r="BR61" s="429">
        <f t="shared" si="25"/>
        <v>16.425999999999988</v>
      </c>
      <c r="BS61" s="429">
        <f t="shared" si="26"/>
        <v>0.1159999999999978</v>
      </c>
      <c r="BT61" s="429">
        <f t="shared" si="27"/>
        <v>18.323000000000022</v>
      </c>
      <c r="BU61" s="429">
        <f t="shared" si="28"/>
        <v>1.7809999999999997</v>
      </c>
      <c r="BV61" s="430">
        <f t="shared" ref="BV61" si="84">BU61/(BR61+BS61)</f>
        <v>0.10766533671865564</v>
      </c>
      <c r="BW61" s="346"/>
      <c r="BX61" s="338" t="str">
        <f t="shared" si="29"/>
        <v>2015/2016</v>
      </c>
      <c r="BY61" s="598">
        <v>22.681000000000001</v>
      </c>
      <c r="BZ61" s="598">
        <v>4.79</v>
      </c>
      <c r="CA61" s="598">
        <v>108.736</v>
      </c>
      <c r="CB61" s="598">
        <v>13.731999999999999</v>
      </c>
      <c r="CC61" s="598">
        <v>14.612</v>
      </c>
      <c r="CD61" s="598">
        <v>137.08000000000001</v>
      </c>
      <c r="CE61" s="598">
        <v>16.39</v>
      </c>
      <c r="CF61" s="598">
        <v>71.010999999999996</v>
      </c>
      <c r="CG61" s="598">
        <v>87.400999999999996</v>
      </c>
      <c r="CH61" s="598">
        <v>37.936999999999998</v>
      </c>
      <c r="CI61" s="598">
        <v>137.08000000000001</v>
      </c>
      <c r="CJ61" s="598">
        <v>11.742000000000001</v>
      </c>
      <c r="CK61" s="339">
        <f>CJ61/(CG61+CH61)</f>
        <v>9.3682682027796851E-2</v>
      </c>
      <c r="CL61" s="340"/>
      <c r="CM61" s="341">
        <f t="shared" si="49"/>
        <v>0.61617127722189524</v>
      </c>
      <c r="CN61" s="342">
        <f t="shared" si="50"/>
        <v>0.26670100058858148</v>
      </c>
      <c r="CO61" s="342">
        <f t="shared" ref="CO61" si="85">BL61/CA61</f>
        <v>6.494629193643324E-2</v>
      </c>
      <c r="CP61" s="343">
        <f t="shared" si="51"/>
        <v>2.3103448275862069</v>
      </c>
      <c r="CR61" s="416" t="str">
        <f t="shared" si="30"/>
        <v>2015/2016</v>
      </c>
      <c r="CS61" s="605">
        <v>178.02199999999999</v>
      </c>
      <c r="CT61" s="605">
        <v>5.44</v>
      </c>
      <c r="CU61" s="605">
        <v>968.06399999999996</v>
      </c>
      <c r="CV61" s="605">
        <v>209.41</v>
      </c>
      <c r="CW61" s="605">
        <v>140.56299999999999</v>
      </c>
      <c r="CX61" s="605">
        <v>1318.037</v>
      </c>
      <c r="CY61" s="605">
        <v>382.721</v>
      </c>
      <c r="CZ61" s="605">
        <v>602.99699999999996</v>
      </c>
      <c r="DA61" s="605">
        <v>985.71799999999996</v>
      </c>
      <c r="DB61" s="605">
        <v>119.94799999999999</v>
      </c>
      <c r="DC61" s="605">
        <v>1318.037</v>
      </c>
      <c r="DD61" s="605">
        <v>212.37100000000001</v>
      </c>
      <c r="DE61" s="417">
        <f t="shared" ref="DE61" si="86">DD61/(DA61+DB61)</f>
        <v>0.19207518364497056</v>
      </c>
      <c r="DG61" s="409" t="str">
        <f t="shared" si="32"/>
        <v>2015/2016</v>
      </c>
      <c r="DH61" s="426">
        <f t="shared" ref="DH61" si="87">BY61/CS61</f>
        <v>0.12740560155486402</v>
      </c>
      <c r="DI61" s="426">
        <f t="shared" ref="DI61" si="88">BZ61/CT61</f>
        <v>0.88051470588235292</v>
      </c>
      <c r="DJ61" s="426">
        <f t="shared" ref="DJ61" si="89">CA61/CU61</f>
        <v>0.11232315218828508</v>
      </c>
      <c r="DK61" s="426">
        <f t="shared" ref="DK61" si="90">CB61/CV61</f>
        <v>6.5574709899240718E-2</v>
      </c>
      <c r="DL61" s="426">
        <f t="shared" ref="DL61" si="91">CC61/CW61</f>
        <v>0.10395338744904421</v>
      </c>
      <c r="DM61" s="426">
        <f t="shared" ref="DM61" si="92">CD61/CX61</f>
        <v>0.10400315013918426</v>
      </c>
      <c r="DN61" s="426">
        <f t="shared" ref="DN61" si="93">CE61/CY61</f>
        <v>4.2824929909777619E-2</v>
      </c>
      <c r="DO61" s="426">
        <f t="shared" ref="DO61" si="94">CF61/CZ61</f>
        <v>0.11776343829239615</v>
      </c>
      <c r="DP61" s="426">
        <f t="shared" ref="DP61" si="95">CG61/DA61</f>
        <v>8.8667347050576328E-2</v>
      </c>
      <c r="DQ61" s="426">
        <f t="shared" ref="DQ61" si="96">CH61/DB61</f>
        <v>0.31627872077900421</v>
      </c>
      <c r="DR61" s="426">
        <f t="shared" ref="DR61" si="97">CI61/DC61</f>
        <v>0.10400315013918426</v>
      </c>
      <c r="DS61" s="427">
        <f t="shared" ref="DS61" si="98">CJ61/DD61</f>
        <v>5.5290034891769591E-2</v>
      </c>
    </row>
    <row r="62" spans="1:124" ht="14.4" x14ac:dyDescent="0.3">
      <c r="A62" s="331" t="s">
        <v>434</v>
      </c>
      <c r="B62" s="589">
        <v>4.8</v>
      </c>
      <c r="C62" s="589">
        <v>8.33</v>
      </c>
      <c r="D62" s="589">
        <v>40</v>
      </c>
      <c r="E62" s="589">
        <v>1.0529999999999999</v>
      </c>
      <c r="F62" s="589">
        <v>5.0000000000000001E-3</v>
      </c>
      <c r="G62" s="589">
        <v>41.058</v>
      </c>
      <c r="H62" s="589">
        <v>3.7</v>
      </c>
      <c r="I62" s="589">
        <v>7</v>
      </c>
      <c r="J62" s="589">
        <v>10.7</v>
      </c>
      <c r="K62" s="589">
        <v>27.5</v>
      </c>
      <c r="L62" s="589">
        <v>41.058</v>
      </c>
      <c r="M62" s="589">
        <v>2.8580000000000001</v>
      </c>
      <c r="N62" s="332">
        <f t="shared" ref="N62:N63" si="99">M62/(J62+K62)</f>
        <v>7.4816753926701562E-2</v>
      </c>
      <c r="O62" s="346"/>
      <c r="P62" s="334" t="str">
        <f t="shared" si="13"/>
        <v>2016/2017</v>
      </c>
      <c r="Q62" s="594">
        <v>17.5</v>
      </c>
      <c r="R62" s="594">
        <v>5.49</v>
      </c>
      <c r="S62" s="594">
        <v>96</v>
      </c>
      <c r="T62" s="594">
        <v>6.7690000000000001</v>
      </c>
      <c r="U62" s="594">
        <v>0.5</v>
      </c>
      <c r="V62" s="594">
        <v>103.26900000000001</v>
      </c>
      <c r="W62" s="594">
        <v>9</v>
      </c>
      <c r="X62" s="594">
        <v>51</v>
      </c>
      <c r="Y62" s="594">
        <v>60</v>
      </c>
      <c r="Z62" s="594">
        <v>34</v>
      </c>
      <c r="AA62" s="594">
        <v>103.26900000000001</v>
      </c>
      <c r="AB62" s="594">
        <v>9.2690000000000001</v>
      </c>
      <c r="AC62" s="335">
        <f t="shared" ref="AC62:AC63" si="100">AB62/(Y62+Z62)</f>
        <v>9.86063829787234E-2</v>
      </c>
      <c r="AD62" s="345"/>
      <c r="AE62" s="611" t="str">
        <f t="shared" si="14"/>
        <v>2016/2017</v>
      </c>
      <c r="AF62" s="615">
        <v>0.65500000000000003</v>
      </c>
      <c r="AG62" s="615">
        <v>5.04</v>
      </c>
      <c r="AH62" s="615">
        <v>3.3</v>
      </c>
      <c r="AI62" s="615">
        <v>1.8779999999999999</v>
      </c>
      <c r="AJ62" s="615">
        <v>1.4999999999999999E-2</v>
      </c>
      <c r="AK62" s="615">
        <v>5.1929999999999996</v>
      </c>
      <c r="AL62" s="615">
        <v>0.65</v>
      </c>
      <c r="AM62" s="615">
        <v>0.7</v>
      </c>
      <c r="AN62" s="615">
        <v>1.35</v>
      </c>
      <c r="AO62" s="615">
        <v>2.5</v>
      </c>
      <c r="AP62" s="615">
        <v>5.1929999999999996</v>
      </c>
      <c r="AQ62" s="615">
        <v>1.343</v>
      </c>
      <c r="AR62" s="613">
        <f t="shared" ref="AR62:AR63" si="101">AQ62/(AN62+AO62)</f>
        <v>0.34883116883116883</v>
      </c>
      <c r="AS62" s="345"/>
      <c r="AT62" s="955" t="str">
        <f t="shared" si="15"/>
        <v>2016/2017</v>
      </c>
      <c r="AU62" s="959">
        <v>9.5000000000000001E-2</v>
      </c>
      <c r="AV62" s="959">
        <v>11.5</v>
      </c>
      <c r="AW62" s="959">
        <v>1.0920000000000001</v>
      </c>
      <c r="AX62" s="959">
        <v>0.26100000000000001</v>
      </c>
      <c r="AY62" s="959">
        <v>1.8</v>
      </c>
      <c r="AZ62" s="959">
        <v>3.153</v>
      </c>
      <c r="BA62" s="959">
        <v>0.32500000000000001</v>
      </c>
      <c r="BB62" s="959">
        <v>2.6</v>
      </c>
      <c r="BC62" s="959">
        <v>2.9249999999999998</v>
      </c>
      <c r="BD62" s="959">
        <v>2.5000000000000001E-2</v>
      </c>
      <c r="BE62" s="959">
        <v>3.153</v>
      </c>
      <c r="BF62" s="959">
        <v>0.20300000000000001</v>
      </c>
      <c r="BG62" s="957">
        <f t="shared" ref="BG62:BG63" si="102">BF62/(BC62+BD62)</f>
        <v>6.881355932203391E-2</v>
      </c>
      <c r="BH62" s="345"/>
      <c r="BI62" s="337" t="str">
        <f t="shared" si="16"/>
        <v>2016/2017</v>
      </c>
      <c r="BJ62" s="429">
        <f t="shared" ref="BJ62:BJ63" si="103">BY62-B62-Q62-AF62-AU62</f>
        <v>1.8109999999999999</v>
      </c>
      <c r="BK62" s="429">
        <f t="shared" ref="BK62:BK63" si="104">BL62/BJ62</f>
        <v>3.1943677526228567</v>
      </c>
      <c r="BL62" s="429">
        <f t="shared" ref="BL62:BL63" si="105">CA62-D62-S62-AH62-AW62</f>
        <v>5.784999999999993</v>
      </c>
      <c r="BM62" s="429">
        <f t="shared" ref="BM62:BM63" si="106">CB62-E62-T62-AI62-AX62</f>
        <v>1.7809999999999997</v>
      </c>
      <c r="BN62" s="429">
        <f t="shared" ref="BN62:BN63" si="107">CC62-F62-U62-AJ62-AY62</f>
        <v>10.299999999999997</v>
      </c>
      <c r="BO62" s="429">
        <f t="shared" ref="BO62:BO63" si="108">CD62-G62-V62-AK62-AZ62</f>
        <v>17.865999999999993</v>
      </c>
      <c r="BP62" s="429">
        <f t="shared" ref="BP62:BP63" si="109">CE62-H62-W62-AL62-BA62</f>
        <v>3.5449999999999995</v>
      </c>
      <c r="BQ62" s="429">
        <f t="shared" ref="BQ62:BQ63" si="110">CF62-I62-X62-AM62-BB62</f>
        <v>12.685</v>
      </c>
      <c r="BR62" s="429">
        <f t="shared" ref="BR62:BR63" si="111">CG62-J62-Y62-AN62-BC62</f>
        <v>16.229999999999993</v>
      </c>
      <c r="BS62" s="429">
        <f t="shared" ref="BS62:BS63" si="112">CH62-K62-Z62-AO62-BD62</f>
        <v>1.5000000000006251E-2</v>
      </c>
      <c r="BT62" s="429">
        <f t="shared" ref="BT62:BT63" si="113">CI62-L62-AA62-AP62-BE62</f>
        <v>17.865999999999993</v>
      </c>
      <c r="BU62" s="429">
        <f t="shared" ref="BU62:BU63" si="114">CJ62-M62-AB62-AQ62-BF62</f>
        <v>1.6209999999999998</v>
      </c>
      <c r="BV62" s="430">
        <f t="shared" ref="BV62:BV63" si="115">BU62/(BR62+BS62)</f>
        <v>9.9784549092028302E-2</v>
      </c>
      <c r="BW62" s="346"/>
      <c r="BX62" s="338" t="str">
        <f t="shared" si="29"/>
        <v>2016/2017</v>
      </c>
      <c r="BY62" s="598">
        <v>24.861000000000001</v>
      </c>
      <c r="BZ62" s="598">
        <v>5.88</v>
      </c>
      <c r="CA62" s="598">
        <v>146.17699999999999</v>
      </c>
      <c r="CB62" s="598">
        <v>11.742000000000001</v>
      </c>
      <c r="CC62" s="598">
        <v>12.62</v>
      </c>
      <c r="CD62" s="598">
        <v>170.53899999999999</v>
      </c>
      <c r="CE62" s="598">
        <v>17.22</v>
      </c>
      <c r="CF62" s="598">
        <v>73.984999999999999</v>
      </c>
      <c r="CG62" s="598">
        <v>91.204999999999998</v>
      </c>
      <c r="CH62" s="598">
        <v>64.040000000000006</v>
      </c>
      <c r="CI62" s="598">
        <v>170.53899999999999</v>
      </c>
      <c r="CJ62" s="598">
        <v>15.294</v>
      </c>
      <c r="CK62" s="339">
        <f t="shared" ref="CK62:CK63" si="116">CJ62/(CG62+CH62)</f>
        <v>9.8515250088569678E-2</v>
      </c>
      <c r="CL62" s="340"/>
      <c r="CM62" s="341">
        <f t="shared" ref="CM62:CM63" si="117">S62/CA62</f>
        <v>0.65673806412773561</v>
      </c>
      <c r="CN62" s="342">
        <f t="shared" ref="CN62:CN63" si="118">D62/CA62</f>
        <v>0.27364086005322313</v>
      </c>
      <c r="CO62" s="342">
        <f t="shared" ref="CO62:CO63" si="119">BL62/CA62</f>
        <v>3.9575309385197349E-2</v>
      </c>
      <c r="CP62" s="343">
        <f t="shared" ref="CP62:CP63" si="120">S62/D62</f>
        <v>2.4</v>
      </c>
      <c r="CR62" s="416" t="str">
        <f t="shared" si="30"/>
        <v>2016/2017</v>
      </c>
      <c r="CS62" s="605">
        <v>183.05500000000001</v>
      </c>
      <c r="CT62" s="605">
        <v>5.82</v>
      </c>
      <c r="CU62" s="605">
        <v>1065.114</v>
      </c>
      <c r="CV62" s="605">
        <v>212.37100000000001</v>
      </c>
      <c r="CW62" s="605">
        <v>137.93199999999999</v>
      </c>
      <c r="CX62" s="605">
        <v>1415.4169999999999</v>
      </c>
      <c r="CY62" s="605">
        <v>399.00299999999999</v>
      </c>
      <c r="CZ62" s="605">
        <v>633.93600000000004</v>
      </c>
      <c r="DA62" s="605">
        <v>1032.9390000000001</v>
      </c>
      <c r="DB62" s="605">
        <v>158.578</v>
      </c>
      <c r="DC62" s="605">
        <v>1415.4169999999999</v>
      </c>
      <c r="DD62" s="605">
        <v>223.9</v>
      </c>
      <c r="DE62" s="417">
        <f t="shared" ref="DE62:DE63" si="121">DD62/(DA62+DB62)</f>
        <v>0.18791171254795358</v>
      </c>
      <c r="DG62" s="409" t="str">
        <f t="shared" si="32"/>
        <v>2016/2017</v>
      </c>
      <c r="DH62" s="426">
        <f t="shared" ref="DH62:DH63" si="122">BY62/CS62</f>
        <v>0.1358116413099888</v>
      </c>
      <c r="DI62" s="426">
        <f t="shared" ref="DI62:DI63" si="123">BZ62/CT62</f>
        <v>1.0103092783505154</v>
      </c>
      <c r="DJ62" s="426">
        <f t="shared" ref="DJ62:DJ63" si="124">CA62/CU62</f>
        <v>0.1372407085063195</v>
      </c>
      <c r="DK62" s="426">
        <f t="shared" ref="DK62:DK63" si="125">CB62/CV62</f>
        <v>5.5290034891769591E-2</v>
      </c>
      <c r="DL62" s="426">
        <f t="shared" ref="DL62:DL63" si="126">CC62/CW62</f>
        <v>9.1494359539483219E-2</v>
      </c>
      <c r="DM62" s="426">
        <f t="shared" ref="DM62:DM63" si="127">CD62/CX62</f>
        <v>0.12048675408024631</v>
      </c>
      <c r="DN62" s="426">
        <f t="shared" ref="DN62:DN63" si="128">CE62/CY62</f>
        <v>4.3157570243832752E-2</v>
      </c>
      <c r="DO62" s="426">
        <f t="shared" ref="DO62:DO63" si="129">CF62/CZ62</f>
        <v>0.11670736478130284</v>
      </c>
      <c r="DP62" s="426">
        <f t="shared" ref="DP62:DP63" si="130">CG62/DA62</f>
        <v>8.8296598347046618E-2</v>
      </c>
      <c r="DQ62" s="426">
        <f t="shared" ref="DQ62:DQ63" si="131">CH62/DB62</f>
        <v>0.40383912018060514</v>
      </c>
      <c r="DR62" s="426">
        <f t="shared" ref="DR62:DR63" si="132">CI62/DC62</f>
        <v>0.12048675408024631</v>
      </c>
      <c r="DS62" s="427">
        <f t="shared" ref="DS62:DS63" si="133">CJ62/DD62</f>
        <v>6.8307280035730236E-2</v>
      </c>
    </row>
    <row r="63" spans="1:124" ht="14.4" x14ac:dyDescent="0.3">
      <c r="A63" s="331" t="s">
        <v>435</v>
      </c>
      <c r="B63" s="589">
        <v>4.9000000000000004</v>
      </c>
      <c r="C63" s="589">
        <v>8.16</v>
      </c>
      <c r="D63" s="589">
        <v>40</v>
      </c>
      <c r="E63" s="589">
        <v>2.8580000000000001</v>
      </c>
      <c r="F63" s="589">
        <v>5.0000000000000001E-3</v>
      </c>
      <c r="G63" s="589">
        <v>42.863</v>
      </c>
      <c r="H63" s="589">
        <v>3.8</v>
      </c>
      <c r="I63" s="589">
        <v>7.5</v>
      </c>
      <c r="J63" s="589">
        <v>11.3</v>
      </c>
      <c r="K63" s="589">
        <v>28.5</v>
      </c>
      <c r="L63" s="589">
        <v>42.863</v>
      </c>
      <c r="M63" s="589">
        <v>3.0630000000000002</v>
      </c>
      <c r="N63" s="332">
        <f t="shared" si="99"/>
        <v>7.695979899497489E-2</v>
      </c>
      <c r="O63" s="346"/>
      <c r="P63" s="334" t="str">
        <f t="shared" si="13"/>
        <v>2017/2018</v>
      </c>
      <c r="Q63" s="594">
        <v>17.7</v>
      </c>
      <c r="R63" s="594">
        <v>5.37</v>
      </c>
      <c r="S63" s="594">
        <v>95</v>
      </c>
      <c r="T63" s="594">
        <v>9.2690000000000001</v>
      </c>
      <c r="U63" s="594">
        <v>0.3</v>
      </c>
      <c r="V63" s="594">
        <v>104.569</v>
      </c>
      <c r="W63" s="594">
        <v>9</v>
      </c>
      <c r="X63" s="594">
        <v>52</v>
      </c>
      <c r="Y63" s="594">
        <v>61</v>
      </c>
      <c r="Z63" s="594">
        <v>34</v>
      </c>
      <c r="AA63" s="594">
        <v>104.569</v>
      </c>
      <c r="AB63" s="594">
        <v>9.5690000000000008</v>
      </c>
      <c r="AC63" s="335">
        <f t="shared" si="100"/>
        <v>0.10072631578947369</v>
      </c>
      <c r="AD63" s="345"/>
      <c r="AE63" s="611" t="str">
        <f t="shared" si="14"/>
        <v>2017/2018</v>
      </c>
      <c r="AF63" s="615">
        <v>0.75</v>
      </c>
      <c r="AG63" s="615">
        <v>4.93</v>
      </c>
      <c r="AH63" s="615">
        <v>3.7</v>
      </c>
      <c r="AI63" s="615">
        <v>1.343</v>
      </c>
      <c r="AJ63" s="615">
        <v>1.4999999999999999E-2</v>
      </c>
      <c r="AK63" s="615">
        <v>5.0579999999999998</v>
      </c>
      <c r="AL63" s="615">
        <v>0.7</v>
      </c>
      <c r="AM63" s="615">
        <v>0.8</v>
      </c>
      <c r="AN63" s="615">
        <v>1.5</v>
      </c>
      <c r="AO63" s="615">
        <v>2.5</v>
      </c>
      <c r="AP63" s="615">
        <v>5.0579999999999998</v>
      </c>
      <c r="AQ63" s="615">
        <v>1.0580000000000001</v>
      </c>
      <c r="AR63" s="613">
        <f t="shared" si="101"/>
        <v>0.26450000000000001</v>
      </c>
      <c r="AS63" s="345"/>
      <c r="AT63" s="955" t="str">
        <f t="shared" si="15"/>
        <v>2017/2018</v>
      </c>
      <c r="AU63" s="959">
        <v>0.09</v>
      </c>
      <c r="AV63" s="959">
        <v>11.67</v>
      </c>
      <c r="AW63" s="959">
        <v>1.05</v>
      </c>
      <c r="AX63" s="959">
        <v>0.20300000000000001</v>
      </c>
      <c r="AY63" s="959">
        <v>2</v>
      </c>
      <c r="AZ63" s="959">
        <v>3.2530000000000001</v>
      </c>
      <c r="BA63" s="959">
        <v>0.32500000000000001</v>
      </c>
      <c r="BB63" s="959">
        <v>2.7</v>
      </c>
      <c r="BC63" s="959">
        <v>3.0249999999999999</v>
      </c>
      <c r="BD63" s="959">
        <v>2.5000000000000001E-2</v>
      </c>
      <c r="BE63" s="959">
        <v>3.2530000000000001</v>
      </c>
      <c r="BF63" s="959">
        <v>0.20300000000000001</v>
      </c>
      <c r="BG63" s="957">
        <f t="shared" si="102"/>
        <v>6.6557377049180341E-2</v>
      </c>
      <c r="BH63" s="345"/>
      <c r="BI63" s="337" t="str">
        <f t="shared" si="16"/>
        <v>2017/2018</v>
      </c>
      <c r="BJ63" s="429">
        <f t="shared" si="103"/>
        <v>2.0069999999999979</v>
      </c>
      <c r="BK63" s="429">
        <f t="shared" si="104"/>
        <v>3.0717488789237661</v>
      </c>
      <c r="BL63" s="429">
        <f t="shared" si="105"/>
        <v>6.164999999999992</v>
      </c>
      <c r="BM63" s="429">
        <f t="shared" si="106"/>
        <v>1.6209999999999998</v>
      </c>
      <c r="BN63" s="429">
        <f t="shared" si="107"/>
        <v>10.529999999999998</v>
      </c>
      <c r="BO63" s="429">
        <f t="shared" si="108"/>
        <v>18.315999999999995</v>
      </c>
      <c r="BP63" s="429">
        <f t="shared" si="109"/>
        <v>3.5549999999999979</v>
      </c>
      <c r="BQ63" s="429">
        <f t="shared" si="110"/>
        <v>13.125</v>
      </c>
      <c r="BR63" s="429">
        <f t="shared" si="111"/>
        <v>16.68</v>
      </c>
      <c r="BS63" s="429">
        <f t="shared" si="112"/>
        <v>3.000000000000682E-2</v>
      </c>
      <c r="BT63" s="429">
        <f t="shared" si="113"/>
        <v>18.315999999999995</v>
      </c>
      <c r="BU63" s="429">
        <f t="shared" si="114"/>
        <v>1.605999999999999</v>
      </c>
      <c r="BV63" s="430">
        <f t="shared" si="115"/>
        <v>9.6110113704368533E-2</v>
      </c>
      <c r="BW63" s="346"/>
      <c r="BX63" s="338" t="str">
        <f t="shared" si="29"/>
        <v>2017/2018</v>
      </c>
      <c r="BY63" s="598">
        <v>25.446999999999999</v>
      </c>
      <c r="BZ63" s="598">
        <v>5.73</v>
      </c>
      <c r="CA63" s="598">
        <v>145.91499999999999</v>
      </c>
      <c r="CB63" s="598">
        <v>15.294</v>
      </c>
      <c r="CC63" s="598">
        <v>12.85</v>
      </c>
      <c r="CD63" s="598">
        <v>174.059</v>
      </c>
      <c r="CE63" s="598">
        <v>17.38</v>
      </c>
      <c r="CF63" s="598">
        <v>76.125</v>
      </c>
      <c r="CG63" s="598">
        <v>93.504999999999995</v>
      </c>
      <c r="CH63" s="598">
        <v>65.055000000000007</v>
      </c>
      <c r="CI63" s="598">
        <v>174.059</v>
      </c>
      <c r="CJ63" s="598">
        <v>15.499000000000001</v>
      </c>
      <c r="CK63" s="339">
        <f t="shared" si="116"/>
        <v>9.7748486377396568E-2</v>
      </c>
      <c r="CL63" s="340"/>
      <c r="CM63" s="341">
        <f t="shared" si="117"/>
        <v>0.65106397560223417</v>
      </c>
      <c r="CN63" s="342">
        <f t="shared" si="118"/>
        <v>0.27413220025357232</v>
      </c>
      <c r="CO63" s="342">
        <f t="shared" si="119"/>
        <v>4.2250625364081779E-2</v>
      </c>
      <c r="CP63" s="343">
        <f t="shared" si="120"/>
        <v>2.375</v>
      </c>
      <c r="CR63" s="416" t="str">
        <f t="shared" si="30"/>
        <v>2017/2018</v>
      </c>
      <c r="CS63" s="605">
        <v>180.63900000000001</v>
      </c>
      <c r="CT63" s="605">
        <v>5.72</v>
      </c>
      <c r="CU63" s="605">
        <v>1033.664</v>
      </c>
      <c r="CV63" s="605">
        <v>223.9</v>
      </c>
      <c r="CW63" s="605">
        <v>144.785</v>
      </c>
      <c r="CX63" s="605">
        <v>1402.3489999999999</v>
      </c>
      <c r="CY63" s="605">
        <v>404.31099999999998</v>
      </c>
      <c r="CZ63" s="605">
        <v>650.86099999999999</v>
      </c>
      <c r="DA63" s="605">
        <v>1055.172</v>
      </c>
      <c r="DB63" s="605">
        <v>151.91200000000001</v>
      </c>
      <c r="DC63" s="605">
        <v>1402.3489999999999</v>
      </c>
      <c r="DD63" s="605">
        <v>195.26499999999999</v>
      </c>
      <c r="DE63" s="417">
        <f t="shared" si="121"/>
        <v>0.16176587544860174</v>
      </c>
      <c r="DG63" s="409" t="str">
        <f t="shared" si="32"/>
        <v>2017/2018</v>
      </c>
      <c r="DH63" s="426">
        <f t="shared" si="122"/>
        <v>0.14087212617430342</v>
      </c>
      <c r="DI63" s="426">
        <f t="shared" si="123"/>
        <v>1.0017482517482519</v>
      </c>
      <c r="DJ63" s="426">
        <f t="shared" si="124"/>
        <v>0.14116289239056404</v>
      </c>
      <c r="DK63" s="426">
        <f t="shared" si="125"/>
        <v>6.8307280035730236E-2</v>
      </c>
      <c r="DL63" s="426">
        <f t="shared" si="126"/>
        <v>8.875228787512518E-2</v>
      </c>
      <c r="DM63" s="426">
        <f t="shared" si="127"/>
        <v>0.12411960218176787</v>
      </c>
      <c r="DN63" s="426">
        <f t="shared" si="128"/>
        <v>4.298671072515959E-2</v>
      </c>
      <c r="DO63" s="426">
        <f t="shared" si="129"/>
        <v>0.11696045699465785</v>
      </c>
      <c r="DP63" s="426">
        <f t="shared" si="130"/>
        <v>8.8615884424529834E-2</v>
      </c>
      <c r="DQ63" s="426">
        <f t="shared" si="131"/>
        <v>0.42824135025541105</v>
      </c>
      <c r="DR63" s="426">
        <f t="shared" si="132"/>
        <v>0.12411960218176787</v>
      </c>
      <c r="DS63" s="427">
        <f t="shared" si="133"/>
        <v>7.9374183801500534E-2</v>
      </c>
    </row>
    <row r="64" spans="1:124" ht="14.4" x14ac:dyDescent="0.3">
      <c r="A64" s="348"/>
      <c r="B64" s="589"/>
      <c r="C64" s="589"/>
      <c r="D64" s="589"/>
      <c r="E64" s="589"/>
      <c r="F64" s="589"/>
      <c r="G64" s="589"/>
      <c r="H64" s="589"/>
      <c r="I64" s="589"/>
      <c r="J64" s="589"/>
      <c r="K64" s="589"/>
      <c r="L64" s="589"/>
      <c r="M64" s="589"/>
      <c r="N64" s="350"/>
      <c r="O64" s="346"/>
      <c r="P64" s="351"/>
      <c r="Q64" s="594"/>
      <c r="R64" s="594"/>
      <c r="S64" s="594"/>
      <c r="T64" s="594"/>
      <c r="U64" s="594"/>
      <c r="V64" s="594"/>
      <c r="W64" s="594"/>
      <c r="X64" s="594"/>
      <c r="Y64" s="594"/>
      <c r="Z64" s="594"/>
      <c r="AA64" s="594"/>
      <c r="AB64" s="594"/>
      <c r="AC64" s="352"/>
      <c r="AD64" s="346"/>
      <c r="AE64" s="616"/>
      <c r="AF64" s="615"/>
      <c r="AG64" s="615"/>
      <c r="AH64" s="615"/>
      <c r="AI64" s="615"/>
      <c r="AJ64" s="615"/>
      <c r="AK64" s="615"/>
      <c r="AL64" s="615"/>
      <c r="AM64" s="615"/>
      <c r="AN64" s="615"/>
      <c r="AO64" s="615"/>
      <c r="AP64" s="615"/>
      <c r="AQ64" s="615"/>
      <c r="AR64" s="617"/>
      <c r="AS64" s="346"/>
      <c r="AT64" s="960"/>
      <c r="AU64" s="959"/>
      <c r="AV64" s="959"/>
      <c r="AW64" s="959"/>
      <c r="AX64" s="959"/>
      <c r="AY64" s="959"/>
      <c r="AZ64" s="959"/>
      <c r="BA64" s="959"/>
      <c r="BB64" s="959"/>
      <c r="BC64" s="959"/>
      <c r="BD64" s="959"/>
      <c r="BE64" s="959"/>
      <c r="BF64" s="959"/>
      <c r="BG64" s="961"/>
      <c r="BH64" s="346"/>
      <c r="BI64" s="353"/>
      <c r="BJ64" s="354"/>
      <c r="BK64" s="354"/>
      <c r="BL64" s="354"/>
      <c r="BM64" s="354"/>
      <c r="BN64" s="354"/>
      <c r="BO64" s="354"/>
      <c r="BP64" s="354"/>
      <c r="BQ64" s="354"/>
      <c r="BR64" s="354"/>
      <c r="BS64" s="354"/>
      <c r="BT64" s="354"/>
      <c r="BU64" s="354"/>
      <c r="BV64" s="355"/>
      <c r="BW64" s="346"/>
      <c r="BX64" s="356"/>
      <c r="BY64" s="598"/>
      <c r="BZ64" s="598"/>
      <c r="CA64" s="598"/>
      <c r="CB64" s="598"/>
      <c r="CC64" s="598"/>
      <c r="CD64" s="598"/>
      <c r="CE64" s="598"/>
      <c r="CF64" s="598"/>
      <c r="CG64" s="598"/>
      <c r="CH64" s="598"/>
      <c r="CI64" s="598"/>
      <c r="CJ64" s="598"/>
      <c r="CK64" s="357"/>
      <c r="CL64" s="340"/>
      <c r="CM64" s="348"/>
      <c r="CN64" s="349"/>
      <c r="CO64" s="349"/>
      <c r="CP64" s="350"/>
      <c r="CR64" s="418"/>
      <c r="CS64" s="605"/>
      <c r="CT64" s="605"/>
      <c r="CU64" s="605"/>
      <c r="CV64" s="605"/>
      <c r="CW64" s="605"/>
      <c r="CX64" s="605"/>
      <c r="CY64" s="605"/>
      <c r="CZ64" s="605"/>
      <c r="DA64" s="605"/>
      <c r="DB64" s="605"/>
      <c r="DC64" s="605"/>
      <c r="DD64" s="605"/>
      <c r="DE64" s="419"/>
      <c r="DG64" s="410"/>
      <c r="DH64" s="411"/>
      <c r="DI64" s="411"/>
      <c r="DJ64" s="411"/>
      <c r="DK64" s="411"/>
      <c r="DL64" s="411"/>
      <c r="DM64" s="411"/>
      <c r="DN64" s="411"/>
      <c r="DO64" s="411"/>
      <c r="DP64" s="411"/>
      <c r="DQ64" s="411"/>
      <c r="DR64" s="411"/>
      <c r="DS64" s="411"/>
      <c r="DT64" s="88"/>
    </row>
    <row r="65" spans="1:124" ht="14.4" x14ac:dyDescent="0.3">
      <c r="A65" s="348"/>
      <c r="B65" s="589"/>
      <c r="C65" s="589"/>
      <c r="D65" s="589"/>
      <c r="E65" s="589"/>
      <c r="F65" s="589"/>
      <c r="G65" s="589"/>
      <c r="H65" s="589"/>
      <c r="I65" s="589"/>
      <c r="J65" s="589"/>
      <c r="K65" s="589"/>
      <c r="L65" s="589"/>
      <c r="M65" s="589"/>
      <c r="N65" s="350"/>
      <c r="O65" s="346"/>
      <c r="P65" s="351"/>
      <c r="Q65" s="594"/>
      <c r="R65" s="594"/>
      <c r="S65" s="594"/>
      <c r="T65" s="594"/>
      <c r="U65" s="594"/>
      <c r="V65" s="594"/>
      <c r="W65" s="594"/>
      <c r="X65" s="594"/>
      <c r="Y65" s="594"/>
      <c r="Z65" s="594"/>
      <c r="AA65" s="594"/>
      <c r="AB65" s="594"/>
      <c r="AC65" s="352"/>
      <c r="AD65" s="346"/>
      <c r="AE65" s="616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7"/>
      <c r="AS65" s="346"/>
      <c r="AT65" s="960"/>
      <c r="AU65" s="959"/>
      <c r="AV65" s="959"/>
      <c r="AW65" s="959"/>
      <c r="AX65" s="959"/>
      <c r="AY65" s="959"/>
      <c r="AZ65" s="959"/>
      <c r="BA65" s="959"/>
      <c r="BB65" s="959"/>
      <c r="BC65" s="959"/>
      <c r="BD65" s="959"/>
      <c r="BE65" s="959"/>
      <c r="BF65" s="959"/>
      <c r="BG65" s="961"/>
      <c r="BH65" s="346"/>
      <c r="BI65" s="353"/>
      <c r="BJ65" s="354"/>
      <c r="BK65" s="354"/>
      <c r="BL65" s="354"/>
      <c r="BM65" s="354"/>
      <c r="BN65" s="354"/>
      <c r="BO65" s="354"/>
      <c r="BP65" s="354"/>
      <c r="BQ65" s="354"/>
      <c r="BR65" s="354"/>
      <c r="BS65" s="354"/>
      <c r="BT65" s="354"/>
      <c r="BU65" s="354"/>
      <c r="BV65" s="355"/>
      <c r="BW65" s="346"/>
      <c r="BX65" s="356"/>
      <c r="BY65" s="598"/>
      <c r="BZ65" s="598"/>
      <c r="CA65" s="598"/>
      <c r="CB65" s="598"/>
      <c r="CC65" s="598"/>
      <c r="CD65" s="598"/>
      <c r="CE65" s="598"/>
      <c r="CF65" s="598"/>
      <c r="CG65" s="598"/>
      <c r="CH65" s="598"/>
      <c r="CI65" s="598"/>
      <c r="CJ65" s="598"/>
      <c r="CK65" s="357"/>
      <c r="CL65" s="340"/>
      <c r="CM65" s="348"/>
      <c r="CN65" s="349"/>
      <c r="CO65" s="349"/>
      <c r="CP65" s="350"/>
      <c r="CR65" s="418"/>
      <c r="CS65" s="605"/>
      <c r="CT65" s="605"/>
      <c r="CU65" s="605"/>
      <c r="CV65" s="605"/>
      <c r="CW65" s="605"/>
      <c r="CX65" s="605"/>
      <c r="CY65" s="605"/>
      <c r="CZ65" s="605"/>
      <c r="DA65" s="605"/>
      <c r="DB65" s="605"/>
      <c r="DC65" s="605"/>
      <c r="DD65" s="605"/>
      <c r="DE65" s="419"/>
      <c r="DG65" s="410"/>
      <c r="DH65" s="411"/>
      <c r="DI65" s="411"/>
      <c r="DJ65" s="411"/>
      <c r="DK65" s="411"/>
      <c r="DL65" s="411"/>
      <c r="DM65" s="411"/>
      <c r="DN65" s="411"/>
      <c r="DO65" s="411"/>
      <c r="DP65" s="411"/>
      <c r="DQ65" s="411"/>
      <c r="DR65" s="411"/>
      <c r="DS65" s="411"/>
      <c r="DT65" s="88"/>
    </row>
    <row r="66" spans="1:124" x14ac:dyDescent="0.25">
      <c r="CM66" s="607"/>
      <c r="CN66" s="607"/>
      <c r="CO66" s="607"/>
      <c r="CP66" s="607"/>
    </row>
  </sheetData>
  <mergeCells count="7">
    <mergeCell ref="CR3:DE3"/>
    <mergeCell ref="A3:N3"/>
    <mergeCell ref="P3:AC3"/>
    <mergeCell ref="BI3:BV3"/>
    <mergeCell ref="BX3:CK3"/>
    <mergeCell ref="AE3:AR3"/>
    <mergeCell ref="AT3:B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 US Corn Production</vt:lpstr>
      <vt:lpstr>2 US Planting Intentions</vt:lpstr>
      <vt:lpstr>3 US Corn Yield Est.</vt:lpstr>
      <vt:lpstr>4 US Corn S-D</vt:lpstr>
      <vt:lpstr>5 US Corn Quarterly S-D</vt:lpstr>
      <vt:lpstr>5a US Corn Quarterly S-D (KSU)</vt:lpstr>
      <vt:lpstr>6 World, US, Foreign Corn S-D </vt:lpstr>
      <vt:lpstr>7 US+Foreign Coarse Grain S-D</vt:lpstr>
      <vt:lpstr>8 South Am Corn Prodn</vt:lpstr>
      <vt:lpstr>9 North Am Corn Prodn</vt:lpstr>
      <vt:lpstr>10 Major World Corn Producers</vt:lpstr>
      <vt:lpstr>11 Major Corn Exporters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A. Roberts</dc:creator>
  <cp:lastModifiedBy>Dan O'Brien</cp:lastModifiedBy>
  <cp:lastPrinted>2012-09-28T12:57:14Z</cp:lastPrinted>
  <dcterms:created xsi:type="dcterms:W3CDTF">1999-01-06T18:26:05Z</dcterms:created>
  <dcterms:modified xsi:type="dcterms:W3CDTF">2017-06-06T21:54:29Z</dcterms:modified>
</cp:coreProperties>
</file>