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gEcon1-Grain Marketing &amp; Risk Mgmt\Grain Mkt Analysis &amp; Outlook\Grain Mkt Outlook 2007+\Grain Market Outlook Resources - Materials\"/>
    </mc:Choice>
  </mc:AlternateContent>
  <bookViews>
    <workbookView xWindow="-48" yWindow="5832" windowWidth="20736" windowHeight="5208"/>
  </bookViews>
  <sheets>
    <sheet name="USDA Reports vs Trade Estimates" sheetId="6" r:id="rId1"/>
    <sheet name="World Wheat S-D" sheetId="7" r:id="rId2"/>
    <sheet name="World Corn S-D" sheetId="13" r:id="rId3"/>
    <sheet name="World Coarse Grain S-D" sheetId="11" r:id="rId4"/>
    <sheet name="World Soybean S-D" sheetId="12" r:id="rId5"/>
  </sheets>
  <calcPr calcId="162913"/>
</workbook>
</file>

<file path=xl/calcChain.xml><?xml version="1.0" encoding="utf-8"?>
<calcChain xmlns="http://schemas.openxmlformats.org/spreadsheetml/2006/main">
  <c r="B16" i="12" l="1"/>
  <c r="K32" i="6"/>
  <c r="B18" i="6"/>
  <c r="B19" i="6" s="1"/>
  <c r="F56" i="12" l="1"/>
  <c r="F197" i="11"/>
  <c r="F203" i="11"/>
  <c r="F204" i="11"/>
  <c r="F205" i="11"/>
  <c r="F206" i="11"/>
  <c r="F207" i="11"/>
  <c r="F208" i="11"/>
  <c r="F209" i="11"/>
  <c r="F210" i="11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 s="1"/>
  <c r="G155" i="13"/>
  <c r="G156" i="13"/>
  <c r="G157" i="13"/>
  <c r="G154" i="13" l="1"/>
  <c r="K148" i="7" l="1"/>
  <c r="K149" i="7"/>
  <c r="K150" i="7"/>
  <c r="K151" i="7"/>
  <c r="K152" i="7"/>
  <c r="K153" i="7"/>
  <c r="K154" i="7"/>
  <c r="K155" i="7"/>
  <c r="K156" i="7"/>
  <c r="K157" i="7"/>
  <c r="K158" i="7"/>
  <c r="K161" i="7"/>
  <c r="K162" i="7"/>
  <c r="K163" i="7"/>
  <c r="K164" i="7"/>
  <c r="K165" i="7"/>
  <c r="K166" i="7"/>
  <c r="K167" i="7"/>
  <c r="K168" i="7"/>
  <c r="K169" i="7"/>
  <c r="F148" i="7"/>
  <c r="F149" i="7"/>
  <c r="F150" i="7"/>
  <c r="F151" i="7"/>
  <c r="F152" i="7"/>
  <c r="F153" i="7"/>
  <c r="F154" i="7"/>
  <c r="F155" i="7"/>
  <c r="F156" i="7"/>
  <c r="F157" i="7"/>
  <c r="F158" i="7"/>
  <c r="F161" i="7"/>
  <c r="F162" i="7"/>
  <c r="F163" i="7"/>
  <c r="F164" i="7"/>
  <c r="F165" i="7"/>
  <c r="F166" i="7"/>
  <c r="F167" i="7"/>
  <c r="F168" i="7"/>
  <c r="F169" i="7"/>
  <c r="K18" i="7"/>
  <c r="K19" i="7"/>
  <c r="K29" i="7"/>
  <c r="F18" i="7"/>
  <c r="F19" i="7"/>
  <c r="F29" i="7"/>
  <c r="M32" i="6"/>
  <c r="M28" i="6"/>
  <c r="M30" i="6"/>
  <c r="M26" i="6"/>
  <c r="B127" i="13" l="1"/>
  <c r="B128" i="13"/>
  <c r="B131" i="13"/>
  <c r="B179" i="13" l="1"/>
  <c r="B75" i="13" l="1"/>
  <c r="B76" i="13"/>
  <c r="B7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57" i="13"/>
  <c r="C156" i="13"/>
  <c r="C155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54" i="13" l="1"/>
  <c r="C153" i="13"/>
  <c r="K159" i="12" l="1"/>
  <c r="G159" i="12"/>
  <c r="F159" i="12"/>
  <c r="C159" i="12"/>
  <c r="B159" i="12"/>
  <c r="K158" i="12"/>
  <c r="G158" i="12"/>
  <c r="F158" i="12"/>
  <c r="C158" i="12"/>
  <c r="B158" i="12"/>
  <c r="K157" i="12"/>
  <c r="G157" i="12"/>
  <c r="F157" i="12"/>
  <c r="C157" i="12"/>
  <c r="B157" i="12"/>
  <c r="M157" i="12" s="1"/>
  <c r="K156" i="12"/>
  <c r="G156" i="12"/>
  <c r="F156" i="12"/>
  <c r="H156" i="12" s="1"/>
  <c r="C156" i="12"/>
  <c r="B156" i="12"/>
  <c r="K155" i="12"/>
  <c r="G155" i="12"/>
  <c r="F155" i="12"/>
  <c r="C155" i="12"/>
  <c r="B155" i="12"/>
  <c r="K154" i="12"/>
  <c r="G154" i="12"/>
  <c r="F154" i="12"/>
  <c r="C154" i="12"/>
  <c r="B154" i="12"/>
  <c r="K153" i="12"/>
  <c r="G153" i="12"/>
  <c r="F153" i="12"/>
  <c r="C153" i="12"/>
  <c r="B153" i="12"/>
  <c r="K152" i="12"/>
  <c r="G152" i="12"/>
  <c r="F152" i="12"/>
  <c r="C152" i="12"/>
  <c r="B152" i="12"/>
  <c r="K151" i="12"/>
  <c r="G151" i="12"/>
  <c r="F151" i="12"/>
  <c r="C151" i="12"/>
  <c r="B151" i="12"/>
  <c r="M151" i="12" s="1"/>
  <c r="K150" i="12"/>
  <c r="G150" i="12"/>
  <c r="F150" i="12"/>
  <c r="C150" i="12"/>
  <c r="B150" i="12"/>
  <c r="K149" i="12"/>
  <c r="G149" i="12"/>
  <c r="F149" i="12"/>
  <c r="C149" i="12"/>
  <c r="B149" i="12"/>
  <c r="K148" i="12"/>
  <c r="G148" i="12"/>
  <c r="F148" i="12"/>
  <c r="C148" i="12"/>
  <c r="B148" i="12"/>
  <c r="K147" i="12"/>
  <c r="G147" i="12"/>
  <c r="F147" i="12"/>
  <c r="C147" i="12"/>
  <c r="B147" i="12"/>
  <c r="M140" i="12"/>
  <c r="L140" i="12"/>
  <c r="J140" i="12"/>
  <c r="I140" i="12"/>
  <c r="H140" i="12"/>
  <c r="E140" i="12"/>
  <c r="D140" i="12"/>
  <c r="M139" i="12"/>
  <c r="L139" i="12"/>
  <c r="J139" i="12"/>
  <c r="I139" i="12"/>
  <c r="H139" i="12"/>
  <c r="E139" i="12"/>
  <c r="D139" i="12"/>
  <c r="M138" i="12"/>
  <c r="L138" i="12"/>
  <c r="J138" i="12"/>
  <c r="I138" i="12"/>
  <c r="H138" i="12"/>
  <c r="E138" i="12"/>
  <c r="D138" i="12"/>
  <c r="K137" i="12"/>
  <c r="F137" i="12"/>
  <c r="H137" i="12" s="1"/>
  <c r="B137" i="12"/>
  <c r="E137" i="12" s="1"/>
  <c r="K136" i="12"/>
  <c r="F136" i="12"/>
  <c r="H136" i="12" s="1"/>
  <c r="B136" i="12"/>
  <c r="E136" i="12" s="1"/>
  <c r="M135" i="12"/>
  <c r="L135" i="12"/>
  <c r="J135" i="12"/>
  <c r="I135" i="12"/>
  <c r="H135" i="12"/>
  <c r="E135" i="12"/>
  <c r="D135" i="12"/>
  <c r="M134" i="12"/>
  <c r="L134" i="12"/>
  <c r="J134" i="12"/>
  <c r="I134" i="12"/>
  <c r="H134" i="12"/>
  <c r="E134" i="12"/>
  <c r="D134" i="12"/>
  <c r="M133" i="12"/>
  <c r="L133" i="12"/>
  <c r="J133" i="12"/>
  <c r="I133" i="12"/>
  <c r="H133" i="12"/>
  <c r="E133" i="12"/>
  <c r="D133" i="12"/>
  <c r="M132" i="12"/>
  <c r="L132" i="12"/>
  <c r="J132" i="12"/>
  <c r="I132" i="12"/>
  <c r="H132" i="12"/>
  <c r="E132" i="12"/>
  <c r="D132" i="12"/>
  <c r="M131" i="12"/>
  <c r="L131" i="12"/>
  <c r="J131" i="12"/>
  <c r="I131" i="12"/>
  <c r="H131" i="12"/>
  <c r="E131" i="12"/>
  <c r="D131" i="12"/>
  <c r="M130" i="12"/>
  <c r="L130" i="12"/>
  <c r="J130" i="12"/>
  <c r="I130" i="12"/>
  <c r="H130" i="12"/>
  <c r="E130" i="12"/>
  <c r="D130" i="12"/>
  <c r="M129" i="12"/>
  <c r="L129" i="12"/>
  <c r="J129" i="12"/>
  <c r="I129" i="12"/>
  <c r="H129" i="12"/>
  <c r="E129" i="12"/>
  <c r="D129" i="12"/>
  <c r="M128" i="12"/>
  <c r="L128" i="12"/>
  <c r="J128" i="12"/>
  <c r="I128" i="12"/>
  <c r="H128" i="12"/>
  <c r="E128" i="12"/>
  <c r="D128" i="12"/>
  <c r="M127" i="12"/>
  <c r="L127" i="12"/>
  <c r="J127" i="12"/>
  <c r="I127" i="12"/>
  <c r="H127" i="12"/>
  <c r="E127" i="12"/>
  <c r="D127" i="12"/>
  <c r="K120" i="12"/>
  <c r="G120" i="12"/>
  <c r="F120" i="12"/>
  <c r="H120" i="12" s="1"/>
  <c r="C120" i="12"/>
  <c r="B120" i="12"/>
  <c r="M120" i="12" s="1"/>
  <c r="K119" i="12"/>
  <c r="G119" i="12"/>
  <c r="F119" i="12"/>
  <c r="C119" i="12"/>
  <c r="B119" i="12"/>
  <c r="I119" i="12" s="1"/>
  <c r="K118" i="12"/>
  <c r="G118" i="12"/>
  <c r="F118" i="12"/>
  <c r="C118" i="12"/>
  <c r="B118" i="12"/>
  <c r="K115" i="12"/>
  <c r="G115" i="12"/>
  <c r="F115" i="12"/>
  <c r="C115" i="12"/>
  <c r="B115" i="12"/>
  <c r="M115" i="12" s="1"/>
  <c r="K114" i="12"/>
  <c r="G114" i="12"/>
  <c r="F114" i="12"/>
  <c r="C114" i="12"/>
  <c r="B114" i="12"/>
  <c r="K113" i="12"/>
  <c r="G113" i="12"/>
  <c r="F113" i="12"/>
  <c r="C113" i="12"/>
  <c r="B113" i="12"/>
  <c r="K112" i="12"/>
  <c r="G112" i="12"/>
  <c r="F112" i="12"/>
  <c r="C112" i="12"/>
  <c r="B112" i="12"/>
  <c r="K111" i="12"/>
  <c r="G111" i="12"/>
  <c r="F111" i="12"/>
  <c r="C111" i="12"/>
  <c r="B111" i="12"/>
  <c r="K110" i="12"/>
  <c r="G110" i="12"/>
  <c r="F110" i="12"/>
  <c r="C110" i="12"/>
  <c r="B110" i="12"/>
  <c r="K109" i="12"/>
  <c r="G109" i="12"/>
  <c r="F109" i="12"/>
  <c r="C109" i="12"/>
  <c r="B109" i="12"/>
  <c r="K108" i="12"/>
  <c r="G108" i="12"/>
  <c r="F108" i="12"/>
  <c r="H108" i="12" s="1"/>
  <c r="C108" i="12"/>
  <c r="B108" i="12"/>
  <c r="K107" i="12"/>
  <c r="K116" i="12" s="1"/>
  <c r="G107" i="12"/>
  <c r="F107" i="12"/>
  <c r="C107" i="12"/>
  <c r="C116" i="12" s="1"/>
  <c r="B107" i="12"/>
  <c r="M100" i="12"/>
  <c r="L100" i="12"/>
  <c r="J100" i="12"/>
  <c r="I100" i="12"/>
  <c r="H100" i="12"/>
  <c r="E100" i="12"/>
  <c r="D100" i="12"/>
  <c r="M99" i="12"/>
  <c r="L99" i="12"/>
  <c r="J99" i="12"/>
  <c r="I99" i="12"/>
  <c r="H99" i="12"/>
  <c r="E99" i="12"/>
  <c r="D99" i="12"/>
  <c r="M98" i="12"/>
  <c r="L98" i="12"/>
  <c r="J98" i="12"/>
  <c r="I98" i="12"/>
  <c r="H98" i="12"/>
  <c r="E98" i="12"/>
  <c r="D98" i="12"/>
  <c r="K97" i="12"/>
  <c r="F97" i="12"/>
  <c r="H97" i="12" s="1"/>
  <c r="B97" i="12"/>
  <c r="E97" i="12" s="1"/>
  <c r="K96" i="12"/>
  <c r="F96" i="12"/>
  <c r="H96" i="12" s="1"/>
  <c r="B96" i="12"/>
  <c r="E96" i="12" s="1"/>
  <c r="M95" i="12"/>
  <c r="L95" i="12"/>
  <c r="J95" i="12"/>
  <c r="I95" i="12"/>
  <c r="H95" i="12"/>
  <c r="E95" i="12"/>
  <c r="D95" i="12"/>
  <c r="M94" i="12"/>
  <c r="L94" i="12"/>
  <c r="J94" i="12"/>
  <c r="I94" i="12"/>
  <c r="H94" i="12"/>
  <c r="E94" i="12"/>
  <c r="D94" i="12"/>
  <c r="M93" i="12"/>
  <c r="L93" i="12"/>
  <c r="J93" i="12"/>
  <c r="I93" i="12"/>
  <c r="H93" i="12"/>
  <c r="E93" i="12"/>
  <c r="D93" i="12"/>
  <c r="M92" i="12"/>
  <c r="L92" i="12"/>
  <c r="J92" i="12"/>
  <c r="I92" i="12"/>
  <c r="H92" i="12"/>
  <c r="E92" i="12"/>
  <c r="D92" i="12"/>
  <c r="M91" i="12"/>
  <c r="L91" i="12"/>
  <c r="J91" i="12"/>
  <c r="I91" i="12"/>
  <c r="H91" i="12"/>
  <c r="E91" i="12"/>
  <c r="D91" i="12"/>
  <c r="M90" i="12"/>
  <c r="L90" i="12"/>
  <c r="J90" i="12"/>
  <c r="I90" i="12"/>
  <c r="H90" i="12"/>
  <c r="E90" i="12"/>
  <c r="D90" i="12"/>
  <c r="M89" i="12"/>
  <c r="L89" i="12"/>
  <c r="J89" i="12"/>
  <c r="I89" i="12"/>
  <c r="H89" i="12"/>
  <c r="E89" i="12"/>
  <c r="D89" i="12"/>
  <c r="M88" i="12"/>
  <c r="L88" i="12"/>
  <c r="J88" i="12"/>
  <c r="I88" i="12"/>
  <c r="H88" i="12"/>
  <c r="E88" i="12"/>
  <c r="D88" i="12"/>
  <c r="M87" i="12"/>
  <c r="L87" i="12"/>
  <c r="J87" i="12"/>
  <c r="I87" i="12"/>
  <c r="H87" i="12"/>
  <c r="E87" i="12"/>
  <c r="D87" i="12"/>
  <c r="M80" i="12"/>
  <c r="L80" i="12"/>
  <c r="J80" i="12"/>
  <c r="I80" i="12"/>
  <c r="H80" i="12"/>
  <c r="E80" i="12"/>
  <c r="D80" i="12"/>
  <c r="M79" i="12"/>
  <c r="L79" i="12"/>
  <c r="J79" i="12"/>
  <c r="I79" i="12"/>
  <c r="H79" i="12"/>
  <c r="E79" i="12"/>
  <c r="D79" i="12"/>
  <c r="M78" i="12"/>
  <c r="L78" i="12"/>
  <c r="J78" i="12"/>
  <c r="I78" i="12"/>
  <c r="H78" i="12"/>
  <c r="E78" i="12"/>
  <c r="D78" i="12"/>
  <c r="K77" i="12"/>
  <c r="F77" i="12"/>
  <c r="H77" i="12" s="1"/>
  <c r="B77" i="12"/>
  <c r="E77" i="12" s="1"/>
  <c r="K76" i="12"/>
  <c r="F76" i="12"/>
  <c r="H76" i="12" s="1"/>
  <c r="B76" i="12"/>
  <c r="E76" i="12" s="1"/>
  <c r="M75" i="12"/>
  <c r="L75" i="12"/>
  <c r="J75" i="12"/>
  <c r="I75" i="12"/>
  <c r="H75" i="12"/>
  <c r="E75" i="12"/>
  <c r="D75" i="12"/>
  <c r="M74" i="12"/>
  <c r="L74" i="12"/>
  <c r="J74" i="12"/>
  <c r="I74" i="12"/>
  <c r="H74" i="12"/>
  <c r="E74" i="12"/>
  <c r="D74" i="12"/>
  <c r="M73" i="12"/>
  <c r="L73" i="12"/>
  <c r="J73" i="12"/>
  <c r="I73" i="12"/>
  <c r="H73" i="12"/>
  <c r="E73" i="12"/>
  <c r="D73" i="12"/>
  <c r="M72" i="12"/>
  <c r="L72" i="12"/>
  <c r="J72" i="12"/>
  <c r="I72" i="12"/>
  <c r="H72" i="12"/>
  <c r="E72" i="12"/>
  <c r="D72" i="12"/>
  <c r="M71" i="12"/>
  <c r="L71" i="12"/>
  <c r="J71" i="12"/>
  <c r="I71" i="12"/>
  <c r="H71" i="12"/>
  <c r="E71" i="12"/>
  <c r="D71" i="12"/>
  <c r="M70" i="12"/>
  <c r="L70" i="12"/>
  <c r="J70" i="12"/>
  <c r="I70" i="12"/>
  <c r="H70" i="12"/>
  <c r="E70" i="12"/>
  <c r="D70" i="12"/>
  <c r="M69" i="12"/>
  <c r="L69" i="12"/>
  <c r="J69" i="12"/>
  <c r="I69" i="12"/>
  <c r="H69" i="12"/>
  <c r="E69" i="12"/>
  <c r="D69" i="12"/>
  <c r="M68" i="12"/>
  <c r="L68" i="12"/>
  <c r="J68" i="12"/>
  <c r="I68" i="12"/>
  <c r="H68" i="12"/>
  <c r="E68" i="12"/>
  <c r="D68" i="12"/>
  <c r="M67" i="12"/>
  <c r="L67" i="12"/>
  <c r="J67" i="12"/>
  <c r="I67" i="12"/>
  <c r="H67" i="12"/>
  <c r="E67" i="12"/>
  <c r="D67" i="12"/>
  <c r="M60" i="12"/>
  <c r="L60" i="12"/>
  <c r="J60" i="12"/>
  <c r="I60" i="12"/>
  <c r="H60" i="12"/>
  <c r="E60" i="12"/>
  <c r="D60" i="12"/>
  <c r="M59" i="12"/>
  <c r="L59" i="12"/>
  <c r="J59" i="12"/>
  <c r="I59" i="12"/>
  <c r="H59" i="12"/>
  <c r="E59" i="12"/>
  <c r="D59" i="12"/>
  <c r="M58" i="12"/>
  <c r="L58" i="12"/>
  <c r="J58" i="12"/>
  <c r="I58" i="12"/>
  <c r="H58" i="12"/>
  <c r="E58" i="12"/>
  <c r="D58" i="12"/>
  <c r="K57" i="12"/>
  <c r="F57" i="12"/>
  <c r="H57" i="12" s="1"/>
  <c r="B57" i="12"/>
  <c r="E57" i="12" s="1"/>
  <c r="K56" i="12"/>
  <c r="H56" i="12"/>
  <c r="B56" i="12"/>
  <c r="E56" i="12" s="1"/>
  <c r="M55" i="12"/>
  <c r="L55" i="12"/>
  <c r="J55" i="12"/>
  <c r="I55" i="12"/>
  <c r="H55" i="12"/>
  <c r="E55" i="12"/>
  <c r="D55" i="12"/>
  <c r="M54" i="12"/>
  <c r="L54" i="12"/>
  <c r="J54" i="12"/>
  <c r="I54" i="12"/>
  <c r="H54" i="12"/>
  <c r="E54" i="12"/>
  <c r="D54" i="12"/>
  <c r="M53" i="12"/>
  <c r="L53" i="12"/>
  <c r="J53" i="12"/>
  <c r="I53" i="12"/>
  <c r="H53" i="12"/>
  <c r="E53" i="12"/>
  <c r="D53" i="12"/>
  <c r="M52" i="12"/>
  <c r="L52" i="12"/>
  <c r="J52" i="12"/>
  <c r="I52" i="12"/>
  <c r="H52" i="12"/>
  <c r="E52" i="12"/>
  <c r="D52" i="12"/>
  <c r="M51" i="12"/>
  <c r="L51" i="12"/>
  <c r="J51" i="12"/>
  <c r="I51" i="12"/>
  <c r="H51" i="12"/>
  <c r="E51" i="12"/>
  <c r="D51" i="12"/>
  <c r="M50" i="12"/>
  <c r="L50" i="12"/>
  <c r="J50" i="12"/>
  <c r="I50" i="12"/>
  <c r="H50" i="12"/>
  <c r="E50" i="12"/>
  <c r="D50" i="12"/>
  <c r="M49" i="12"/>
  <c r="L49" i="12"/>
  <c r="J49" i="12"/>
  <c r="I49" i="12"/>
  <c r="H49" i="12"/>
  <c r="E49" i="12"/>
  <c r="D49" i="12"/>
  <c r="M48" i="12"/>
  <c r="L48" i="12"/>
  <c r="J48" i="12"/>
  <c r="I48" i="12"/>
  <c r="H48" i="12"/>
  <c r="E48" i="12"/>
  <c r="D48" i="12"/>
  <c r="M47" i="12"/>
  <c r="L47" i="12"/>
  <c r="J47" i="12"/>
  <c r="I47" i="12"/>
  <c r="H47" i="12"/>
  <c r="E47" i="12"/>
  <c r="D47" i="12"/>
  <c r="M40" i="12"/>
  <c r="L40" i="12"/>
  <c r="J40" i="12"/>
  <c r="I40" i="12"/>
  <c r="H40" i="12"/>
  <c r="E40" i="12"/>
  <c r="D40" i="12"/>
  <c r="M39" i="12"/>
  <c r="L39" i="12"/>
  <c r="J39" i="12"/>
  <c r="I39" i="12"/>
  <c r="H39" i="12"/>
  <c r="E39" i="12"/>
  <c r="D39" i="12"/>
  <c r="M38" i="12"/>
  <c r="L38" i="12"/>
  <c r="J38" i="12"/>
  <c r="I38" i="12"/>
  <c r="H38" i="12"/>
  <c r="E38" i="12"/>
  <c r="D38" i="12"/>
  <c r="K37" i="12"/>
  <c r="F37" i="12"/>
  <c r="H37" i="12" s="1"/>
  <c r="B37" i="12"/>
  <c r="E37" i="12" s="1"/>
  <c r="K36" i="12"/>
  <c r="F36" i="12"/>
  <c r="H36" i="12" s="1"/>
  <c r="B36" i="12"/>
  <c r="E36" i="12" s="1"/>
  <c r="M35" i="12"/>
  <c r="L35" i="12"/>
  <c r="J35" i="12"/>
  <c r="I35" i="12"/>
  <c r="H35" i="12"/>
  <c r="E35" i="12"/>
  <c r="D35" i="12"/>
  <c r="M34" i="12"/>
  <c r="L34" i="12"/>
  <c r="J34" i="12"/>
  <c r="I34" i="12"/>
  <c r="H34" i="12"/>
  <c r="E34" i="12"/>
  <c r="D34" i="12"/>
  <c r="M33" i="12"/>
  <c r="L33" i="12"/>
  <c r="J33" i="12"/>
  <c r="I33" i="12"/>
  <c r="H33" i="12"/>
  <c r="E33" i="12"/>
  <c r="D33" i="12"/>
  <c r="M32" i="12"/>
  <c r="L32" i="12"/>
  <c r="J32" i="12"/>
  <c r="I32" i="12"/>
  <c r="H32" i="12"/>
  <c r="E32" i="12"/>
  <c r="D32" i="12"/>
  <c r="M31" i="12"/>
  <c r="L31" i="12"/>
  <c r="J31" i="12"/>
  <c r="I31" i="12"/>
  <c r="H31" i="12"/>
  <c r="E31" i="12"/>
  <c r="D31" i="12"/>
  <c r="M30" i="12"/>
  <c r="L30" i="12"/>
  <c r="J30" i="12"/>
  <c r="I30" i="12"/>
  <c r="H30" i="12"/>
  <c r="E30" i="12"/>
  <c r="D30" i="12"/>
  <c r="M29" i="12"/>
  <c r="L29" i="12"/>
  <c r="J29" i="12"/>
  <c r="I29" i="12"/>
  <c r="H29" i="12"/>
  <c r="E29" i="12"/>
  <c r="D29" i="12"/>
  <c r="M28" i="12"/>
  <c r="L28" i="12"/>
  <c r="J28" i="12"/>
  <c r="I28" i="12"/>
  <c r="H28" i="12"/>
  <c r="E28" i="12"/>
  <c r="D28" i="12"/>
  <c r="M27" i="12"/>
  <c r="L27" i="12"/>
  <c r="J27" i="12"/>
  <c r="I27" i="12"/>
  <c r="H27" i="12"/>
  <c r="E27" i="12"/>
  <c r="D27" i="12"/>
  <c r="M20" i="12"/>
  <c r="L20" i="12"/>
  <c r="J20" i="12"/>
  <c r="I20" i="12"/>
  <c r="H20" i="12"/>
  <c r="E20" i="12"/>
  <c r="D20" i="12"/>
  <c r="M19" i="12"/>
  <c r="L19" i="12"/>
  <c r="J19" i="12"/>
  <c r="I19" i="12"/>
  <c r="H19" i="12"/>
  <c r="E19" i="12"/>
  <c r="D19" i="12"/>
  <c r="M18" i="12"/>
  <c r="L18" i="12"/>
  <c r="J18" i="12"/>
  <c r="I18" i="12"/>
  <c r="H18" i="12"/>
  <c r="E18" i="12"/>
  <c r="D18" i="12"/>
  <c r="K17" i="12"/>
  <c r="F17" i="12"/>
  <c r="H17" i="12" s="1"/>
  <c r="B17" i="12"/>
  <c r="E17" i="12" s="1"/>
  <c r="K16" i="12"/>
  <c r="F16" i="12"/>
  <c r="H16" i="12" s="1"/>
  <c r="E16" i="12"/>
  <c r="M15" i="12"/>
  <c r="L15" i="12"/>
  <c r="J15" i="12"/>
  <c r="I15" i="12"/>
  <c r="H15" i="12"/>
  <c r="E15" i="12"/>
  <c r="D15" i="12"/>
  <c r="M14" i="12"/>
  <c r="L14" i="12"/>
  <c r="J14" i="12"/>
  <c r="I14" i="12"/>
  <c r="H14" i="12"/>
  <c r="E14" i="12"/>
  <c r="D14" i="12"/>
  <c r="M13" i="12"/>
  <c r="L13" i="12"/>
  <c r="J13" i="12"/>
  <c r="I13" i="12"/>
  <c r="H13" i="12"/>
  <c r="E13" i="12"/>
  <c r="D13" i="12"/>
  <c r="M12" i="12"/>
  <c r="L12" i="12"/>
  <c r="J12" i="12"/>
  <c r="I12" i="12"/>
  <c r="H12" i="12"/>
  <c r="E12" i="12"/>
  <c r="D12" i="12"/>
  <c r="M11" i="12"/>
  <c r="L11" i="12"/>
  <c r="J11" i="12"/>
  <c r="I11" i="12"/>
  <c r="H11" i="12"/>
  <c r="E11" i="12"/>
  <c r="D11" i="12"/>
  <c r="M10" i="12"/>
  <c r="L10" i="12"/>
  <c r="J10" i="12"/>
  <c r="I10" i="12"/>
  <c r="H10" i="12"/>
  <c r="E10" i="12"/>
  <c r="D10" i="12"/>
  <c r="M9" i="12"/>
  <c r="L9" i="12"/>
  <c r="J9" i="12"/>
  <c r="I9" i="12"/>
  <c r="H9" i="12"/>
  <c r="E9" i="12"/>
  <c r="D9" i="12"/>
  <c r="M8" i="12"/>
  <c r="L8" i="12"/>
  <c r="J8" i="12"/>
  <c r="I8" i="12"/>
  <c r="H8" i="12"/>
  <c r="E8" i="12"/>
  <c r="D8" i="12"/>
  <c r="M7" i="12"/>
  <c r="L7" i="12"/>
  <c r="J7" i="12"/>
  <c r="I7" i="12"/>
  <c r="H7" i="12"/>
  <c r="E7" i="12"/>
  <c r="D7" i="12"/>
  <c r="G224" i="11"/>
  <c r="C224" i="11"/>
  <c r="K223" i="11"/>
  <c r="G223" i="11"/>
  <c r="F223" i="11"/>
  <c r="C223" i="11"/>
  <c r="B223" i="11"/>
  <c r="K222" i="11"/>
  <c r="G222" i="11"/>
  <c r="F222" i="11"/>
  <c r="C222" i="11"/>
  <c r="B222" i="11"/>
  <c r="L222" i="11" s="1"/>
  <c r="K221" i="11"/>
  <c r="G221" i="11"/>
  <c r="F221" i="11"/>
  <c r="C221" i="11"/>
  <c r="B221" i="11"/>
  <c r="K220" i="11"/>
  <c r="G220" i="11"/>
  <c r="F220" i="11"/>
  <c r="C220" i="11"/>
  <c r="B220" i="11"/>
  <c r="K219" i="11"/>
  <c r="G219" i="11"/>
  <c r="F219" i="11"/>
  <c r="C219" i="11"/>
  <c r="B219" i="11"/>
  <c r="K218" i="11"/>
  <c r="G218" i="11"/>
  <c r="F218" i="11"/>
  <c r="I218" i="11" s="1"/>
  <c r="C218" i="11"/>
  <c r="B218" i="11"/>
  <c r="K217" i="11"/>
  <c r="G217" i="11"/>
  <c r="F217" i="11"/>
  <c r="C217" i="11"/>
  <c r="B217" i="11"/>
  <c r="K216" i="11"/>
  <c r="G216" i="11"/>
  <c r="F216" i="11"/>
  <c r="C216" i="11"/>
  <c r="B216" i="11"/>
  <c r="K215" i="11"/>
  <c r="G215" i="11"/>
  <c r="F215" i="11"/>
  <c r="C215" i="11"/>
  <c r="B215" i="11"/>
  <c r="K214" i="11"/>
  <c r="G214" i="11"/>
  <c r="F214" i="11"/>
  <c r="C214" i="11"/>
  <c r="B214" i="11"/>
  <c r="K213" i="11"/>
  <c r="G213" i="11"/>
  <c r="F213" i="11"/>
  <c r="C213" i="11"/>
  <c r="B213" i="11"/>
  <c r="I213" i="11" s="1"/>
  <c r="K212" i="11"/>
  <c r="G212" i="11"/>
  <c r="F212" i="11"/>
  <c r="C212" i="11"/>
  <c r="B212" i="11"/>
  <c r="K211" i="11"/>
  <c r="G211" i="11"/>
  <c r="F211" i="11"/>
  <c r="C211" i="11"/>
  <c r="B211" i="11"/>
  <c r="K210" i="11"/>
  <c r="G210" i="11"/>
  <c r="C210" i="11"/>
  <c r="B210" i="11"/>
  <c r="I210" i="11" s="1"/>
  <c r="K209" i="11"/>
  <c r="G209" i="11"/>
  <c r="C209" i="11"/>
  <c r="B209" i="11"/>
  <c r="K208" i="11"/>
  <c r="G208" i="11"/>
  <c r="C208" i="11"/>
  <c r="B208" i="11"/>
  <c r="I208" i="11" s="1"/>
  <c r="K207" i="11"/>
  <c r="G207" i="11"/>
  <c r="C207" i="11"/>
  <c r="B207" i="11"/>
  <c r="K206" i="11"/>
  <c r="G206" i="11"/>
  <c r="C206" i="11"/>
  <c r="B206" i="11"/>
  <c r="K205" i="11"/>
  <c r="G205" i="11"/>
  <c r="C205" i="11"/>
  <c r="B205" i="11"/>
  <c r="K204" i="11"/>
  <c r="G204" i="11"/>
  <c r="C204" i="11"/>
  <c r="B204" i="11"/>
  <c r="K203" i="11"/>
  <c r="G203" i="11"/>
  <c r="C203" i="11"/>
  <c r="B203" i="11"/>
  <c r="K197" i="11"/>
  <c r="B197" i="11"/>
  <c r="D197" i="11" s="1"/>
  <c r="M196" i="11"/>
  <c r="L196" i="11"/>
  <c r="J196" i="11"/>
  <c r="I196" i="11"/>
  <c r="H196" i="11"/>
  <c r="E196" i="11"/>
  <c r="D196" i="11"/>
  <c r="M195" i="11"/>
  <c r="L195" i="11"/>
  <c r="J195" i="11"/>
  <c r="I195" i="11"/>
  <c r="H195" i="11"/>
  <c r="E195" i="11"/>
  <c r="D195" i="11"/>
  <c r="M194" i="11"/>
  <c r="L194" i="11"/>
  <c r="J194" i="11"/>
  <c r="I194" i="11"/>
  <c r="H194" i="11"/>
  <c r="E194" i="11"/>
  <c r="D194" i="11"/>
  <c r="K193" i="11"/>
  <c r="F193" i="11"/>
  <c r="H193" i="11" s="1"/>
  <c r="B193" i="11"/>
  <c r="K192" i="11"/>
  <c r="F192" i="11"/>
  <c r="B192" i="11"/>
  <c r="M191" i="11"/>
  <c r="L191" i="11"/>
  <c r="J191" i="11"/>
  <c r="I191" i="11"/>
  <c r="H191" i="11"/>
  <c r="E191" i="11"/>
  <c r="D191" i="11"/>
  <c r="M190" i="11"/>
  <c r="L190" i="11"/>
  <c r="J190" i="11"/>
  <c r="I190" i="11"/>
  <c r="H190" i="11"/>
  <c r="E190" i="11"/>
  <c r="D190" i="11"/>
  <c r="M189" i="11"/>
  <c r="L189" i="11"/>
  <c r="J189" i="11"/>
  <c r="I189" i="11"/>
  <c r="H189" i="11"/>
  <c r="E189" i="11"/>
  <c r="D189" i="11"/>
  <c r="M188" i="11"/>
  <c r="L188" i="11"/>
  <c r="J188" i="11"/>
  <c r="I188" i="11"/>
  <c r="H188" i="11"/>
  <c r="E188" i="11"/>
  <c r="D188" i="11"/>
  <c r="M187" i="11"/>
  <c r="L187" i="11"/>
  <c r="J187" i="11"/>
  <c r="I187" i="11"/>
  <c r="H187" i="11"/>
  <c r="E187" i="11"/>
  <c r="D187" i="11"/>
  <c r="M186" i="11"/>
  <c r="L186" i="11"/>
  <c r="J186" i="11"/>
  <c r="I186" i="11"/>
  <c r="H186" i="11"/>
  <c r="E186" i="11"/>
  <c r="D186" i="11"/>
  <c r="M185" i="11"/>
  <c r="L185" i="11"/>
  <c r="J185" i="11"/>
  <c r="I185" i="11"/>
  <c r="H185" i="11"/>
  <c r="E185" i="11"/>
  <c r="D185" i="11"/>
  <c r="M184" i="11"/>
  <c r="L184" i="11"/>
  <c r="J184" i="11"/>
  <c r="I184" i="11"/>
  <c r="H184" i="11"/>
  <c r="E184" i="11"/>
  <c r="D184" i="11"/>
  <c r="M183" i="11"/>
  <c r="L183" i="11"/>
  <c r="J183" i="11"/>
  <c r="I183" i="11"/>
  <c r="H183" i="11"/>
  <c r="E183" i="11"/>
  <c r="D183" i="11"/>
  <c r="M182" i="11"/>
  <c r="L182" i="11"/>
  <c r="J182" i="11"/>
  <c r="I182" i="11"/>
  <c r="H182" i="11"/>
  <c r="E182" i="11"/>
  <c r="D182" i="11"/>
  <c r="M181" i="11"/>
  <c r="L181" i="11"/>
  <c r="J181" i="11"/>
  <c r="I181" i="11"/>
  <c r="H181" i="11"/>
  <c r="E181" i="11"/>
  <c r="D181" i="11"/>
  <c r="M180" i="11"/>
  <c r="L180" i="11"/>
  <c r="J180" i="11"/>
  <c r="I180" i="11"/>
  <c r="H180" i="11"/>
  <c r="E180" i="11"/>
  <c r="D180" i="11"/>
  <c r="M179" i="11"/>
  <c r="L179" i="11"/>
  <c r="J179" i="11"/>
  <c r="I179" i="11"/>
  <c r="H179" i="11"/>
  <c r="E179" i="11"/>
  <c r="D179" i="11"/>
  <c r="M178" i="11"/>
  <c r="L178" i="11"/>
  <c r="J178" i="11"/>
  <c r="I178" i="11"/>
  <c r="H178" i="11"/>
  <c r="E178" i="11"/>
  <c r="D178" i="11"/>
  <c r="M177" i="11"/>
  <c r="L177" i="11"/>
  <c r="J177" i="11"/>
  <c r="I177" i="11"/>
  <c r="H177" i="11"/>
  <c r="E177" i="11"/>
  <c r="D177" i="11"/>
  <c r="M176" i="11"/>
  <c r="L176" i="11"/>
  <c r="J176" i="11"/>
  <c r="I176" i="11"/>
  <c r="H176" i="11"/>
  <c r="E176" i="11"/>
  <c r="D176" i="11"/>
  <c r="M175" i="11"/>
  <c r="L175" i="11"/>
  <c r="J175" i="11"/>
  <c r="I175" i="11"/>
  <c r="H175" i="11"/>
  <c r="E175" i="11"/>
  <c r="D175" i="11"/>
  <c r="G169" i="11"/>
  <c r="C169" i="11"/>
  <c r="K168" i="11"/>
  <c r="G168" i="11"/>
  <c r="F168" i="11"/>
  <c r="C168" i="11"/>
  <c r="B168" i="11"/>
  <c r="K167" i="11"/>
  <c r="G167" i="11"/>
  <c r="F167" i="11"/>
  <c r="C167" i="11"/>
  <c r="B167" i="11"/>
  <c r="K166" i="11"/>
  <c r="G166" i="11"/>
  <c r="F166" i="11"/>
  <c r="C166" i="11"/>
  <c r="B166" i="11"/>
  <c r="K163" i="11"/>
  <c r="G163" i="11"/>
  <c r="F163" i="11"/>
  <c r="C163" i="11"/>
  <c r="B163" i="11"/>
  <c r="K162" i="11"/>
  <c r="G162" i="11"/>
  <c r="F162" i="11"/>
  <c r="H162" i="11" s="1"/>
  <c r="C162" i="11"/>
  <c r="B162" i="11"/>
  <c r="J162" i="11" s="1"/>
  <c r="K161" i="11"/>
  <c r="G161" i="11"/>
  <c r="F161" i="11"/>
  <c r="C161" i="11"/>
  <c r="B161" i="11"/>
  <c r="K160" i="11"/>
  <c r="G160" i="11"/>
  <c r="F160" i="11"/>
  <c r="C160" i="11"/>
  <c r="B160" i="11"/>
  <c r="K159" i="11"/>
  <c r="G159" i="11"/>
  <c r="F159" i="11"/>
  <c r="C159" i="11"/>
  <c r="B159" i="11"/>
  <c r="K158" i="11"/>
  <c r="G158" i="11"/>
  <c r="F158" i="11"/>
  <c r="C158" i="11"/>
  <c r="B158" i="11"/>
  <c r="K157" i="11"/>
  <c r="G157" i="11"/>
  <c r="F157" i="11"/>
  <c r="C157" i="11"/>
  <c r="B157" i="11"/>
  <c r="I157" i="11" s="1"/>
  <c r="K156" i="11"/>
  <c r="G156" i="11"/>
  <c r="F156" i="11"/>
  <c r="C156" i="11"/>
  <c r="B156" i="11"/>
  <c r="K155" i="11"/>
  <c r="G155" i="11"/>
  <c r="F155" i="11"/>
  <c r="C155" i="11"/>
  <c r="B155" i="11"/>
  <c r="K154" i="11"/>
  <c r="G154" i="11"/>
  <c r="F154" i="11"/>
  <c r="C154" i="11"/>
  <c r="B154" i="11"/>
  <c r="K153" i="11"/>
  <c r="G153" i="11"/>
  <c r="F153" i="11"/>
  <c r="C153" i="11"/>
  <c r="B153" i="11"/>
  <c r="K152" i="11"/>
  <c r="G152" i="11"/>
  <c r="F152" i="11"/>
  <c r="H152" i="11" s="1"/>
  <c r="C152" i="11"/>
  <c r="B152" i="11"/>
  <c r="K151" i="11"/>
  <c r="G151" i="11"/>
  <c r="F151" i="11"/>
  <c r="C151" i="11"/>
  <c r="B151" i="11"/>
  <c r="K150" i="11"/>
  <c r="G150" i="11"/>
  <c r="F150" i="11"/>
  <c r="C150" i="11"/>
  <c r="B150" i="11"/>
  <c r="K149" i="11"/>
  <c r="G149" i="11"/>
  <c r="F149" i="11"/>
  <c r="C149" i="11"/>
  <c r="B149" i="11"/>
  <c r="K148" i="11"/>
  <c r="G148" i="11"/>
  <c r="F148" i="11"/>
  <c r="H148" i="11" s="1"/>
  <c r="C148" i="11"/>
  <c r="B148" i="11"/>
  <c r="K147" i="11"/>
  <c r="G147" i="11"/>
  <c r="F147" i="11"/>
  <c r="C147" i="11"/>
  <c r="B147" i="11"/>
  <c r="K141" i="11"/>
  <c r="H141" i="11"/>
  <c r="B141" i="11"/>
  <c r="L141" i="11" s="1"/>
  <c r="M140" i="11"/>
  <c r="L140" i="11"/>
  <c r="J140" i="11"/>
  <c r="I140" i="11"/>
  <c r="H140" i="11"/>
  <c r="E140" i="11"/>
  <c r="D140" i="11"/>
  <c r="M139" i="11"/>
  <c r="L139" i="11"/>
  <c r="J139" i="11"/>
  <c r="I139" i="11"/>
  <c r="H139" i="11"/>
  <c r="E139" i="11"/>
  <c r="D139" i="11"/>
  <c r="M138" i="11"/>
  <c r="L138" i="11"/>
  <c r="J138" i="11"/>
  <c r="I138" i="11"/>
  <c r="H138" i="11"/>
  <c r="E138" i="11"/>
  <c r="D138" i="11"/>
  <c r="K137" i="11"/>
  <c r="H137" i="11"/>
  <c r="B137" i="11"/>
  <c r="E137" i="11" s="1"/>
  <c r="K136" i="11"/>
  <c r="H136" i="11"/>
  <c r="B136" i="11"/>
  <c r="I136" i="11" s="1"/>
  <c r="M135" i="11"/>
  <c r="L135" i="11"/>
  <c r="J135" i="11"/>
  <c r="I135" i="11"/>
  <c r="H135" i="11"/>
  <c r="E135" i="11"/>
  <c r="D135" i="11"/>
  <c r="M134" i="11"/>
  <c r="L134" i="11"/>
  <c r="J134" i="11"/>
  <c r="I134" i="11"/>
  <c r="H134" i="11"/>
  <c r="E134" i="11"/>
  <c r="D134" i="11"/>
  <c r="M133" i="11"/>
  <c r="L133" i="11"/>
  <c r="J133" i="11"/>
  <c r="I133" i="11"/>
  <c r="H133" i="11"/>
  <c r="E133" i="11"/>
  <c r="D133" i="11"/>
  <c r="M132" i="11"/>
  <c r="L132" i="11"/>
  <c r="J132" i="11"/>
  <c r="I132" i="11"/>
  <c r="H132" i="11"/>
  <c r="E132" i="11"/>
  <c r="D132" i="11"/>
  <c r="M131" i="11"/>
  <c r="L131" i="11"/>
  <c r="J131" i="11"/>
  <c r="I131" i="11"/>
  <c r="H131" i="11"/>
  <c r="E131" i="11"/>
  <c r="D131" i="11"/>
  <c r="M130" i="11"/>
  <c r="L130" i="11"/>
  <c r="J130" i="11"/>
  <c r="I130" i="11"/>
  <c r="H130" i="11"/>
  <c r="E130" i="11"/>
  <c r="D130" i="11"/>
  <c r="M129" i="11"/>
  <c r="L129" i="11"/>
  <c r="J129" i="11"/>
  <c r="I129" i="11"/>
  <c r="H129" i="11"/>
  <c r="E129" i="11"/>
  <c r="D129" i="11"/>
  <c r="M128" i="11"/>
  <c r="L128" i="11"/>
  <c r="J128" i="11"/>
  <c r="I128" i="11"/>
  <c r="H128" i="11"/>
  <c r="E128" i="11"/>
  <c r="D128" i="11"/>
  <c r="M127" i="11"/>
  <c r="L127" i="11"/>
  <c r="J127" i="11"/>
  <c r="I127" i="11"/>
  <c r="H127" i="11"/>
  <c r="E127" i="11"/>
  <c r="D127" i="11"/>
  <c r="M126" i="11"/>
  <c r="L126" i="11"/>
  <c r="J126" i="11"/>
  <c r="I126" i="11"/>
  <c r="H126" i="11"/>
  <c r="E126" i="11"/>
  <c r="D126" i="11"/>
  <c r="M125" i="11"/>
  <c r="L125" i="11"/>
  <c r="J125" i="11"/>
  <c r="I125" i="11"/>
  <c r="H125" i="11"/>
  <c r="E125" i="11"/>
  <c r="D125" i="11"/>
  <c r="M124" i="11"/>
  <c r="L124" i="11"/>
  <c r="J124" i="11"/>
  <c r="I124" i="11"/>
  <c r="H124" i="11"/>
  <c r="E124" i="11"/>
  <c r="D124" i="11"/>
  <c r="M123" i="11"/>
  <c r="L123" i="11"/>
  <c r="J123" i="11"/>
  <c r="I123" i="11"/>
  <c r="H123" i="11"/>
  <c r="E123" i="11"/>
  <c r="D123" i="11"/>
  <c r="M122" i="11"/>
  <c r="L122" i="11"/>
  <c r="J122" i="11"/>
  <c r="I122" i="11"/>
  <c r="H122" i="11"/>
  <c r="E122" i="11"/>
  <c r="D122" i="11"/>
  <c r="M121" i="11"/>
  <c r="L121" i="11"/>
  <c r="J121" i="11"/>
  <c r="I121" i="11"/>
  <c r="H121" i="11"/>
  <c r="E121" i="11"/>
  <c r="D121" i="11"/>
  <c r="M120" i="11"/>
  <c r="L120" i="11"/>
  <c r="J120" i="11"/>
  <c r="I120" i="11"/>
  <c r="H120" i="11"/>
  <c r="E120" i="11"/>
  <c r="D120" i="11"/>
  <c r="M119" i="11"/>
  <c r="L119" i="11"/>
  <c r="J119" i="11"/>
  <c r="I119" i="11"/>
  <c r="H119" i="11"/>
  <c r="E119" i="11"/>
  <c r="D119" i="11"/>
  <c r="K113" i="11"/>
  <c r="F113" i="11"/>
  <c r="H113" i="11" s="1"/>
  <c r="B113" i="11"/>
  <c r="M112" i="11"/>
  <c r="L112" i="11"/>
  <c r="J112" i="11"/>
  <c r="I112" i="11"/>
  <c r="H112" i="11"/>
  <c r="E112" i="11"/>
  <c r="D112" i="11"/>
  <c r="M111" i="11"/>
  <c r="L111" i="11"/>
  <c r="J111" i="11"/>
  <c r="I111" i="11"/>
  <c r="H111" i="11"/>
  <c r="E111" i="11"/>
  <c r="D111" i="11"/>
  <c r="M110" i="11"/>
  <c r="L110" i="11"/>
  <c r="J110" i="11"/>
  <c r="I110" i="11"/>
  <c r="H110" i="11"/>
  <c r="E110" i="11"/>
  <c r="D110" i="11"/>
  <c r="K109" i="11"/>
  <c r="F109" i="11"/>
  <c r="H109" i="11" s="1"/>
  <c r="B109" i="11"/>
  <c r="E109" i="11" s="1"/>
  <c r="K108" i="11"/>
  <c r="F108" i="11"/>
  <c r="H108" i="11" s="1"/>
  <c r="B108" i="11"/>
  <c r="D108" i="11" s="1"/>
  <c r="M107" i="11"/>
  <c r="L107" i="11"/>
  <c r="J107" i="11"/>
  <c r="I107" i="11"/>
  <c r="H107" i="11"/>
  <c r="E107" i="11"/>
  <c r="D107" i="11"/>
  <c r="M106" i="11"/>
  <c r="L106" i="11"/>
  <c r="J106" i="11"/>
  <c r="I106" i="11"/>
  <c r="H106" i="11"/>
  <c r="E106" i="11"/>
  <c r="D106" i="11"/>
  <c r="M105" i="11"/>
  <c r="L105" i="11"/>
  <c r="J105" i="11"/>
  <c r="I105" i="11"/>
  <c r="H105" i="11"/>
  <c r="E105" i="11"/>
  <c r="D105" i="11"/>
  <c r="M104" i="11"/>
  <c r="L104" i="11"/>
  <c r="J104" i="11"/>
  <c r="I104" i="11"/>
  <c r="H104" i="11"/>
  <c r="E104" i="11"/>
  <c r="D104" i="11"/>
  <c r="M103" i="11"/>
  <c r="L103" i="11"/>
  <c r="J103" i="11"/>
  <c r="I103" i="11"/>
  <c r="H103" i="11"/>
  <c r="E103" i="11"/>
  <c r="D103" i="11"/>
  <c r="M102" i="11"/>
  <c r="L102" i="11"/>
  <c r="J102" i="11"/>
  <c r="I102" i="11"/>
  <c r="H102" i="11"/>
  <c r="E102" i="11"/>
  <c r="D102" i="11"/>
  <c r="M101" i="11"/>
  <c r="L101" i="11"/>
  <c r="J101" i="11"/>
  <c r="I101" i="11"/>
  <c r="H101" i="11"/>
  <c r="E101" i="11"/>
  <c r="D101" i="11"/>
  <c r="M100" i="11"/>
  <c r="L100" i="11"/>
  <c r="J100" i="11"/>
  <c r="I100" i="11"/>
  <c r="H100" i="11"/>
  <c r="E100" i="11"/>
  <c r="D100" i="11"/>
  <c r="M99" i="11"/>
  <c r="L99" i="11"/>
  <c r="J99" i="11"/>
  <c r="I99" i="11"/>
  <c r="H99" i="11"/>
  <c r="E99" i="11"/>
  <c r="D99" i="11"/>
  <c r="M98" i="11"/>
  <c r="L98" i="11"/>
  <c r="J98" i="11"/>
  <c r="I98" i="11"/>
  <c r="H98" i="11"/>
  <c r="E98" i="11"/>
  <c r="D98" i="11"/>
  <c r="M97" i="11"/>
  <c r="L97" i="11"/>
  <c r="J97" i="11"/>
  <c r="I97" i="11"/>
  <c r="H97" i="11"/>
  <c r="E97" i="11"/>
  <c r="D97" i="11"/>
  <c r="M96" i="11"/>
  <c r="L96" i="11"/>
  <c r="J96" i="11"/>
  <c r="I96" i="11"/>
  <c r="H96" i="11"/>
  <c r="E96" i="11"/>
  <c r="D96" i="11"/>
  <c r="M95" i="11"/>
  <c r="L95" i="11"/>
  <c r="J95" i="11"/>
  <c r="I95" i="11"/>
  <c r="H95" i="11"/>
  <c r="E95" i="11"/>
  <c r="D95" i="11"/>
  <c r="M94" i="11"/>
  <c r="L94" i="11"/>
  <c r="J94" i="11"/>
  <c r="I94" i="11"/>
  <c r="H94" i="11"/>
  <c r="E94" i="11"/>
  <c r="D94" i="11"/>
  <c r="M93" i="11"/>
  <c r="L93" i="11"/>
  <c r="J93" i="11"/>
  <c r="I93" i="11"/>
  <c r="H93" i="11"/>
  <c r="E93" i="11"/>
  <c r="D93" i="11"/>
  <c r="M92" i="11"/>
  <c r="L92" i="11"/>
  <c r="J92" i="11"/>
  <c r="I92" i="11"/>
  <c r="H92" i="11"/>
  <c r="E92" i="11"/>
  <c r="D92" i="11"/>
  <c r="M91" i="11"/>
  <c r="L91" i="11"/>
  <c r="J91" i="11"/>
  <c r="I91" i="11"/>
  <c r="H91" i="11"/>
  <c r="E91" i="11"/>
  <c r="D91" i="11"/>
  <c r="K85" i="11"/>
  <c r="F85" i="11"/>
  <c r="B85" i="11"/>
  <c r="D85" i="11" s="1"/>
  <c r="M84" i="11"/>
  <c r="L84" i="11"/>
  <c r="J84" i="11"/>
  <c r="I84" i="11"/>
  <c r="H84" i="11"/>
  <c r="E84" i="11"/>
  <c r="D84" i="11"/>
  <c r="M83" i="11"/>
  <c r="L83" i="11"/>
  <c r="J83" i="11"/>
  <c r="I83" i="11"/>
  <c r="H83" i="11"/>
  <c r="E83" i="11"/>
  <c r="D83" i="11"/>
  <c r="M82" i="11"/>
  <c r="L82" i="11"/>
  <c r="J82" i="11"/>
  <c r="I82" i="11"/>
  <c r="H82" i="11"/>
  <c r="E82" i="11"/>
  <c r="D82" i="11"/>
  <c r="K81" i="11"/>
  <c r="F81" i="11"/>
  <c r="H81" i="11" s="1"/>
  <c r="B81" i="11"/>
  <c r="M81" i="11" s="1"/>
  <c r="K80" i="11"/>
  <c r="F80" i="11"/>
  <c r="B80" i="11"/>
  <c r="M79" i="11"/>
  <c r="L79" i="11"/>
  <c r="J79" i="11"/>
  <c r="I79" i="11"/>
  <c r="H79" i="11"/>
  <c r="E79" i="11"/>
  <c r="D79" i="11"/>
  <c r="M78" i="11"/>
  <c r="L78" i="11"/>
  <c r="J78" i="11"/>
  <c r="I78" i="11"/>
  <c r="H78" i="11"/>
  <c r="E78" i="11"/>
  <c r="D78" i="11"/>
  <c r="M77" i="11"/>
  <c r="L77" i="11"/>
  <c r="J77" i="11"/>
  <c r="I77" i="11"/>
  <c r="H77" i="11"/>
  <c r="E77" i="11"/>
  <c r="D77" i="11"/>
  <c r="M76" i="11"/>
  <c r="L76" i="11"/>
  <c r="J76" i="11"/>
  <c r="I76" i="11"/>
  <c r="H76" i="11"/>
  <c r="E76" i="11"/>
  <c r="D76" i="11"/>
  <c r="M75" i="11"/>
  <c r="L75" i="11"/>
  <c r="J75" i="11"/>
  <c r="I75" i="11"/>
  <c r="H75" i="11"/>
  <c r="E75" i="11"/>
  <c r="D75" i="11"/>
  <c r="M74" i="11"/>
  <c r="L74" i="11"/>
  <c r="J74" i="11"/>
  <c r="I74" i="11"/>
  <c r="H74" i="11"/>
  <c r="E74" i="11"/>
  <c r="D74" i="11"/>
  <c r="M73" i="11"/>
  <c r="L73" i="11"/>
  <c r="J73" i="11"/>
  <c r="I73" i="11"/>
  <c r="H73" i="11"/>
  <c r="E73" i="11"/>
  <c r="D73" i="11"/>
  <c r="M72" i="11"/>
  <c r="L72" i="11"/>
  <c r="J72" i="11"/>
  <c r="I72" i="11"/>
  <c r="H72" i="11"/>
  <c r="E72" i="11"/>
  <c r="D72" i="11"/>
  <c r="M71" i="11"/>
  <c r="L71" i="11"/>
  <c r="J71" i="11"/>
  <c r="I71" i="11"/>
  <c r="H71" i="11"/>
  <c r="E71" i="11"/>
  <c r="D71" i="11"/>
  <c r="M70" i="11"/>
  <c r="L70" i="11"/>
  <c r="J70" i="11"/>
  <c r="I70" i="11"/>
  <c r="H70" i="11"/>
  <c r="E70" i="11"/>
  <c r="D70" i="11"/>
  <c r="M69" i="11"/>
  <c r="L69" i="11"/>
  <c r="J69" i="11"/>
  <c r="I69" i="11"/>
  <c r="H69" i="11"/>
  <c r="E69" i="11"/>
  <c r="D69" i="11"/>
  <c r="M68" i="11"/>
  <c r="L68" i="11"/>
  <c r="J68" i="11"/>
  <c r="I68" i="11"/>
  <c r="H68" i="11"/>
  <c r="E68" i="11"/>
  <c r="D68" i="11"/>
  <c r="M67" i="11"/>
  <c r="L67" i="11"/>
  <c r="J67" i="11"/>
  <c r="I67" i="11"/>
  <c r="H67" i="11"/>
  <c r="E67" i="11"/>
  <c r="D67" i="11"/>
  <c r="M66" i="11"/>
  <c r="L66" i="11"/>
  <c r="J66" i="11"/>
  <c r="I66" i="11"/>
  <c r="H66" i="11"/>
  <c r="E66" i="11"/>
  <c r="D66" i="11"/>
  <c r="M65" i="11"/>
  <c r="L65" i="11"/>
  <c r="J65" i="11"/>
  <c r="I65" i="11"/>
  <c r="H65" i="11"/>
  <c r="E65" i="11"/>
  <c r="D65" i="11"/>
  <c r="M64" i="11"/>
  <c r="L64" i="11"/>
  <c r="J64" i="11"/>
  <c r="I64" i="11"/>
  <c r="H64" i="11"/>
  <c r="E64" i="11"/>
  <c r="D64" i="11"/>
  <c r="M63" i="11"/>
  <c r="L63" i="11"/>
  <c r="J63" i="11"/>
  <c r="I63" i="11"/>
  <c r="H63" i="11"/>
  <c r="E63" i="11"/>
  <c r="D63" i="11"/>
  <c r="K57" i="11"/>
  <c r="F57" i="11"/>
  <c r="B57" i="11"/>
  <c r="L57" i="11" s="1"/>
  <c r="M56" i="11"/>
  <c r="L56" i="11"/>
  <c r="J56" i="11"/>
  <c r="I56" i="11"/>
  <c r="H56" i="11"/>
  <c r="E56" i="11"/>
  <c r="D56" i="11"/>
  <c r="M55" i="11"/>
  <c r="L55" i="11"/>
  <c r="J55" i="11"/>
  <c r="I55" i="11"/>
  <c r="H55" i="11"/>
  <c r="E55" i="11"/>
  <c r="D55" i="11"/>
  <c r="M54" i="11"/>
  <c r="L54" i="11"/>
  <c r="J54" i="11"/>
  <c r="I54" i="11"/>
  <c r="H54" i="11"/>
  <c r="E54" i="11"/>
  <c r="D54" i="11"/>
  <c r="K53" i="11"/>
  <c r="F53" i="11"/>
  <c r="B53" i="11"/>
  <c r="E53" i="11" s="1"/>
  <c r="K52" i="11"/>
  <c r="F52" i="11"/>
  <c r="H52" i="11" s="1"/>
  <c r="B52" i="11"/>
  <c r="M51" i="11"/>
  <c r="L51" i="11"/>
  <c r="J51" i="11"/>
  <c r="I51" i="11"/>
  <c r="H51" i="11"/>
  <c r="E51" i="11"/>
  <c r="D51" i="11"/>
  <c r="M50" i="11"/>
  <c r="L50" i="11"/>
  <c r="J50" i="11"/>
  <c r="I50" i="11"/>
  <c r="H50" i="11"/>
  <c r="E50" i="11"/>
  <c r="D50" i="11"/>
  <c r="M49" i="11"/>
  <c r="L49" i="11"/>
  <c r="J49" i="11"/>
  <c r="I49" i="11"/>
  <c r="H49" i="11"/>
  <c r="E49" i="11"/>
  <c r="D49" i="11"/>
  <c r="M48" i="11"/>
  <c r="L48" i="11"/>
  <c r="J48" i="11"/>
  <c r="I48" i="11"/>
  <c r="H48" i="11"/>
  <c r="E48" i="11"/>
  <c r="D48" i="11"/>
  <c r="M47" i="11"/>
  <c r="L47" i="11"/>
  <c r="J47" i="11"/>
  <c r="I47" i="11"/>
  <c r="H47" i="11"/>
  <c r="E47" i="11"/>
  <c r="D47" i="11"/>
  <c r="M46" i="11"/>
  <c r="L46" i="11"/>
  <c r="J46" i="11"/>
  <c r="I46" i="11"/>
  <c r="H46" i="11"/>
  <c r="E46" i="11"/>
  <c r="D46" i="11"/>
  <c r="M45" i="11"/>
  <c r="L45" i="11"/>
  <c r="J45" i="11"/>
  <c r="I45" i="11"/>
  <c r="H45" i="11"/>
  <c r="E45" i="11"/>
  <c r="D45" i="11"/>
  <c r="M44" i="11"/>
  <c r="L44" i="11"/>
  <c r="J44" i="11"/>
  <c r="I44" i="11"/>
  <c r="H44" i="11"/>
  <c r="E44" i="11"/>
  <c r="D44" i="11"/>
  <c r="M43" i="11"/>
  <c r="L43" i="11"/>
  <c r="J43" i="11"/>
  <c r="I43" i="11"/>
  <c r="H43" i="11"/>
  <c r="E43" i="11"/>
  <c r="D43" i="11"/>
  <c r="M42" i="11"/>
  <c r="L42" i="11"/>
  <c r="J42" i="11"/>
  <c r="I42" i="11"/>
  <c r="H42" i="11"/>
  <c r="E42" i="11"/>
  <c r="D42" i="11"/>
  <c r="M41" i="11"/>
  <c r="L41" i="11"/>
  <c r="J41" i="11"/>
  <c r="I41" i="11"/>
  <c r="H41" i="11"/>
  <c r="E41" i="11"/>
  <c r="D41" i="11"/>
  <c r="M40" i="11"/>
  <c r="L40" i="11"/>
  <c r="J40" i="11"/>
  <c r="I40" i="11"/>
  <c r="H40" i="11"/>
  <c r="E40" i="11"/>
  <c r="D40" i="11"/>
  <c r="M39" i="11"/>
  <c r="L39" i="11"/>
  <c r="J39" i="11"/>
  <c r="I39" i="11"/>
  <c r="H39" i="11"/>
  <c r="E39" i="11"/>
  <c r="D39" i="11"/>
  <c r="M38" i="11"/>
  <c r="L38" i="11"/>
  <c r="J38" i="11"/>
  <c r="I38" i="11"/>
  <c r="H38" i="11"/>
  <c r="E38" i="11"/>
  <c r="D38" i="11"/>
  <c r="M37" i="11"/>
  <c r="L37" i="11"/>
  <c r="J37" i="11"/>
  <c r="I37" i="11"/>
  <c r="H37" i="11"/>
  <c r="E37" i="11"/>
  <c r="D37" i="11"/>
  <c r="M36" i="11"/>
  <c r="L36" i="11"/>
  <c r="J36" i="11"/>
  <c r="I36" i="11"/>
  <c r="H36" i="11"/>
  <c r="E36" i="11"/>
  <c r="D36" i="11"/>
  <c r="M35" i="11"/>
  <c r="L35" i="11"/>
  <c r="J35" i="11"/>
  <c r="I35" i="11"/>
  <c r="H35" i="11"/>
  <c r="E35" i="11"/>
  <c r="D35" i="11"/>
  <c r="K29" i="11"/>
  <c r="F29" i="11"/>
  <c r="H29" i="11" s="1"/>
  <c r="B29" i="11"/>
  <c r="E29" i="11" s="1"/>
  <c r="M28" i="11"/>
  <c r="L28" i="11"/>
  <c r="J28" i="11"/>
  <c r="I28" i="11"/>
  <c r="H28" i="11"/>
  <c r="E28" i="11"/>
  <c r="D28" i="11"/>
  <c r="M27" i="11"/>
  <c r="L27" i="11"/>
  <c r="J27" i="11"/>
  <c r="I27" i="11"/>
  <c r="H27" i="11"/>
  <c r="E27" i="11"/>
  <c r="D27" i="11"/>
  <c r="M26" i="11"/>
  <c r="L26" i="11"/>
  <c r="J26" i="11"/>
  <c r="I26" i="11"/>
  <c r="H26" i="11"/>
  <c r="E26" i="11"/>
  <c r="D26" i="11"/>
  <c r="K25" i="11"/>
  <c r="F25" i="11"/>
  <c r="H25" i="11" s="1"/>
  <c r="B25" i="11"/>
  <c r="K24" i="11"/>
  <c r="F24" i="11"/>
  <c r="B24" i="11"/>
  <c r="E24" i="11" s="1"/>
  <c r="M23" i="11"/>
  <c r="L23" i="11"/>
  <c r="J23" i="11"/>
  <c r="I23" i="11"/>
  <c r="H23" i="11"/>
  <c r="E23" i="11"/>
  <c r="D23" i="11"/>
  <c r="M22" i="11"/>
  <c r="L22" i="11"/>
  <c r="J22" i="11"/>
  <c r="I22" i="11"/>
  <c r="H22" i="11"/>
  <c r="E22" i="11"/>
  <c r="D22" i="11"/>
  <c r="M21" i="11"/>
  <c r="L21" i="11"/>
  <c r="J21" i="11"/>
  <c r="I21" i="11"/>
  <c r="H21" i="11"/>
  <c r="E21" i="11"/>
  <c r="D21" i="11"/>
  <c r="M20" i="11"/>
  <c r="L20" i="11"/>
  <c r="J20" i="11"/>
  <c r="I20" i="11"/>
  <c r="H20" i="11"/>
  <c r="E20" i="11"/>
  <c r="D20" i="11"/>
  <c r="M19" i="11"/>
  <c r="L19" i="11"/>
  <c r="J19" i="11"/>
  <c r="I19" i="11"/>
  <c r="H19" i="11"/>
  <c r="E19" i="11"/>
  <c r="D19" i="11"/>
  <c r="M18" i="11"/>
  <c r="L18" i="11"/>
  <c r="J18" i="11"/>
  <c r="I18" i="11"/>
  <c r="H18" i="11"/>
  <c r="E18" i="11"/>
  <c r="D18" i="11"/>
  <c r="M17" i="11"/>
  <c r="L17" i="11"/>
  <c r="J17" i="11"/>
  <c r="I17" i="11"/>
  <c r="H17" i="11"/>
  <c r="E17" i="11"/>
  <c r="D17" i="11"/>
  <c r="M16" i="11"/>
  <c r="L16" i="11"/>
  <c r="J16" i="11"/>
  <c r="I16" i="11"/>
  <c r="H16" i="11"/>
  <c r="E16" i="11"/>
  <c r="D16" i="11"/>
  <c r="M15" i="11"/>
  <c r="L15" i="11"/>
  <c r="J15" i="11"/>
  <c r="I15" i="11"/>
  <c r="H15" i="11"/>
  <c r="E15" i="11"/>
  <c r="D15" i="11"/>
  <c r="M14" i="11"/>
  <c r="L14" i="11"/>
  <c r="J14" i="11"/>
  <c r="I14" i="11"/>
  <c r="H14" i="11"/>
  <c r="E14" i="11"/>
  <c r="D14" i="11"/>
  <c r="M13" i="11"/>
  <c r="L13" i="11"/>
  <c r="J13" i="11"/>
  <c r="I13" i="11"/>
  <c r="H13" i="11"/>
  <c r="E13" i="11"/>
  <c r="D13" i="11"/>
  <c r="M12" i="11"/>
  <c r="L12" i="11"/>
  <c r="J12" i="11"/>
  <c r="I12" i="11"/>
  <c r="H12" i="11"/>
  <c r="E12" i="11"/>
  <c r="D12" i="11"/>
  <c r="M11" i="11"/>
  <c r="L11" i="11"/>
  <c r="J11" i="11"/>
  <c r="I11" i="11"/>
  <c r="H11" i="11"/>
  <c r="E11" i="11"/>
  <c r="D11" i="11"/>
  <c r="M10" i="11"/>
  <c r="L10" i="11"/>
  <c r="J10" i="11"/>
  <c r="I10" i="11"/>
  <c r="H10" i="11"/>
  <c r="E10" i="11"/>
  <c r="D10" i="11"/>
  <c r="M9" i="11"/>
  <c r="L9" i="11"/>
  <c r="J9" i="11"/>
  <c r="I9" i="11"/>
  <c r="H9" i="11"/>
  <c r="E9" i="11"/>
  <c r="D9" i="11"/>
  <c r="M8" i="11"/>
  <c r="L8" i="11"/>
  <c r="J8" i="11"/>
  <c r="I8" i="11"/>
  <c r="H8" i="11"/>
  <c r="E8" i="11"/>
  <c r="D8" i="11"/>
  <c r="M7" i="11"/>
  <c r="L7" i="11"/>
  <c r="J7" i="11"/>
  <c r="I7" i="11"/>
  <c r="H7" i="11"/>
  <c r="E7" i="11"/>
  <c r="D7" i="11"/>
  <c r="G208" i="13"/>
  <c r="K207" i="13"/>
  <c r="G207" i="13"/>
  <c r="F207" i="13"/>
  <c r="B207" i="13"/>
  <c r="K206" i="13"/>
  <c r="G206" i="13"/>
  <c r="F206" i="13"/>
  <c r="B206" i="13"/>
  <c r="K205" i="13"/>
  <c r="G205" i="13"/>
  <c r="F205" i="13"/>
  <c r="B205" i="13"/>
  <c r="K204" i="13"/>
  <c r="G204" i="13"/>
  <c r="F204" i="13"/>
  <c r="B204" i="13"/>
  <c r="K203" i="13"/>
  <c r="G203" i="13"/>
  <c r="F203" i="13"/>
  <c r="B203" i="13"/>
  <c r="E203" i="13" s="1"/>
  <c r="K202" i="13"/>
  <c r="G202" i="13"/>
  <c r="F202" i="13"/>
  <c r="B202" i="13"/>
  <c r="K201" i="13"/>
  <c r="G201" i="13"/>
  <c r="F201" i="13"/>
  <c r="B201" i="13"/>
  <c r="D201" i="13" s="1"/>
  <c r="K200" i="13"/>
  <c r="G200" i="13"/>
  <c r="F200" i="13"/>
  <c r="B200" i="13"/>
  <c r="K199" i="13"/>
  <c r="G199" i="13"/>
  <c r="F199" i="13"/>
  <c r="B199" i="13"/>
  <c r="K198" i="13"/>
  <c r="G198" i="13"/>
  <c r="F198" i="13"/>
  <c r="B198" i="13"/>
  <c r="K197" i="13"/>
  <c r="G197" i="13"/>
  <c r="F197" i="13"/>
  <c r="B197" i="13"/>
  <c r="K196" i="13"/>
  <c r="G196" i="13"/>
  <c r="F196" i="13"/>
  <c r="B196" i="13"/>
  <c r="K195" i="13"/>
  <c r="G195" i="13"/>
  <c r="F195" i="13"/>
  <c r="B195" i="13"/>
  <c r="K194" i="13"/>
  <c r="G194" i="13"/>
  <c r="F194" i="13"/>
  <c r="B194" i="13"/>
  <c r="K193" i="13"/>
  <c r="G193" i="13"/>
  <c r="F193" i="13"/>
  <c r="B193" i="13"/>
  <c r="D193" i="13" s="1"/>
  <c r="K192" i="13"/>
  <c r="G192" i="13"/>
  <c r="F192" i="13"/>
  <c r="B192" i="13"/>
  <c r="K191" i="13"/>
  <c r="G191" i="13"/>
  <c r="F191" i="13"/>
  <c r="B191" i="13"/>
  <c r="K190" i="13"/>
  <c r="G190" i="13"/>
  <c r="F190" i="13"/>
  <c r="B190" i="13"/>
  <c r="K189" i="13"/>
  <c r="G189" i="13"/>
  <c r="F189" i="13"/>
  <c r="B189" i="13"/>
  <c r="K183" i="13"/>
  <c r="F183" i="13"/>
  <c r="B183" i="13"/>
  <c r="M183" i="13" s="1"/>
  <c r="M182" i="13"/>
  <c r="L182" i="13"/>
  <c r="J182" i="13"/>
  <c r="I182" i="13"/>
  <c r="H182" i="13"/>
  <c r="E182" i="13"/>
  <c r="D182" i="13"/>
  <c r="M181" i="13"/>
  <c r="L181" i="13"/>
  <c r="J181" i="13"/>
  <c r="I181" i="13"/>
  <c r="H181" i="13"/>
  <c r="E181" i="13"/>
  <c r="D181" i="13"/>
  <c r="K180" i="13"/>
  <c r="F180" i="13"/>
  <c r="B180" i="13"/>
  <c r="K179" i="13"/>
  <c r="F179" i="13"/>
  <c r="E179" i="13"/>
  <c r="M178" i="13"/>
  <c r="L178" i="13"/>
  <c r="J178" i="13"/>
  <c r="I178" i="13"/>
  <c r="H178" i="13"/>
  <c r="E178" i="13"/>
  <c r="D178" i="13"/>
  <c r="M177" i="13"/>
  <c r="L177" i="13"/>
  <c r="J177" i="13"/>
  <c r="I177" i="13"/>
  <c r="H177" i="13"/>
  <c r="E177" i="13"/>
  <c r="D177" i="13"/>
  <c r="M176" i="13"/>
  <c r="L176" i="13"/>
  <c r="J176" i="13"/>
  <c r="I176" i="13"/>
  <c r="H176" i="13"/>
  <c r="E176" i="13"/>
  <c r="D176" i="13"/>
  <c r="M175" i="13"/>
  <c r="L175" i="13"/>
  <c r="J175" i="13"/>
  <c r="I175" i="13"/>
  <c r="H175" i="13"/>
  <c r="E175" i="13"/>
  <c r="D175" i="13"/>
  <c r="M174" i="13"/>
  <c r="L174" i="13"/>
  <c r="J174" i="13"/>
  <c r="I174" i="13"/>
  <c r="H174" i="13"/>
  <c r="E174" i="13"/>
  <c r="D174" i="13"/>
  <c r="M173" i="13"/>
  <c r="L173" i="13"/>
  <c r="J173" i="13"/>
  <c r="I173" i="13"/>
  <c r="H173" i="13"/>
  <c r="E173" i="13"/>
  <c r="D173" i="13"/>
  <c r="M172" i="13"/>
  <c r="L172" i="13"/>
  <c r="J172" i="13"/>
  <c r="I172" i="13"/>
  <c r="H172" i="13"/>
  <c r="E172" i="13"/>
  <c r="D172" i="13"/>
  <c r="M171" i="13"/>
  <c r="L171" i="13"/>
  <c r="J171" i="13"/>
  <c r="I171" i="13"/>
  <c r="H171" i="13"/>
  <c r="E171" i="13"/>
  <c r="D171" i="13"/>
  <c r="M170" i="13"/>
  <c r="L170" i="13"/>
  <c r="J170" i="13"/>
  <c r="I170" i="13"/>
  <c r="H170" i="13"/>
  <c r="E170" i="13"/>
  <c r="D170" i="13"/>
  <c r="M169" i="13"/>
  <c r="L169" i="13"/>
  <c r="J169" i="13"/>
  <c r="I169" i="13"/>
  <c r="H169" i="13"/>
  <c r="E169" i="13"/>
  <c r="D169" i="13"/>
  <c r="M168" i="13"/>
  <c r="L168" i="13"/>
  <c r="J168" i="13"/>
  <c r="I168" i="13"/>
  <c r="H168" i="13"/>
  <c r="E168" i="13"/>
  <c r="D168" i="13"/>
  <c r="M167" i="13"/>
  <c r="L167" i="13"/>
  <c r="J167" i="13"/>
  <c r="I167" i="13"/>
  <c r="H167" i="13"/>
  <c r="E167" i="13"/>
  <c r="D167" i="13"/>
  <c r="M166" i="13"/>
  <c r="L166" i="13"/>
  <c r="J166" i="13"/>
  <c r="I166" i="13"/>
  <c r="H166" i="13"/>
  <c r="E166" i="13"/>
  <c r="D166" i="13"/>
  <c r="M165" i="13"/>
  <c r="L165" i="13"/>
  <c r="J165" i="13"/>
  <c r="I165" i="13"/>
  <c r="H165" i="13"/>
  <c r="E165" i="13"/>
  <c r="D165" i="13"/>
  <c r="M164" i="13"/>
  <c r="L164" i="13"/>
  <c r="J164" i="13"/>
  <c r="I164" i="13"/>
  <c r="H164" i="13"/>
  <c r="E164" i="13"/>
  <c r="D164" i="13"/>
  <c r="M163" i="13"/>
  <c r="L163" i="13"/>
  <c r="J163" i="13"/>
  <c r="I163" i="13"/>
  <c r="H163" i="13"/>
  <c r="E163" i="13"/>
  <c r="D163" i="13"/>
  <c r="K156" i="13"/>
  <c r="H156" i="13"/>
  <c r="F156" i="13"/>
  <c r="B156" i="13"/>
  <c r="K155" i="13"/>
  <c r="F155" i="13"/>
  <c r="B155" i="13"/>
  <c r="I155" i="13" s="1"/>
  <c r="K152" i="13"/>
  <c r="F152" i="13"/>
  <c r="B152" i="13"/>
  <c r="K151" i="13"/>
  <c r="F151" i="13"/>
  <c r="B151" i="13"/>
  <c r="K150" i="13"/>
  <c r="F150" i="13"/>
  <c r="B150" i="13"/>
  <c r="K149" i="13"/>
  <c r="F149" i="13"/>
  <c r="B149" i="13"/>
  <c r="K148" i="13"/>
  <c r="F148" i="13"/>
  <c r="B148" i="13"/>
  <c r="K147" i="13"/>
  <c r="F147" i="13"/>
  <c r="B147" i="13"/>
  <c r="J147" i="13" s="1"/>
  <c r="K146" i="13"/>
  <c r="F146" i="13"/>
  <c r="B146" i="13"/>
  <c r="K145" i="13"/>
  <c r="F145" i="13"/>
  <c r="B145" i="13"/>
  <c r="I145" i="13" s="1"/>
  <c r="K144" i="13"/>
  <c r="F144" i="13"/>
  <c r="B144" i="13"/>
  <c r="K143" i="13"/>
  <c r="F143" i="13"/>
  <c r="B143" i="13"/>
  <c r="I143" i="13" s="1"/>
  <c r="K142" i="13"/>
  <c r="F142" i="13"/>
  <c r="B142" i="13"/>
  <c r="K141" i="13"/>
  <c r="M141" i="13" s="1"/>
  <c r="F141" i="13"/>
  <c r="B141" i="13"/>
  <c r="D141" i="13" s="1"/>
  <c r="K140" i="13"/>
  <c r="F140" i="13"/>
  <c r="B140" i="13"/>
  <c r="K139" i="13"/>
  <c r="F139" i="13"/>
  <c r="B139" i="13"/>
  <c r="K138" i="13"/>
  <c r="F138" i="13"/>
  <c r="B138" i="13"/>
  <c r="J138" i="13" s="1"/>
  <c r="K137" i="13"/>
  <c r="K153" i="13" s="1"/>
  <c r="F137" i="13"/>
  <c r="B137" i="13"/>
  <c r="K131" i="13"/>
  <c r="M131" i="13" s="1"/>
  <c r="F131" i="13"/>
  <c r="M130" i="13"/>
  <c r="L130" i="13"/>
  <c r="J130" i="13"/>
  <c r="I130" i="13"/>
  <c r="H130" i="13"/>
  <c r="E130" i="13"/>
  <c r="D130" i="13"/>
  <c r="M129" i="13"/>
  <c r="L129" i="13"/>
  <c r="J129" i="13"/>
  <c r="I129" i="13"/>
  <c r="H129" i="13"/>
  <c r="E129" i="13"/>
  <c r="D129" i="13"/>
  <c r="K128" i="13"/>
  <c r="F128" i="13"/>
  <c r="E128" i="13"/>
  <c r="K127" i="13"/>
  <c r="L127" i="13" s="1"/>
  <c r="F127" i="13"/>
  <c r="H127" i="13" s="1"/>
  <c r="M126" i="13"/>
  <c r="L126" i="13"/>
  <c r="J126" i="13"/>
  <c r="I126" i="13"/>
  <c r="H126" i="13"/>
  <c r="E126" i="13"/>
  <c r="D126" i="13"/>
  <c r="M125" i="13"/>
  <c r="L125" i="13"/>
  <c r="J125" i="13"/>
  <c r="I125" i="13"/>
  <c r="H125" i="13"/>
  <c r="E125" i="13"/>
  <c r="D125" i="13"/>
  <c r="M124" i="13"/>
  <c r="L124" i="13"/>
  <c r="J124" i="13"/>
  <c r="I124" i="13"/>
  <c r="H124" i="13"/>
  <c r="E124" i="13"/>
  <c r="D124" i="13"/>
  <c r="M123" i="13"/>
  <c r="L123" i="13"/>
  <c r="J123" i="13"/>
  <c r="I123" i="13"/>
  <c r="H123" i="13"/>
  <c r="E123" i="13"/>
  <c r="D123" i="13"/>
  <c r="M122" i="13"/>
  <c r="L122" i="13"/>
  <c r="J122" i="13"/>
  <c r="I122" i="13"/>
  <c r="H122" i="13"/>
  <c r="E122" i="13"/>
  <c r="D122" i="13"/>
  <c r="M121" i="13"/>
  <c r="L121" i="13"/>
  <c r="J121" i="13"/>
  <c r="I121" i="13"/>
  <c r="H121" i="13"/>
  <c r="E121" i="13"/>
  <c r="D121" i="13"/>
  <c r="M120" i="13"/>
  <c r="L120" i="13"/>
  <c r="J120" i="13"/>
  <c r="I120" i="13"/>
  <c r="H120" i="13"/>
  <c r="E120" i="13"/>
  <c r="D120" i="13"/>
  <c r="M119" i="13"/>
  <c r="L119" i="13"/>
  <c r="J119" i="13"/>
  <c r="I119" i="13"/>
  <c r="H119" i="13"/>
  <c r="E119" i="13"/>
  <c r="D119" i="13"/>
  <c r="M118" i="13"/>
  <c r="L118" i="13"/>
  <c r="J118" i="13"/>
  <c r="I118" i="13"/>
  <c r="H118" i="13"/>
  <c r="E118" i="13"/>
  <c r="D118" i="13"/>
  <c r="M117" i="13"/>
  <c r="L117" i="13"/>
  <c r="J117" i="13"/>
  <c r="I117" i="13"/>
  <c r="H117" i="13"/>
  <c r="E117" i="13"/>
  <c r="D117" i="13"/>
  <c r="M116" i="13"/>
  <c r="L116" i="13"/>
  <c r="J116" i="13"/>
  <c r="I116" i="13"/>
  <c r="H116" i="13"/>
  <c r="E116" i="13"/>
  <c r="D116" i="13"/>
  <c r="M115" i="13"/>
  <c r="L115" i="13"/>
  <c r="J115" i="13"/>
  <c r="I115" i="13"/>
  <c r="H115" i="13"/>
  <c r="E115" i="13"/>
  <c r="D115" i="13"/>
  <c r="M114" i="13"/>
  <c r="L114" i="13"/>
  <c r="J114" i="13"/>
  <c r="I114" i="13"/>
  <c r="H114" i="13"/>
  <c r="E114" i="13"/>
  <c r="D114" i="13"/>
  <c r="M113" i="13"/>
  <c r="L113" i="13"/>
  <c r="J113" i="13"/>
  <c r="I113" i="13"/>
  <c r="H113" i="13"/>
  <c r="E113" i="13"/>
  <c r="D113" i="13"/>
  <c r="M112" i="13"/>
  <c r="L112" i="13"/>
  <c r="J112" i="13"/>
  <c r="I112" i="13"/>
  <c r="H112" i="13"/>
  <c r="E112" i="13"/>
  <c r="D112" i="13"/>
  <c r="M111" i="13"/>
  <c r="L111" i="13"/>
  <c r="J111" i="13"/>
  <c r="I111" i="13"/>
  <c r="H111" i="13"/>
  <c r="E111" i="13"/>
  <c r="D111" i="13"/>
  <c r="K105" i="13"/>
  <c r="F105" i="13"/>
  <c r="H105" i="13" s="1"/>
  <c r="B105" i="13"/>
  <c r="I105" i="13" s="1"/>
  <c r="M104" i="13"/>
  <c r="L104" i="13"/>
  <c r="J104" i="13"/>
  <c r="I104" i="13"/>
  <c r="H104" i="13"/>
  <c r="E104" i="13"/>
  <c r="D104" i="13"/>
  <c r="M103" i="13"/>
  <c r="L103" i="13"/>
  <c r="J103" i="13"/>
  <c r="I103" i="13"/>
  <c r="H103" i="13"/>
  <c r="E103" i="13"/>
  <c r="D103" i="13"/>
  <c r="K102" i="13"/>
  <c r="F102" i="13"/>
  <c r="H102" i="13" s="1"/>
  <c r="B102" i="13"/>
  <c r="I102" i="13" s="1"/>
  <c r="K101" i="13"/>
  <c r="F101" i="13"/>
  <c r="H101" i="13" s="1"/>
  <c r="B101" i="13"/>
  <c r="M100" i="13"/>
  <c r="L100" i="13"/>
  <c r="J100" i="13"/>
  <c r="I100" i="13"/>
  <c r="H100" i="13"/>
  <c r="E100" i="13"/>
  <c r="D100" i="13"/>
  <c r="M99" i="13"/>
  <c r="L99" i="13"/>
  <c r="J99" i="13"/>
  <c r="I99" i="13"/>
  <c r="H99" i="13"/>
  <c r="E99" i="13"/>
  <c r="D99" i="13"/>
  <c r="M98" i="13"/>
  <c r="L98" i="13"/>
  <c r="J98" i="13"/>
  <c r="I98" i="13"/>
  <c r="H98" i="13"/>
  <c r="E98" i="13"/>
  <c r="D98" i="13"/>
  <c r="M97" i="13"/>
  <c r="L97" i="13"/>
  <c r="J97" i="13"/>
  <c r="I97" i="13"/>
  <c r="H97" i="13"/>
  <c r="E97" i="13"/>
  <c r="D97" i="13"/>
  <c r="M96" i="13"/>
  <c r="L96" i="13"/>
  <c r="J96" i="13"/>
  <c r="I96" i="13"/>
  <c r="H96" i="13"/>
  <c r="E96" i="13"/>
  <c r="D96" i="13"/>
  <c r="M95" i="13"/>
  <c r="L95" i="13"/>
  <c r="J95" i="13"/>
  <c r="I95" i="13"/>
  <c r="H95" i="13"/>
  <c r="E95" i="13"/>
  <c r="D95" i="13"/>
  <c r="M94" i="13"/>
  <c r="L94" i="13"/>
  <c r="J94" i="13"/>
  <c r="I94" i="13"/>
  <c r="H94" i="13"/>
  <c r="E94" i="13"/>
  <c r="D94" i="13"/>
  <c r="M93" i="13"/>
  <c r="L93" i="13"/>
  <c r="J93" i="13"/>
  <c r="I93" i="13"/>
  <c r="H93" i="13"/>
  <c r="E93" i="13"/>
  <c r="D93" i="13"/>
  <c r="M92" i="13"/>
  <c r="L92" i="13"/>
  <c r="J92" i="13"/>
  <c r="I92" i="13"/>
  <c r="H92" i="13"/>
  <c r="E92" i="13"/>
  <c r="D92" i="13"/>
  <c r="M91" i="13"/>
  <c r="L91" i="13"/>
  <c r="J91" i="13"/>
  <c r="I91" i="13"/>
  <c r="H91" i="13"/>
  <c r="E91" i="13"/>
  <c r="D91" i="13"/>
  <c r="M90" i="13"/>
  <c r="L90" i="13"/>
  <c r="J90" i="13"/>
  <c r="I90" i="13"/>
  <c r="H90" i="13"/>
  <c r="E90" i="13"/>
  <c r="D90" i="13"/>
  <c r="M89" i="13"/>
  <c r="L89" i="13"/>
  <c r="J89" i="13"/>
  <c r="I89" i="13"/>
  <c r="H89" i="13"/>
  <c r="E89" i="13"/>
  <c r="D89" i="13"/>
  <c r="M88" i="13"/>
  <c r="L88" i="13"/>
  <c r="J88" i="13"/>
  <c r="I88" i="13"/>
  <c r="H88" i="13"/>
  <c r="E88" i="13"/>
  <c r="D88" i="13"/>
  <c r="M87" i="13"/>
  <c r="L87" i="13"/>
  <c r="J87" i="13"/>
  <c r="I87" i="13"/>
  <c r="H87" i="13"/>
  <c r="E87" i="13"/>
  <c r="D87" i="13"/>
  <c r="M86" i="13"/>
  <c r="L86" i="13"/>
  <c r="J86" i="13"/>
  <c r="I86" i="13"/>
  <c r="H86" i="13"/>
  <c r="E86" i="13"/>
  <c r="D86" i="13"/>
  <c r="M85" i="13"/>
  <c r="L85" i="13"/>
  <c r="J85" i="13"/>
  <c r="I85" i="13"/>
  <c r="H85" i="13"/>
  <c r="E85" i="13"/>
  <c r="D85" i="13"/>
  <c r="K79" i="13"/>
  <c r="F79" i="13"/>
  <c r="I79" i="13" s="1"/>
  <c r="E79" i="13"/>
  <c r="D79" i="13"/>
  <c r="M79" i="13"/>
  <c r="M78" i="13"/>
  <c r="L78" i="13"/>
  <c r="J78" i="13"/>
  <c r="I78" i="13"/>
  <c r="H78" i="13"/>
  <c r="E78" i="13"/>
  <c r="D78" i="13"/>
  <c r="M77" i="13"/>
  <c r="L77" i="13"/>
  <c r="J77" i="13"/>
  <c r="I77" i="13"/>
  <c r="H77" i="13"/>
  <c r="E77" i="13"/>
  <c r="D77" i="13"/>
  <c r="K76" i="13"/>
  <c r="L76" i="13" s="1"/>
  <c r="F76" i="13"/>
  <c r="H76" i="13" s="1"/>
  <c r="K75" i="13"/>
  <c r="L75" i="13" s="1"/>
  <c r="F75" i="13"/>
  <c r="H75" i="13" s="1"/>
  <c r="M74" i="13"/>
  <c r="L74" i="13"/>
  <c r="J74" i="13"/>
  <c r="I74" i="13"/>
  <c r="H74" i="13"/>
  <c r="E74" i="13"/>
  <c r="D74" i="13"/>
  <c r="M73" i="13"/>
  <c r="L73" i="13"/>
  <c r="J73" i="13"/>
  <c r="I73" i="13"/>
  <c r="H73" i="13"/>
  <c r="E73" i="13"/>
  <c r="D73" i="13"/>
  <c r="M72" i="13"/>
  <c r="L72" i="13"/>
  <c r="J72" i="13"/>
  <c r="I72" i="13"/>
  <c r="H72" i="13"/>
  <c r="E72" i="13"/>
  <c r="D72" i="13"/>
  <c r="M71" i="13"/>
  <c r="L71" i="13"/>
  <c r="J71" i="13"/>
  <c r="I71" i="13"/>
  <c r="H71" i="13"/>
  <c r="E71" i="13"/>
  <c r="D71" i="13"/>
  <c r="M70" i="13"/>
  <c r="L70" i="13"/>
  <c r="J70" i="13"/>
  <c r="I70" i="13"/>
  <c r="H70" i="13"/>
  <c r="E70" i="13"/>
  <c r="D70" i="13"/>
  <c r="M69" i="13"/>
  <c r="L69" i="13"/>
  <c r="J69" i="13"/>
  <c r="I69" i="13"/>
  <c r="H69" i="13"/>
  <c r="E69" i="13"/>
  <c r="D69" i="13"/>
  <c r="M68" i="13"/>
  <c r="L68" i="13"/>
  <c r="J68" i="13"/>
  <c r="I68" i="13"/>
  <c r="H68" i="13"/>
  <c r="E68" i="13"/>
  <c r="D68" i="13"/>
  <c r="M67" i="13"/>
  <c r="L67" i="13"/>
  <c r="J67" i="13"/>
  <c r="I67" i="13"/>
  <c r="H67" i="13"/>
  <c r="E67" i="13"/>
  <c r="D67" i="13"/>
  <c r="M66" i="13"/>
  <c r="L66" i="13"/>
  <c r="J66" i="13"/>
  <c r="I66" i="13"/>
  <c r="H66" i="13"/>
  <c r="E66" i="13"/>
  <c r="D66" i="13"/>
  <c r="M65" i="13"/>
  <c r="L65" i="13"/>
  <c r="J65" i="13"/>
  <c r="I65" i="13"/>
  <c r="H65" i="13"/>
  <c r="E65" i="13"/>
  <c r="D65" i="13"/>
  <c r="M64" i="13"/>
  <c r="L64" i="13"/>
  <c r="J64" i="13"/>
  <c r="I64" i="13"/>
  <c r="H64" i="13"/>
  <c r="E64" i="13"/>
  <c r="D64" i="13"/>
  <c r="M63" i="13"/>
  <c r="L63" i="13"/>
  <c r="J63" i="13"/>
  <c r="I63" i="13"/>
  <c r="H63" i="13"/>
  <c r="E63" i="13"/>
  <c r="D63" i="13"/>
  <c r="M62" i="13"/>
  <c r="L62" i="13"/>
  <c r="J62" i="13"/>
  <c r="I62" i="13"/>
  <c r="H62" i="13"/>
  <c r="E62" i="13"/>
  <c r="D62" i="13"/>
  <c r="M61" i="13"/>
  <c r="L61" i="13"/>
  <c r="J61" i="13"/>
  <c r="I61" i="13"/>
  <c r="H61" i="13"/>
  <c r="E61" i="13"/>
  <c r="D61" i="13"/>
  <c r="M60" i="13"/>
  <c r="L60" i="13"/>
  <c r="J60" i="13"/>
  <c r="I60" i="13"/>
  <c r="H60" i="13"/>
  <c r="E60" i="13"/>
  <c r="D60" i="13"/>
  <c r="M59" i="13"/>
  <c r="L59" i="13"/>
  <c r="J59" i="13"/>
  <c r="I59" i="13"/>
  <c r="H59" i="13"/>
  <c r="E59" i="13"/>
  <c r="D59" i="13"/>
  <c r="K53" i="13"/>
  <c r="F53" i="13"/>
  <c r="H53" i="13" s="1"/>
  <c r="B53" i="13"/>
  <c r="M52" i="13"/>
  <c r="L52" i="13"/>
  <c r="J52" i="13"/>
  <c r="I52" i="13"/>
  <c r="H52" i="13"/>
  <c r="E52" i="13"/>
  <c r="D52" i="13"/>
  <c r="M51" i="13"/>
  <c r="L51" i="13"/>
  <c r="J51" i="13"/>
  <c r="I51" i="13"/>
  <c r="H51" i="13"/>
  <c r="E51" i="13"/>
  <c r="D51" i="13"/>
  <c r="K50" i="13"/>
  <c r="F50" i="13"/>
  <c r="H50" i="13" s="1"/>
  <c r="B50" i="13"/>
  <c r="E50" i="13" s="1"/>
  <c r="K49" i="13"/>
  <c r="F49" i="13"/>
  <c r="H49" i="13" s="1"/>
  <c r="B49" i="13"/>
  <c r="E49" i="13" s="1"/>
  <c r="M48" i="13"/>
  <c r="L48" i="13"/>
  <c r="J48" i="13"/>
  <c r="I48" i="13"/>
  <c r="H48" i="13"/>
  <c r="E48" i="13"/>
  <c r="D48" i="13"/>
  <c r="M47" i="13"/>
  <c r="L47" i="13"/>
  <c r="J47" i="13"/>
  <c r="I47" i="13"/>
  <c r="H47" i="13"/>
  <c r="E47" i="13"/>
  <c r="D47" i="13"/>
  <c r="M46" i="13"/>
  <c r="L46" i="13"/>
  <c r="J46" i="13"/>
  <c r="I46" i="13"/>
  <c r="H46" i="13"/>
  <c r="E46" i="13"/>
  <c r="D46" i="13"/>
  <c r="M45" i="13"/>
  <c r="L45" i="13"/>
  <c r="J45" i="13"/>
  <c r="I45" i="13"/>
  <c r="H45" i="13"/>
  <c r="E45" i="13"/>
  <c r="D45" i="13"/>
  <c r="M44" i="13"/>
  <c r="L44" i="13"/>
  <c r="J44" i="13"/>
  <c r="I44" i="13"/>
  <c r="H44" i="13"/>
  <c r="E44" i="13"/>
  <c r="D44" i="13"/>
  <c r="M43" i="13"/>
  <c r="L43" i="13"/>
  <c r="J43" i="13"/>
  <c r="I43" i="13"/>
  <c r="H43" i="13"/>
  <c r="E43" i="13"/>
  <c r="D43" i="13"/>
  <c r="M42" i="13"/>
  <c r="L42" i="13"/>
  <c r="J42" i="13"/>
  <c r="I42" i="13"/>
  <c r="H42" i="13"/>
  <c r="E42" i="13"/>
  <c r="D42" i="13"/>
  <c r="M41" i="13"/>
  <c r="L41" i="13"/>
  <c r="J41" i="13"/>
  <c r="I41" i="13"/>
  <c r="H41" i="13"/>
  <c r="E41" i="13"/>
  <c r="D41" i="13"/>
  <c r="M40" i="13"/>
  <c r="L40" i="13"/>
  <c r="J40" i="13"/>
  <c r="I40" i="13"/>
  <c r="H40" i="13"/>
  <c r="E40" i="13"/>
  <c r="D40" i="13"/>
  <c r="M39" i="13"/>
  <c r="L39" i="13"/>
  <c r="J39" i="13"/>
  <c r="I39" i="13"/>
  <c r="H39" i="13"/>
  <c r="E39" i="13"/>
  <c r="D39" i="13"/>
  <c r="M38" i="13"/>
  <c r="L38" i="13"/>
  <c r="J38" i="13"/>
  <c r="I38" i="13"/>
  <c r="H38" i="13"/>
  <c r="E38" i="13"/>
  <c r="D38" i="13"/>
  <c r="M37" i="13"/>
  <c r="L37" i="13"/>
  <c r="J37" i="13"/>
  <c r="I37" i="13"/>
  <c r="H37" i="13"/>
  <c r="E37" i="13"/>
  <c r="D37" i="13"/>
  <c r="M36" i="13"/>
  <c r="L36" i="13"/>
  <c r="J36" i="13"/>
  <c r="I36" i="13"/>
  <c r="H36" i="13"/>
  <c r="E36" i="13"/>
  <c r="D36" i="13"/>
  <c r="M35" i="13"/>
  <c r="L35" i="13"/>
  <c r="J35" i="13"/>
  <c r="I35" i="13"/>
  <c r="H35" i="13"/>
  <c r="E35" i="13"/>
  <c r="D35" i="13"/>
  <c r="M34" i="13"/>
  <c r="L34" i="13"/>
  <c r="J34" i="13"/>
  <c r="I34" i="13"/>
  <c r="H34" i="13"/>
  <c r="E34" i="13"/>
  <c r="D34" i="13"/>
  <c r="M33" i="13"/>
  <c r="L33" i="13"/>
  <c r="J33" i="13"/>
  <c r="I33" i="13"/>
  <c r="H33" i="13"/>
  <c r="E33" i="13"/>
  <c r="D33" i="13"/>
  <c r="K27" i="13"/>
  <c r="F27" i="13"/>
  <c r="B27" i="13"/>
  <c r="M26" i="13"/>
  <c r="L26" i="13"/>
  <c r="J26" i="13"/>
  <c r="I26" i="13"/>
  <c r="H26" i="13"/>
  <c r="E26" i="13"/>
  <c r="D26" i="13"/>
  <c r="M25" i="13"/>
  <c r="L25" i="13"/>
  <c r="J25" i="13"/>
  <c r="I25" i="13"/>
  <c r="H25" i="13"/>
  <c r="E25" i="13"/>
  <c r="D25" i="13"/>
  <c r="K24" i="13"/>
  <c r="F24" i="13"/>
  <c r="B24" i="13"/>
  <c r="E24" i="13" s="1"/>
  <c r="K23" i="13"/>
  <c r="F23" i="13"/>
  <c r="H23" i="13" s="1"/>
  <c r="B23" i="13"/>
  <c r="M22" i="13"/>
  <c r="L22" i="13"/>
  <c r="J22" i="13"/>
  <c r="I22" i="13"/>
  <c r="H22" i="13"/>
  <c r="E22" i="13"/>
  <c r="D22" i="13"/>
  <c r="M21" i="13"/>
  <c r="L21" i="13"/>
  <c r="J21" i="13"/>
  <c r="I21" i="13"/>
  <c r="H21" i="13"/>
  <c r="E21" i="13"/>
  <c r="D21" i="13"/>
  <c r="M20" i="13"/>
  <c r="L20" i="13"/>
  <c r="J20" i="13"/>
  <c r="I20" i="13"/>
  <c r="H20" i="13"/>
  <c r="E20" i="13"/>
  <c r="D20" i="13"/>
  <c r="M19" i="13"/>
  <c r="L19" i="13"/>
  <c r="J19" i="13"/>
  <c r="I19" i="13"/>
  <c r="H19" i="13"/>
  <c r="E19" i="13"/>
  <c r="D19" i="13"/>
  <c r="M18" i="13"/>
  <c r="L18" i="13"/>
  <c r="J18" i="13"/>
  <c r="I18" i="13"/>
  <c r="H18" i="13"/>
  <c r="E18" i="13"/>
  <c r="D18" i="13"/>
  <c r="M17" i="13"/>
  <c r="L17" i="13"/>
  <c r="J17" i="13"/>
  <c r="I17" i="13"/>
  <c r="H17" i="13"/>
  <c r="E17" i="13"/>
  <c r="D17" i="13"/>
  <c r="M16" i="13"/>
  <c r="L16" i="13"/>
  <c r="J16" i="13"/>
  <c r="I16" i="13"/>
  <c r="H16" i="13"/>
  <c r="E16" i="13"/>
  <c r="D16" i="13"/>
  <c r="M15" i="13"/>
  <c r="L15" i="13"/>
  <c r="J15" i="13"/>
  <c r="I15" i="13"/>
  <c r="H15" i="13"/>
  <c r="E15" i="13"/>
  <c r="D15" i="13"/>
  <c r="M14" i="13"/>
  <c r="L14" i="13"/>
  <c r="J14" i="13"/>
  <c r="I14" i="13"/>
  <c r="H14" i="13"/>
  <c r="E14" i="13"/>
  <c r="D14" i="13"/>
  <c r="M13" i="13"/>
  <c r="L13" i="13"/>
  <c r="J13" i="13"/>
  <c r="I13" i="13"/>
  <c r="H13" i="13"/>
  <c r="E13" i="13"/>
  <c r="D13" i="13"/>
  <c r="M12" i="13"/>
  <c r="L12" i="13"/>
  <c r="J12" i="13"/>
  <c r="I12" i="13"/>
  <c r="H12" i="13"/>
  <c r="E12" i="13"/>
  <c r="D12" i="13"/>
  <c r="M11" i="13"/>
  <c r="L11" i="13"/>
  <c r="J11" i="13"/>
  <c r="I11" i="13"/>
  <c r="H11" i="13"/>
  <c r="E11" i="13"/>
  <c r="D11" i="13"/>
  <c r="M10" i="13"/>
  <c r="L10" i="13"/>
  <c r="J10" i="13"/>
  <c r="I10" i="13"/>
  <c r="H10" i="13"/>
  <c r="E10" i="13"/>
  <c r="D10" i="13"/>
  <c r="M9" i="13"/>
  <c r="L9" i="13"/>
  <c r="J9" i="13"/>
  <c r="I9" i="13"/>
  <c r="H9" i="13"/>
  <c r="E9" i="13"/>
  <c r="D9" i="13"/>
  <c r="M8" i="13"/>
  <c r="L8" i="13"/>
  <c r="J8" i="13"/>
  <c r="I8" i="13"/>
  <c r="H8" i="13"/>
  <c r="E8" i="13"/>
  <c r="D8" i="13"/>
  <c r="M7" i="13"/>
  <c r="L7" i="13"/>
  <c r="J7" i="13"/>
  <c r="I7" i="13"/>
  <c r="H7" i="13"/>
  <c r="E7" i="13"/>
  <c r="D7" i="13"/>
  <c r="G225" i="7"/>
  <c r="C225" i="7"/>
  <c r="K224" i="7"/>
  <c r="G224" i="7"/>
  <c r="F224" i="7"/>
  <c r="C224" i="7"/>
  <c r="B224" i="7"/>
  <c r="K223" i="7"/>
  <c r="G223" i="7"/>
  <c r="F223" i="7"/>
  <c r="C223" i="7"/>
  <c r="B223" i="7"/>
  <c r="L223" i="7" s="1"/>
  <c r="K222" i="7"/>
  <c r="G222" i="7"/>
  <c r="F222" i="7"/>
  <c r="C222" i="7"/>
  <c r="B222" i="7"/>
  <c r="J222" i="7" s="1"/>
  <c r="K221" i="7"/>
  <c r="G221" i="7"/>
  <c r="F221" i="7"/>
  <c r="C221" i="7"/>
  <c r="B221" i="7"/>
  <c r="K220" i="7"/>
  <c r="G220" i="7"/>
  <c r="F220" i="7"/>
  <c r="C220" i="7"/>
  <c r="B220" i="7"/>
  <c r="K219" i="7"/>
  <c r="G219" i="7"/>
  <c r="F219" i="7"/>
  <c r="C219" i="7"/>
  <c r="B219" i="7"/>
  <c r="K218" i="7"/>
  <c r="G218" i="7"/>
  <c r="F218" i="7"/>
  <c r="C218" i="7"/>
  <c r="B218" i="7"/>
  <c r="K217" i="7"/>
  <c r="G217" i="7"/>
  <c r="F217" i="7"/>
  <c r="C217" i="7"/>
  <c r="B217" i="7"/>
  <c r="K216" i="7"/>
  <c r="G216" i="7"/>
  <c r="F216" i="7"/>
  <c r="C216" i="7"/>
  <c r="B216" i="7"/>
  <c r="K215" i="7"/>
  <c r="G215" i="7"/>
  <c r="F215" i="7"/>
  <c r="C215" i="7"/>
  <c r="B215" i="7"/>
  <c r="K214" i="7"/>
  <c r="G214" i="7"/>
  <c r="F214" i="7"/>
  <c r="C214" i="7"/>
  <c r="B214" i="7"/>
  <c r="K213" i="7"/>
  <c r="G213" i="7"/>
  <c r="F213" i="7"/>
  <c r="C213" i="7"/>
  <c r="B213" i="7"/>
  <c r="K212" i="7"/>
  <c r="G212" i="7"/>
  <c r="F212" i="7"/>
  <c r="C212" i="7"/>
  <c r="B212" i="7"/>
  <c r="K211" i="7"/>
  <c r="G211" i="7"/>
  <c r="F211" i="7"/>
  <c r="C211" i="7"/>
  <c r="B211" i="7"/>
  <c r="K210" i="7"/>
  <c r="G210" i="7"/>
  <c r="F210" i="7"/>
  <c r="C210" i="7"/>
  <c r="B210" i="7"/>
  <c r="K209" i="7"/>
  <c r="G209" i="7"/>
  <c r="F209" i="7"/>
  <c r="C209" i="7"/>
  <c r="B209" i="7"/>
  <c r="K208" i="7"/>
  <c r="G208" i="7"/>
  <c r="F208" i="7"/>
  <c r="C208" i="7"/>
  <c r="B208" i="7"/>
  <c r="K207" i="7"/>
  <c r="G207" i="7"/>
  <c r="F207" i="7"/>
  <c r="C207" i="7"/>
  <c r="B207" i="7"/>
  <c r="K206" i="7"/>
  <c r="G206" i="7"/>
  <c r="F206" i="7"/>
  <c r="C206" i="7"/>
  <c r="B206" i="7"/>
  <c r="K205" i="7"/>
  <c r="G205" i="7"/>
  <c r="F205" i="7"/>
  <c r="C205" i="7"/>
  <c r="B205" i="7"/>
  <c r="K204" i="7"/>
  <c r="G204" i="7"/>
  <c r="F204" i="7"/>
  <c r="C204" i="7"/>
  <c r="B204" i="7"/>
  <c r="K198" i="7"/>
  <c r="F198" i="7"/>
  <c r="B198" i="7"/>
  <c r="M197" i="7"/>
  <c r="L197" i="7"/>
  <c r="J197" i="7"/>
  <c r="I197" i="7"/>
  <c r="H197" i="7"/>
  <c r="E197" i="7"/>
  <c r="D197" i="7"/>
  <c r="M196" i="7"/>
  <c r="L196" i="7"/>
  <c r="J196" i="7"/>
  <c r="I196" i="7"/>
  <c r="H196" i="7"/>
  <c r="E196" i="7"/>
  <c r="D196" i="7"/>
  <c r="M195" i="7"/>
  <c r="L195" i="7"/>
  <c r="J195" i="7"/>
  <c r="I195" i="7"/>
  <c r="H195" i="7"/>
  <c r="E195" i="7"/>
  <c r="D195" i="7"/>
  <c r="M194" i="7"/>
  <c r="L194" i="7"/>
  <c r="J194" i="7"/>
  <c r="I194" i="7"/>
  <c r="H194" i="7"/>
  <c r="E194" i="7"/>
  <c r="D194" i="7"/>
  <c r="M193" i="7"/>
  <c r="L193" i="7"/>
  <c r="J193" i="7"/>
  <c r="I193" i="7"/>
  <c r="H193" i="7"/>
  <c r="E193" i="7"/>
  <c r="D193" i="7"/>
  <c r="M192" i="7"/>
  <c r="L192" i="7"/>
  <c r="J192" i="7"/>
  <c r="I192" i="7"/>
  <c r="H192" i="7"/>
  <c r="E192" i="7"/>
  <c r="D192" i="7"/>
  <c r="M191" i="7"/>
  <c r="L191" i="7"/>
  <c r="J191" i="7"/>
  <c r="I191" i="7"/>
  <c r="H191" i="7"/>
  <c r="E191" i="7"/>
  <c r="D191" i="7"/>
  <c r="M190" i="7"/>
  <c r="L190" i="7"/>
  <c r="J190" i="7"/>
  <c r="I190" i="7"/>
  <c r="H190" i="7"/>
  <c r="E190" i="7"/>
  <c r="D190" i="7"/>
  <c r="M189" i="7"/>
  <c r="L189" i="7"/>
  <c r="J189" i="7"/>
  <c r="I189" i="7"/>
  <c r="H189" i="7"/>
  <c r="E189" i="7"/>
  <c r="D189" i="7"/>
  <c r="K188" i="7"/>
  <c r="L188" i="7" s="1"/>
  <c r="F188" i="7"/>
  <c r="B188" i="7"/>
  <c r="E188" i="7" s="1"/>
  <c r="K187" i="7"/>
  <c r="L187" i="7" s="1"/>
  <c r="F187" i="7"/>
  <c r="B187" i="7"/>
  <c r="E187" i="7" s="1"/>
  <c r="M186" i="7"/>
  <c r="L186" i="7"/>
  <c r="J186" i="7"/>
  <c r="I186" i="7"/>
  <c r="H186" i="7"/>
  <c r="E186" i="7"/>
  <c r="D186" i="7"/>
  <c r="M185" i="7"/>
  <c r="L185" i="7"/>
  <c r="J185" i="7"/>
  <c r="I185" i="7"/>
  <c r="H185" i="7"/>
  <c r="E185" i="7"/>
  <c r="D185" i="7"/>
  <c r="M184" i="7"/>
  <c r="L184" i="7"/>
  <c r="J184" i="7"/>
  <c r="I184" i="7"/>
  <c r="H184" i="7"/>
  <c r="E184" i="7"/>
  <c r="D184" i="7"/>
  <c r="M183" i="7"/>
  <c r="L183" i="7"/>
  <c r="J183" i="7"/>
  <c r="I183" i="7"/>
  <c r="H183" i="7"/>
  <c r="E183" i="7"/>
  <c r="D183" i="7"/>
  <c r="M182" i="7"/>
  <c r="L182" i="7"/>
  <c r="J182" i="7"/>
  <c r="I182" i="7"/>
  <c r="H182" i="7"/>
  <c r="E182" i="7"/>
  <c r="D182" i="7"/>
  <c r="M181" i="7"/>
  <c r="L181" i="7"/>
  <c r="J181" i="7"/>
  <c r="I181" i="7"/>
  <c r="H181" i="7"/>
  <c r="E181" i="7"/>
  <c r="D181" i="7"/>
  <c r="M180" i="7"/>
  <c r="L180" i="7"/>
  <c r="J180" i="7"/>
  <c r="I180" i="7"/>
  <c r="H180" i="7"/>
  <c r="E180" i="7"/>
  <c r="D180" i="7"/>
  <c r="M179" i="7"/>
  <c r="L179" i="7"/>
  <c r="J179" i="7"/>
  <c r="I179" i="7"/>
  <c r="H179" i="7"/>
  <c r="E179" i="7"/>
  <c r="D179" i="7"/>
  <c r="M178" i="7"/>
  <c r="L178" i="7"/>
  <c r="J178" i="7"/>
  <c r="I178" i="7"/>
  <c r="H178" i="7"/>
  <c r="E178" i="7"/>
  <c r="D178" i="7"/>
  <c r="M177" i="7"/>
  <c r="L177" i="7"/>
  <c r="J177" i="7"/>
  <c r="I177" i="7"/>
  <c r="H177" i="7"/>
  <c r="E177" i="7"/>
  <c r="D177" i="7"/>
  <c r="M176" i="7"/>
  <c r="L176" i="7"/>
  <c r="J176" i="7"/>
  <c r="I176" i="7"/>
  <c r="H176" i="7"/>
  <c r="E176" i="7"/>
  <c r="D176" i="7"/>
  <c r="G170" i="7"/>
  <c r="C170" i="7"/>
  <c r="G169" i="7"/>
  <c r="C169" i="7"/>
  <c r="B169" i="7"/>
  <c r="J168" i="7"/>
  <c r="I168" i="7"/>
  <c r="G168" i="7"/>
  <c r="H168" i="7" s="1"/>
  <c r="C168" i="7"/>
  <c r="B168" i="7"/>
  <c r="G167" i="7"/>
  <c r="C167" i="7"/>
  <c r="B167" i="7"/>
  <c r="J167" i="7" s="1"/>
  <c r="G166" i="7"/>
  <c r="C166" i="7"/>
  <c r="B166" i="7"/>
  <c r="G165" i="7"/>
  <c r="C165" i="7"/>
  <c r="B165" i="7"/>
  <c r="I165" i="7" s="1"/>
  <c r="G164" i="7"/>
  <c r="C164" i="7"/>
  <c r="B164" i="7"/>
  <c r="J164" i="7" s="1"/>
  <c r="G163" i="7"/>
  <c r="C163" i="7"/>
  <c r="B163" i="7"/>
  <c r="J163" i="7" s="1"/>
  <c r="G162" i="7"/>
  <c r="C162" i="7"/>
  <c r="B162" i="7"/>
  <c r="I162" i="7" s="1"/>
  <c r="G161" i="7"/>
  <c r="C161" i="7"/>
  <c r="B161" i="7"/>
  <c r="L161" i="7" s="1"/>
  <c r="L158" i="7"/>
  <c r="G158" i="7"/>
  <c r="C158" i="7"/>
  <c r="B158" i="7"/>
  <c r="M158" i="7" s="1"/>
  <c r="G157" i="7"/>
  <c r="C157" i="7"/>
  <c r="B157" i="7"/>
  <c r="G156" i="7"/>
  <c r="C156" i="7"/>
  <c r="B156" i="7"/>
  <c r="G155" i="7"/>
  <c r="C155" i="7"/>
  <c r="B155" i="7"/>
  <c r="G154" i="7"/>
  <c r="C154" i="7"/>
  <c r="B154" i="7"/>
  <c r="M154" i="7" s="1"/>
  <c r="G153" i="7"/>
  <c r="C153" i="7"/>
  <c r="B153" i="7"/>
  <c r="G152" i="7"/>
  <c r="C152" i="7"/>
  <c r="B152" i="7"/>
  <c r="G151" i="7"/>
  <c r="C151" i="7"/>
  <c r="B151" i="7"/>
  <c r="G150" i="7"/>
  <c r="C150" i="7"/>
  <c r="B150" i="7"/>
  <c r="G149" i="7"/>
  <c r="H149" i="7" s="1"/>
  <c r="C149" i="7"/>
  <c r="B149" i="7"/>
  <c r="I149" i="7" s="1"/>
  <c r="G148" i="7"/>
  <c r="C148" i="7"/>
  <c r="B148" i="7"/>
  <c r="K142" i="7"/>
  <c r="F142" i="7"/>
  <c r="B142" i="7"/>
  <c r="E142" i="7" s="1"/>
  <c r="M141" i="7"/>
  <c r="L141" i="7"/>
  <c r="J141" i="7"/>
  <c r="I141" i="7"/>
  <c r="H141" i="7"/>
  <c r="E141" i="7"/>
  <c r="D141" i="7"/>
  <c r="M140" i="7"/>
  <c r="L140" i="7"/>
  <c r="J140" i="7"/>
  <c r="I140" i="7"/>
  <c r="H140" i="7"/>
  <c r="E140" i="7"/>
  <c r="D140" i="7"/>
  <c r="M139" i="7"/>
  <c r="L139" i="7"/>
  <c r="J139" i="7"/>
  <c r="I139" i="7"/>
  <c r="H139" i="7"/>
  <c r="E139" i="7"/>
  <c r="D139" i="7"/>
  <c r="M138" i="7"/>
  <c r="L138" i="7"/>
  <c r="J138" i="7"/>
  <c r="I138" i="7"/>
  <c r="H138" i="7"/>
  <c r="E138" i="7"/>
  <c r="D138" i="7"/>
  <c r="M137" i="7"/>
  <c r="L137" i="7"/>
  <c r="J137" i="7"/>
  <c r="I137" i="7"/>
  <c r="H137" i="7"/>
  <c r="E137" i="7"/>
  <c r="D137" i="7"/>
  <c r="M136" i="7"/>
  <c r="L136" i="7"/>
  <c r="J136" i="7"/>
  <c r="I136" i="7"/>
  <c r="H136" i="7"/>
  <c r="E136" i="7"/>
  <c r="D136" i="7"/>
  <c r="M135" i="7"/>
  <c r="L135" i="7"/>
  <c r="J135" i="7"/>
  <c r="I135" i="7"/>
  <c r="H135" i="7"/>
  <c r="E135" i="7"/>
  <c r="D135" i="7"/>
  <c r="M134" i="7"/>
  <c r="L134" i="7"/>
  <c r="J134" i="7"/>
  <c r="I134" i="7"/>
  <c r="H134" i="7"/>
  <c r="E134" i="7"/>
  <c r="D134" i="7"/>
  <c r="M133" i="7"/>
  <c r="L133" i="7"/>
  <c r="J133" i="7"/>
  <c r="I133" i="7"/>
  <c r="H133" i="7"/>
  <c r="E133" i="7"/>
  <c r="D133" i="7"/>
  <c r="K132" i="7"/>
  <c r="L132" i="7" s="1"/>
  <c r="F132" i="7"/>
  <c r="B132" i="7"/>
  <c r="K131" i="7"/>
  <c r="L131" i="7" s="1"/>
  <c r="F131" i="7"/>
  <c r="H131" i="7" s="1"/>
  <c r="B131" i="7"/>
  <c r="E131" i="7" s="1"/>
  <c r="M130" i="7"/>
  <c r="L130" i="7"/>
  <c r="J130" i="7"/>
  <c r="I130" i="7"/>
  <c r="H130" i="7"/>
  <c r="E130" i="7"/>
  <c r="D130" i="7"/>
  <c r="M129" i="7"/>
  <c r="L129" i="7"/>
  <c r="J129" i="7"/>
  <c r="I129" i="7"/>
  <c r="H129" i="7"/>
  <c r="E129" i="7"/>
  <c r="D129" i="7"/>
  <c r="M128" i="7"/>
  <c r="L128" i="7"/>
  <c r="J128" i="7"/>
  <c r="I128" i="7"/>
  <c r="H128" i="7"/>
  <c r="E128" i="7"/>
  <c r="D128" i="7"/>
  <c r="M127" i="7"/>
  <c r="L127" i="7"/>
  <c r="J127" i="7"/>
  <c r="I127" i="7"/>
  <c r="H127" i="7"/>
  <c r="E127" i="7"/>
  <c r="D127" i="7"/>
  <c r="M126" i="7"/>
  <c r="L126" i="7"/>
  <c r="J126" i="7"/>
  <c r="I126" i="7"/>
  <c r="H126" i="7"/>
  <c r="E126" i="7"/>
  <c r="D126" i="7"/>
  <c r="M125" i="7"/>
  <c r="L125" i="7"/>
  <c r="J125" i="7"/>
  <c r="I125" i="7"/>
  <c r="H125" i="7"/>
  <c r="E125" i="7"/>
  <c r="D125" i="7"/>
  <c r="M124" i="7"/>
  <c r="L124" i="7"/>
  <c r="J124" i="7"/>
  <c r="I124" i="7"/>
  <c r="H124" i="7"/>
  <c r="E124" i="7"/>
  <c r="D124" i="7"/>
  <c r="M123" i="7"/>
  <c r="L123" i="7"/>
  <c r="J123" i="7"/>
  <c r="I123" i="7"/>
  <c r="H123" i="7"/>
  <c r="E123" i="7"/>
  <c r="D123" i="7"/>
  <c r="M122" i="7"/>
  <c r="L122" i="7"/>
  <c r="J122" i="7"/>
  <c r="I122" i="7"/>
  <c r="H122" i="7"/>
  <c r="E122" i="7"/>
  <c r="D122" i="7"/>
  <c r="M121" i="7"/>
  <c r="L121" i="7"/>
  <c r="J121" i="7"/>
  <c r="I121" i="7"/>
  <c r="H121" i="7"/>
  <c r="E121" i="7"/>
  <c r="D121" i="7"/>
  <c r="M120" i="7"/>
  <c r="L120" i="7"/>
  <c r="J120" i="7"/>
  <c r="I120" i="7"/>
  <c r="H120" i="7"/>
  <c r="E120" i="7"/>
  <c r="D120" i="7"/>
  <c r="K114" i="7"/>
  <c r="F114" i="7"/>
  <c r="H114" i="7" s="1"/>
  <c r="B114" i="7"/>
  <c r="M113" i="7"/>
  <c r="L113" i="7"/>
  <c r="J113" i="7"/>
  <c r="I113" i="7"/>
  <c r="H113" i="7"/>
  <c r="E113" i="7"/>
  <c r="D113" i="7"/>
  <c r="M112" i="7"/>
  <c r="L112" i="7"/>
  <c r="J112" i="7"/>
  <c r="I112" i="7"/>
  <c r="H112" i="7"/>
  <c r="E112" i="7"/>
  <c r="D112" i="7"/>
  <c r="M111" i="7"/>
  <c r="L111" i="7"/>
  <c r="J111" i="7"/>
  <c r="I111" i="7"/>
  <c r="H111" i="7"/>
  <c r="E111" i="7"/>
  <c r="D111" i="7"/>
  <c r="M110" i="7"/>
  <c r="L110" i="7"/>
  <c r="J110" i="7"/>
  <c r="I110" i="7"/>
  <c r="H110" i="7"/>
  <c r="E110" i="7"/>
  <c r="D110" i="7"/>
  <c r="M109" i="7"/>
  <c r="L109" i="7"/>
  <c r="J109" i="7"/>
  <c r="I109" i="7"/>
  <c r="H109" i="7"/>
  <c r="E109" i="7"/>
  <c r="D109" i="7"/>
  <c r="M108" i="7"/>
  <c r="L108" i="7"/>
  <c r="J108" i="7"/>
  <c r="I108" i="7"/>
  <c r="H108" i="7"/>
  <c r="E108" i="7"/>
  <c r="D108" i="7"/>
  <c r="M107" i="7"/>
  <c r="L107" i="7"/>
  <c r="J107" i="7"/>
  <c r="I107" i="7"/>
  <c r="H107" i="7"/>
  <c r="E107" i="7"/>
  <c r="D107" i="7"/>
  <c r="M106" i="7"/>
  <c r="L106" i="7"/>
  <c r="J106" i="7"/>
  <c r="I106" i="7"/>
  <c r="H106" i="7"/>
  <c r="E106" i="7"/>
  <c r="D106" i="7"/>
  <c r="M105" i="7"/>
  <c r="L105" i="7"/>
  <c r="J105" i="7"/>
  <c r="I105" i="7"/>
  <c r="H105" i="7"/>
  <c r="E105" i="7"/>
  <c r="D105" i="7"/>
  <c r="K104" i="7"/>
  <c r="L104" i="7" s="1"/>
  <c r="F104" i="7"/>
  <c r="B104" i="7"/>
  <c r="E104" i="7" s="1"/>
  <c r="K103" i="7"/>
  <c r="L103" i="7" s="1"/>
  <c r="F103" i="7"/>
  <c r="H103" i="7" s="1"/>
  <c r="B103" i="7"/>
  <c r="M102" i="7"/>
  <c r="L102" i="7"/>
  <c r="J102" i="7"/>
  <c r="I102" i="7"/>
  <c r="H102" i="7"/>
  <c r="E102" i="7"/>
  <c r="D102" i="7"/>
  <c r="M101" i="7"/>
  <c r="L101" i="7"/>
  <c r="J101" i="7"/>
  <c r="I101" i="7"/>
  <c r="H101" i="7"/>
  <c r="E101" i="7"/>
  <c r="D101" i="7"/>
  <c r="M100" i="7"/>
  <c r="L100" i="7"/>
  <c r="J100" i="7"/>
  <c r="I100" i="7"/>
  <c r="H100" i="7"/>
  <c r="E100" i="7"/>
  <c r="D100" i="7"/>
  <c r="M99" i="7"/>
  <c r="L99" i="7"/>
  <c r="J99" i="7"/>
  <c r="I99" i="7"/>
  <c r="H99" i="7"/>
  <c r="E99" i="7"/>
  <c r="D99" i="7"/>
  <c r="M98" i="7"/>
  <c r="L98" i="7"/>
  <c r="J98" i="7"/>
  <c r="I98" i="7"/>
  <c r="H98" i="7"/>
  <c r="E98" i="7"/>
  <c r="D98" i="7"/>
  <c r="M97" i="7"/>
  <c r="L97" i="7"/>
  <c r="J97" i="7"/>
  <c r="I97" i="7"/>
  <c r="H97" i="7"/>
  <c r="E97" i="7"/>
  <c r="D97" i="7"/>
  <c r="M96" i="7"/>
  <c r="L96" i="7"/>
  <c r="J96" i="7"/>
  <c r="I96" i="7"/>
  <c r="H96" i="7"/>
  <c r="E96" i="7"/>
  <c r="D96" i="7"/>
  <c r="M95" i="7"/>
  <c r="L95" i="7"/>
  <c r="J95" i="7"/>
  <c r="I95" i="7"/>
  <c r="H95" i="7"/>
  <c r="E95" i="7"/>
  <c r="D95" i="7"/>
  <c r="M94" i="7"/>
  <c r="L94" i="7"/>
  <c r="J94" i="7"/>
  <c r="I94" i="7"/>
  <c r="H94" i="7"/>
  <c r="E94" i="7"/>
  <c r="D94" i="7"/>
  <c r="M93" i="7"/>
  <c r="L93" i="7"/>
  <c r="J93" i="7"/>
  <c r="I93" i="7"/>
  <c r="H93" i="7"/>
  <c r="E93" i="7"/>
  <c r="D93" i="7"/>
  <c r="M92" i="7"/>
  <c r="L92" i="7"/>
  <c r="J92" i="7"/>
  <c r="I92" i="7"/>
  <c r="H92" i="7"/>
  <c r="E92" i="7"/>
  <c r="D92" i="7"/>
  <c r="K86" i="7"/>
  <c r="F86" i="7"/>
  <c r="H86" i="7" s="1"/>
  <c r="B86" i="7"/>
  <c r="D86" i="7" s="1"/>
  <c r="M85" i="7"/>
  <c r="L85" i="7"/>
  <c r="J85" i="7"/>
  <c r="I85" i="7"/>
  <c r="H85" i="7"/>
  <c r="E85" i="7"/>
  <c r="D85" i="7"/>
  <c r="M84" i="7"/>
  <c r="L84" i="7"/>
  <c r="J84" i="7"/>
  <c r="I84" i="7"/>
  <c r="H84" i="7"/>
  <c r="E84" i="7"/>
  <c r="D84" i="7"/>
  <c r="M83" i="7"/>
  <c r="L83" i="7"/>
  <c r="J83" i="7"/>
  <c r="I83" i="7"/>
  <c r="H83" i="7"/>
  <c r="E83" i="7"/>
  <c r="D83" i="7"/>
  <c r="M82" i="7"/>
  <c r="L82" i="7"/>
  <c r="J82" i="7"/>
  <c r="I82" i="7"/>
  <c r="H82" i="7"/>
  <c r="E82" i="7"/>
  <c r="D82" i="7"/>
  <c r="M81" i="7"/>
  <c r="L81" i="7"/>
  <c r="J81" i="7"/>
  <c r="I81" i="7"/>
  <c r="H81" i="7"/>
  <c r="E81" i="7"/>
  <c r="D81" i="7"/>
  <c r="M80" i="7"/>
  <c r="L80" i="7"/>
  <c r="J80" i="7"/>
  <c r="I80" i="7"/>
  <c r="H80" i="7"/>
  <c r="E80" i="7"/>
  <c r="D80" i="7"/>
  <c r="M79" i="7"/>
  <c r="L79" i="7"/>
  <c r="J79" i="7"/>
  <c r="I79" i="7"/>
  <c r="H79" i="7"/>
  <c r="E79" i="7"/>
  <c r="D79" i="7"/>
  <c r="M78" i="7"/>
  <c r="L78" i="7"/>
  <c r="J78" i="7"/>
  <c r="I78" i="7"/>
  <c r="H78" i="7"/>
  <c r="E78" i="7"/>
  <c r="D78" i="7"/>
  <c r="M77" i="7"/>
  <c r="L77" i="7"/>
  <c r="J77" i="7"/>
  <c r="I77" i="7"/>
  <c r="H77" i="7"/>
  <c r="E77" i="7"/>
  <c r="D77" i="7"/>
  <c r="K76" i="7"/>
  <c r="F76" i="7"/>
  <c r="H76" i="7" s="1"/>
  <c r="B76" i="7"/>
  <c r="E76" i="7" s="1"/>
  <c r="K75" i="7"/>
  <c r="L75" i="7" s="1"/>
  <c r="F75" i="7"/>
  <c r="H75" i="7" s="1"/>
  <c r="B75" i="7"/>
  <c r="E75" i="7" s="1"/>
  <c r="M74" i="7"/>
  <c r="L74" i="7"/>
  <c r="J74" i="7"/>
  <c r="I74" i="7"/>
  <c r="H74" i="7"/>
  <c r="E74" i="7"/>
  <c r="D74" i="7"/>
  <c r="M73" i="7"/>
  <c r="L73" i="7"/>
  <c r="J73" i="7"/>
  <c r="I73" i="7"/>
  <c r="H73" i="7"/>
  <c r="E73" i="7"/>
  <c r="D73" i="7"/>
  <c r="M72" i="7"/>
  <c r="L72" i="7"/>
  <c r="J72" i="7"/>
  <c r="I72" i="7"/>
  <c r="H72" i="7"/>
  <c r="E72" i="7"/>
  <c r="D72" i="7"/>
  <c r="M71" i="7"/>
  <c r="L71" i="7"/>
  <c r="J71" i="7"/>
  <c r="I71" i="7"/>
  <c r="H71" i="7"/>
  <c r="E71" i="7"/>
  <c r="D71" i="7"/>
  <c r="M70" i="7"/>
  <c r="L70" i="7"/>
  <c r="J70" i="7"/>
  <c r="I70" i="7"/>
  <c r="H70" i="7"/>
  <c r="E70" i="7"/>
  <c r="D70" i="7"/>
  <c r="M69" i="7"/>
  <c r="L69" i="7"/>
  <c r="J69" i="7"/>
  <c r="I69" i="7"/>
  <c r="H69" i="7"/>
  <c r="E69" i="7"/>
  <c r="D69" i="7"/>
  <c r="M68" i="7"/>
  <c r="L68" i="7"/>
  <c r="J68" i="7"/>
  <c r="I68" i="7"/>
  <c r="H68" i="7"/>
  <c r="E68" i="7"/>
  <c r="D68" i="7"/>
  <c r="M67" i="7"/>
  <c r="L67" i="7"/>
  <c r="J67" i="7"/>
  <c r="I67" i="7"/>
  <c r="H67" i="7"/>
  <c r="E67" i="7"/>
  <c r="D67" i="7"/>
  <c r="M66" i="7"/>
  <c r="L66" i="7"/>
  <c r="J66" i="7"/>
  <c r="I66" i="7"/>
  <c r="H66" i="7"/>
  <c r="E66" i="7"/>
  <c r="D66" i="7"/>
  <c r="M65" i="7"/>
  <c r="L65" i="7"/>
  <c r="J65" i="7"/>
  <c r="I65" i="7"/>
  <c r="H65" i="7"/>
  <c r="E65" i="7"/>
  <c r="D65" i="7"/>
  <c r="M64" i="7"/>
  <c r="L64" i="7"/>
  <c r="J64" i="7"/>
  <c r="I64" i="7"/>
  <c r="H64" i="7"/>
  <c r="E64" i="7"/>
  <c r="D64" i="7"/>
  <c r="K58" i="7"/>
  <c r="F58" i="7"/>
  <c r="H58" i="7" s="1"/>
  <c r="B58" i="7"/>
  <c r="D58" i="7" s="1"/>
  <c r="M57" i="7"/>
  <c r="L57" i="7"/>
  <c r="J57" i="7"/>
  <c r="I57" i="7"/>
  <c r="H57" i="7"/>
  <c r="E57" i="7"/>
  <c r="D57" i="7"/>
  <c r="M56" i="7"/>
  <c r="L56" i="7"/>
  <c r="J56" i="7"/>
  <c r="I56" i="7"/>
  <c r="H56" i="7"/>
  <c r="E56" i="7"/>
  <c r="D56" i="7"/>
  <c r="M55" i="7"/>
  <c r="L55" i="7"/>
  <c r="J55" i="7"/>
  <c r="I55" i="7"/>
  <c r="H55" i="7"/>
  <c r="E55" i="7"/>
  <c r="D55" i="7"/>
  <c r="M54" i="7"/>
  <c r="L54" i="7"/>
  <c r="J54" i="7"/>
  <c r="I54" i="7"/>
  <c r="H54" i="7"/>
  <c r="E54" i="7"/>
  <c r="D54" i="7"/>
  <c r="M53" i="7"/>
  <c r="L53" i="7"/>
  <c r="J53" i="7"/>
  <c r="I53" i="7"/>
  <c r="H53" i="7"/>
  <c r="E53" i="7"/>
  <c r="D53" i="7"/>
  <c r="M52" i="7"/>
  <c r="L52" i="7"/>
  <c r="J52" i="7"/>
  <c r="I52" i="7"/>
  <c r="H52" i="7"/>
  <c r="E52" i="7"/>
  <c r="D52" i="7"/>
  <c r="M51" i="7"/>
  <c r="L51" i="7"/>
  <c r="J51" i="7"/>
  <c r="I51" i="7"/>
  <c r="H51" i="7"/>
  <c r="E51" i="7"/>
  <c r="D51" i="7"/>
  <c r="M50" i="7"/>
  <c r="L50" i="7"/>
  <c r="J50" i="7"/>
  <c r="I50" i="7"/>
  <c r="H50" i="7"/>
  <c r="E50" i="7"/>
  <c r="D50" i="7"/>
  <c r="M49" i="7"/>
  <c r="L49" i="7"/>
  <c r="J49" i="7"/>
  <c r="I49" i="7"/>
  <c r="H49" i="7"/>
  <c r="E49" i="7"/>
  <c r="D49" i="7"/>
  <c r="K48" i="7"/>
  <c r="L48" i="7" s="1"/>
  <c r="F48" i="7"/>
  <c r="H48" i="7" s="1"/>
  <c r="B48" i="7"/>
  <c r="E48" i="7" s="1"/>
  <c r="K47" i="7"/>
  <c r="L47" i="7" s="1"/>
  <c r="F47" i="7"/>
  <c r="B47" i="7"/>
  <c r="E47" i="7" s="1"/>
  <c r="M46" i="7"/>
  <c r="L46" i="7"/>
  <c r="J46" i="7"/>
  <c r="I46" i="7"/>
  <c r="H46" i="7"/>
  <c r="E46" i="7"/>
  <c r="D46" i="7"/>
  <c r="M45" i="7"/>
  <c r="L45" i="7"/>
  <c r="J45" i="7"/>
  <c r="I45" i="7"/>
  <c r="H45" i="7"/>
  <c r="E45" i="7"/>
  <c r="D45" i="7"/>
  <c r="M44" i="7"/>
  <c r="L44" i="7"/>
  <c r="J44" i="7"/>
  <c r="I44" i="7"/>
  <c r="H44" i="7"/>
  <c r="E44" i="7"/>
  <c r="D44" i="7"/>
  <c r="M43" i="7"/>
  <c r="L43" i="7"/>
  <c r="J43" i="7"/>
  <c r="I43" i="7"/>
  <c r="H43" i="7"/>
  <c r="E43" i="7"/>
  <c r="D43" i="7"/>
  <c r="M42" i="7"/>
  <c r="L42" i="7"/>
  <c r="J42" i="7"/>
  <c r="I42" i="7"/>
  <c r="H42" i="7"/>
  <c r="E42" i="7"/>
  <c r="D42" i="7"/>
  <c r="M41" i="7"/>
  <c r="L41" i="7"/>
  <c r="J41" i="7"/>
  <c r="I41" i="7"/>
  <c r="H41" i="7"/>
  <c r="E41" i="7"/>
  <c r="D41" i="7"/>
  <c r="M40" i="7"/>
  <c r="L40" i="7"/>
  <c r="J40" i="7"/>
  <c r="I40" i="7"/>
  <c r="H40" i="7"/>
  <c r="E40" i="7"/>
  <c r="D40" i="7"/>
  <c r="M39" i="7"/>
  <c r="L39" i="7"/>
  <c r="J39" i="7"/>
  <c r="I39" i="7"/>
  <c r="H39" i="7"/>
  <c r="E39" i="7"/>
  <c r="D39" i="7"/>
  <c r="M38" i="7"/>
  <c r="L38" i="7"/>
  <c r="J38" i="7"/>
  <c r="I38" i="7"/>
  <c r="H38" i="7"/>
  <c r="E38" i="7"/>
  <c r="D38" i="7"/>
  <c r="M37" i="7"/>
  <c r="L37" i="7"/>
  <c r="J37" i="7"/>
  <c r="I37" i="7"/>
  <c r="H37" i="7"/>
  <c r="E37" i="7"/>
  <c r="D37" i="7"/>
  <c r="M36" i="7"/>
  <c r="L36" i="7"/>
  <c r="J36" i="7"/>
  <c r="I36" i="7"/>
  <c r="H36" i="7"/>
  <c r="E36" i="7"/>
  <c r="D36" i="7"/>
  <c r="H29" i="7"/>
  <c r="B29" i="7"/>
  <c r="L29" i="7" s="1"/>
  <c r="M28" i="7"/>
  <c r="L28" i="7"/>
  <c r="J28" i="7"/>
  <c r="I28" i="7"/>
  <c r="H28" i="7"/>
  <c r="E28" i="7"/>
  <c r="D28" i="7"/>
  <c r="M27" i="7"/>
  <c r="L27" i="7"/>
  <c r="J27" i="7"/>
  <c r="I27" i="7"/>
  <c r="H27" i="7"/>
  <c r="E27" i="7"/>
  <c r="D27" i="7"/>
  <c r="M26" i="7"/>
  <c r="L26" i="7"/>
  <c r="J26" i="7"/>
  <c r="I26" i="7"/>
  <c r="H26" i="7"/>
  <c r="E26" i="7"/>
  <c r="D26" i="7"/>
  <c r="M25" i="7"/>
  <c r="L25" i="7"/>
  <c r="J25" i="7"/>
  <c r="I25" i="7"/>
  <c r="H25" i="7"/>
  <c r="E25" i="7"/>
  <c r="D25" i="7"/>
  <c r="M24" i="7"/>
  <c r="L24" i="7"/>
  <c r="J24" i="7"/>
  <c r="I24" i="7"/>
  <c r="H24" i="7"/>
  <c r="E24" i="7"/>
  <c r="D24" i="7"/>
  <c r="M23" i="7"/>
  <c r="L23" i="7"/>
  <c r="J23" i="7"/>
  <c r="I23" i="7"/>
  <c r="H23" i="7"/>
  <c r="E23" i="7"/>
  <c r="D23" i="7"/>
  <c r="M22" i="7"/>
  <c r="L22" i="7"/>
  <c r="J22" i="7"/>
  <c r="I22" i="7"/>
  <c r="H22" i="7"/>
  <c r="E22" i="7"/>
  <c r="D22" i="7"/>
  <c r="M21" i="7"/>
  <c r="L21" i="7"/>
  <c r="J21" i="7"/>
  <c r="I21" i="7"/>
  <c r="H21" i="7"/>
  <c r="E21" i="7"/>
  <c r="D21" i="7"/>
  <c r="M20" i="7"/>
  <c r="L20" i="7"/>
  <c r="J20" i="7"/>
  <c r="I20" i="7"/>
  <c r="H20" i="7"/>
  <c r="E20" i="7"/>
  <c r="D20" i="7"/>
  <c r="L19" i="7"/>
  <c r="B19" i="7"/>
  <c r="M19" i="7" s="1"/>
  <c r="L18" i="7"/>
  <c r="H18" i="7"/>
  <c r="B18" i="7"/>
  <c r="E18" i="7" s="1"/>
  <c r="M17" i="7"/>
  <c r="L17" i="7"/>
  <c r="J17" i="7"/>
  <c r="I17" i="7"/>
  <c r="H17" i="7"/>
  <c r="E17" i="7"/>
  <c r="D17" i="7"/>
  <c r="M16" i="7"/>
  <c r="L16" i="7"/>
  <c r="J16" i="7"/>
  <c r="I16" i="7"/>
  <c r="H16" i="7"/>
  <c r="E16" i="7"/>
  <c r="D16" i="7"/>
  <c r="M15" i="7"/>
  <c r="L15" i="7"/>
  <c r="J15" i="7"/>
  <c r="I15" i="7"/>
  <c r="H15" i="7"/>
  <c r="E15" i="7"/>
  <c r="D15" i="7"/>
  <c r="M14" i="7"/>
  <c r="L14" i="7"/>
  <c r="J14" i="7"/>
  <c r="I14" i="7"/>
  <c r="H14" i="7"/>
  <c r="E14" i="7"/>
  <c r="D14" i="7"/>
  <c r="M13" i="7"/>
  <c r="L13" i="7"/>
  <c r="J13" i="7"/>
  <c r="I13" i="7"/>
  <c r="H13" i="7"/>
  <c r="E13" i="7"/>
  <c r="D13" i="7"/>
  <c r="M12" i="7"/>
  <c r="L12" i="7"/>
  <c r="J12" i="7"/>
  <c r="I12" i="7"/>
  <c r="H12" i="7"/>
  <c r="E12" i="7"/>
  <c r="D12" i="7"/>
  <c r="M11" i="7"/>
  <c r="L11" i="7"/>
  <c r="J11" i="7"/>
  <c r="I11" i="7"/>
  <c r="H11" i="7"/>
  <c r="E11" i="7"/>
  <c r="D11" i="7"/>
  <c r="M10" i="7"/>
  <c r="L10" i="7"/>
  <c r="J10" i="7"/>
  <c r="I10" i="7"/>
  <c r="H10" i="7"/>
  <c r="E10" i="7"/>
  <c r="D10" i="7"/>
  <c r="M9" i="7"/>
  <c r="L9" i="7"/>
  <c r="J9" i="7"/>
  <c r="I9" i="7"/>
  <c r="H9" i="7"/>
  <c r="E9" i="7"/>
  <c r="D9" i="7"/>
  <c r="M8" i="7"/>
  <c r="L8" i="7"/>
  <c r="J8" i="7"/>
  <c r="I8" i="7"/>
  <c r="H8" i="7"/>
  <c r="E8" i="7"/>
  <c r="D8" i="7"/>
  <c r="M7" i="7"/>
  <c r="L7" i="7"/>
  <c r="J7" i="7"/>
  <c r="I7" i="7"/>
  <c r="H7" i="7"/>
  <c r="E7" i="7"/>
  <c r="D7" i="7"/>
  <c r="M158" i="12" l="1"/>
  <c r="J197" i="11"/>
  <c r="E197" i="11"/>
  <c r="M215" i="11"/>
  <c r="J213" i="11"/>
  <c r="J168" i="11"/>
  <c r="I113" i="11"/>
  <c r="M53" i="11"/>
  <c r="J183" i="13"/>
  <c r="M206" i="13"/>
  <c r="J146" i="13"/>
  <c r="M156" i="13"/>
  <c r="M53" i="13"/>
  <c r="J203" i="13"/>
  <c r="M49" i="13"/>
  <c r="I207" i="13"/>
  <c r="J162" i="7"/>
  <c r="J220" i="7"/>
  <c r="D167" i="7"/>
  <c r="I167" i="7"/>
  <c r="L167" i="7"/>
  <c r="I163" i="7"/>
  <c r="L163" i="7"/>
  <c r="D163" i="7"/>
  <c r="M163" i="7"/>
  <c r="I154" i="7"/>
  <c r="I103" i="7"/>
  <c r="J218" i="7"/>
  <c r="H213" i="7"/>
  <c r="I209" i="7"/>
  <c r="H205" i="7"/>
  <c r="H112" i="12"/>
  <c r="M159" i="12"/>
  <c r="M156" i="12"/>
  <c r="H109" i="12"/>
  <c r="M113" i="12"/>
  <c r="M148" i="12"/>
  <c r="M153" i="12"/>
  <c r="M155" i="12"/>
  <c r="E218" i="11"/>
  <c r="J223" i="11"/>
  <c r="M206" i="11"/>
  <c r="D162" i="11"/>
  <c r="M152" i="11"/>
  <c r="L160" i="11"/>
  <c r="L154" i="11"/>
  <c r="M162" i="11"/>
  <c r="J167" i="11"/>
  <c r="J148" i="11"/>
  <c r="I85" i="11"/>
  <c r="L85" i="11"/>
  <c r="M218" i="11"/>
  <c r="I52" i="11"/>
  <c r="L29" i="11"/>
  <c r="I25" i="11"/>
  <c r="J25" i="11"/>
  <c r="L217" i="11"/>
  <c r="L208" i="11"/>
  <c r="L214" i="11"/>
  <c r="J147" i="11"/>
  <c r="M158" i="11"/>
  <c r="H156" i="11"/>
  <c r="J166" i="11"/>
  <c r="H167" i="11"/>
  <c r="H157" i="11"/>
  <c r="J152" i="11"/>
  <c r="J163" i="11"/>
  <c r="M160" i="11"/>
  <c r="L162" i="11"/>
  <c r="K165" i="11"/>
  <c r="L151" i="11"/>
  <c r="H85" i="11"/>
  <c r="L80" i="11"/>
  <c r="L213" i="11"/>
  <c r="M219" i="11"/>
  <c r="M207" i="11"/>
  <c r="L210" i="11"/>
  <c r="L204" i="11"/>
  <c r="L218" i="11"/>
  <c r="L216" i="11"/>
  <c r="K157" i="13"/>
  <c r="M150" i="13"/>
  <c r="M152" i="13"/>
  <c r="M190" i="13"/>
  <c r="M192" i="13"/>
  <c r="M194" i="13"/>
  <c r="M200" i="13"/>
  <c r="M202" i="13"/>
  <c r="M204" i="13"/>
  <c r="H138" i="13"/>
  <c r="H146" i="13"/>
  <c r="H150" i="13"/>
  <c r="F154" i="13"/>
  <c r="H154" i="13" s="1"/>
  <c r="M149" i="13"/>
  <c r="J79" i="13"/>
  <c r="J53" i="13"/>
  <c r="I195" i="13"/>
  <c r="I197" i="13"/>
  <c r="I199" i="13"/>
  <c r="H202" i="13"/>
  <c r="L53" i="13"/>
  <c r="L27" i="13"/>
  <c r="L198" i="7"/>
  <c r="M157" i="7"/>
  <c r="H167" i="7"/>
  <c r="H162" i="7"/>
  <c r="H163" i="7"/>
  <c r="H164" i="7"/>
  <c r="H153" i="7"/>
  <c r="M165" i="7"/>
  <c r="M167" i="7"/>
  <c r="M169" i="7"/>
  <c r="K170" i="7"/>
  <c r="L168" i="7"/>
  <c r="L114" i="7"/>
  <c r="K159" i="7"/>
  <c r="L156" i="7"/>
  <c r="M153" i="7"/>
  <c r="H223" i="7"/>
  <c r="H219" i="7"/>
  <c r="M205" i="7"/>
  <c r="M218" i="7"/>
  <c r="J224" i="7"/>
  <c r="J210" i="7"/>
  <c r="M132" i="7"/>
  <c r="E165" i="7"/>
  <c r="L165" i="7"/>
  <c r="I161" i="7"/>
  <c r="J155" i="7"/>
  <c r="L86" i="7"/>
  <c r="E86" i="7"/>
  <c r="D218" i="7"/>
  <c r="J216" i="7"/>
  <c r="H152" i="12"/>
  <c r="H207" i="11"/>
  <c r="H148" i="7"/>
  <c r="I115" i="12"/>
  <c r="I110" i="12"/>
  <c r="M152" i="12"/>
  <c r="M149" i="12"/>
  <c r="E114" i="12"/>
  <c r="M107" i="12"/>
  <c r="H147" i="12"/>
  <c r="H155" i="12"/>
  <c r="H119" i="12"/>
  <c r="H111" i="12"/>
  <c r="H113" i="12"/>
  <c r="H154" i="12"/>
  <c r="H159" i="12"/>
  <c r="M197" i="11"/>
  <c r="I212" i="11"/>
  <c r="J211" i="11"/>
  <c r="M192" i="11"/>
  <c r="I219" i="11"/>
  <c r="M208" i="11"/>
  <c r="M150" i="11"/>
  <c r="J203" i="11"/>
  <c r="J149" i="11"/>
  <c r="E160" i="11"/>
  <c r="J153" i="11"/>
  <c r="E152" i="11"/>
  <c r="L152" i="11"/>
  <c r="D151" i="11"/>
  <c r="J151" i="11"/>
  <c r="I149" i="11"/>
  <c r="M148" i="11"/>
  <c r="E208" i="11"/>
  <c r="I53" i="11"/>
  <c r="L53" i="11"/>
  <c r="H213" i="11"/>
  <c r="H222" i="11"/>
  <c r="H215" i="11"/>
  <c r="H223" i="11"/>
  <c r="M220" i="7"/>
  <c r="M216" i="7"/>
  <c r="J166" i="7"/>
  <c r="J157" i="7"/>
  <c r="M161" i="7"/>
  <c r="I86" i="7"/>
  <c r="J86" i="7"/>
  <c r="H158" i="7"/>
  <c r="D145" i="13"/>
  <c r="J150" i="13"/>
  <c r="I156" i="13"/>
  <c r="I202" i="13"/>
  <c r="J145" i="13"/>
  <c r="E147" i="13"/>
  <c r="E199" i="13"/>
  <c r="M145" i="13"/>
  <c r="H199" i="13"/>
  <c r="H201" i="13"/>
  <c r="M180" i="13"/>
  <c r="I194" i="13"/>
  <c r="I137" i="13"/>
  <c r="I205" i="13"/>
  <c r="M195" i="13"/>
  <c r="D195" i="13"/>
  <c r="J195" i="13"/>
  <c r="L23" i="13"/>
  <c r="M24" i="13"/>
  <c r="E158" i="12"/>
  <c r="I157" i="12"/>
  <c r="I153" i="12"/>
  <c r="J137" i="12"/>
  <c r="H150" i="12"/>
  <c r="M114" i="12"/>
  <c r="I149" i="12"/>
  <c r="E108" i="12"/>
  <c r="M108" i="12"/>
  <c r="E156" i="12"/>
  <c r="I118" i="12"/>
  <c r="H114" i="12"/>
  <c r="H151" i="12"/>
  <c r="H148" i="12"/>
  <c r="G117" i="12"/>
  <c r="M109" i="12"/>
  <c r="M147" i="12"/>
  <c r="K117" i="12"/>
  <c r="J57" i="12"/>
  <c r="J37" i="12"/>
  <c r="I112" i="12"/>
  <c r="J97" i="12"/>
  <c r="I109" i="12"/>
  <c r="M110" i="12"/>
  <c r="E118" i="12"/>
  <c r="I150" i="12"/>
  <c r="I154" i="12"/>
  <c r="F116" i="12"/>
  <c r="M111" i="12"/>
  <c r="E112" i="12"/>
  <c r="B116" i="12"/>
  <c r="D116" i="12" s="1"/>
  <c r="H118" i="12"/>
  <c r="E150" i="12"/>
  <c r="E154" i="12"/>
  <c r="I158" i="12"/>
  <c r="G116" i="12"/>
  <c r="I113" i="12"/>
  <c r="I147" i="12"/>
  <c r="I151" i="12"/>
  <c r="I107" i="12"/>
  <c r="E110" i="12"/>
  <c r="I114" i="12"/>
  <c r="C117" i="12"/>
  <c r="M118" i="12"/>
  <c r="I148" i="12"/>
  <c r="I152" i="12"/>
  <c r="I156" i="12"/>
  <c r="I159" i="12"/>
  <c r="I155" i="12"/>
  <c r="I120" i="12"/>
  <c r="J77" i="12"/>
  <c r="I108" i="12"/>
  <c r="H110" i="12"/>
  <c r="I111" i="12"/>
  <c r="M112" i="12"/>
  <c r="H115" i="12"/>
  <c r="M119" i="12"/>
  <c r="E120" i="12"/>
  <c r="E148" i="12"/>
  <c r="M150" i="12"/>
  <c r="E152" i="12"/>
  <c r="M154" i="12"/>
  <c r="J17" i="12"/>
  <c r="H154" i="11"/>
  <c r="H150" i="11"/>
  <c r="H205" i="11"/>
  <c r="E192" i="11"/>
  <c r="I192" i="11"/>
  <c r="L219" i="11"/>
  <c r="M193" i="11"/>
  <c r="J217" i="11"/>
  <c r="M216" i="11"/>
  <c r="I216" i="11"/>
  <c r="E214" i="11"/>
  <c r="M214" i="11"/>
  <c r="L211" i="11"/>
  <c r="L207" i="11"/>
  <c r="E206" i="11"/>
  <c r="I206" i="11"/>
  <c r="L203" i="11"/>
  <c r="D192" i="11"/>
  <c r="I203" i="11"/>
  <c r="E203" i="11"/>
  <c r="J192" i="11"/>
  <c r="L197" i="11"/>
  <c r="L212" i="11"/>
  <c r="M211" i="11"/>
  <c r="L206" i="11"/>
  <c r="L220" i="11"/>
  <c r="L223" i="11"/>
  <c r="D141" i="11"/>
  <c r="E141" i="11"/>
  <c r="E166" i="11"/>
  <c r="E216" i="11"/>
  <c r="L215" i="11"/>
  <c r="E215" i="11"/>
  <c r="I211" i="11"/>
  <c r="E210" i="11"/>
  <c r="I209" i="11"/>
  <c r="M204" i="11"/>
  <c r="L148" i="11"/>
  <c r="E148" i="11"/>
  <c r="E220" i="11"/>
  <c r="L136" i="11"/>
  <c r="I220" i="11"/>
  <c r="M137" i="11"/>
  <c r="M220" i="11"/>
  <c r="H163" i="11"/>
  <c r="I217" i="11"/>
  <c r="I215" i="11"/>
  <c r="J215" i="11"/>
  <c r="H153" i="11"/>
  <c r="I153" i="11"/>
  <c r="F165" i="11"/>
  <c r="L137" i="11"/>
  <c r="M136" i="11"/>
  <c r="M203" i="11"/>
  <c r="K164" i="11"/>
  <c r="D168" i="11"/>
  <c r="M168" i="11"/>
  <c r="L113" i="11"/>
  <c r="M166" i="11"/>
  <c r="D158" i="11"/>
  <c r="L158" i="11"/>
  <c r="E156" i="11"/>
  <c r="M156" i="11"/>
  <c r="D155" i="11"/>
  <c r="J155" i="11"/>
  <c r="D154" i="11"/>
  <c r="D150" i="11"/>
  <c r="I109" i="11"/>
  <c r="I147" i="11"/>
  <c r="J109" i="11"/>
  <c r="L147" i="11"/>
  <c r="L108" i="11"/>
  <c r="H161" i="11"/>
  <c r="J160" i="11"/>
  <c r="H159" i="11"/>
  <c r="H155" i="11"/>
  <c r="I155" i="11"/>
  <c r="I151" i="11"/>
  <c r="H151" i="11"/>
  <c r="H149" i="11"/>
  <c r="F164" i="11"/>
  <c r="K169" i="11"/>
  <c r="L166" i="11"/>
  <c r="E80" i="11"/>
  <c r="J80" i="11"/>
  <c r="M80" i="11"/>
  <c r="D81" i="11"/>
  <c r="E81" i="11"/>
  <c r="D80" i="11"/>
  <c r="I57" i="11"/>
  <c r="M57" i="11"/>
  <c r="I223" i="11"/>
  <c r="M223" i="11"/>
  <c r="E223" i="11"/>
  <c r="E57" i="11"/>
  <c r="E222" i="11"/>
  <c r="M222" i="11"/>
  <c r="D57" i="11"/>
  <c r="J221" i="11"/>
  <c r="L52" i="11"/>
  <c r="J219" i="11"/>
  <c r="E219" i="11"/>
  <c r="M212" i="11"/>
  <c r="E212" i="11"/>
  <c r="E211" i="11"/>
  <c r="E207" i="11"/>
  <c r="M210" i="11"/>
  <c r="I204" i="11"/>
  <c r="E204" i="11"/>
  <c r="D53" i="11"/>
  <c r="I221" i="11"/>
  <c r="J209" i="11"/>
  <c r="I207" i="11"/>
  <c r="J207" i="11"/>
  <c r="I205" i="11"/>
  <c r="J205" i="11"/>
  <c r="J53" i="11"/>
  <c r="L221" i="11"/>
  <c r="I24" i="11"/>
  <c r="L25" i="11"/>
  <c r="J24" i="11"/>
  <c r="H24" i="11"/>
  <c r="I223" i="7"/>
  <c r="M222" i="7"/>
  <c r="I220" i="7"/>
  <c r="J188" i="7"/>
  <c r="I187" i="7"/>
  <c r="I211" i="7"/>
  <c r="H211" i="7"/>
  <c r="I188" i="7"/>
  <c r="M208" i="7"/>
  <c r="I169" i="7"/>
  <c r="L169" i="7"/>
  <c r="M142" i="7"/>
  <c r="J142" i="7"/>
  <c r="L164" i="7"/>
  <c r="D162" i="7"/>
  <c r="D216" i="7"/>
  <c r="I216" i="7"/>
  <c r="E161" i="7"/>
  <c r="L216" i="7"/>
  <c r="J158" i="7"/>
  <c r="M207" i="7"/>
  <c r="M215" i="7"/>
  <c r="M148" i="7"/>
  <c r="E169" i="7"/>
  <c r="D168" i="7"/>
  <c r="J114" i="7"/>
  <c r="D158" i="7"/>
  <c r="D104" i="7"/>
  <c r="J104" i="7"/>
  <c r="H151" i="7"/>
  <c r="M150" i="7"/>
  <c r="D76" i="7"/>
  <c r="M76" i="7"/>
  <c r="I224" i="7"/>
  <c r="E223" i="7"/>
  <c r="M223" i="7"/>
  <c r="E58" i="7"/>
  <c r="E183" i="13"/>
  <c r="I198" i="13"/>
  <c r="I179" i="13"/>
  <c r="H179" i="13"/>
  <c r="M198" i="13"/>
  <c r="M196" i="13"/>
  <c r="E131" i="13"/>
  <c r="I131" i="13"/>
  <c r="J131" i="13"/>
  <c r="I204" i="13"/>
  <c r="M203" i="13"/>
  <c r="L151" i="13"/>
  <c r="I201" i="13"/>
  <c r="J201" i="13"/>
  <c r="J139" i="13"/>
  <c r="D155" i="13"/>
  <c r="E155" i="13"/>
  <c r="I152" i="13"/>
  <c r="J148" i="13"/>
  <c r="E139" i="13"/>
  <c r="E102" i="13"/>
  <c r="L101" i="13"/>
  <c r="J144" i="13"/>
  <c r="M101" i="13"/>
  <c r="I206" i="13"/>
  <c r="D49" i="13"/>
  <c r="D27" i="13"/>
  <c r="E27" i="13"/>
  <c r="J27" i="13"/>
  <c r="M27" i="13"/>
  <c r="I27" i="13"/>
  <c r="J24" i="13"/>
  <c r="L24" i="13"/>
  <c r="H149" i="12"/>
  <c r="H153" i="12"/>
  <c r="H158" i="12"/>
  <c r="H157" i="12"/>
  <c r="H189" i="13"/>
  <c r="H191" i="13"/>
  <c r="H203" i="13"/>
  <c r="H193" i="13"/>
  <c r="H204" i="7"/>
  <c r="H154" i="7"/>
  <c r="H222" i="7"/>
  <c r="H216" i="7"/>
  <c r="H217" i="7"/>
  <c r="H155" i="7"/>
  <c r="D203" i="11"/>
  <c r="H160" i="11"/>
  <c r="H209" i="11"/>
  <c r="H217" i="11"/>
  <c r="H203" i="11"/>
  <c r="E205" i="11"/>
  <c r="C164" i="11"/>
  <c r="E209" i="11"/>
  <c r="G164" i="11"/>
  <c r="H158" i="11"/>
  <c r="D156" i="11"/>
  <c r="C165" i="11"/>
  <c r="D149" i="11"/>
  <c r="E154" i="11"/>
  <c r="D147" i="11"/>
  <c r="E150" i="11"/>
  <c r="H214" i="11"/>
  <c r="H211" i="11"/>
  <c r="H219" i="11"/>
  <c r="H221" i="11"/>
  <c r="D207" i="11"/>
  <c r="D211" i="11"/>
  <c r="D215" i="11"/>
  <c r="D219" i="11"/>
  <c r="D223" i="11"/>
  <c r="H205" i="13"/>
  <c r="H139" i="13"/>
  <c r="H195" i="13"/>
  <c r="H143" i="13"/>
  <c r="H152" i="13"/>
  <c r="H141" i="13"/>
  <c r="H145" i="13"/>
  <c r="H155" i="13"/>
  <c r="H144" i="13"/>
  <c r="H147" i="13"/>
  <c r="H149" i="13"/>
  <c r="H151" i="13"/>
  <c r="H207" i="13"/>
  <c r="H192" i="13"/>
  <c r="H197" i="13"/>
  <c r="E201" i="13"/>
  <c r="J200" i="13"/>
  <c r="E180" i="13"/>
  <c r="J180" i="13"/>
  <c r="J179" i="13"/>
  <c r="I203" i="13"/>
  <c r="H196" i="13"/>
  <c r="I189" i="13"/>
  <c r="I146" i="13"/>
  <c r="I190" i="13"/>
  <c r="J128" i="13"/>
  <c r="J137" i="13"/>
  <c r="H194" i="13"/>
  <c r="H142" i="13"/>
  <c r="K154" i="13"/>
  <c r="M128" i="13"/>
  <c r="D149" i="13"/>
  <c r="J149" i="13"/>
  <c r="I144" i="13"/>
  <c r="I140" i="13"/>
  <c r="I138" i="13"/>
  <c r="D137" i="13"/>
  <c r="E101" i="13"/>
  <c r="M102" i="13"/>
  <c r="M137" i="13"/>
  <c r="B153" i="13"/>
  <c r="L153" i="13" s="1"/>
  <c r="F157" i="13"/>
  <c r="H157" i="13" s="1"/>
  <c r="J155" i="13"/>
  <c r="I151" i="13"/>
  <c r="J141" i="13"/>
  <c r="L102" i="13"/>
  <c r="D76" i="13"/>
  <c r="E76" i="13"/>
  <c r="I75" i="13"/>
  <c r="I76" i="13"/>
  <c r="J75" i="13"/>
  <c r="J76" i="13"/>
  <c r="M76" i="13"/>
  <c r="J196" i="13"/>
  <c r="I196" i="13"/>
  <c r="D50" i="13"/>
  <c r="M50" i="13"/>
  <c r="L49" i="13"/>
  <c r="H204" i="13"/>
  <c r="J193" i="13"/>
  <c r="I193" i="13"/>
  <c r="I192" i="13"/>
  <c r="I191" i="13"/>
  <c r="J50" i="13"/>
  <c r="I50" i="13"/>
  <c r="D24" i="13"/>
  <c r="D224" i="7"/>
  <c r="L224" i="7"/>
  <c r="D222" i="7"/>
  <c r="M198" i="7"/>
  <c r="E198" i="7"/>
  <c r="D198" i="7"/>
  <c r="J198" i="7"/>
  <c r="I219" i="7"/>
  <c r="M219" i="7"/>
  <c r="D210" i="7"/>
  <c r="J209" i="7"/>
  <c r="D187" i="7"/>
  <c r="I198" i="7"/>
  <c r="I217" i="7"/>
  <c r="H209" i="7"/>
  <c r="J208" i="7"/>
  <c r="H187" i="7"/>
  <c r="H188" i="7"/>
  <c r="L206" i="7"/>
  <c r="M188" i="7"/>
  <c r="M204" i="7"/>
  <c r="D166" i="7"/>
  <c r="D142" i="7"/>
  <c r="L220" i="7"/>
  <c r="D220" i="7"/>
  <c r="E219" i="7"/>
  <c r="E157" i="7"/>
  <c r="E213" i="7"/>
  <c r="M156" i="7"/>
  <c r="D154" i="7"/>
  <c r="E207" i="7"/>
  <c r="E151" i="7"/>
  <c r="J207" i="7"/>
  <c r="E205" i="7"/>
  <c r="J149" i="7"/>
  <c r="I205" i="7"/>
  <c r="J205" i="7"/>
  <c r="D204" i="7"/>
  <c r="J204" i="7"/>
  <c r="L204" i="7"/>
  <c r="E132" i="7"/>
  <c r="I132" i="7"/>
  <c r="J132" i="7"/>
  <c r="I166" i="7"/>
  <c r="H166" i="7"/>
  <c r="I221" i="7"/>
  <c r="I204" i="7"/>
  <c r="H215" i="7"/>
  <c r="L142" i="7"/>
  <c r="L219" i="7"/>
  <c r="M212" i="7"/>
  <c r="D164" i="7"/>
  <c r="I164" i="7"/>
  <c r="I156" i="7"/>
  <c r="E156" i="7"/>
  <c r="E150" i="7"/>
  <c r="E149" i="7"/>
  <c r="M103" i="7"/>
  <c r="E103" i="7"/>
  <c r="D103" i="7"/>
  <c r="D148" i="7"/>
  <c r="H104" i="7"/>
  <c r="J103" i="7"/>
  <c r="I104" i="7"/>
  <c r="J148" i="7"/>
  <c r="L154" i="7"/>
  <c r="I75" i="7"/>
  <c r="J75" i="7"/>
  <c r="L76" i="7"/>
  <c r="M221" i="7"/>
  <c r="E221" i="7"/>
  <c r="M58" i="7"/>
  <c r="M217" i="7"/>
  <c r="E212" i="7"/>
  <c r="E211" i="7"/>
  <c r="J211" i="7"/>
  <c r="M210" i="7"/>
  <c r="E209" i="7"/>
  <c r="D208" i="7"/>
  <c r="E206" i="7"/>
  <c r="M206" i="7"/>
  <c r="D48" i="7"/>
  <c r="J47" i="7"/>
  <c r="H207" i="7"/>
  <c r="H47" i="7"/>
  <c r="I47" i="7"/>
  <c r="J48" i="7"/>
  <c r="L221" i="7"/>
  <c r="M47" i="7"/>
  <c r="D29" i="7"/>
  <c r="E29" i="7"/>
  <c r="I29" i="7"/>
  <c r="J29" i="7"/>
  <c r="M29" i="7"/>
  <c r="J18" i="7"/>
  <c r="I19" i="7"/>
  <c r="E19" i="7"/>
  <c r="J19" i="7"/>
  <c r="H224" i="7"/>
  <c r="H208" i="7"/>
  <c r="H212" i="7"/>
  <c r="E216" i="7"/>
  <c r="E220" i="7"/>
  <c r="H152" i="7"/>
  <c r="H210" i="7"/>
  <c r="E224" i="7"/>
  <c r="E208" i="7"/>
  <c r="E214" i="7"/>
  <c r="D206" i="7"/>
  <c r="H150" i="7"/>
  <c r="H156" i="7"/>
  <c r="E154" i="7"/>
  <c r="E167" i="7"/>
  <c r="E152" i="7"/>
  <c r="E163" i="7"/>
  <c r="H206" i="7"/>
  <c r="H214" i="7"/>
  <c r="H220" i="7"/>
  <c r="H221" i="7"/>
  <c r="H218" i="7"/>
  <c r="E218" i="7"/>
  <c r="E222" i="7"/>
  <c r="I16" i="12"/>
  <c r="I36" i="12"/>
  <c r="I56" i="12"/>
  <c r="I76" i="12"/>
  <c r="I96" i="12"/>
  <c r="J108" i="12"/>
  <c r="J110" i="12"/>
  <c r="J112" i="12"/>
  <c r="J114" i="12"/>
  <c r="F117" i="12"/>
  <c r="J118" i="12"/>
  <c r="J120" i="12"/>
  <c r="I136" i="12"/>
  <c r="J148" i="12"/>
  <c r="J150" i="12"/>
  <c r="J152" i="12"/>
  <c r="J154" i="12"/>
  <c r="J156" i="12"/>
  <c r="J158" i="12"/>
  <c r="J16" i="12"/>
  <c r="J36" i="12"/>
  <c r="J56" i="12"/>
  <c r="J76" i="12"/>
  <c r="J96" i="12"/>
  <c r="J136" i="12"/>
  <c r="I17" i="12"/>
  <c r="I37" i="12"/>
  <c r="I57" i="12"/>
  <c r="I77" i="12"/>
  <c r="I97" i="12"/>
  <c r="H107" i="12"/>
  <c r="D108" i="12"/>
  <c r="L108" i="12"/>
  <c r="D110" i="12"/>
  <c r="L110" i="12"/>
  <c r="D112" i="12"/>
  <c r="L112" i="12"/>
  <c r="D114" i="12"/>
  <c r="L114" i="12"/>
  <c r="D118" i="12"/>
  <c r="L118" i="12"/>
  <c r="D120" i="12"/>
  <c r="L120" i="12"/>
  <c r="I137" i="12"/>
  <c r="D148" i="12"/>
  <c r="L148" i="12"/>
  <c r="D150" i="12"/>
  <c r="L150" i="12"/>
  <c r="D152" i="12"/>
  <c r="L152" i="12"/>
  <c r="D154" i="12"/>
  <c r="L154" i="12"/>
  <c r="D156" i="12"/>
  <c r="L156" i="12"/>
  <c r="D158" i="12"/>
  <c r="L158" i="12"/>
  <c r="L36" i="12"/>
  <c r="L136" i="12"/>
  <c r="D36" i="12"/>
  <c r="M36" i="12"/>
  <c r="M76" i="12"/>
  <c r="D96" i="12"/>
  <c r="M96" i="12"/>
  <c r="J109" i="12"/>
  <c r="J113" i="12"/>
  <c r="J119" i="12"/>
  <c r="D136" i="12"/>
  <c r="J151" i="12"/>
  <c r="J155" i="12"/>
  <c r="J157" i="12"/>
  <c r="L37" i="12"/>
  <c r="L57" i="12"/>
  <c r="L137" i="12"/>
  <c r="D17" i="12"/>
  <c r="M17" i="12"/>
  <c r="D37" i="12"/>
  <c r="M37" i="12"/>
  <c r="D57" i="12"/>
  <c r="M57" i="12"/>
  <c r="D77" i="12"/>
  <c r="M77" i="12"/>
  <c r="D97" i="12"/>
  <c r="M97" i="12"/>
  <c r="D107" i="12"/>
  <c r="L107" i="12"/>
  <c r="D109" i="12"/>
  <c r="L109" i="12"/>
  <c r="D111" i="12"/>
  <c r="L111" i="12"/>
  <c r="D113" i="12"/>
  <c r="L113" i="12"/>
  <c r="D115" i="12"/>
  <c r="L115" i="12"/>
  <c r="D119" i="12"/>
  <c r="L119" i="12"/>
  <c r="D137" i="12"/>
  <c r="M137" i="12"/>
  <c r="D147" i="12"/>
  <c r="L147" i="12"/>
  <c r="D149" i="12"/>
  <c r="L149" i="12"/>
  <c r="D151" i="12"/>
  <c r="L151" i="12"/>
  <c r="D153" i="12"/>
  <c r="L153" i="12"/>
  <c r="D155" i="12"/>
  <c r="L155" i="12"/>
  <c r="D157" i="12"/>
  <c r="L157" i="12"/>
  <c r="D159" i="12"/>
  <c r="L159" i="12"/>
  <c r="L16" i="12"/>
  <c r="L56" i="12"/>
  <c r="L76" i="12"/>
  <c r="L96" i="12"/>
  <c r="D16" i="12"/>
  <c r="M16" i="12"/>
  <c r="D56" i="12"/>
  <c r="M56" i="12"/>
  <c r="D76" i="12"/>
  <c r="J107" i="12"/>
  <c r="J111" i="12"/>
  <c r="J115" i="12"/>
  <c r="B117" i="12"/>
  <c r="M136" i="12"/>
  <c r="J147" i="12"/>
  <c r="J149" i="12"/>
  <c r="J153" i="12"/>
  <c r="J159" i="12"/>
  <c r="L17" i="12"/>
  <c r="L77" i="12"/>
  <c r="L97" i="12"/>
  <c r="E107" i="12"/>
  <c r="E109" i="12"/>
  <c r="E111" i="12"/>
  <c r="E113" i="12"/>
  <c r="E115" i="12"/>
  <c r="E119" i="12"/>
  <c r="E147" i="12"/>
  <c r="E149" i="12"/>
  <c r="E151" i="12"/>
  <c r="E153" i="12"/>
  <c r="E155" i="12"/>
  <c r="E157" i="12"/>
  <c r="E159" i="12"/>
  <c r="D159" i="11"/>
  <c r="M159" i="11"/>
  <c r="E159" i="11"/>
  <c r="L159" i="11"/>
  <c r="I193" i="11"/>
  <c r="J193" i="11"/>
  <c r="H80" i="11"/>
  <c r="M113" i="11"/>
  <c r="D148" i="11"/>
  <c r="D152" i="11"/>
  <c r="M153" i="11"/>
  <c r="E153" i="11"/>
  <c r="E158" i="11"/>
  <c r="D160" i="11"/>
  <c r="D193" i="11"/>
  <c r="H197" i="11"/>
  <c r="H206" i="11"/>
  <c r="H210" i="11"/>
  <c r="H218" i="11"/>
  <c r="D29" i="11"/>
  <c r="I80" i="11"/>
  <c r="M108" i="11"/>
  <c r="D136" i="11"/>
  <c r="D166" i="11"/>
  <c r="L205" i="11"/>
  <c r="L209" i="11"/>
  <c r="I214" i="11"/>
  <c r="I222" i="11"/>
  <c r="D113" i="11"/>
  <c r="E136" i="11"/>
  <c r="L150" i="11"/>
  <c r="J154" i="11"/>
  <c r="M154" i="11"/>
  <c r="E162" i="11"/>
  <c r="D205" i="11"/>
  <c r="M205" i="11"/>
  <c r="D209" i="11"/>
  <c r="M209" i="11"/>
  <c r="D213" i="11"/>
  <c r="M213" i="11"/>
  <c r="D217" i="11"/>
  <c r="M217" i="11"/>
  <c r="D221" i="11"/>
  <c r="M221" i="11"/>
  <c r="D24" i="11"/>
  <c r="M24" i="11"/>
  <c r="H53" i="11"/>
  <c r="J57" i="11"/>
  <c r="L81" i="11"/>
  <c r="D109" i="11"/>
  <c r="M109" i="11"/>
  <c r="E113" i="11"/>
  <c r="I137" i="11"/>
  <c r="M141" i="11"/>
  <c r="M155" i="11"/>
  <c r="E155" i="11"/>
  <c r="L155" i="11"/>
  <c r="L156" i="11"/>
  <c r="J157" i="11"/>
  <c r="I159" i="11"/>
  <c r="F169" i="11"/>
  <c r="H169" i="11" s="1"/>
  <c r="H166" i="11"/>
  <c r="E168" i="11"/>
  <c r="H192" i="11"/>
  <c r="E213" i="11"/>
  <c r="E217" i="11"/>
  <c r="E221" i="11"/>
  <c r="L161" i="11"/>
  <c r="M161" i="11"/>
  <c r="E161" i="11"/>
  <c r="D161" i="11"/>
  <c r="L168" i="11"/>
  <c r="E52" i="11"/>
  <c r="M52" i="11"/>
  <c r="D52" i="11"/>
  <c r="M149" i="11"/>
  <c r="E149" i="11"/>
  <c r="L163" i="11"/>
  <c r="M163" i="11"/>
  <c r="E163" i="11"/>
  <c r="D163" i="11"/>
  <c r="B165" i="11"/>
  <c r="D167" i="11"/>
  <c r="M167" i="11"/>
  <c r="E167" i="11"/>
  <c r="L167" i="11"/>
  <c r="H57" i="11"/>
  <c r="D137" i="11"/>
  <c r="H147" i="11"/>
  <c r="L149" i="11"/>
  <c r="L153" i="11"/>
  <c r="B169" i="11"/>
  <c r="E193" i="11"/>
  <c r="I197" i="11"/>
  <c r="F224" i="11"/>
  <c r="H224" i="11" s="1"/>
  <c r="L24" i="11"/>
  <c r="J85" i="11"/>
  <c r="M85" i="11"/>
  <c r="J108" i="11"/>
  <c r="I108" i="11"/>
  <c r="L109" i="11"/>
  <c r="J150" i="11"/>
  <c r="D153" i="11"/>
  <c r="G165" i="11"/>
  <c r="K224" i="11"/>
  <c r="E25" i="11"/>
  <c r="M25" i="11"/>
  <c r="D25" i="11"/>
  <c r="I29" i="11"/>
  <c r="J52" i="11"/>
  <c r="E85" i="11"/>
  <c r="E108" i="11"/>
  <c r="J136" i="11"/>
  <c r="J137" i="11"/>
  <c r="B164" i="11"/>
  <c r="M147" i="11"/>
  <c r="E147" i="11"/>
  <c r="M151" i="11"/>
  <c r="E151" i="11"/>
  <c r="J156" i="11"/>
  <c r="J159" i="11"/>
  <c r="I161" i="11"/>
  <c r="H168" i="11"/>
  <c r="H204" i="11"/>
  <c r="H208" i="11"/>
  <c r="H212" i="11"/>
  <c r="H216" i="11"/>
  <c r="H220" i="11"/>
  <c r="M29" i="11"/>
  <c r="J29" i="11"/>
  <c r="J81" i="11"/>
  <c r="I81" i="11"/>
  <c r="J113" i="11"/>
  <c r="J141" i="11"/>
  <c r="B224" i="11"/>
  <c r="I141" i="11"/>
  <c r="L157" i="11"/>
  <c r="M157" i="11"/>
  <c r="E157" i="11"/>
  <c r="D157" i="11"/>
  <c r="J158" i="11"/>
  <c r="J161" i="11"/>
  <c r="I163" i="11"/>
  <c r="I167" i="11"/>
  <c r="L193" i="11"/>
  <c r="I148" i="11"/>
  <c r="I150" i="11"/>
  <c r="I152" i="11"/>
  <c r="I154" i="11"/>
  <c r="I156" i="11"/>
  <c r="I158" i="11"/>
  <c r="I160" i="11"/>
  <c r="I162" i="11"/>
  <c r="I166" i="11"/>
  <c r="I168" i="11"/>
  <c r="L192" i="11"/>
  <c r="J204" i="11"/>
  <c r="J206" i="11"/>
  <c r="J208" i="11"/>
  <c r="J210" i="11"/>
  <c r="J212" i="11"/>
  <c r="J214" i="11"/>
  <c r="J216" i="11"/>
  <c r="J218" i="11"/>
  <c r="J220" i="11"/>
  <c r="J222" i="11"/>
  <c r="D204" i="11"/>
  <c r="D206" i="11"/>
  <c r="D208" i="11"/>
  <c r="D210" i="11"/>
  <c r="D212" i="11"/>
  <c r="D214" i="11"/>
  <c r="D216" i="11"/>
  <c r="D218" i="11"/>
  <c r="D220" i="11"/>
  <c r="D222" i="11"/>
  <c r="H180" i="13"/>
  <c r="M189" i="13"/>
  <c r="L191" i="13"/>
  <c r="D203" i="13"/>
  <c r="M205" i="13"/>
  <c r="L207" i="13"/>
  <c r="E23" i="13"/>
  <c r="M23" i="13"/>
  <c r="D23" i="13"/>
  <c r="J101" i="13"/>
  <c r="I101" i="13"/>
  <c r="E105" i="13"/>
  <c r="H128" i="13"/>
  <c r="E141" i="13"/>
  <c r="M143" i="13"/>
  <c r="E149" i="13"/>
  <c r="M151" i="13"/>
  <c r="I180" i="13"/>
  <c r="D189" i="13"/>
  <c r="M191" i="13"/>
  <c r="L193" i="13"/>
  <c r="J197" i="13"/>
  <c r="H198" i="13"/>
  <c r="D205" i="13"/>
  <c r="M207" i="13"/>
  <c r="H27" i="13"/>
  <c r="D101" i="13"/>
  <c r="D102" i="13"/>
  <c r="I127" i="13"/>
  <c r="I128" i="13"/>
  <c r="L137" i="13"/>
  <c r="H140" i="13"/>
  <c r="D143" i="13"/>
  <c r="M144" i="13"/>
  <c r="E144" i="13"/>
  <c r="L144" i="13"/>
  <c r="D144" i="13"/>
  <c r="L145" i="13"/>
  <c r="H148" i="13"/>
  <c r="D151" i="13"/>
  <c r="E189" i="13"/>
  <c r="D191" i="13"/>
  <c r="M193" i="13"/>
  <c r="L195" i="13"/>
  <c r="J199" i="13"/>
  <c r="H200" i="13"/>
  <c r="E205" i="13"/>
  <c r="D207" i="13"/>
  <c r="L189" i="13"/>
  <c r="L205" i="13"/>
  <c r="D105" i="13"/>
  <c r="M142" i="13"/>
  <c r="E142" i="13"/>
  <c r="L142" i="13"/>
  <c r="D142" i="13"/>
  <c r="L143" i="13"/>
  <c r="J105" i="13"/>
  <c r="E191" i="13"/>
  <c r="L197" i="13"/>
  <c r="I200" i="13"/>
  <c r="F208" i="13"/>
  <c r="H208" i="13" s="1"/>
  <c r="H24" i="13"/>
  <c r="L50" i="13"/>
  <c r="I53" i="13"/>
  <c r="B208" i="13"/>
  <c r="I139" i="13"/>
  <c r="J140" i="13"/>
  <c r="I147" i="13"/>
  <c r="L147" i="13"/>
  <c r="H183" i="13"/>
  <c r="E193" i="13"/>
  <c r="M197" i="13"/>
  <c r="L199" i="13"/>
  <c r="J23" i="13"/>
  <c r="I24" i="13"/>
  <c r="D53" i="13"/>
  <c r="H79" i="13"/>
  <c r="J102" i="13"/>
  <c r="L105" i="13"/>
  <c r="E137" i="13"/>
  <c r="M139" i="13"/>
  <c r="I142" i="13"/>
  <c r="E145" i="13"/>
  <c r="M147" i="13"/>
  <c r="I150" i="13"/>
  <c r="L155" i="13"/>
  <c r="I183" i="13"/>
  <c r="J189" i="13"/>
  <c r="H190" i="13"/>
  <c r="E195" i="13"/>
  <c r="D197" i="13"/>
  <c r="M199" i="13"/>
  <c r="L201" i="13"/>
  <c r="J205" i="13"/>
  <c r="H206" i="13"/>
  <c r="E127" i="13"/>
  <c r="M127" i="13"/>
  <c r="D127" i="13"/>
  <c r="J127" i="13"/>
  <c r="E143" i="13"/>
  <c r="I148" i="13"/>
  <c r="E151" i="13"/>
  <c r="E207" i="13"/>
  <c r="I23" i="13"/>
  <c r="E75" i="13"/>
  <c r="M75" i="13"/>
  <c r="D75" i="13"/>
  <c r="M138" i="13"/>
  <c r="E138" i="13"/>
  <c r="L138" i="13"/>
  <c r="D138" i="13"/>
  <c r="L139" i="13"/>
  <c r="M146" i="13"/>
  <c r="E146" i="13"/>
  <c r="L146" i="13"/>
  <c r="D146" i="13"/>
  <c r="J49" i="13"/>
  <c r="I49" i="13"/>
  <c r="E53" i="13"/>
  <c r="M105" i="13"/>
  <c r="H131" i="13"/>
  <c r="F153" i="13"/>
  <c r="H137" i="13"/>
  <c r="D139" i="13"/>
  <c r="M140" i="13"/>
  <c r="E140" i="13"/>
  <c r="L140" i="13"/>
  <c r="D140" i="13"/>
  <c r="I141" i="13"/>
  <c r="L141" i="13"/>
  <c r="J142" i="13"/>
  <c r="J143" i="13"/>
  <c r="D147" i="13"/>
  <c r="M148" i="13"/>
  <c r="E148" i="13"/>
  <c r="L148" i="13"/>
  <c r="D148" i="13"/>
  <c r="I149" i="13"/>
  <c r="L149" i="13"/>
  <c r="J151" i="13"/>
  <c r="M155" i="13"/>
  <c r="B157" i="13"/>
  <c r="K208" i="13"/>
  <c r="J191" i="13"/>
  <c r="E197" i="13"/>
  <c r="D199" i="13"/>
  <c r="M201" i="13"/>
  <c r="L203" i="13"/>
  <c r="J207" i="13"/>
  <c r="B154" i="13"/>
  <c r="L179" i="13"/>
  <c r="J190" i="13"/>
  <c r="J194" i="13"/>
  <c r="J198" i="13"/>
  <c r="J206" i="13"/>
  <c r="D179" i="13"/>
  <c r="M179" i="13"/>
  <c r="J152" i="13"/>
  <c r="J202" i="13"/>
  <c r="J204" i="13"/>
  <c r="L79" i="13"/>
  <c r="L128" i="13"/>
  <c r="L131" i="13"/>
  <c r="D150" i="13"/>
  <c r="L150" i="13"/>
  <c r="D152" i="13"/>
  <c r="L152" i="13"/>
  <c r="D156" i="13"/>
  <c r="L156" i="13"/>
  <c r="L180" i="13"/>
  <c r="L183" i="13"/>
  <c r="D190" i="13"/>
  <c r="L190" i="13"/>
  <c r="D192" i="13"/>
  <c r="L192" i="13"/>
  <c r="D194" i="13"/>
  <c r="L194" i="13"/>
  <c r="D196" i="13"/>
  <c r="L196" i="13"/>
  <c r="D198" i="13"/>
  <c r="L198" i="13"/>
  <c r="D200" i="13"/>
  <c r="L200" i="13"/>
  <c r="D202" i="13"/>
  <c r="L202" i="13"/>
  <c r="D204" i="13"/>
  <c r="L204" i="13"/>
  <c r="D206" i="13"/>
  <c r="L206" i="13"/>
  <c r="J156" i="13"/>
  <c r="J192" i="13"/>
  <c r="D128" i="13"/>
  <c r="D131" i="13"/>
  <c r="E150" i="13"/>
  <c r="E152" i="13"/>
  <c r="E156" i="13"/>
  <c r="D180" i="13"/>
  <c r="D183" i="13"/>
  <c r="E190" i="13"/>
  <c r="E192" i="13"/>
  <c r="E194" i="13"/>
  <c r="E196" i="13"/>
  <c r="E198" i="13"/>
  <c r="E200" i="13"/>
  <c r="E202" i="13"/>
  <c r="E204" i="13"/>
  <c r="E206" i="13"/>
  <c r="M131" i="7"/>
  <c r="L151" i="7"/>
  <c r="D151" i="7"/>
  <c r="I152" i="7"/>
  <c r="I155" i="7"/>
  <c r="K160" i="7"/>
  <c r="L213" i="7"/>
  <c r="D213" i="7"/>
  <c r="I214" i="7"/>
  <c r="I18" i="7"/>
  <c r="H19" i="7"/>
  <c r="M48" i="7"/>
  <c r="J58" i="7"/>
  <c r="I58" i="7"/>
  <c r="B225" i="7"/>
  <c r="D131" i="7"/>
  <c r="L148" i="7"/>
  <c r="M151" i="7"/>
  <c r="J152" i="7"/>
  <c r="B160" i="7"/>
  <c r="J161" i="7"/>
  <c r="J165" i="7"/>
  <c r="J169" i="7"/>
  <c r="M187" i="7"/>
  <c r="L207" i="7"/>
  <c r="D207" i="7"/>
  <c r="I208" i="7"/>
  <c r="L210" i="7"/>
  <c r="M213" i="7"/>
  <c r="J214" i="7"/>
  <c r="I218" i="7"/>
  <c r="I222" i="7"/>
  <c r="M224" i="7"/>
  <c r="L155" i="7"/>
  <c r="D155" i="7"/>
  <c r="L217" i="7"/>
  <c r="D217" i="7"/>
  <c r="J217" i="7"/>
  <c r="J76" i="7"/>
  <c r="H142" i="7"/>
  <c r="E148" i="7"/>
  <c r="L149" i="7"/>
  <c r="D149" i="7"/>
  <c r="I150" i="7"/>
  <c r="L152" i="7"/>
  <c r="I153" i="7"/>
  <c r="M155" i="7"/>
  <c r="J156" i="7"/>
  <c r="D161" i="7"/>
  <c r="M162" i="7"/>
  <c r="E162" i="7"/>
  <c r="D165" i="7"/>
  <c r="M166" i="7"/>
  <c r="E166" i="7"/>
  <c r="D169" i="7"/>
  <c r="B170" i="7"/>
  <c r="E210" i="7"/>
  <c r="L211" i="7"/>
  <c r="D211" i="7"/>
  <c r="I212" i="7"/>
  <c r="L214" i="7"/>
  <c r="I215" i="7"/>
  <c r="M104" i="7"/>
  <c r="E114" i="7"/>
  <c r="D114" i="7"/>
  <c r="M114" i="7"/>
  <c r="I131" i="7"/>
  <c r="H132" i="7"/>
  <c r="I142" i="7"/>
  <c r="M149" i="7"/>
  <c r="J150" i="7"/>
  <c r="D152" i="7"/>
  <c r="M152" i="7"/>
  <c r="J153" i="7"/>
  <c r="E155" i="7"/>
  <c r="H157" i="7"/>
  <c r="E158" i="7"/>
  <c r="B159" i="7"/>
  <c r="F160" i="7"/>
  <c r="H160" i="7" s="1"/>
  <c r="L162" i="7"/>
  <c r="L166" i="7"/>
  <c r="H198" i="7"/>
  <c r="E204" i="7"/>
  <c r="L205" i="7"/>
  <c r="D205" i="7"/>
  <c r="I206" i="7"/>
  <c r="L208" i="7"/>
  <c r="M211" i="7"/>
  <c r="J212" i="7"/>
  <c r="D214" i="7"/>
  <c r="M214" i="7"/>
  <c r="J215" i="7"/>
  <c r="E217" i="7"/>
  <c r="L218" i="7"/>
  <c r="L222" i="7"/>
  <c r="F225" i="7"/>
  <c r="H225" i="7" s="1"/>
  <c r="J131" i="7"/>
  <c r="I157" i="7"/>
  <c r="M75" i="7"/>
  <c r="M86" i="7"/>
  <c r="I148" i="7"/>
  <c r="L150" i="7"/>
  <c r="I151" i="7"/>
  <c r="J154" i="7"/>
  <c r="D156" i="7"/>
  <c r="F170" i="7"/>
  <c r="H170" i="7" s="1"/>
  <c r="J187" i="7"/>
  <c r="L209" i="7"/>
  <c r="D209" i="7"/>
  <c r="I210" i="7"/>
  <c r="L212" i="7"/>
  <c r="I213" i="7"/>
  <c r="M18" i="7"/>
  <c r="L153" i="7"/>
  <c r="D153" i="7"/>
  <c r="F159" i="7"/>
  <c r="H159" i="7" s="1"/>
  <c r="J206" i="7"/>
  <c r="L215" i="7"/>
  <c r="D215" i="7"/>
  <c r="D18" i="7"/>
  <c r="I48" i="7"/>
  <c r="L58" i="7"/>
  <c r="D75" i="7"/>
  <c r="I76" i="7"/>
  <c r="I114" i="7"/>
  <c r="D150" i="7"/>
  <c r="J151" i="7"/>
  <c r="E153" i="7"/>
  <c r="L157" i="7"/>
  <c r="D157" i="7"/>
  <c r="I158" i="7"/>
  <c r="H161" i="7"/>
  <c r="M164" i="7"/>
  <c r="E164" i="7"/>
  <c r="H165" i="7"/>
  <c r="M168" i="7"/>
  <c r="E168" i="7"/>
  <c r="H169" i="7"/>
  <c r="K225" i="7"/>
  <c r="I207" i="7"/>
  <c r="M209" i="7"/>
  <c r="D212" i="7"/>
  <c r="J213" i="7"/>
  <c r="E215" i="7"/>
  <c r="J219" i="7"/>
  <c r="J221" i="7"/>
  <c r="J223" i="7"/>
  <c r="D19" i="7"/>
  <c r="D47" i="7"/>
  <c r="D132" i="7"/>
  <c r="D188" i="7"/>
  <c r="D219" i="7"/>
  <c r="D221" i="7"/>
  <c r="D223" i="7"/>
  <c r="H153" i="13" l="1"/>
  <c r="H117" i="12"/>
  <c r="H116" i="12"/>
  <c r="H165" i="11"/>
  <c r="J116" i="12"/>
  <c r="L116" i="12"/>
  <c r="M116" i="12"/>
  <c r="E116" i="12"/>
  <c r="I116" i="12"/>
  <c r="H164" i="11"/>
  <c r="M153" i="13"/>
  <c r="D153" i="13"/>
  <c r="I153" i="13"/>
  <c r="J153" i="13"/>
  <c r="M117" i="12"/>
  <c r="E117" i="12"/>
  <c r="J117" i="12"/>
  <c r="L117" i="12"/>
  <c r="D117" i="12"/>
  <c r="I117" i="12"/>
  <c r="L169" i="11"/>
  <c r="D169" i="11"/>
  <c r="M169" i="11"/>
  <c r="E169" i="11"/>
  <c r="I169" i="11"/>
  <c r="J169" i="11"/>
  <c r="J164" i="11"/>
  <c r="I164" i="11"/>
  <c r="D164" i="11"/>
  <c r="L164" i="11"/>
  <c r="E164" i="11"/>
  <c r="M164" i="11"/>
  <c r="D165" i="11"/>
  <c r="M165" i="11"/>
  <c r="E165" i="11"/>
  <c r="L165" i="11"/>
  <c r="J165" i="11"/>
  <c r="I165" i="11"/>
  <c r="L224" i="11"/>
  <c r="D224" i="11"/>
  <c r="J224" i="11"/>
  <c r="M224" i="11"/>
  <c r="I224" i="11"/>
  <c r="E224" i="11"/>
  <c r="I157" i="13"/>
  <c r="M157" i="13"/>
  <c r="L157" i="13"/>
  <c r="J157" i="13"/>
  <c r="E157" i="13"/>
  <c r="D157" i="13"/>
  <c r="M208" i="13"/>
  <c r="E208" i="13"/>
  <c r="L208" i="13"/>
  <c r="D208" i="13"/>
  <c r="J208" i="13"/>
  <c r="I208" i="13"/>
  <c r="E153" i="13"/>
  <c r="M154" i="13"/>
  <c r="E154" i="13"/>
  <c r="J154" i="13"/>
  <c r="L154" i="13"/>
  <c r="D154" i="13"/>
  <c r="I154" i="13"/>
  <c r="M170" i="7"/>
  <c r="E170" i="7"/>
  <c r="D170" i="7"/>
  <c r="L170" i="7"/>
  <c r="J170" i="7"/>
  <c r="I170" i="7"/>
  <c r="L225" i="7"/>
  <c r="D225" i="7"/>
  <c r="J225" i="7"/>
  <c r="I225" i="7"/>
  <c r="E225" i="7"/>
  <c r="M225" i="7"/>
  <c r="E159" i="7"/>
  <c r="D159" i="7"/>
  <c r="I159" i="7"/>
  <c r="M159" i="7"/>
  <c r="J159" i="7"/>
  <c r="D160" i="7"/>
  <c r="M160" i="7"/>
  <c r="J160" i="7"/>
  <c r="I160" i="7"/>
  <c r="E160" i="7"/>
  <c r="D17" i="6" l="1"/>
  <c r="D16" i="6"/>
  <c r="D15" i="6"/>
  <c r="O19" i="6"/>
  <c r="N19" i="6"/>
  <c r="L19" i="6"/>
  <c r="K19" i="6"/>
  <c r="I19" i="6"/>
  <c r="G19" i="6"/>
  <c r="E19" i="6"/>
  <c r="D19" i="6"/>
  <c r="D26" i="6" l="1"/>
  <c r="E26" i="6"/>
  <c r="M77" i="6"/>
  <c r="M74" i="6"/>
  <c r="M72" i="6"/>
  <c r="M70" i="6"/>
  <c r="M68" i="6"/>
  <c r="M108" i="6"/>
  <c r="M106" i="6"/>
  <c r="M104" i="6"/>
  <c r="M102" i="6"/>
  <c r="D74" i="6" l="1"/>
  <c r="G118" i="6" l="1"/>
  <c r="F118" i="6"/>
  <c r="D118" i="6"/>
  <c r="C118" i="6"/>
  <c r="G117" i="6"/>
  <c r="F117" i="6"/>
  <c r="D117" i="6"/>
  <c r="C117" i="6"/>
  <c r="G119" i="6"/>
  <c r="F119" i="6"/>
  <c r="C119" i="6"/>
  <c r="D119" i="6"/>
  <c r="G87" i="6"/>
  <c r="F87" i="6"/>
  <c r="D87" i="6"/>
  <c r="C87" i="6"/>
  <c r="G86" i="6"/>
  <c r="F86" i="6"/>
  <c r="D86" i="6"/>
  <c r="C86" i="6"/>
  <c r="G88" i="6"/>
  <c r="F88" i="6"/>
  <c r="D88" i="6"/>
  <c r="C88" i="6"/>
  <c r="G85" i="6"/>
  <c r="F85" i="6"/>
  <c r="D85" i="6"/>
  <c r="C85" i="6"/>
  <c r="O23" i="6" l="1"/>
  <c r="N23" i="6"/>
  <c r="L23" i="6"/>
  <c r="K23" i="6"/>
  <c r="I23" i="6"/>
  <c r="G23" i="6"/>
  <c r="E23" i="6"/>
  <c r="D23" i="6"/>
  <c r="O22" i="6"/>
  <c r="N22" i="6"/>
  <c r="L22" i="6"/>
  <c r="K22" i="6"/>
  <c r="I22" i="6"/>
  <c r="G22" i="6"/>
  <c r="E22" i="6"/>
  <c r="D22" i="6"/>
  <c r="O12" i="6" l="1"/>
  <c r="N12" i="6"/>
  <c r="L12" i="6"/>
  <c r="K12" i="6"/>
  <c r="I12" i="6"/>
  <c r="G12" i="6"/>
  <c r="E12" i="6"/>
  <c r="D12" i="6"/>
  <c r="O11" i="6"/>
  <c r="N11" i="6"/>
  <c r="L11" i="6"/>
  <c r="K11" i="6"/>
  <c r="I11" i="6"/>
  <c r="G11" i="6"/>
  <c r="E11" i="6"/>
  <c r="D11" i="6"/>
  <c r="O9" i="6"/>
  <c r="N9" i="6"/>
  <c r="L9" i="6"/>
  <c r="K9" i="6"/>
  <c r="I9" i="6"/>
  <c r="G9" i="6"/>
  <c r="E9" i="6"/>
  <c r="D9" i="6"/>
  <c r="O8" i="6"/>
  <c r="N8" i="6"/>
  <c r="L8" i="6"/>
  <c r="K8" i="6"/>
  <c r="I8" i="6"/>
  <c r="G8" i="6"/>
  <c r="E8" i="6"/>
  <c r="D8" i="6"/>
  <c r="O17" i="6" l="1"/>
  <c r="N17" i="6"/>
  <c r="L17" i="6"/>
  <c r="K17" i="6"/>
  <c r="I17" i="6"/>
  <c r="G17" i="6"/>
  <c r="E17" i="6"/>
  <c r="O16" i="6"/>
  <c r="N16" i="6"/>
  <c r="L16" i="6"/>
  <c r="K16" i="6"/>
  <c r="I16" i="6"/>
  <c r="G16" i="6"/>
  <c r="E16" i="6"/>
  <c r="G70" i="6" l="1"/>
  <c r="E54" i="6" l="1"/>
  <c r="B54" i="6"/>
  <c r="O108" i="6" l="1"/>
  <c r="N108" i="6"/>
  <c r="L108" i="6"/>
  <c r="K108" i="6"/>
  <c r="I108" i="6"/>
  <c r="G108" i="6"/>
  <c r="E108" i="6"/>
  <c r="D108" i="6"/>
  <c r="O106" i="6"/>
  <c r="N106" i="6"/>
  <c r="L106" i="6"/>
  <c r="K106" i="6"/>
  <c r="I106" i="6"/>
  <c r="G106" i="6"/>
  <c r="E106" i="6"/>
  <c r="D106" i="6"/>
  <c r="O104" i="6"/>
  <c r="N104" i="6"/>
  <c r="L104" i="6"/>
  <c r="K104" i="6"/>
  <c r="I104" i="6"/>
  <c r="G104" i="6"/>
  <c r="E104" i="6"/>
  <c r="D104" i="6"/>
  <c r="O102" i="6"/>
  <c r="N102" i="6"/>
  <c r="L102" i="6"/>
  <c r="K102" i="6"/>
  <c r="I102" i="6"/>
  <c r="G102" i="6"/>
  <c r="E102" i="6"/>
  <c r="D102" i="6"/>
  <c r="O74" i="6"/>
  <c r="N74" i="6"/>
  <c r="L74" i="6"/>
  <c r="K74" i="6"/>
  <c r="I74" i="6"/>
  <c r="G74" i="6"/>
  <c r="E74" i="6"/>
  <c r="O72" i="6"/>
  <c r="N72" i="6"/>
  <c r="L72" i="6"/>
  <c r="K72" i="6"/>
  <c r="I72" i="6"/>
  <c r="G72" i="6"/>
  <c r="E72" i="6"/>
  <c r="D72" i="6"/>
  <c r="O70" i="6"/>
  <c r="N70" i="6"/>
  <c r="L70" i="6"/>
  <c r="K70" i="6"/>
  <c r="I70" i="6"/>
  <c r="E70" i="6"/>
  <c r="D70" i="6"/>
  <c r="O68" i="6"/>
  <c r="N68" i="6"/>
  <c r="L68" i="6"/>
  <c r="K68" i="6"/>
  <c r="I68" i="6"/>
  <c r="G68" i="6"/>
  <c r="E68" i="6"/>
  <c r="D68" i="6"/>
  <c r="O32" i="6"/>
  <c r="N32" i="6"/>
  <c r="L32" i="6"/>
  <c r="I32" i="6"/>
  <c r="G32" i="6"/>
  <c r="E32" i="6"/>
  <c r="D32" i="6"/>
  <c r="O30" i="6"/>
  <c r="N30" i="6"/>
  <c r="L30" i="6"/>
  <c r="K30" i="6"/>
  <c r="I30" i="6"/>
  <c r="G30" i="6"/>
  <c r="E30" i="6"/>
  <c r="D30" i="6"/>
  <c r="O28" i="6"/>
  <c r="N28" i="6"/>
  <c r="L28" i="6"/>
  <c r="K28" i="6"/>
  <c r="I28" i="6"/>
  <c r="G28" i="6"/>
  <c r="E28" i="6"/>
  <c r="D28" i="6"/>
  <c r="O26" i="6"/>
  <c r="N26" i="6"/>
  <c r="L26" i="6"/>
  <c r="K26" i="6"/>
  <c r="I26" i="6"/>
  <c r="G26" i="6"/>
  <c r="O20" i="6"/>
  <c r="N20" i="6"/>
  <c r="L20" i="6"/>
  <c r="K20" i="6"/>
  <c r="I20" i="6"/>
  <c r="G20" i="6"/>
  <c r="E20" i="6"/>
  <c r="D20" i="6"/>
  <c r="O18" i="6"/>
  <c r="N18" i="6"/>
  <c r="L18" i="6"/>
  <c r="K18" i="6"/>
  <c r="I18" i="6"/>
  <c r="G18" i="6"/>
  <c r="E18" i="6"/>
  <c r="D18" i="6"/>
  <c r="O15" i="6"/>
  <c r="N15" i="6"/>
  <c r="L15" i="6"/>
  <c r="K15" i="6"/>
  <c r="I15" i="6"/>
  <c r="G15" i="6"/>
  <c r="E15" i="6"/>
  <c r="O14" i="6"/>
  <c r="N14" i="6"/>
  <c r="L14" i="6"/>
  <c r="K14" i="6"/>
  <c r="I14" i="6"/>
  <c r="G14" i="6"/>
  <c r="E14" i="6"/>
  <c r="D14" i="6"/>
  <c r="G50" i="6" l="1"/>
  <c r="F50" i="6"/>
  <c r="D50" i="6"/>
  <c r="C50" i="6"/>
  <c r="G54" i="6"/>
  <c r="F54" i="6"/>
  <c r="D54" i="6"/>
  <c r="C54" i="6"/>
  <c r="G53" i="6"/>
  <c r="F53" i="6"/>
  <c r="D53" i="6"/>
  <c r="C53" i="6"/>
  <c r="G52" i="6"/>
  <c r="F52" i="6"/>
  <c r="D52" i="6"/>
  <c r="C52" i="6"/>
  <c r="G55" i="6"/>
  <c r="F55" i="6"/>
  <c r="D55" i="6"/>
  <c r="C55" i="6"/>
  <c r="O36" i="6"/>
  <c r="N36" i="6"/>
  <c r="L36" i="6"/>
  <c r="K36" i="6"/>
  <c r="I36" i="6"/>
  <c r="G36" i="6"/>
  <c r="E36" i="6"/>
  <c r="D36" i="6"/>
  <c r="O34" i="6"/>
  <c r="N34" i="6"/>
  <c r="L34" i="6"/>
  <c r="K34" i="6"/>
  <c r="I34" i="6"/>
  <c r="G34" i="6"/>
  <c r="E34" i="6"/>
  <c r="D34" i="6"/>
  <c r="O37" i="6"/>
  <c r="N37" i="6"/>
  <c r="L37" i="6"/>
  <c r="K37" i="6"/>
  <c r="I37" i="6"/>
  <c r="G37" i="6"/>
  <c r="E37" i="6"/>
  <c r="D37" i="6"/>
  <c r="O35" i="6"/>
  <c r="N35" i="6"/>
  <c r="L35" i="6"/>
  <c r="K35" i="6"/>
  <c r="I35" i="6"/>
  <c r="G35" i="6"/>
  <c r="E35" i="6"/>
  <c r="D35" i="6"/>
  <c r="O31" i="6" l="1"/>
  <c r="N31" i="6"/>
  <c r="L31" i="6"/>
  <c r="K31" i="6"/>
  <c r="I31" i="6"/>
  <c r="G31" i="6"/>
  <c r="E31" i="6"/>
  <c r="D31" i="6"/>
  <c r="O29" i="6"/>
  <c r="N29" i="6"/>
  <c r="L29" i="6"/>
  <c r="K29" i="6"/>
  <c r="I29" i="6"/>
  <c r="G29" i="6"/>
  <c r="E29" i="6"/>
  <c r="D29" i="6"/>
  <c r="O27" i="6"/>
  <c r="N27" i="6"/>
  <c r="L27" i="6"/>
  <c r="K27" i="6"/>
  <c r="I27" i="6"/>
  <c r="G27" i="6"/>
  <c r="E27" i="6"/>
  <c r="D27" i="6"/>
  <c r="O25" i="6"/>
  <c r="N25" i="6"/>
  <c r="L25" i="6"/>
  <c r="K25" i="6"/>
  <c r="I25" i="6"/>
  <c r="G25" i="6"/>
  <c r="E25" i="6"/>
  <c r="D25" i="6"/>
  <c r="O21" i="6"/>
  <c r="N21" i="6"/>
  <c r="L21" i="6"/>
  <c r="K21" i="6"/>
  <c r="I21" i="6"/>
  <c r="G21" i="6"/>
  <c r="E21" i="6"/>
  <c r="D21" i="6"/>
  <c r="E116" i="6" l="1"/>
  <c r="B116" i="6"/>
  <c r="O103" i="6"/>
  <c r="L103" i="6"/>
  <c r="K103" i="6"/>
  <c r="I103" i="6"/>
  <c r="G103" i="6"/>
  <c r="E103" i="6"/>
  <c r="D103" i="6"/>
  <c r="I39" i="6"/>
  <c r="G39" i="6"/>
  <c r="I76" i="6"/>
  <c r="G76" i="6"/>
  <c r="G57" i="6"/>
  <c r="F57" i="6"/>
  <c r="D57" i="6"/>
  <c r="C57" i="6"/>
  <c r="G49" i="6"/>
  <c r="F49" i="6"/>
  <c r="D49" i="6"/>
  <c r="C49" i="6"/>
  <c r="G48" i="6"/>
  <c r="F48" i="6"/>
  <c r="D48" i="6"/>
  <c r="C48" i="6"/>
  <c r="G47" i="6"/>
  <c r="F47" i="6"/>
  <c r="D47" i="6"/>
  <c r="C47" i="6"/>
  <c r="O39" i="6"/>
  <c r="L39" i="6"/>
  <c r="K39" i="6"/>
  <c r="E39" i="6"/>
  <c r="D39" i="6"/>
  <c r="O13" i="6"/>
  <c r="L13" i="6"/>
  <c r="K13" i="6"/>
  <c r="I13" i="6"/>
  <c r="G13" i="6"/>
  <c r="E13" i="6"/>
  <c r="D13" i="6"/>
  <c r="N10" i="6"/>
  <c r="L10" i="6"/>
  <c r="K10" i="6"/>
  <c r="I10" i="6"/>
  <c r="G10" i="6"/>
  <c r="E10" i="6"/>
  <c r="D10" i="6"/>
  <c r="O7" i="6"/>
  <c r="L7" i="6"/>
  <c r="K7" i="6"/>
  <c r="I7" i="6"/>
  <c r="G7" i="6"/>
  <c r="E7" i="6"/>
  <c r="D7" i="6"/>
  <c r="N103" i="6" l="1"/>
  <c r="N7" i="6"/>
  <c r="O10" i="6"/>
  <c r="N13" i="6"/>
  <c r="N39" i="6"/>
  <c r="I107" i="6" l="1"/>
  <c r="I105" i="6"/>
  <c r="I101" i="6"/>
  <c r="G107" i="6"/>
  <c r="G105" i="6"/>
  <c r="G101" i="6"/>
  <c r="D107" i="6"/>
  <c r="D105" i="6"/>
  <c r="D101" i="6"/>
  <c r="I77" i="6" l="1"/>
  <c r="G77" i="6"/>
  <c r="E77" i="6"/>
  <c r="D77" i="6"/>
  <c r="G90" i="6" l="1"/>
  <c r="F90" i="6"/>
  <c r="D90" i="6"/>
  <c r="C90" i="6"/>
  <c r="O77" i="6"/>
  <c r="N77" i="6"/>
  <c r="L77" i="6"/>
  <c r="K77" i="6"/>
  <c r="O76" i="6"/>
  <c r="L76" i="6"/>
  <c r="K76" i="6"/>
  <c r="E76" i="6"/>
  <c r="D76" i="6"/>
  <c r="G116" i="6"/>
  <c r="F116" i="6"/>
  <c r="D116" i="6"/>
  <c r="C116" i="6"/>
  <c r="N107" i="6"/>
  <c r="L107" i="6"/>
  <c r="K107" i="6"/>
  <c r="E107" i="6"/>
  <c r="O105" i="6"/>
  <c r="L105" i="6"/>
  <c r="K105" i="6"/>
  <c r="E105" i="6"/>
  <c r="N101" i="6"/>
  <c r="L101" i="6"/>
  <c r="K101" i="6"/>
  <c r="E101" i="6"/>
  <c r="O73" i="6"/>
  <c r="N71" i="6"/>
  <c r="O69" i="6"/>
  <c r="N67" i="6"/>
  <c r="L67" i="6"/>
  <c r="L73" i="6"/>
  <c r="K73" i="6"/>
  <c r="I73" i="6"/>
  <c r="G73" i="6"/>
  <c r="E73" i="6"/>
  <c r="D73" i="6"/>
  <c r="O71" i="6"/>
  <c r="L71" i="6"/>
  <c r="K71" i="6"/>
  <c r="I71" i="6"/>
  <c r="G71" i="6"/>
  <c r="E71" i="6"/>
  <c r="D71" i="6"/>
  <c r="L69" i="6"/>
  <c r="K69" i="6"/>
  <c r="I69" i="6"/>
  <c r="G69" i="6"/>
  <c r="E69" i="6"/>
  <c r="D69" i="6"/>
  <c r="K67" i="6"/>
  <c r="I67" i="6"/>
  <c r="G67" i="6"/>
  <c r="E67" i="6"/>
  <c r="D67" i="6"/>
  <c r="O67" i="6" l="1"/>
  <c r="N73" i="6"/>
  <c r="N69" i="6"/>
  <c r="N76" i="6"/>
  <c r="O101" i="6"/>
  <c r="N105" i="6"/>
  <c r="O107" i="6"/>
</calcChain>
</file>

<file path=xl/sharedStrings.xml><?xml version="1.0" encoding="utf-8"?>
<sst xmlns="http://schemas.openxmlformats.org/spreadsheetml/2006/main" count="1963" uniqueCount="546">
  <si>
    <t>Billion bushels</t>
  </si>
  <si>
    <t>Percent (%)</t>
  </si>
  <si>
    <t>Media Source of Pre-report Trade Estimates</t>
  </si>
  <si>
    <t>67% Confidence Interval (CI)</t>
  </si>
  <si>
    <t>Low End of 67% CI</t>
  </si>
  <si>
    <t>High End of 67% CI</t>
  </si>
  <si>
    <t>90% Confidence Interval (CI)</t>
  </si>
  <si>
    <t>90% Confidence Interval</t>
  </si>
  <si>
    <r>
      <t xml:space="preserve">67% Confidence Interval       </t>
    </r>
    <r>
      <rPr>
        <sz val="8"/>
        <rFont val="Arial"/>
        <family val="2"/>
      </rPr>
      <t>(Root Mean Square Error)</t>
    </r>
  </si>
  <si>
    <t>Million bushels</t>
  </si>
  <si>
    <t xml:space="preserve">Vs 1 Year ago: Ending Stocks      USDA WASDE </t>
  </si>
  <si>
    <t>U.S. Crop Ending Stocks</t>
  </si>
  <si>
    <t>Low End of 90% CI</t>
  </si>
  <si>
    <t>High End of 90% CI</t>
  </si>
  <si>
    <t>Mln 480# bales</t>
  </si>
  <si>
    <t>DTN</t>
  </si>
  <si>
    <t>mmt</t>
  </si>
  <si>
    <t>World</t>
  </si>
  <si>
    <t>United States</t>
  </si>
  <si>
    <t>Total Foreign</t>
  </si>
  <si>
    <t>Major Exporters</t>
  </si>
  <si>
    <t>Argentina</t>
  </si>
  <si>
    <t>Australia</t>
  </si>
  <si>
    <t>Canada</t>
  </si>
  <si>
    <t>Major Importers</t>
  </si>
  <si>
    <t>Brazil</t>
  </si>
  <si>
    <t>China</t>
  </si>
  <si>
    <t>Selected Middle East</t>
  </si>
  <si>
    <t>North Africa</t>
  </si>
  <si>
    <t>Pakistan</t>
  </si>
  <si>
    <t>Southeast Asia</t>
  </si>
  <si>
    <t>India</t>
  </si>
  <si>
    <t>Former Soviet Union - 12 Countries</t>
  </si>
  <si>
    <t>Russia</t>
  </si>
  <si>
    <t>Kazakhstan</t>
  </si>
  <si>
    <t>Ukraine</t>
  </si>
  <si>
    <t>Japan</t>
  </si>
  <si>
    <t>Mexico</t>
  </si>
  <si>
    <t>Northern Africa &amp; Middle East</t>
  </si>
  <si>
    <t>Saudi Arabia</t>
  </si>
  <si>
    <t>South Korea</t>
  </si>
  <si>
    <t>World Wheat Production by Major Country / Region</t>
  </si>
  <si>
    <t>World Wheat Ending Stocks by         Major Country / Region</t>
  </si>
  <si>
    <t>World Coarse Grains Production by Major Country / Region</t>
  </si>
  <si>
    <t>World Coarse Grains Domestic Feed Use by Major Country / Region</t>
  </si>
  <si>
    <t>World Coarse Grains Ending Stocks   by Major Country / Region</t>
  </si>
  <si>
    <t>World Soybean Production by Major Country / Region</t>
  </si>
  <si>
    <t>Paraguay</t>
  </si>
  <si>
    <t>World Soybean Domestic Crush by Major Country / Region</t>
  </si>
  <si>
    <t>South Africa</t>
  </si>
  <si>
    <t>Egypt</t>
  </si>
  <si>
    <t>World Corn Imports                                   by Major Country / Region</t>
  </si>
  <si>
    <t>World Corn Domestic Feed Use                       by Major Country / Region</t>
  </si>
  <si>
    <t>Million Bushels</t>
  </si>
  <si>
    <t>World Crop Ending Stocks</t>
  </si>
  <si>
    <t>European Union - 28 Countries</t>
  </si>
  <si>
    <t>World Soybean Exports by Major Country / Region</t>
  </si>
  <si>
    <t>World Soybean Imports by Major Country / Region</t>
  </si>
  <si>
    <t>World Wheat Domestic Total Use by Major Country / Region</t>
  </si>
  <si>
    <t>World Wheat Domestic FSI Use by Major Country / Region</t>
  </si>
  <si>
    <t>World Coarse Grains Domestic Total Use by Major Country / Region</t>
  </si>
  <si>
    <t>World Coarse Grains Domestic FSI Use by Major Country / Region</t>
  </si>
  <si>
    <t>World Corn Domestic Total Use                       by Major Country / Region</t>
  </si>
  <si>
    <t>World Corn Domestic FSI Use                       by Major Country / Region</t>
  </si>
  <si>
    <t>World Soybean Domestic FSR by Major Country / Region</t>
  </si>
  <si>
    <t>World Soybean Domestic Total by Major Country / Region</t>
  </si>
  <si>
    <t>World Corn Exports by Major Country / Region</t>
  </si>
  <si>
    <t>World Corn Ending Stocks by Major Country / Region</t>
  </si>
  <si>
    <t>World Soybean Ending Stocks by Major Country / Region</t>
  </si>
  <si>
    <t>U.S. Crop Production</t>
  </si>
  <si>
    <t xml:space="preserve">Vs 1 Year ago: Production  USDA WASDE </t>
  </si>
  <si>
    <t>MMT</t>
  </si>
  <si>
    <t>USDA</t>
  </si>
  <si>
    <t>World Wheat Ending Stocks-to-Use by Major Country / Region</t>
  </si>
  <si>
    <t>World Coarse Grains Ending Stocks-to-Use by Major Country / Region</t>
  </si>
  <si>
    <t>World Corn Ending Stocks-to-Use by Major Country / Region</t>
  </si>
  <si>
    <t>World Soybean Ending Stocks-to-Use by Major Country / Region</t>
  </si>
  <si>
    <r>
      <t xml:space="preserve">Pre-report Trade Estimates: </t>
    </r>
    <r>
      <rPr>
        <b/>
        <sz val="8"/>
        <rFont val="Arial"/>
        <family val="2"/>
      </rPr>
      <t>Average</t>
    </r>
  </si>
  <si>
    <r>
      <t xml:space="preserve">USDA less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</si>
  <si>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% USDA </t>
    </r>
    <r>
      <rPr>
        <sz val="8"/>
        <rFont val="CG Times"/>
        <family val="1"/>
        <charset val="1"/>
      </rPr>
      <t>of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Average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</si>
  <si>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Minimum</t>
    </r>
  </si>
  <si>
    <r>
      <t xml:space="preserve">USDA less </t>
    </r>
    <r>
      <rPr>
        <b/>
        <sz val="8"/>
        <rFont val="Arial"/>
        <family val="2"/>
      </rPr>
      <t>Minimum</t>
    </r>
    <r>
      <rPr>
        <sz val="8"/>
        <rFont val="Arial"/>
        <family val="2"/>
      </rPr>
      <t xml:space="preserve"> Trade Estimate</t>
    </r>
  </si>
  <si>
    <r>
      <t xml:space="preserve">Pre-report Trade Estimates: </t>
    </r>
    <r>
      <rPr>
        <b/>
        <sz val="8"/>
        <rFont val="Arial"/>
        <family val="2"/>
      </rPr>
      <t>Maximum</t>
    </r>
  </si>
  <si>
    <r>
      <t xml:space="preserve">USDA less </t>
    </r>
    <r>
      <rPr>
        <b/>
        <sz val="8"/>
        <rFont val="Arial"/>
        <family val="2"/>
      </rPr>
      <t>Maximum</t>
    </r>
    <r>
      <rPr>
        <sz val="8"/>
        <rFont val="Arial"/>
        <family val="2"/>
      </rPr>
      <t xml:space="preserve"> Trade Estimate</t>
    </r>
  </si>
  <si>
    <t>World Wheat Imports                                 by Major Country / Region</t>
  </si>
  <si>
    <t>World Wheat Exports                                by Major Country / Region</t>
  </si>
  <si>
    <t xml:space="preserve"> </t>
  </si>
  <si>
    <t>World Wheat Domestic Feed Use by Major Country / Region</t>
  </si>
  <si>
    <t>World Coarse Grains Imports by Major Country / Region</t>
  </si>
  <si>
    <t>U.S. &amp; World Crop Production**</t>
  </si>
  <si>
    <t>Year 2 less Year 1 World Ending Stocks</t>
  </si>
  <si>
    <t>Year 2 less Year 1 U.S. Ending Stocks</t>
  </si>
  <si>
    <t xml:space="preserve">WASDE Report Estimates </t>
  </si>
  <si>
    <t>Source</t>
  </si>
  <si>
    <t>x</t>
  </si>
  <si>
    <t>World Coarse Grains Exports by Major Country / Region</t>
  </si>
  <si>
    <t>Other FSU-12 Countries</t>
  </si>
  <si>
    <t>FSU-12 Countries less Ukraine</t>
  </si>
  <si>
    <t>FSU-12 Countries less Russia &amp; Ukraine</t>
  </si>
  <si>
    <t xml:space="preserve">    World Ending Stx/Use Less China</t>
  </si>
  <si>
    <t xml:space="preserve">    World Ending Stocks Less China</t>
  </si>
  <si>
    <t xml:space="preserve">   % of World Ending Stocks by China</t>
  </si>
  <si>
    <t>World less China</t>
  </si>
  <si>
    <t>% China of World</t>
  </si>
  <si>
    <t>U.S. Corn: "Current" 2016/17 Marketing Year</t>
  </si>
  <si>
    <t>U.S. Soybeans: "Current" 2016/17 Marketing Year</t>
  </si>
  <si>
    <t>U.S. All Wheat: "Current" 2016/17 Marketing Year</t>
  </si>
  <si>
    <t>Brazil Corn: "Current" 2016/17 Marketing Year</t>
  </si>
  <si>
    <t>Brazil Soybeans: "Current" 2016/17 Marketing Year</t>
  </si>
  <si>
    <t>Argentina Corn: "Current" 2016/17 Marketing Year</t>
  </si>
  <si>
    <t>Argentina Soybeans: "Current" 2016/17 Marketing Year</t>
  </si>
  <si>
    <t>U.S. Cotton: "Current" 2016/17 Marketing Year</t>
  </si>
  <si>
    <t>U.S. Sorghum: "Current" 2016/17 Marketing Year</t>
  </si>
  <si>
    <t>2016 less 2015 Crop Production</t>
  </si>
  <si>
    <t xml:space="preserve">World Corn: "Current" MY 2016/17 </t>
  </si>
  <si>
    <t xml:space="preserve">World Coarse Grains: "Current" MY 2016/17 </t>
  </si>
  <si>
    <t xml:space="preserve">World Soybeans: "Current" MY 2016/17 </t>
  </si>
  <si>
    <t xml:space="preserve">World All Wheat: "Current" MY 2016/17 </t>
  </si>
  <si>
    <t xml:space="preserve">    World Production Less China</t>
  </si>
  <si>
    <t xml:space="preserve">   % of World Production by China</t>
  </si>
  <si>
    <t xml:space="preserve">    World Exports Less China</t>
  </si>
  <si>
    <t xml:space="preserve">   % of World Exports by China</t>
  </si>
  <si>
    <t xml:space="preserve">    World Imports Less China</t>
  </si>
  <si>
    <t xml:space="preserve">   % of World Imports by China</t>
  </si>
  <si>
    <t xml:space="preserve">    World Domestic Feed Use Less China</t>
  </si>
  <si>
    <t xml:space="preserve">   % of World Domestic Feed Use by China</t>
  </si>
  <si>
    <t xml:space="preserve">    World Domestic Total Use Less China</t>
  </si>
  <si>
    <t xml:space="preserve">   % of World Domestic Total Use by China</t>
  </si>
  <si>
    <t xml:space="preserve">    World Domestic FSI Use Less China</t>
  </si>
  <si>
    <t xml:space="preserve">   % of World Domestic FSI Use by China</t>
  </si>
  <si>
    <t>World Corn Production by Major Country / Region</t>
  </si>
  <si>
    <t>Part A. Production of U.S. &amp; South American Corn, Soybean, Wheat &amp; Sorghum in "Next Crop" 2017/18, and "Current" 2016/17 Marketing Years</t>
  </si>
  <si>
    <t xml:space="preserve">Crop Production May 2017 USDA WASDE </t>
  </si>
  <si>
    <t>% May 2017 MY 2016/17 of MY 2015/16</t>
  </si>
  <si>
    <t>A2. Historic Statistical Accuracy of May USDA U.S. Crop Production Forecasts (Source: May 2017 WASDE and Crop Production Reports)</t>
  </si>
  <si>
    <t xml:space="preserve">Ending Stocks May 2017 USDA WASDE </t>
  </si>
  <si>
    <t>% May 2017 Year 2 of Year 1 U.S. Ending Stocks</t>
  </si>
  <si>
    <t>B2. Historic Statistical Accuracy of May WASDE USDA U.S. Ending Stocks Forecasts (Source: May 2017 WASDE Report)</t>
  </si>
  <si>
    <t xml:space="preserve">World Ending Stocks May 2017 USDA WASDE </t>
  </si>
  <si>
    <t>% May 2017 Year 2 of Year 1 World Ending Stocks</t>
  </si>
  <si>
    <t>C2. Historic Statistical Accuracy of May WASDE USDA World Ending Stocks Forecasts (Source: May 2017 WASDE Report)</t>
  </si>
  <si>
    <t xml:space="preserve">Vs 1 Month ago: Production April 2017 USDA WASDE </t>
  </si>
  <si>
    <t>USDA: May less April   Projection</t>
  </si>
  <si>
    <t>% May 2017 of April 2017 USDA Forecast</t>
  </si>
  <si>
    <t xml:space="preserve">Vs 1 Month ago: Ending Stocks April 2017 USDA WASDE </t>
  </si>
  <si>
    <t>USDA: May less April Projection</t>
  </si>
  <si>
    <t xml:space="preserve">Vs 1 Month ago: Ending Stocks April 2017     USDA WASDE </t>
  </si>
  <si>
    <t>U.S. Corn: "Next Crop" 2017/18 Marketing Year</t>
  </si>
  <si>
    <t>**U.S. Corn: "Next Crop" 2017/18 Harvested Acres (mln ac)</t>
  </si>
  <si>
    <t>**U.S. Corn: "Next Crop" 2017/18 Yield (bushels/acre)</t>
  </si>
  <si>
    <t>U.S. Soybeans: "Next Crop" 2017/18 Marketing Year</t>
  </si>
  <si>
    <t>**U.S. Soybean: "Next Crop" 2017/18 Harvested Acres (mln ac)</t>
  </si>
  <si>
    <t>**U.S. Soybean: "Next Crop" 2017/18 Yield (bushels/acre)</t>
  </si>
  <si>
    <t>U.S. All Wheat: "Next Crop" 2017/18 Marketing Year</t>
  </si>
  <si>
    <t xml:space="preserve">  U.S. All Winter Wheat: "Next Crop" 2017/18 Marketing Year</t>
  </si>
  <si>
    <t xml:space="preserve">  U.S. Hard Red Winter Wheat: "Next Crop" 2017/18 Marketing Year</t>
  </si>
  <si>
    <t xml:space="preserve">  U.S. Soft Red Winter Wheat: "Next Crop" 2017/18 Marketing Year</t>
  </si>
  <si>
    <t xml:space="preserve">  U.S. White Wheat: "Next Crop" 2017/18 Marketing Year</t>
  </si>
  <si>
    <t xml:space="preserve">  U.S. Other Spring Wheat: "Next Crop" 2017/18 Marketing Year</t>
  </si>
  <si>
    <t xml:space="preserve">  U.S. Hard Red Spring Wheat: "Next Crop" 2017/18 Marketing Year</t>
  </si>
  <si>
    <t xml:space="preserve">  U.S. Durum Wheat: "Next Crop" 2017/18 Marketing Year</t>
  </si>
  <si>
    <t>U.S. Grain Sorghum: "Next Crop" 2017/18 Marketing Year</t>
  </si>
  <si>
    <t>**U.S. Grain Sorghum: "Next Crop" 2017/18 Yield (bushels/acre)</t>
  </si>
  <si>
    <t>Brazil Corn: "Next Crop" 2017/18 Marketing Year</t>
  </si>
  <si>
    <t>Brazil Soybeans: "Next Crop" 2017/18 Marketing Year</t>
  </si>
  <si>
    <t>Argentina Corn: "Next Crop" 2017/18 Marketing Year</t>
  </si>
  <si>
    <t>Argentina Soybeans: "Next Crop" 2017/18 Marketing Year</t>
  </si>
  <si>
    <t>World Wheat: "Next Crop" 2017/18 Marketing Year</t>
  </si>
  <si>
    <t>World Coarse Grains: "Next Crop" 2017/18 Marketing Year</t>
  </si>
  <si>
    <t>World Corn: "Next Crop" 2017/18 Marketing Year</t>
  </si>
  <si>
    <t>World Soybeans: "Next Crop" 2017/18 Marketing Year</t>
  </si>
  <si>
    <t>U.S. Cotton: "Next Crop" 2017/18 Marketing Year</t>
  </si>
  <si>
    <t>World Corn: "Next Crop" 2017/18 Marketing Year***</t>
  </si>
  <si>
    <t>B1. USDA May 10, 2017 U.S. Ending Stocks Forecasts for "Next Crop" MY 2017/18 vs a) Pre-report Trade Est's, and b) est's for "Current" MY 2016/17</t>
  </si>
  <si>
    <t>U.S. Sorghum: "Next Crop" 2017/18 Marketing Year</t>
  </si>
  <si>
    <t xml:space="preserve">World Corn: "Next Crop" MY 2017/18 </t>
  </si>
  <si>
    <t xml:space="preserve">World Coarse Grains: "Next Crop" MY 2017/18 </t>
  </si>
  <si>
    <t xml:space="preserve">World Soybeans: "Next Crop" MY 2017/18 </t>
  </si>
  <si>
    <t xml:space="preserve">World All Wheat: "Next Crop" MY 2017/18 </t>
  </si>
  <si>
    <t xml:space="preserve">*World Corn: "Next Crop" MY 2017/18 </t>
  </si>
  <si>
    <t>World Coarse Grains: "Next Crop" MY 2017/18</t>
  </si>
  <si>
    <t>World Soybeans: "Next Crop" MY 2017/18</t>
  </si>
  <si>
    <t>A1. USDA May 10, 2017 U.S. &amp; World Grain Production Forecasts for "Next Crop" MY 2017/18 vs a) Pre-report Trade Estimates, and b) USDA estimates for "Current" MY 2016/17</t>
  </si>
  <si>
    <t>% "Next Crop" 2017/18 of 2015/16 Production</t>
  </si>
  <si>
    <t>"Next Crop" 2017/18 Less 2015/16 Exports</t>
  </si>
  <si>
    <t>% "Next Crop" 2017/18 of 2015/16 Exports</t>
  </si>
  <si>
    <t>"Next Crop" 2017/18 Less 2015/16 Imports</t>
  </si>
  <si>
    <t>% "Next Crop" 2017/18 of 2015/16 Imports</t>
  </si>
  <si>
    <t>"Next Crop" 2017/18 Less 2015/16 Feed Use</t>
  </si>
  <si>
    <t>% "Next Crop" 2017/18 of 2015/16 Feed Use</t>
  </si>
  <si>
    <t>% "Next Crop" 2017/18 Total Use of 2015/16 Total Use</t>
  </si>
  <si>
    <t>"Next Crop" 2017/18 Less 2015/16 FSI Use</t>
  </si>
  <si>
    <t>% "Next Crop" 2017/18 of 2015/16 FSI Use</t>
  </si>
  <si>
    <t>"Next Crop" 2017/18 Less 2015/16 Ending Stocks</t>
  </si>
  <si>
    <t>% "Next Crop" 2017/18 of 2015/16 Ending Stocks</t>
  </si>
  <si>
    <t>% "Next Crop" 2017/18 %Stx/Use of 2015/16 %Stx/Use</t>
  </si>
  <si>
    <t>"Next Crop" 2017/18  Less "Current" 2016/17 Production</t>
  </si>
  <si>
    <t>% "Next Crop" 2017/18 of "Current" 2016/17 Production</t>
  </si>
  <si>
    <t>"Next Crop" 2017/18 Less "Current" 2016/17 Exports</t>
  </si>
  <si>
    <t>% "Next Crop" 2017/18 of "Current" 2016/17 Exports</t>
  </si>
  <si>
    <t>"Next Crop" 2017/18 Less "Current" 2016/17 Imports</t>
  </si>
  <si>
    <t>% "Next Crop" 2017/18 of "Current" 2016/17 Imports</t>
  </si>
  <si>
    <t>"Next Crop" 2017/18 Less "Current" 2016/17 Feed Use</t>
  </si>
  <si>
    <t>% "Next Crop" 2017/18 of "Current" 2016/17 Feed Use</t>
  </si>
  <si>
    <t>"Next Crop" 2017/18 Total Use Less "Current" 2016/17 Total Use</t>
  </si>
  <si>
    <t>% "Next Crop" 2017/18 Total Use of "Current" 2016/17 Total Use</t>
  </si>
  <si>
    <t>"Next Crop" 2017/18 Less "Current" 2016/17 FSI Use</t>
  </si>
  <si>
    <t>% "Next Crop" 2017/18 of "Current" 2016/17 FSI Use</t>
  </si>
  <si>
    <t>"Next Crop" 2017/18 Less "Current" 2016/17 Ending Stocks</t>
  </si>
  <si>
    <t>% "Next Crop" 2017/18 of "Current" 2016/17 Ending Stocks</t>
  </si>
  <si>
    <t>"Next Crop" 2017/18 %Stx/Use Less "Current" 2016/17 %Stx/Use</t>
  </si>
  <si>
    <t>% "Next Crop" 2017/18 %Stx/Use of "Current" 2016/17 %Stx/Use</t>
  </si>
  <si>
    <t>USDA WASDE Projection of World Wheat Supply-Demand and Ending Stocks in "Next Crop" 2017/18, "Current" 2016/17, &amp; 2015/16 Marketing Years</t>
  </si>
  <si>
    <t>Table 1. Production Projections of World Wheat for "Next Crop" 2017/18, "Current" 2016/17, and 2015/16</t>
  </si>
  <si>
    <t>Wheat Production:   2015/16 (2 years ago)</t>
  </si>
  <si>
    <t>"Next Crop" 2017/18 Less 2015/16 Production</t>
  </si>
  <si>
    <t>Table 2. Export Projections of World Wheat for "Next Crop" 2017/18, "Current" 2016/17, and 2015/16</t>
  </si>
  <si>
    <t>Wheat Exports:   2015/16 (2 years ago)</t>
  </si>
  <si>
    <t>Table 3. Import Projections of World Wheat for "Next Crop" 2017/18, "Current" 2016/17, and 2015/16</t>
  </si>
  <si>
    <t>Wheat Imports:   2015/16 (2 years ago)</t>
  </si>
  <si>
    <t>Table 4. Domestic Feed Use Projections of World Wheat for "Next Crop" 2017/18, "Current" 2016/17, and 2015/16</t>
  </si>
  <si>
    <t>Wheat Feed Use:   2015/16 (2 years ago)</t>
  </si>
  <si>
    <t>Table 5. Domestic Total Use Projections of World Wheat for "Next Crop" 2017/18, "Current" 2016/17, and 2015/16</t>
  </si>
  <si>
    <t>Wheat Total Use:   2015/16 (2 years ago)</t>
  </si>
  <si>
    <t>"Next Crop" 2017/18 Prodn Less   2015/16 Total Use</t>
  </si>
  <si>
    <t>Table 6. Domestic FSI Use Projections of World Wheat for "Next Crop" 2017/18, "Current" 2016/17, and 2015/16</t>
  </si>
  <si>
    <t>Wheat FSI Use:   2015/16 (2 years ago)</t>
  </si>
  <si>
    <t>Table 7. Ending Stocks Projections of World Wheat for "Next Crop" 2017/18, "Current" 2016/17, and 2015/16</t>
  </si>
  <si>
    <t>Wheat Ending Stocks:   2015/16 (2 years ago)</t>
  </si>
  <si>
    <t>"Next Crop" 2017/18 Less2015/16 Ending Stocks</t>
  </si>
  <si>
    <t>Table 7. Ending Stocks-to-Use Projections of World Wheat for "Next Crop" 2017/18, "Current" 2016/17, and 2015/16</t>
  </si>
  <si>
    <t>Wheat %Stx/Use:   2015/16 (2 years ago)</t>
  </si>
  <si>
    <t>"Next Crop" 2017/18 Prodn Less   2015/16 %Stx/Use</t>
  </si>
  <si>
    <t xml:space="preserve">May Corn Production: "Next Crop" 2017/18 </t>
  </si>
  <si>
    <t>Corn Production: April "Next Crop" 2017/18 (1 month ago)</t>
  </si>
  <si>
    <t xml:space="preserve">"Next Crop" 2017/18 Production: May Less April                    </t>
  </si>
  <si>
    <t>"Next Crop" 2017/18 Production: % May of April</t>
  </si>
  <si>
    <t xml:space="preserve">May Corn Exports: "Next Crop" 2017/18 </t>
  </si>
  <si>
    <t>Corn Exports: April "Next Crop" 2017/18 (1 month ago)</t>
  </si>
  <si>
    <t xml:space="preserve">"Next Crop" 2017/18 Exports: May Less April                    </t>
  </si>
  <si>
    <t>"Next Crop" 2017/18 Exports: % May of April</t>
  </si>
  <si>
    <t xml:space="preserve">May Corn Imports: "Next Crop" 2017/18 </t>
  </si>
  <si>
    <t>Corn Imports: April "Next Crop" 2017/18 (1 month ago)</t>
  </si>
  <si>
    <t xml:space="preserve">"Next Crop" 2017/18 Imports: May Less April                    </t>
  </si>
  <si>
    <t>"Next Crop" 2017/18 Imports: % May of April</t>
  </si>
  <si>
    <t xml:space="preserve">May Corn Feed Use: "Next Crop" 2017/18 </t>
  </si>
  <si>
    <t>Corn Feed Use: April "Next Crop" 2017/18 (1 month ago)</t>
  </si>
  <si>
    <t xml:space="preserve">"Next Crop" 2017/18 Feed Use: May Less April                    </t>
  </si>
  <si>
    <t>"Next Crop" 2017/18 Feed Use: % May of April</t>
  </si>
  <si>
    <t xml:space="preserve">May Corn Total Use: "Next Crop" 2017/18 </t>
  </si>
  <si>
    <t>Corn Total Use: April "Next Crop" 2017/18 (1 month ago)</t>
  </si>
  <si>
    <t xml:space="preserve">"Next Crop" 2017/18 Total Use: May Less April                    </t>
  </si>
  <si>
    <t>"Next Crop" 2017/18 Total Use: % May of April</t>
  </si>
  <si>
    <t>"Next Crop" 2017/18 Less 2015/16 Total Use</t>
  </si>
  <si>
    <t xml:space="preserve">May Corn FSI Use: "Next Crop" 2017/18 </t>
  </si>
  <si>
    <t>Corn FSI Use: April "Next Crop" 2017/18 (1 month ago)</t>
  </si>
  <si>
    <t xml:space="preserve">"Next Crop" 2017/18 FSI Use: May Less April                    </t>
  </si>
  <si>
    <t>"Next Crop" 2017/18 FSI Use: % May of April</t>
  </si>
  <si>
    <t xml:space="preserve">May Corn Ending Stocks: "Next Crop" 2017/18 </t>
  </si>
  <si>
    <t>Corn Ending Stocks: April "Next Crop" 2017/18 (1 month ago)</t>
  </si>
  <si>
    <t xml:space="preserve">"Next Crop" 2017/18 Ending Stocks: May Less April                    </t>
  </si>
  <si>
    <t>"Next Crop" 2017/18 Ending Stocks: % May of April</t>
  </si>
  <si>
    <t xml:space="preserve">May Corn %Stx/Use: "Next Crop" 2017/18 </t>
  </si>
  <si>
    <t>Corn %Stx/Use: April "Next Crop" 2017/18 (1 month ago)</t>
  </si>
  <si>
    <t xml:space="preserve">"Next Crop" 2017/18 %Stx/Use: May Less April                    </t>
  </si>
  <si>
    <t>"Next Crop" 2017/18 %Stx/Use: % May of April</t>
  </si>
  <si>
    <t>"Next Crop" 2017/18 Less 2015/16 %Stx/Use</t>
  </si>
  <si>
    <t>% "Next Crop" 2017/18 of 2015/16 %Stx/Use</t>
  </si>
  <si>
    <t>May Corn Production: "Current" 2016/17</t>
  </si>
  <si>
    <t>April Corn Production: "Current" 2016/17 (1 year ago)</t>
  </si>
  <si>
    <t>May Less April Corn Production for "Current" 2016/17</t>
  </si>
  <si>
    <t>"Next Crop" 2017/18 Less "Current" 2016/17 Production</t>
  </si>
  <si>
    <t>May Corn Exports: "Current" 2016/17</t>
  </si>
  <si>
    <t>April Corn Exports: "Current" 2016/17 (1 year ago)</t>
  </si>
  <si>
    <t>May Less April Corn Exports for "Current" 2016/17</t>
  </si>
  <si>
    <t>May Corn Imports: "Current" 2016/17</t>
  </si>
  <si>
    <t>April Corn Imports: "Current" 2016/17 (1 year ago)</t>
  </si>
  <si>
    <t>May Less April Corn Imports for "Current" 2016/17</t>
  </si>
  <si>
    <t>May Corn Feed Use: "Current" 2016/17</t>
  </si>
  <si>
    <t>April Corn Feed Use: "Current" 2016/17 (1 year ago)</t>
  </si>
  <si>
    <t>May Less April Corn Feed Use for "Current" 2016/17</t>
  </si>
  <si>
    <t>May Corn Total Use: "Current" 2016/17</t>
  </si>
  <si>
    <t>April Corn Total Use: "Current" 2016/17 (1 year ago)</t>
  </si>
  <si>
    <t>May Less April Corn Total Use for "Current" 2016/17</t>
  </si>
  <si>
    <t>"Next Crop" 2017/18 Less "Current" 2016/17 Total Use</t>
  </si>
  <si>
    <t>% "Next Crop" 2017/18 of "Current" 2016/17 Total Use</t>
  </si>
  <si>
    <t>May Corn FSI Use: "Current" 2016/17</t>
  </si>
  <si>
    <t>April Corn FSI Use: "Current" 2016/17 (1 year ago)</t>
  </si>
  <si>
    <t>May Less April Corn FSI Use for "Current" 2016/17</t>
  </si>
  <si>
    <t>May Corn Ending Stocks: "Current" 2016/17</t>
  </si>
  <si>
    <t>April Corn Ending Stocks: "Current" 2016/17 (1 year ago)</t>
  </si>
  <si>
    <t>May Less April Corn Ending Stocks for "Current" 2016/17</t>
  </si>
  <si>
    <t>May Corn %Stx/Use: "Current" 2016/17</t>
  </si>
  <si>
    <t>April Corn %Stx/Use: "Current" 2016/17 (1 year ago)</t>
  </si>
  <si>
    <t>May Less April Corn %Stx/Use for "Current" 2016/17</t>
  </si>
  <si>
    <t>"Next Crop" 2017/18 Less "Current" 2016/17 %Stx/Use</t>
  </si>
  <si>
    <t>% "Next Crop" 2017/18 of "Current" 2016/17 %Stx/Use</t>
  </si>
  <si>
    <t>USDA WASDE Projection of World Corn Supply-Demand and Ending Stocks in "Next Crop" 2017/18, "Current" 2016/17, &amp; 2015/16 Marketing Years</t>
  </si>
  <si>
    <t>Table 1. Production Projections of World Corn for "Next Crop" 2017/18, "Current" 2016/17, and 2015/16</t>
  </si>
  <si>
    <t>Corn Production:  2015/16 (2 years ago)</t>
  </si>
  <si>
    <t>Table 2. Export Projections of World Corn for "Next Crop" 2017/18, "Current" 2016/17, and 2015/16</t>
  </si>
  <si>
    <t>Corn Exports:  2015/16 (2 years ago)</t>
  </si>
  <si>
    <t>Table 3. Import Projections of World Corn for "Next Crop" 2017/18, "Current" 2016/17, and 2015/16</t>
  </si>
  <si>
    <t>Corn Imports:  2015/16 (2 years ago)</t>
  </si>
  <si>
    <t>Table 4. Domestic Feed Use Projections of World Corn for "Next Crop" 2017/18, "Current" 2016/17, and 2015/16</t>
  </si>
  <si>
    <t>Corn Feed Use:  2015/16 (2 years ago)</t>
  </si>
  <si>
    <t>Table 5. Domestic Total Use Projections of World Corn for "Next Crop" 2017/18, "Current" 2016/17, and 2015/16</t>
  </si>
  <si>
    <t>Corn Total Use:  2015/16 (2 years ago)</t>
  </si>
  <si>
    <t>% "Next Crop" 2017/18 of  2015/16 Total Use</t>
  </si>
  <si>
    <t>Table 6. Domestic FSI Use Projections of World Corn for "Next Crop" 2017/18, "Current" 2016/17, and  2015/16</t>
  </si>
  <si>
    <t>Corn FSI Use:  2015/16 (2 years ago)</t>
  </si>
  <si>
    <t>Corn Ending Stocks: 2015/16 (2 years ago)</t>
  </si>
  <si>
    <t>Table 8. Ending Stocks-to-Use Projections of World Corn for "Next Crop" 2017/18, "Current" 2016/17, and  2015/16</t>
  </si>
  <si>
    <t>Corn %Stx/Use: 2015/16 (2 years ago)</t>
  </si>
  <si>
    <t>"Next Crop" 2017/18 Less "Current" 2016/17 End Stocks</t>
  </si>
  <si>
    <t>% "Next Crop" 2017/18 of "Current" 2016/17 End Stocks</t>
  </si>
  <si>
    <t>"Next Crop" 2017/18 % Stx/Use Less "Current" 2016/17 % Stx/Use</t>
  </si>
  <si>
    <t>% "Next Crop" 2017/18 % Stx/Use of "Current" 2016/17 % Stx/Use</t>
  </si>
  <si>
    <t>USDA WASDE Projection of World Coarse Grains Supply-Demand and Ending Stocks in "Next Crop" 2017/18, "Current" 2016/17, &amp; 2015/16 Marketing Years</t>
  </si>
  <si>
    <t xml:space="preserve">Table 1. Production Projections of World Coarse Grains for "Next Crop" 2017/18, "Current" 2016/17, and 2015/16  </t>
  </si>
  <si>
    <t>Coarse Grains Production:  2015/16  (2 years ago)</t>
  </si>
  <si>
    <t>"Next Crop" 2017/18 Less 2015/16  Production</t>
  </si>
  <si>
    <t>% "Next Crop" 2017/18 of 2015/16  Production</t>
  </si>
  <si>
    <t xml:space="preserve">Table 2. Export Projections of World Coarse Grains for "Next Crop" 2017/18, "Current" 2016/17, and 2015/16  </t>
  </si>
  <si>
    <t>Coarse Grains Exports:  2015/16  (2 years ago)</t>
  </si>
  <si>
    <t>"Next Crop" 2017/18 Less 2015/16  Exports</t>
  </si>
  <si>
    <t>% "Next Crop" 2017/18 of 2015/16  Exports</t>
  </si>
  <si>
    <t xml:space="preserve">Table 3. Import Projections of World Coarse Grains for "Next Crop" 2017/18, "Current" 2016/17, and 2015/16  </t>
  </si>
  <si>
    <t>Coarse Grains Imports:  2015/16  (2 years ago)</t>
  </si>
  <si>
    <t>"Next Crop" 2017/18 Less 2015/16  Imports</t>
  </si>
  <si>
    <t>% "Next Crop" 2017/18 of 2015/16  Imports</t>
  </si>
  <si>
    <t xml:space="preserve">Table 4. Domestic Feed Use Projections of World Coarse Grains for "Next Crop" 2017/18, "Current" 2016/17, and 2015/16  </t>
  </si>
  <si>
    <t>Coarse Grains Feed Use:  2015/16  (2 years ago)</t>
  </si>
  <si>
    <t>"Next Crop" 2017/18 Less 2015/16  Feed Use</t>
  </si>
  <si>
    <t>% "Next Crop" 2017/18 of 2015/16  Feed Use</t>
  </si>
  <si>
    <t xml:space="preserve">Table 5. Domestic Total Use Projections of World Coarse Grains for "Next Crop" 2017/18, "Current" 2016/17, and 2015/16  </t>
  </si>
  <si>
    <t>Coarse Grains Total Use:  2015/16  (2 years ago)</t>
  </si>
  <si>
    <t>"Next Crop" 2017/18 Less 2015/16  Total Use</t>
  </si>
  <si>
    <t>% "Next Crop" 2017/18 of 2015/16  Total Use</t>
  </si>
  <si>
    <t xml:space="preserve">Table 6. Domestic Food, Seed and FSI Use Projections of World Coarse Grains for "Next Crop" 2017/18, "Current" 2016/17, and 2015/16  </t>
  </si>
  <si>
    <t>Coarse Grains FSI Use:  2015/16  (2 years ago)</t>
  </si>
  <si>
    <t>"Next Crop" 2017/18 Less 2015/16  FSI Use</t>
  </si>
  <si>
    <t xml:space="preserve">Table 7. Ending Stocks Projections of World Coarse Grains for "Next Crop" 2017/18, "Current" 2016/17, and 2015/16  </t>
  </si>
  <si>
    <t>Coarse Grains End Stocks:  2015/16  (2 years ago)</t>
  </si>
  <si>
    <t>"Next Crop" 2017/18 Less 2015/16  End Stocks</t>
  </si>
  <si>
    <t>% "Next Crop" 2017/18 of 2015/16  End Stocks</t>
  </si>
  <si>
    <t xml:space="preserve">Table 8. Ending Stocks-to-Use Projections of World Coarse Grains for "Next Crop" 2017/18, "Current" 2016/17, and 2015/16  </t>
  </si>
  <si>
    <t>Coarse Grains % Stx/Use:  2015/16  (2 years ago)</t>
  </si>
  <si>
    <t>"Next Crop" 2017/18 Prodn Less  2015/16  % Stx/Use</t>
  </si>
  <si>
    <t>% "Next Crop" 2017/18 % Stx/Use of  2015/16  % Stx/Use</t>
  </si>
  <si>
    <t xml:space="preserve">May Coarse Grains Production: "Next Crop" 2017/18 </t>
  </si>
  <si>
    <t>May Coarse Grains Production: "Current" 2016/17</t>
  </si>
  <si>
    <t xml:space="preserve">May Coarse Grains Exports: "Next Crop" 2017/18 </t>
  </si>
  <si>
    <t>May Coarse Grains Exports: "Current" 2016/17</t>
  </si>
  <si>
    <t xml:space="preserve">May Coarse Grains Imports: "Next Crop" 2017/18 </t>
  </si>
  <si>
    <t>May Coarse Grains Imports: "Current" 2016/17</t>
  </si>
  <si>
    <t xml:space="preserve">May Coarse Grains Feed Use: "Next Crop" 2017/18 </t>
  </si>
  <si>
    <t>May Coarse Grains Feed Use: "Current" 2016/17</t>
  </si>
  <si>
    <t xml:space="preserve">May Coarse Grains Total Use: "Next Crop" 2017/18 </t>
  </si>
  <si>
    <t>May Coarse Grains Total Use: "Current" 2016/17</t>
  </si>
  <si>
    <t xml:space="preserve">May Coarse Grains FSI Use: "Next Crop" 2017/18 </t>
  </si>
  <si>
    <t>May Coarse Grains FSI Use: "Current" 2016/17</t>
  </si>
  <si>
    <t xml:space="preserve">May Coarse Grains End Stocks: "Next Crop" 2017/18 </t>
  </si>
  <si>
    <t>May Coarse Grains End Stocks: "Current" 2016/17</t>
  </si>
  <si>
    <t xml:space="preserve">May Coarse Grains % Stx/Use: "Next Crop" 2017/18 </t>
  </si>
  <si>
    <t>May Coarse Grains % Stx/Use: "Current" 2016/17</t>
  </si>
  <si>
    <t>Coarse Grains Production: April "Next Crop" 2017/18 (1 month ago)</t>
  </si>
  <si>
    <t>April Coarse Grains Production: "Current" 2016/17 (1 year ago)</t>
  </si>
  <si>
    <t>May Less April Coarse Grains Production for "Current" 2016/17</t>
  </si>
  <si>
    <t>Coarse Grains Exports: April "Next Crop" 2017/18 (1 month ago)</t>
  </si>
  <si>
    <t>April Coarse Grains Exports: "Current" 2016/17 (1 year ago)</t>
  </si>
  <si>
    <t xml:space="preserve"> May Less April Coarse Grains Exports for "Current" 2016/17</t>
  </si>
  <si>
    <t>Coarse Grains Imports: April "Next Crop" 2017/18 (1 month ago)</t>
  </si>
  <si>
    <t>April Coarse Grains Imports: "Current" 2016/17 (1 year ago)</t>
  </si>
  <si>
    <t>May Less April Coarse Grains Imports for "Current" 2016/17</t>
  </si>
  <si>
    <t>Coarse Grains Feed Use: April "Next Crop" 2017/18 (1 month ago)</t>
  </si>
  <si>
    <t>April Coarse Grains Feed Use: "Current" 2016/17 (1 year ago)</t>
  </si>
  <si>
    <t>May Less April Coarse Grains Feed Use for "Current" 2016/17</t>
  </si>
  <si>
    <t>Coarse Grains Total Use: April "Next Crop" 2017/18 (1 month ago)</t>
  </si>
  <si>
    <t>April Coarse Grains Total Use: "Current" 2016/17 (1 year ago)</t>
  </si>
  <si>
    <t>May Less April Coarse Grains Total Use for "Current" 2016/17</t>
  </si>
  <si>
    <t>Coarse Grains FSI Use: April "Next Crop" 2017/18 (1 month ago)</t>
  </si>
  <si>
    <t>April Coarse Grains FSI Use: "Current" 2016/17 (1 year ago)</t>
  </si>
  <si>
    <t>May Less April Coarse Grains FSI Use for "Current" 2016/17</t>
  </si>
  <si>
    <t>Coarse Grains End Stocks: April "Next Crop" 2017/18 (1 month ago)</t>
  </si>
  <si>
    <t xml:space="preserve">"Next Crop" 2017/18 End Stocks: May Less April                    </t>
  </si>
  <si>
    <t>"Next Crop" 2017/18 End Stocks: % May of April</t>
  </si>
  <si>
    <t>April Coarse Grains End Stocks: "Current" 2016/17 (1 year ago)</t>
  </si>
  <si>
    <t>May Less April Coarse Grains End Stocks for "Current" 2016/17</t>
  </si>
  <si>
    <t>Coarse Grains % Stx/Use: April "Next Crop" 2017/18 (1 month ago)</t>
  </si>
  <si>
    <t xml:space="preserve">"Next Crop" 2017/18 % Stx/Use: May Less April                    </t>
  </si>
  <si>
    <t>"Next Crop" 2017/18 % Stx/Use: % May of April</t>
  </si>
  <si>
    <t>April Coarse Grains % Stx/Use: "Current" 2016/17 (1 year ago)</t>
  </si>
  <si>
    <t>May Less April Coarse Grains % Stx/Use for "Current" 2016/17</t>
  </si>
  <si>
    <t xml:space="preserve">May Soybean Production: "Next Crop" 2017/18 </t>
  </si>
  <si>
    <t>Soybean Production: April "Next Crop" 2017/18 (1 month ago)</t>
  </si>
  <si>
    <t xml:space="preserve">May Soybean Exports: "Next Crop" 2017/18 </t>
  </si>
  <si>
    <t>Soybean Exports: April "Next Crop" 2017/18 (1 month ago)</t>
  </si>
  <si>
    <t xml:space="preserve">May Soybean Imports: "Next Crop" 2017/18 </t>
  </si>
  <si>
    <t>Soybean Imports: April "Next Crop" 2017/18 (1 month ago)</t>
  </si>
  <si>
    <t xml:space="preserve">May Soybean Crush: "Next Crop" 2017/18 </t>
  </si>
  <si>
    <t>Soybean Crush: April "Next Crop" 2017/18 (1 month ago)</t>
  </si>
  <si>
    <t xml:space="preserve">"Next Crop" 2017/18 Crush: May Less April                    </t>
  </si>
  <si>
    <t>"Next Crop" 2017/18 Crush: % May of April</t>
  </si>
  <si>
    <t xml:space="preserve">May Soybean Domestic Total Use: "Next Crop" 2017/18 </t>
  </si>
  <si>
    <t>Soybean Domestic Total Use: April "Next Crop" 2017/18 (1 month ago)</t>
  </si>
  <si>
    <t xml:space="preserve">"Next Crop" 2017/18 Domestic Total Use: May Less April                    </t>
  </si>
  <si>
    <t>"Next Crop" 2017/18 Domestic Total Use: % May of April</t>
  </si>
  <si>
    <t xml:space="preserve">May Soybean Domestic FSR: "Next Crop" 2017/18 </t>
  </si>
  <si>
    <t>Soybean Domestic FSR: April "Next Crop" 2017/18 (1 month ago)</t>
  </si>
  <si>
    <t xml:space="preserve">"Next Crop" 2017/18 Domestic FSR: May Less April                    </t>
  </si>
  <si>
    <t>"Next Crop" 2017/18 Domestic FSR: % May of April</t>
  </si>
  <si>
    <t xml:space="preserve">May Soybean Ending Stocks: "Next Crop" 2017/18 </t>
  </si>
  <si>
    <t>Soybean Ending Stocks: April "Next Crop" 2017/18 (1 month ago)</t>
  </si>
  <si>
    <t xml:space="preserve">May Soybean % Stx/Use: "Next Crop" 2017/18 </t>
  </si>
  <si>
    <t>Soybean % Stx/Use: April "Next Crop" 2017/18 (1 month ago)</t>
  </si>
  <si>
    <t>May Soybean Production: "Old Crop" "Current" 2016/17</t>
  </si>
  <si>
    <t>April Soybean Production: "Old Crop" "Current" 2016/17 (1 year ago)</t>
  </si>
  <si>
    <t>May Less April Soybean Production for "Old Crop" "Current" 2016/17</t>
  </si>
  <si>
    <t>"Next Crop" 2017/18 Less "Old Crop" "Current" 2016/17 Production</t>
  </si>
  <si>
    <t>% "Next Crop" 2017/18 of "Old Crop" "Current" 2016/17 Production</t>
  </si>
  <si>
    <t>May Soybean Exports: "Old Crop" "Current" 2016/17</t>
  </si>
  <si>
    <t>April Soybean Exports: "Old Crop" "Current" 2016/17 (1 year ago)</t>
  </si>
  <si>
    <t>May Less April Soybean Exports for "Old Crop" "Current" 2016/17</t>
  </si>
  <si>
    <t>"Next Crop" 2017/18 Less "Old Crop" "Current" 2016/17 Exports</t>
  </si>
  <si>
    <t>% "Next Crop" 2017/18 of "Old Crop" "Current" 2016/17 Exports</t>
  </si>
  <si>
    <t>May Soybean Imports: "Old Crop" "Current" 2016/17</t>
  </si>
  <si>
    <t>April Soybean Imports: "Old Crop" "Current" 2016/17 (1 year ago)</t>
  </si>
  <si>
    <t>May Less April Soybean Imports for "Old Crop" "Current" 2016/17</t>
  </si>
  <si>
    <t>"Next Crop" 2017/18 Less "Old Crop" "Current" 2016/17 Imports</t>
  </si>
  <si>
    <t>% "Next Crop" 2017/18 of "Old Crop" "Current" 2016/17 Imports</t>
  </si>
  <si>
    <t>May Soybean Crush: "Old Crop" "Current" 2016/17</t>
  </si>
  <si>
    <t>April Soybean Crush: "Old Crop" "Current" 2016/17 (1 year ago)</t>
  </si>
  <si>
    <t>May Less April Soybean Crush for "Old Crop" "Current" 2016/17</t>
  </si>
  <si>
    <t>"Next Crop" 2017/18 Less "Old Crop" "Current" 2016/17 Crush</t>
  </si>
  <si>
    <t>% "Next Crop" 2017/18 of "Old Crop" "Current" 2016/17 Crush</t>
  </si>
  <si>
    <t>May Soybean Domestic Total Use: "Old Crop" "Current" 2016/17</t>
  </si>
  <si>
    <t>April Soybean Domestic Total Use: "Old Crop" "Current" 2016/17 (1 year ago)</t>
  </si>
  <si>
    <t>May Less April Soybean Domestic Total Use for "Old Crop" "Current" 2016/17</t>
  </si>
  <si>
    <t>"Next Crop" 2017/18 Less "Old Crop" "Current" 2016/17 Domestic Total Use</t>
  </si>
  <si>
    <t>% "Next Crop" 2017/18 of "Old Crop" "Current" 2016/17 Domestic Total Use</t>
  </si>
  <si>
    <t>May Soybean Domestic FSR: "Old Crop" "Current" 2016/17</t>
  </si>
  <si>
    <t>April Soybean Domestic FSR: "Old Crop" "Current" 2016/17 (1 year ago)</t>
  </si>
  <si>
    <t>May Less April Soybean Domestic FSR for "Old Crop" "Current" 2016/17</t>
  </si>
  <si>
    <t>"Next Crop" 2017/18 Less "Old Crop" "Current" 2016/17 Domestic FSR</t>
  </si>
  <si>
    <t>% "Next Crop" 2017/18 of "Old Crop" "Current" 2016/17 Domestic FSR</t>
  </si>
  <si>
    <t>May Soybean Ending Stocks: "Old Crop" "Current" 2016/17</t>
  </si>
  <si>
    <t>April Soybean Ending Stocks: "Old Crop" "Current" 2016/17 (1 year ago)</t>
  </si>
  <si>
    <t>May Less April Soybean Ending Stocks for "Old Crop" "Current" 2016/17</t>
  </si>
  <si>
    <t>"Next Crop" 2017/18 Less "Old Crop" "Current" 2016/17 Ending Stocks</t>
  </si>
  <si>
    <t>% "Next Crop" 2017/18 of "Old Crop" "Current" 2016/17 Ending Stocks</t>
  </si>
  <si>
    <t>May Soybean % Stx/Use: "Old Crop" "Current" 2016/17</t>
  </si>
  <si>
    <t>April Soybean % Stx/Use: "Old Crop" "Current" 2016/17 (1 year ago)</t>
  </si>
  <si>
    <t>May Less April Soybean % Stx/Use for "Old Crop" "Current" 2016/17</t>
  </si>
  <si>
    <t>"Next Crop" 2017/18 % Stx/Use Less "Old Crop" "Current" 2016/17 % Stx/Use</t>
  </si>
  <si>
    <t>% "Next Crop" 2017/18 % Stx/Use of "Old Crop" "Current" 2016/17 % Stx/Use</t>
  </si>
  <si>
    <t>USDA WASDE Projection of World Soybean Supply-Demand and Ending Stocks in "Next Crop" 2017/18, "Old Crop" "Current" 2016/17, &amp; 2015/16 Marketing Years</t>
  </si>
  <si>
    <t>Table 1. Production Projections of World Soybean for "Next Crop" 2017/18, "Old Crop" "Current" 2016/17, and  2015/16</t>
  </si>
  <si>
    <t>Soybean Production:  2015/16 (2 years ago)</t>
  </si>
  <si>
    <t>Table 2. Export Projections of World Soybean for "Next Crop" 2017/18, "Old Crop" "Current" 2016/17, and 2015/16</t>
  </si>
  <si>
    <t>Soybean Exports:  2015/16 (2 years ago)</t>
  </si>
  <si>
    <t>% "Next Crop" 2017/18 Exports of  2015/16 Exports</t>
  </si>
  <si>
    <t>Table 3. Import Projections of World Soybean for "Next Crop" 2017/18, "Old Crop" "Current" 2016/17, and  2015/16</t>
  </si>
  <si>
    <t>Soybean Imports:  2015/16 (2 years ago)</t>
  </si>
  <si>
    <t>Table 4. Domestic Crush Projections of World Soybean for "Next Crop" 2017/18, "Old Crop" "Current" 2016/17, and  2015/16</t>
  </si>
  <si>
    <t>Soybean Crush:  2015/16 (2 years ago)</t>
  </si>
  <si>
    <t>"Next Crop" 2017/18 Less  2015/16 Crush</t>
  </si>
  <si>
    <t>% "Next Crop" 2017/18 of 2015/16 Crush</t>
  </si>
  <si>
    <t>Table 5. Domestic Total Use Projections of World Soybean for "Next Crop" 2017/18, "Old Crop" "Current" 2016/17, and  2015/16</t>
  </si>
  <si>
    <t>Soybean Domestic Total Use:  2015/16 (2 years ago)</t>
  </si>
  <si>
    <t>"Next Crop" 2017/18 2015/16 Domestic Total Use</t>
  </si>
  <si>
    <t>% "Next Crop" 2017/18 of 2015/16 Domestic Total Use</t>
  </si>
  <si>
    <t>Table 6. Domestic Food, Seed &amp; Residual (FSR) Use Projections of World Soybean for "Next Crop" 2017/18, "Old Crop" "Current" 2016/17, and  2015/16</t>
  </si>
  <si>
    <t>Soybean Domestic FSR:  2015/16 (2 years ago)</t>
  </si>
  <si>
    <t>"Next Crop" 2017/18 Less 2015/16 Domestic FSR</t>
  </si>
  <si>
    <t>% "Next Crop" 2017/18 of 2015/16 Domestic FSR</t>
  </si>
  <si>
    <t>Table 7. Ending Stocks Projections of World Soybean for "Next Crop" 2017/18, "Old Crop" "Current" 2016/17, and  2015/16</t>
  </si>
  <si>
    <t>Soybean Ending Stocks:  2015/16 (2 years ago)</t>
  </si>
  <si>
    <t>Table 8. Ending Stocks-to-Use Projections of World Soybean for "Next Crop" 2017/18, "Old Crop" "Current" 2016/17, and 2015/16</t>
  </si>
  <si>
    <t>Soybean % Stx/Use:  2015/16 (2 years ago)</t>
  </si>
  <si>
    <t>"Next Crop" 2017/18 Soybean % Stx/Use Less  2015/16 % Stx/Use</t>
  </si>
  <si>
    <t>% "Next Crop" 2017/18 % Stx/Use of  2015/16 % Stx/Use</t>
  </si>
  <si>
    <t>na</t>
  </si>
  <si>
    <t>Cotton: "Next Crop" 2017/18 Marketing Year</t>
  </si>
  <si>
    <t xml:space="preserve">May Wheat   Production: "Next Crop" 2017/18 </t>
  </si>
  <si>
    <t>May Wheat   Production: "Current" 2016/17</t>
  </si>
  <si>
    <t xml:space="preserve">May Wheat   Exports: "Next Crop" 2017/18 </t>
  </si>
  <si>
    <t>May Wheat   Exports: "Current" 2016/17</t>
  </si>
  <si>
    <t xml:space="preserve">May Wheat   Imports: "Next Crop" 2017/18 </t>
  </si>
  <si>
    <t>May Wheat   Imports: "Current" 2016/17</t>
  </si>
  <si>
    <t xml:space="preserve">May Wheat   Feed Use: "Next Crop" 2017/18 </t>
  </si>
  <si>
    <t>May Wheat Feed Use: "Current" 2016/17</t>
  </si>
  <si>
    <t xml:space="preserve">May Wheat Total Use: "Next Crop" 2017/18 </t>
  </si>
  <si>
    <t>May Wheat Total Use: "Current" 2016/17</t>
  </si>
  <si>
    <t xml:space="preserve">May Wheat   FSI Use: "Next Crop" 2017/18 </t>
  </si>
  <si>
    <t>May Wheat   FSI Use: "Current" 2016/17</t>
  </si>
  <si>
    <t xml:space="preserve">May Wheat   Ending Stocks: "Next Crop" 2017/18 </t>
  </si>
  <si>
    <t>May Wheat   Ending Stocks: "Current" 2016/17</t>
  </si>
  <si>
    <t xml:space="preserve">May Wheat   %Stx/Use: "Next Crop" 2017/18 </t>
  </si>
  <si>
    <t>May Wheat   %Stx/Use: "Current" 2016/17</t>
  </si>
  <si>
    <t>Wheat Production: April  "Next Crop" 2017/18 (1 month ago)</t>
  </si>
  <si>
    <t xml:space="preserve">"Next Crop" 2017/18 Production: May Less April                     </t>
  </si>
  <si>
    <t xml:space="preserve">"Next Crop" 2017/18 Production: % May of April </t>
  </si>
  <si>
    <t>April Wheat Production: "Current" 2016/17 (1 year ago)</t>
  </si>
  <si>
    <t>May Less April Wheat Production for "Current" 2016/17</t>
  </si>
  <si>
    <t>Wheat Exports: April  "Next Crop" 2017/18 (1 month ago)</t>
  </si>
  <si>
    <t xml:space="preserve">"Next Crop" 2017/18 Exports: May Less April                     </t>
  </si>
  <si>
    <t xml:space="preserve">"Next Crop" 2017/18 Exports: % May of April </t>
  </si>
  <si>
    <t>April Wheat   Exports: "Current" 2016/17 (1 year ago)</t>
  </si>
  <si>
    <t>May Less April Wheat Exports for "Current" 2016/17</t>
  </si>
  <si>
    <t>Wheat Imports: April  "Next Crop" 2017/18 (1 month ago)</t>
  </si>
  <si>
    <t xml:space="preserve">"Next Crop" 2017/18 Imports: May Less April                     </t>
  </si>
  <si>
    <t xml:space="preserve">"Next Crop" 2017/18 Imports: % May of April </t>
  </si>
  <si>
    <t>April Wheat   Imports: "Current" 2016/17 (1 year ago)</t>
  </si>
  <si>
    <t>May less April Wheat Imports for "Current" 2016/17</t>
  </si>
  <si>
    <t>Wheat Feed Use: April  "Next Crop" 2017/18 (1 month ago)</t>
  </si>
  <si>
    <t xml:space="preserve">"Next Crop" 2017/18 Feed Use: May less April                     </t>
  </si>
  <si>
    <t xml:space="preserve">"Next Crop" 2017/18 Feed Use: % May of April </t>
  </si>
  <si>
    <t>April Wheat   Feed Use: "Current" 2016/17 (1 year ago)</t>
  </si>
  <si>
    <t>May Less April Wheat Feed Use for "Current" 2016/17</t>
  </si>
  <si>
    <t>Wheat Total Use: April  "Next Crop" 2017/18 (1 month ago)</t>
  </si>
  <si>
    <t xml:space="preserve">"Next Crop" 2017/18 Total Use: May less April                     </t>
  </si>
  <si>
    <t xml:space="preserve">"Next Crop" 2017/18 Total Use: % May of April </t>
  </si>
  <si>
    <t>April Wheat   Total Use: "Current" 2016/17 (1 year ago)</t>
  </si>
  <si>
    <t>May less April Wheat Total Use for "Current" 2016/17</t>
  </si>
  <si>
    <t>Wheat FSI Use: April  "Next Crop" 2017/18 (1 month ago)</t>
  </si>
  <si>
    <t xml:space="preserve">"Next Crop" 2017/18 FSI Use: May less April                     </t>
  </si>
  <si>
    <t xml:space="preserve">"Next Crop" 2017/18 FSI Use: % May of April </t>
  </si>
  <si>
    <t>April Wheat   FSI Use: "Current" 2016/17 (1 year ago)</t>
  </si>
  <si>
    <t>May less April Wheat   FSI Use for "Current" 2016/17</t>
  </si>
  <si>
    <t>Wheat Ending Stocks: April  "Next Crop" 2017/18 (1 month ago)</t>
  </si>
  <si>
    <t xml:space="preserve">"Next Crop" 2017/18 Ending Stocks: May less April                     </t>
  </si>
  <si>
    <t xml:space="preserve">"Next Crop" 2017/18 Ending Stocks: % May of April </t>
  </si>
  <si>
    <t>April Wheat   Ending Stocks: "Current" 2016/17 (1 year ago)</t>
  </si>
  <si>
    <t>May less April Wheat   Ending Stocks for "Current" 2016/17</t>
  </si>
  <si>
    <t>Wheat %Stx/Use: April  "Next Crop" 2017/18 (1 month ago)</t>
  </si>
  <si>
    <t xml:space="preserve">"Next Crop" 2017/18 %Stx/Use: May less April                     </t>
  </si>
  <si>
    <t xml:space="preserve">"Next Crop" 2017/18 %Stx/Use: % May of April </t>
  </si>
  <si>
    <t>April Wheat   %Stx/Use: "Current" 2016/17 (1 year ago)</t>
  </si>
  <si>
    <t>May less April Wheat   %Stx/Use for "Current" 2016/17</t>
  </si>
  <si>
    <t>Table 7. Ending Stocks Projections of World Corn for "Next Crop" 2017/18, "Current" 2016/17, and 2015/16</t>
  </si>
  <si>
    <t>**U.S. Grain Sorghum: "Next Crop" 2017/18 Harvested Ac (mln ac)</t>
  </si>
  <si>
    <t>Part B. U.S. Ending Stocks of Grain &amp; Oilseeds in the "Next Crop" 2017/18 and "Current" 2016/17 Marketing Years</t>
  </si>
  <si>
    <t>Part C. World Ending Stocks of Grain &amp; Oilseeds in tthe "Next Crop" 2017/18 and "Current" 2016/17 Marketing Years</t>
  </si>
  <si>
    <t>Reuters</t>
  </si>
  <si>
    <t>C1. USDA May 10, 2017 World Ending Stocks Forecasts for "Current" MY 2016/17 vs a) Pre-report Trade Est's, b) USDA April 2017 projections, &amp; C) USDA est's for the previous marketing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</si>
</sst>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_);[Red]\(0.000\)"/>
    <numFmt numFmtId="166" formatCode="0.00_);[Red]\(0.00\)"/>
    <numFmt numFmtId="167" formatCode="#,##0.000_);[Red]\(#,##0.000\)"/>
    <numFmt numFmtId="168" formatCode="0.0_);[Red]\(0.0\)"/>
    <numFmt numFmtId="169" formatCode="#,##0.0_);[Red]\(#,##0.0\)"/>
  </numFmts>
  <fonts count="2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G Times"/>
      <family val="1"/>
      <charset val="1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i/>
      <sz val="9"/>
      <color rgb="FF7030A0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54">
    <xf numFmtId="0" fontId="0" fillId="0" borderId="0" xfId="0"/>
    <xf numFmtId="0" fontId="0" fillId="0" borderId="0" xfId="0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164" fontId="0" fillId="4" borderId="0" xfId="0" applyNumberFormat="1" applyFill="1"/>
    <xf numFmtId="0" fontId="5" fillId="5" borderId="7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9" borderId="7" xfId="0" applyFont="1" applyFill="1" applyBorder="1" applyAlignment="1">
      <alignment horizontal="center" wrapText="1"/>
    </xf>
    <xf numFmtId="164" fontId="0" fillId="9" borderId="0" xfId="0" applyNumberFormat="1" applyFill="1"/>
    <xf numFmtId="0" fontId="5" fillId="2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wrapText="1"/>
    </xf>
    <xf numFmtId="164" fontId="0" fillId="10" borderId="0" xfId="0" applyNumberFormat="1" applyFill="1"/>
    <xf numFmtId="0" fontId="5" fillId="8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7" xfId="0" applyBorder="1"/>
    <xf numFmtId="164" fontId="0" fillId="4" borderId="7" xfId="0" applyNumberFormat="1" applyFill="1" applyBorder="1"/>
    <xf numFmtId="164" fontId="0" fillId="9" borderId="7" xfId="0" applyNumberFormat="1" applyFill="1" applyBorder="1"/>
    <xf numFmtId="164" fontId="0" fillId="4" borderId="0" xfId="0" applyNumberFormat="1" applyFill="1" applyBorder="1"/>
    <xf numFmtId="164" fontId="0" fillId="9" borderId="0" xfId="0" applyNumberFormat="1" applyFill="1" applyBorder="1"/>
    <xf numFmtId="0" fontId="1" fillId="0" borderId="0" xfId="0" applyFont="1" applyFill="1" applyBorder="1"/>
    <xf numFmtId="0" fontId="5" fillId="4" borderId="3" xfId="0" applyFont="1" applyFill="1" applyBorder="1" applyAlignment="1">
      <alignment horizontal="center" wrapText="1"/>
    </xf>
    <xf numFmtId="0" fontId="1" fillId="0" borderId="1" xfId="0" applyFont="1" applyBorder="1"/>
    <xf numFmtId="0" fontId="5" fillId="0" borderId="9" xfId="0" applyFont="1" applyBorder="1" applyAlignment="1">
      <alignment horizontal="center" wrapText="1"/>
    </xf>
    <xf numFmtId="0" fontId="0" fillId="0" borderId="8" xfId="0" applyBorder="1"/>
    <xf numFmtId="0" fontId="1" fillId="0" borderId="10" xfId="0" applyFont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1" fillId="0" borderId="7" xfId="0" applyFont="1" applyBorder="1"/>
    <xf numFmtId="0" fontId="1" fillId="11" borderId="12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5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wrapText="1"/>
    </xf>
    <xf numFmtId="0" fontId="1" fillId="12" borderId="0" xfId="0" applyFont="1" applyFill="1" applyBorder="1" applyAlignment="1">
      <alignment wrapText="1"/>
    </xf>
    <xf numFmtId="0" fontId="5" fillId="12" borderId="11" xfId="0" applyFont="1" applyFill="1" applyBorder="1" applyAlignment="1">
      <alignment horizontal="center"/>
    </xf>
    <xf numFmtId="0" fontId="0" fillId="11" borderId="13" xfId="0" applyFill="1" applyBorder="1"/>
    <xf numFmtId="0" fontId="1" fillId="11" borderId="14" xfId="0" applyFont="1" applyFill="1" applyBorder="1" applyAlignment="1">
      <alignment horizontal="center" wrapText="1"/>
    </xf>
    <xf numFmtId="0" fontId="5" fillId="11" borderId="15" xfId="0" applyFont="1" applyFill="1" applyBorder="1" applyAlignment="1">
      <alignment horizontal="center" wrapText="1"/>
    </xf>
    <xf numFmtId="0" fontId="0" fillId="12" borderId="13" xfId="0" applyFill="1" applyBorder="1"/>
    <xf numFmtId="0" fontId="1" fillId="12" borderId="14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164" fontId="0" fillId="10" borderId="7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38" fontId="0" fillId="4" borderId="0" xfId="0" applyNumberFormat="1" applyFill="1"/>
    <xf numFmtId="38" fontId="0" fillId="5" borderId="0" xfId="0" applyNumberFormat="1" applyFill="1"/>
    <xf numFmtId="38" fontId="0" fillId="6" borderId="0" xfId="0" applyNumberFormat="1" applyFill="1"/>
    <xf numFmtId="38" fontId="0" fillId="9" borderId="0" xfId="0" applyNumberFormat="1" applyFill="1"/>
    <xf numFmtId="38" fontId="0" fillId="7" borderId="1" xfId="0" applyNumberFormat="1" applyFill="1" applyBorder="1"/>
    <xf numFmtId="38" fontId="0" fillId="2" borderId="0" xfId="0" applyNumberFormat="1" applyFill="1"/>
    <xf numFmtId="38" fontId="1" fillId="6" borderId="0" xfId="0" applyNumberFormat="1" applyFont="1" applyFill="1" applyAlignment="1">
      <alignment horizontal="right"/>
    </xf>
    <xf numFmtId="38" fontId="1" fillId="6" borderId="7" xfId="0" applyNumberFormat="1" applyFont="1" applyFill="1" applyBorder="1" applyAlignment="1">
      <alignment horizontal="right"/>
    </xf>
    <xf numFmtId="38" fontId="1" fillId="5" borderId="0" xfId="0" applyNumberFormat="1" applyFont="1" applyFill="1" applyAlignment="1">
      <alignment horizontal="right"/>
    </xf>
    <xf numFmtId="38" fontId="1" fillId="5" borderId="7" xfId="0" applyNumberFormat="1" applyFont="1" applyFill="1" applyBorder="1" applyAlignment="1">
      <alignment horizontal="right"/>
    </xf>
    <xf numFmtId="38" fontId="1" fillId="4" borderId="0" xfId="0" applyNumberFormat="1" applyFont="1" applyFill="1" applyAlignment="1">
      <alignment horizontal="right"/>
    </xf>
    <xf numFmtId="38" fontId="1" fillId="4" borderId="7" xfId="0" applyNumberFormat="1" applyFont="1" applyFill="1" applyBorder="1" applyAlignment="1">
      <alignment horizontal="right"/>
    </xf>
    <xf numFmtId="0" fontId="0" fillId="13" borderId="0" xfId="0" applyFill="1"/>
    <xf numFmtId="38" fontId="0" fillId="11" borderId="12" xfId="0" applyNumberFormat="1" applyFill="1" applyBorder="1"/>
    <xf numFmtId="38" fontId="0" fillId="11" borderId="0" xfId="0" applyNumberFormat="1" applyFill="1" applyBorder="1"/>
    <xf numFmtId="38" fontId="0" fillId="11" borderId="11" xfId="0" applyNumberFormat="1" applyFill="1" applyBorder="1"/>
    <xf numFmtId="38" fontId="0" fillId="11" borderId="7" xfId="0" applyNumberFormat="1" applyFill="1" applyBorder="1"/>
    <xf numFmtId="38" fontId="0" fillId="12" borderId="12" xfId="0" applyNumberFormat="1" applyFill="1" applyBorder="1"/>
    <xf numFmtId="38" fontId="0" fillId="12" borderId="0" xfId="0" applyNumberFormat="1" applyFill="1" applyBorder="1"/>
    <xf numFmtId="38" fontId="0" fillId="12" borderId="11" xfId="0" applyNumberFormat="1" applyFill="1" applyBorder="1"/>
    <xf numFmtId="38" fontId="0" fillId="12" borderId="7" xfId="0" applyNumberFormat="1" applyFill="1" applyBorder="1"/>
    <xf numFmtId="40" fontId="0" fillId="4" borderId="0" xfId="0" applyNumberFormat="1" applyFill="1"/>
    <xf numFmtId="40" fontId="0" fillId="4" borderId="7" xfId="0" applyNumberFormat="1" applyFill="1" applyBorder="1"/>
    <xf numFmtId="166" fontId="0" fillId="8" borderId="1" xfId="0" applyNumberFormat="1" applyFill="1" applyBorder="1"/>
    <xf numFmtId="166" fontId="0" fillId="9" borderId="0" xfId="0" applyNumberFormat="1" applyFill="1"/>
    <xf numFmtId="166" fontId="0" fillId="7" borderId="1" xfId="0" applyNumberFormat="1" applyFill="1" applyBorder="1"/>
    <xf numFmtId="166" fontId="0" fillId="2" borderId="0" xfId="0" applyNumberFormat="1" applyFill="1"/>
    <xf numFmtId="40" fontId="0" fillId="11" borderId="11" xfId="0" applyNumberFormat="1" applyFill="1" applyBorder="1"/>
    <xf numFmtId="40" fontId="0" fillId="11" borderId="7" xfId="0" applyNumberFormat="1" applyFill="1" applyBorder="1"/>
    <xf numFmtId="40" fontId="0" fillId="12" borderId="11" xfId="0" applyNumberFormat="1" applyFill="1" applyBorder="1"/>
    <xf numFmtId="166" fontId="1" fillId="5" borderId="0" xfId="0" applyNumberFormat="1" applyFont="1" applyFill="1"/>
    <xf numFmtId="166" fontId="0" fillId="5" borderId="0" xfId="0" applyNumberFormat="1" applyFill="1"/>
    <xf numFmtId="166" fontId="1" fillId="6" borderId="0" xfId="0" applyNumberFormat="1" applyFont="1" applyFill="1"/>
    <xf numFmtId="166" fontId="0" fillId="6" borderId="0" xfId="0" applyNumberFormat="1" applyFill="1"/>
    <xf numFmtId="40" fontId="1" fillId="14" borderId="8" xfId="0" applyNumberFormat="1" applyFont="1" applyFill="1" applyBorder="1"/>
    <xf numFmtId="3" fontId="1" fillId="14" borderId="8" xfId="0" applyNumberFormat="1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center"/>
    </xf>
    <xf numFmtId="0" fontId="0" fillId="0" borderId="0" xfId="0" applyBorder="1"/>
    <xf numFmtId="165" fontId="7" fillId="0" borderId="17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0" fontId="0" fillId="0" borderId="17" xfId="0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166" fontId="1" fillId="14" borderId="8" xfId="0" applyNumberFormat="1" applyFont="1" applyFill="1" applyBorder="1"/>
    <xf numFmtId="166" fontId="1" fillId="14" borderId="6" xfId="0" applyNumberFormat="1" applyFont="1" applyFill="1" applyBorder="1"/>
    <xf numFmtId="40" fontId="0" fillId="5" borderId="7" xfId="0" applyNumberFormat="1" applyFill="1" applyBorder="1"/>
    <xf numFmtId="40" fontId="0" fillId="6" borderId="7" xfId="0" applyNumberFormat="1" applyFill="1" applyBorder="1"/>
    <xf numFmtId="40" fontId="0" fillId="9" borderId="7" xfId="0" applyNumberFormat="1" applyFill="1" applyBorder="1"/>
    <xf numFmtId="40" fontId="0" fillId="7" borderId="3" xfId="0" applyNumberFormat="1" applyFill="1" applyBorder="1"/>
    <xf numFmtId="40" fontId="0" fillId="2" borderId="7" xfId="0" applyNumberFormat="1" applyFill="1" applyBorder="1"/>
    <xf numFmtId="0" fontId="1" fillId="0" borderId="0" xfId="0" applyFont="1" applyBorder="1"/>
    <xf numFmtId="40" fontId="1" fillId="14" borderId="10" xfId="0" applyNumberFormat="1" applyFont="1" applyFill="1" applyBorder="1"/>
    <xf numFmtId="40" fontId="0" fillId="4" borderId="0" xfId="0" applyNumberFormat="1" applyFill="1" applyBorder="1"/>
    <xf numFmtId="166" fontId="0" fillId="9" borderId="0" xfId="0" applyNumberFormat="1" applyFill="1" applyBorder="1"/>
    <xf numFmtId="0" fontId="4" fillId="0" borderId="0" xfId="0" applyFont="1"/>
    <xf numFmtId="0" fontId="4" fillId="0" borderId="0" xfId="0" applyFont="1" applyBorder="1"/>
    <xf numFmtId="166" fontId="1" fillId="14" borderId="1" xfId="0" applyNumberFormat="1" applyFont="1" applyFill="1" applyBorder="1"/>
    <xf numFmtId="40" fontId="1" fillId="14" borderId="1" xfId="0" applyNumberFormat="1" applyFont="1" applyFill="1" applyBorder="1"/>
    <xf numFmtId="40" fontId="1" fillId="14" borderId="3" xfId="0" applyNumberFormat="1" applyFont="1" applyFill="1" applyBorder="1"/>
    <xf numFmtId="166" fontId="1" fillId="14" borderId="3" xfId="0" applyNumberFormat="1" applyFont="1" applyFill="1" applyBorder="1"/>
    <xf numFmtId="40" fontId="4" fillId="14" borderId="9" xfId="0" applyNumberFormat="1" applyFont="1" applyFill="1" applyBorder="1"/>
    <xf numFmtId="40" fontId="4" fillId="14" borderId="5" xfId="0" applyNumberFormat="1" applyFont="1" applyFill="1" applyBorder="1"/>
    <xf numFmtId="164" fontId="4" fillId="4" borderId="0" xfId="0" applyNumberFormat="1" applyFont="1" applyFill="1"/>
    <xf numFmtId="166" fontId="4" fillId="14" borderId="1" xfId="0" applyNumberFormat="1" applyFont="1" applyFill="1" applyBorder="1"/>
    <xf numFmtId="0" fontId="4" fillId="0" borderId="1" xfId="0" applyFont="1" applyBorder="1"/>
    <xf numFmtId="40" fontId="4" fillId="14" borderId="10" xfId="0" applyNumberFormat="1" applyFont="1" applyFill="1" applyBorder="1"/>
    <xf numFmtId="40" fontId="4" fillId="14" borderId="1" xfId="0" applyNumberFormat="1" applyFont="1" applyFill="1" applyBorder="1"/>
    <xf numFmtId="0" fontId="1" fillId="0" borderId="2" xfId="0" applyFont="1" applyBorder="1"/>
    <xf numFmtId="164" fontId="0" fillId="14" borderId="14" xfId="0" applyNumberFormat="1" applyFill="1" applyBorder="1"/>
    <xf numFmtId="164" fontId="0" fillId="14" borderId="15" xfId="0" applyNumberForma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0" fontId="1" fillId="0" borderId="18" xfId="0" applyNumberFormat="1" applyFont="1" applyFill="1" applyBorder="1"/>
    <xf numFmtId="0" fontId="4" fillId="0" borderId="2" xfId="0" applyFont="1" applyBorder="1"/>
    <xf numFmtId="40" fontId="1" fillId="0" borderId="0" xfId="0" applyNumberFormat="1" applyFont="1" applyFill="1" applyBorder="1"/>
    <xf numFmtId="164" fontId="1" fillId="0" borderId="0" xfId="0" applyNumberFormat="1" applyFont="1" applyFill="1" applyBorder="1"/>
    <xf numFmtId="40" fontId="0" fillId="0" borderId="0" xfId="0" applyNumberFormat="1" applyFill="1" applyBorder="1"/>
    <xf numFmtId="40" fontId="0" fillId="0" borderId="0" xfId="0" applyNumberFormat="1"/>
    <xf numFmtId="40" fontId="0" fillId="0" borderId="7" xfId="0" applyNumberFormat="1" applyBorder="1"/>
    <xf numFmtId="0" fontId="5" fillId="8" borderId="1" xfId="0" applyFont="1" applyFill="1" applyBorder="1" applyAlignment="1">
      <alignment horizontal="center" wrapText="1"/>
    </xf>
    <xf numFmtId="0" fontId="1" fillId="0" borderId="17" xfId="0" applyFont="1" applyBorder="1"/>
    <xf numFmtId="166" fontId="1" fillId="4" borderId="17" xfId="0" applyNumberFormat="1" applyFont="1" applyFill="1" applyBorder="1" applyAlignment="1">
      <alignment horizontal="right"/>
    </xf>
    <xf numFmtId="166" fontId="0" fillId="4" borderId="17" xfId="0" applyNumberFormat="1" applyFill="1" applyBorder="1"/>
    <xf numFmtId="164" fontId="0" fillId="4" borderId="17" xfId="0" applyNumberFormat="1" applyFill="1" applyBorder="1"/>
    <xf numFmtId="40" fontId="1" fillId="5" borderId="17" xfId="0" applyNumberFormat="1" applyFont="1" applyFill="1" applyBorder="1" applyAlignment="1">
      <alignment horizontal="right"/>
    </xf>
    <xf numFmtId="40" fontId="0" fillId="5" borderId="17" xfId="0" applyNumberFormat="1" applyFill="1" applyBorder="1"/>
    <xf numFmtId="40" fontId="1" fillId="6" borderId="17" xfId="0" applyNumberFormat="1" applyFont="1" applyFill="1" applyBorder="1" applyAlignment="1">
      <alignment horizontal="right"/>
    </xf>
    <xf numFmtId="40" fontId="0" fillId="6" borderId="17" xfId="0" applyNumberFormat="1" applyFill="1" applyBorder="1"/>
    <xf numFmtId="40" fontId="0" fillId="9" borderId="17" xfId="0" applyNumberFormat="1" applyFill="1" applyBorder="1"/>
    <xf numFmtId="164" fontId="0" fillId="9" borderId="17" xfId="0" applyNumberFormat="1" applyFill="1" applyBorder="1"/>
    <xf numFmtId="40" fontId="0" fillId="7" borderId="20" xfId="0" applyNumberFormat="1" applyFill="1" applyBorder="1"/>
    <xf numFmtId="40" fontId="0" fillId="2" borderId="17" xfId="0" applyNumberFormat="1" applyFill="1" applyBorder="1"/>
    <xf numFmtId="164" fontId="0" fillId="10" borderId="17" xfId="0" applyNumberFormat="1" applyFill="1" applyBorder="1"/>
    <xf numFmtId="0" fontId="1" fillId="0" borderId="6" xfId="0" applyFont="1" applyBorder="1" applyAlignment="1">
      <alignment horizontal="center"/>
    </xf>
    <xf numFmtId="40" fontId="0" fillId="12" borderId="16" xfId="0" applyNumberFormat="1" applyFill="1" applyBorder="1"/>
    <xf numFmtId="40" fontId="1" fillId="4" borderId="7" xfId="0" applyNumberFormat="1" applyFont="1" applyFill="1" applyBorder="1" applyAlignment="1">
      <alignment horizontal="right"/>
    </xf>
    <xf numFmtId="40" fontId="0" fillId="5" borderId="0" xfId="0" applyNumberFormat="1" applyFill="1"/>
    <xf numFmtId="40" fontId="1" fillId="5" borderId="7" xfId="0" applyNumberFormat="1" applyFont="1" applyFill="1" applyBorder="1" applyAlignment="1">
      <alignment horizontal="right"/>
    </xf>
    <xf numFmtId="40" fontId="0" fillId="6" borderId="0" xfId="0" applyNumberFormat="1" applyFill="1"/>
    <xf numFmtId="40" fontId="0" fillId="9" borderId="0" xfId="0" applyNumberFormat="1" applyFill="1"/>
    <xf numFmtId="40" fontId="1" fillId="6" borderId="7" xfId="0" applyNumberFormat="1" applyFont="1" applyFill="1" applyBorder="1" applyAlignment="1">
      <alignment horizontal="right"/>
    </xf>
    <xf numFmtId="40" fontId="0" fillId="7" borderId="1" xfId="0" applyNumberFormat="1" applyFill="1" applyBorder="1"/>
    <xf numFmtId="40" fontId="0" fillId="2" borderId="0" xfId="0" applyNumberFormat="1" applyFill="1"/>
    <xf numFmtId="165" fontId="7" fillId="3" borderId="17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/>
    </xf>
    <xf numFmtId="165" fontId="7" fillId="5" borderId="17" xfId="0" applyNumberFormat="1" applyFont="1" applyFill="1" applyBorder="1" applyAlignment="1">
      <alignment horizontal="center"/>
    </xf>
    <xf numFmtId="165" fontId="7" fillId="6" borderId="17" xfId="0" applyNumberFormat="1" applyFont="1" applyFill="1" applyBorder="1" applyAlignment="1">
      <alignment horizontal="center"/>
    </xf>
    <xf numFmtId="165" fontId="7" fillId="8" borderId="17" xfId="0" applyNumberFormat="1" applyFont="1" applyFill="1" applyBorder="1" applyAlignment="1">
      <alignment horizontal="center"/>
    </xf>
    <xf numFmtId="165" fontId="7" fillId="9" borderId="17" xfId="0" applyNumberFormat="1" applyFont="1" applyFill="1" applyBorder="1" applyAlignment="1">
      <alignment horizontal="center"/>
    </xf>
    <xf numFmtId="164" fontId="7" fillId="9" borderId="17" xfId="0" applyNumberFormat="1" applyFont="1" applyFill="1" applyBorder="1" applyAlignment="1">
      <alignment horizontal="center"/>
    </xf>
    <xf numFmtId="4" fontId="1" fillId="14" borderId="8" xfId="0" applyNumberFormat="1" applyFont="1" applyFill="1" applyBorder="1"/>
    <xf numFmtId="0" fontId="3" fillId="0" borderId="0" xfId="0" applyFont="1" applyAlignment="1">
      <alignment horizontal="left"/>
    </xf>
    <xf numFmtId="40" fontId="1" fillId="4" borderId="0" xfId="0" applyNumberFormat="1" applyFont="1" applyFill="1" applyBorder="1" applyAlignment="1">
      <alignment horizontal="right"/>
    </xf>
    <xf numFmtId="40" fontId="1" fillId="5" borderId="0" xfId="0" applyNumberFormat="1" applyFont="1" applyFill="1" applyBorder="1" applyAlignment="1">
      <alignment horizontal="right"/>
    </xf>
    <xf numFmtId="40" fontId="0" fillId="5" borderId="0" xfId="0" applyNumberFormat="1" applyFill="1" applyBorder="1"/>
    <xf numFmtId="40" fontId="1" fillId="6" borderId="0" xfId="0" applyNumberFormat="1" applyFont="1" applyFill="1" applyBorder="1" applyAlignment="1">
      <alignment horizontal="right"/>
    </xf>
    <xf numFmtId="40" fontId="0" fillId="6" borderId="0" xfId="0" applyNumberFormat="1" applyFill="1" applyBorder="1"/>
    <xf numFmtId="40" fontId="0" fillId="9" borderId="0" xfId="0" applyNumberFormat="1" applyFill="1" applyBorder="1"/>
    <xf numFmtId="40" fontId="0" fillId="2" borderId="0" xfId="0" applyNumberFormat="1" applyFill="1" applyBorder="1"/>
    <xf numFmtId="164" fontId="0" fillId="10" borderId="0" xfId="0" applyNumberFormat="1" applyFill="1" applyBorder="1"/>
    <xf numFmtId="4" fontId="1" fillId="14" borderId="6" xfId="0" applyNumberFormat="1" applyFont="1" applyFill="1" applyBorder="1"/>
    <xf numFmtId="0" fontId="10" fillId="0" borderId="7" xfId="0" applyFont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8" borderId="3" xfId="0" applyFont="1" applyFill="1" applyBorder="1" applyAlignment="1">
      <alignment horizontal="center" wrapText="1"/>
    </xf>
    <xf numFmtId="0" fontId="11" fillId="9" borderId="7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11" fillId="0" borderId="8" xfId="0" applyFont="1" applyBorder="1"/>
    <xf numFmtId="0" fontId="11" fillId="0" borderId="0" xfId="0" applyFont="1"/>
    <xf numFmtId="0" fontId="5" fillId="9" borderId="0" xfId="0" applyFont="1" applyFill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1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0" xfId="0" applyAlignment="1"/>
    <xf numFmtId="40" fontId="1" fillId="4" borderId="0" xfId="0" applyNumberFormat="1" applyFont="1" applyFill="1" applyBorder="1"/>
    <xf numFmtId="166" fontId="0" fillId="5" borderId="0" xfId="0" applyNumberFormat="1" applyFill="1" applyBorder="1"/>
    <xf numFmtId="166" fontId="0" fillId="6" borderId="0" xfId="0" applyNumberFormat="1" applyFill="1" applyBorder="1"/>
    <xf numFmtId="166" fontId="0" fillId="2" borderId="0" xfId="0" applyNumberFormat="1" applyFill="1" applyBorder="1"/>
    <xf numFmtId="40" fontId="1" fillId="4" borderId="7" xfId="0" applyNumberFormat="1" applyFont="1" applyFill="1" applyBorder="1"/>
    <xf numFmtId="40" fontId="1" fillId="14" borderId="6" xfId="0" applyNumberFormat="1" applyFont="1" applyFill="1" applyBorder="1"/>
    <xf numFmtId="0" fontId="6" fillId="0" borderId="0" xfId="0" applyFont="1"/>
    <xf numFmtId="38" fontId="6" fillId="7" borderId="1" xfId="0" applyNumberFormat="1" applyFont="1" applyFill="1" applyBorder="1"/>
    <xf numFmtId="0" fontId="6" fillId="0" borderId="10" xfId="0" applyFont="1" applyBorder="1" applyAlignment="1">
      <alignment horizontal="center"/>
    </xf>
    <xf numFmtId="0" fontId="1" fillId="0" borderId="7" xfId="0" applyFont="1" applyFill="1" applyBorder="1"/>
    <xf numFmtId="165" fontId="7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25" xfId="0" applyFont="1" applyBorder="1"/>
    <xf numFmtId="38" fontId="6" fillId="4" borderId="25" xfId="0" applyNumberFormat="1" applyFont="1" applyFill="1" applyBorder="1"/>
    <xf numFmtId="164" fontId="6" fillId="4" borderId="25" xfId="0" applyNumberFormat="1" applyFont="1" applyFill="1" applyBorder="1"/>
    <xf numFmtId="38" fontId="6" fillId="5" borderId="25" xfId="0" applyNumberFormat="1" applyFont="1" applyFill="1" applyBorder="1"/>
    <xf numFmtId="38" fontId="6" fillId="6" borderId="25" xfId="0" applyNumberFormat="1" applyFont="1" applyFill="1" applyBorder="1"/>
    <xf numFmtId="38" fontId="6" fillId="9" borderId="25" xfId="0" applyNumberFormat="1" applyFont="1" applyFill="1" applyBorder="1"/>
    <xf numFmtId="164" fontId="6" fillId="9" borderId="25" xfId="0" applyNumberFormat="1" applyFont="1" applyFill="1" applyBorder="1"/>
    <xf numFmtId="38" fontId="6" fillId="7" borderId="27" xfId="0" applyNumberFormat="1" applyFont="1" applyFill="1" applyBorder="1"/>
    <xf numFmtId="38" fontId="6" fillId="2" borderId="25" xfId="0" applyNumberFormat="1" applyFont="1" applyFill="1" applyBorder="1"/>
    <xf numFmtId="164" fontId="6" fillId="10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1" fillId="0" borderId="25" xfId="0" applyFont="1" applyBorder="1"/>
    <xf numFmtId="4" fontId="1" fillId="14" borderId="26" xfId="0" applyNumberFormat="1" applyFont="1" applyFill="1" applyBorder="1"/>
    <xf numFmtId="40" fontId="0" fillId="4" borderId="25" xfId="0" applyNumberFormat="1" applyFill="1" applyBorder="1"/>
    <xf numFmtId="164" fontId="0" fillId="4" borderId="25" xfId="0" applyNumberFormat="1" applyFill="1" applyBorder="1"/>
    <xf numFmtId="40" fontId="0" fillId="5" borderId="25" xfId="0" applyNumberFormat="1" applyFill="1" applyBorder="1"/>
    <xf numFmtId="40" fontId="0" fillId="6" borderId="25" xfId="0" applyNumberFormat="1" applyFill="1" applyBorder="1"/>
    <xf numFmtId="40" fontId="0" fillId="9" borderId="25" xfId="0" applyNumberFormat="1" applyFill="1" applyBorder="1"/>
    <xf numFmtId="164" fontId="0" fillId="9" borderId="25" xfId="0" applyNumberFormat="1" applyFill="1" applyBorder="1"/>
    <xf numFmtId="40" fontId="0" fillId="7" borderId="27" xfId="0" applyNumberFormat="1" applyFill="1" applyBorder="1"/>
    <xf numFmtId="40" fontId="0" fillId="2" borderId="25" xfId="0" applyNumberFormat="1" applyFill="1" applyBorder="1"/>
    <xf numFmtId="164" fontId="0" fillId="10" borderId="25" xfId="0" applyNumberFormat="1" applyFill="1" applyBorder="1"/>
    <xf numFmtId="0" fontId="1" fillId="0" borderId="26" xfId="0" applyFont="1" applyBorder="1" applyAlignment="1">
      <alignment horizontal="center"/>
    </xf>
    <xf numFmtId="0" fontId="1" fillId="0" borderId="18" xfId="0" applyFont="1" applyBorder="1"/>
    <xf numFmtId="3" fontId="1" fillId="14" borderId="6" xfId="0" applyNumberFormat="1" applyFont="1" applyFill="1" applyBorder="1"/>
    <xf numFmtId="38" fontId="0" fillId="4" borderId="18" xfId="0" applyNumberFormat="1" applyFill="1" applyBorder="1"/>
    <xf numFmtId="164" fontId="0" fillId="4" borderId="18" xfId="0" applyNumberFormat="1" applyFill="1" applyBorder="1"/>
    <xf numFmtId="38" fontId="0" fillId="5" borderId="18" xfId="0" applyNumberFormat="1" applyFill="1" applyBorder="1"/>
    <xf numFmtId="38" fontId="0" fillId="6" borderId="18" xfId="0" applyNumberFormat="1" applyFill="1" applyBorder="1"/>
    <xf numFmtId="38" fontId="0" fillId="9" borderId="18" xfId="0" applyNumberFormat="1" applyFill="1" applyBorder="1"/>
    <xf numFmtId="164" fontId="0" fillId="9" borderId="18" xfId="0" applyNumberFormat="1" applyFill="1" applyBorder="1"/>
    <xf numFmtId="38" fontId="0" fillId="7" borderId="5" xfId="0" applyNumberFormat="1" applyFill="1" applyBorder="1"/>
    <xf numFmtId="38" fontId="0" fillId="2" borderId="18" xfId="0" applyNumberFormat="1" applyFill="1" applyBorder="1"/>
    <xf numFmtId="164" fontId="0" fillId="10" borderId="18" xfId="0" applyNumberFormat="1" applyFill="1" applyBorder="1"/>
    <xf numFmtId="0" fontId="1" fillId="0" borderId="9" xfId="0" applyFont="1" applyBorder="1" applyAlignment="1">
      <alignment horizontal="center"/>
    </xf>
    <xf numFmtId="40" fontId="0" fillId="4" borderId="18" xfId="0" applyNumberFormat="1" applyFill="1" applyBorder="1"/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9" borderId="18" xfId="0" applyNumberFormat="1" applyFill="1" applyBorder="1"/>
    <xf numFmtId="166" fontId="0" fillId="7" borderId="5" xfId="0" applyNumberFormat="1" applyFill="1" applyBorder="1"/>
    <xf numFmtId="166" fontId="0" fillId="2" borderId="18" xfId="0" applyNumberFormat="1" applyFill="1" applyBorder="1"/>
    <xf numFmtId="166" fontId="1" fillId="8" borderId="3" xfId="0" applyNumberFormat="1" applyFont="1" applyFill="1" applyBorder="1"/>
    <xf numFmtId="40" fontId="4" fillId="4" borderId="5" xfId="0" applyNumberFormat="1" applyFont="1" applyFill="1" applyBorder="1"/>
    <xf numFmtId="40" fontId="4" fillId="4" borderId="1" xfId="0" applyNumberFormat="1" applyFont="1" applyFill="1" applyBorder="1"/>
    <xf numFmtId="40" fontId="1" fillId="4" borderId="1" xfId="0" applyNumberFormat="1" applyFont="1" applyFill="1" applyBorder="1"/>
    <xf numFmtId="40" fontId="1" fillId="4" borderId="3" xfId="0" applyNumberFormat="1" applyFont="1" applyFill="1" applyBorder="1"/>
    <xf numFmtId="0" fontId="6" fillId="4" borderId="0" xfId="0" applyFont="1" applyFill="1" applyBorder="1" applyAlignment="1">
      <alignment wrapText="1"/>
    </xf>
    <xf numFmtId="40" fontId="4" fillId="4" borderId="0" xfId="0" applyNumberFormat="1" applyFont="1" applyFill="1" applyBorder="1"/>
    <xf numFmtId="40" fontId="8" fillId="14" borderId="9" xfId="0" applyNumberFormat="1" applyFont="1" applyFill="1" applyBorder="1"/>
    <xf numFmtId="40" fontId="8" fillId="4" borderId="5" xfId="0" applyNumberFormat="1" applyFont="1" applyFill="1" applyBorder="1"/>
    <xf numFmtId="40" fontId="8" fillId="4" borderId="0" xfId="0" applyNumberFormat="1" applyFont="1" applyFill="1" applyBorder="1"/>
    <xf numFmtId="164" fontId="8" fillId="4" borderId="0" xfId="0" applyNumberFormat="1" applyFont="1" applyFill="1"/>
    <xf numFmtId="166" fontId="8" fillId="14" borderId="1" xfId="0" applyNumberFormat="1" applyFont="1" applyFill="1" applyBorder="1"/>
    <xf numFmtId="40" fontId="8" fillId="14" borderId="10" xfId="0" applyNumberFormat="1" applyFont="1" applyFill="1" applyBorder="1"/>
    <xf numFmtId="40" fontId="8" fillId="4" borderId="1" xfId="0" applyNumberFormat="1" applyFont="1" applyFill="1" applyBorder="1"/>
    <xf numFmtId="40" fontId="9" fillId="14" borderId="10" xfId="0" applyNumberFormat="1" applyFont="1" applyFill="1" applyBorder="1"/>
    <xf numFmtId="40" fontId="9" fillId="4" borderId="1" xfId="0" applyNumberFormat="1" applyFont="1" applyFill="1" applyBorder="1"/>
    <xf numFmtId="40" fontId="9" fillId="4" borderId="0" xfId="0" applyNumberFormat="1" applyFont="1" applyFill="1" applyBorder="1"/>
    <xf numFmtId="164" fontId="9" fillId="4" borderId="0" xfId="0" applyNumberFormat="1" applyFont="1" applyFill="1"/>
    <xf numFmtId="166" fontId="9" fillId="14" borderId="1" xfId="0" applyNumberFormat="1" applyFont="1" applyFill="1" applyBorder="1"/>
    <xf numFmtId="40" fontId="9" fillId="14" borderId="8" xfId="0" applyNumberFormat="1" applyFont="1" applyFill="1" applyBorder="1"/>
    <xf numFmtId="40" fontId="9" fillId="4" borderId="3" xfId="0" applyNumberFormat="1" applyFont="1" applyFill="1" applyBorder="1"/>
    <xf numFmtId="40" fontId="9" fillId="4" borderId="7" xfId="0" applyNumberFormat="1" applyFont="1" applyFill="1" applyBorder="1"/>
    <xf numFmtId="164" fontId="9" fillId="4" borderId="7" xfId="0" applyNumberFormat="1" applyFont="1" applyFill="1" applyBorder="1"/>
    <xf numFmtId="166" fontId="9" fillId="14" borderId="3" xfId="0" applyNumberFormat="1" applyFont="1" applyFill="1" applyBorder="1"/>
    <xf numFmtId="164" fontId="8" fillId="4" borderId="5" xfId="0" applyNumberFormat="1" applyFont="1" applyFill="1" applyBorder="1"/>
    <xf numFmtId="164" fontId="8" fillId="4" borderId="1" xfId="0" applyNumberFormat="1" applyFont="1" applyFill="1" applyBorder="1"/>
    <xf numFmtId="164" fontId="8" fillId="4" borderId="0" xfId="0" applyNumberFormat="1" applyFont="1" applyFill="1" applyBorder="1"/>
    <xf numFmtId="164" fontId="9" fillId="4" borderId="1" xfId="0" applyNumberFormat="1" applyFont="1" applyFill="1" applyBorder="1"/>
    <xf numFmtId="164" fontId="9" fillId="4" borderId="0" xfId="0" applyNumberFormat="1" applyFont="1" applyFill="1" applyBorder="1"/>
    <xf numFmtId="164" fontId="9" fillId="4" borderId="3" xfId="0" applyNumberFormat="1" applyFont="1" applyFill="1" applyBorder="1"/>
    <xf numFmtId="2" fontId="4" fillId="14" borderId="10" xfId="0" applyNumberFormat="1" applyFont="1" applyFill="1" applyBorder="1"/>
    <xf numFmtId="2" fontId="1" fillId="14" borderId="10" xfId="0" applyNumberFormat="1" applyFont="1" applyFill="1" applyBorder="1"/>
    <xf numFmtId="2" fontId="1" fillId="14" borderId="8" xfId="0" applyNumberFormat="1" applyFont="1" applyFill="1" applyBorder="1"/>
    <xf numFmtId="40" fontId="4" fillId="14" borderId="9" xfId="0" applyNumberFormat="1" applyFont="1" applyFill="1" applyBorder="1" applyAlignment="1">
      <alignment horizontal="right"/>
    </xf>
    <xf numFmtId="164" fontId="4" fillId="4" borderId="0" xfId="0" applyNumberFormat="1" applyFont="1" applyFill="1" applyBorder="1"/>
    <xf numFmtId="40" fontId="4" fillId="14" borderId="10" xfId="0" applyNumberFormat="1" applyFont="1" applyFill="1" applyBorder="1" applyAlignment="1">
      <alignment horizontal="right"/>
    </xf>
    <xf numFmtId="40" fontId="4" fillId="4" borderId="18" xfId="0" applyNumberFormat="1" applyFont="1" applyFill="1" applyBorder="1"/>
    <xf numFmtId="164" fontId="4" fillId="4" borderId="18" xfId="0" applyNumberFormat="1" applyFont="1" applyFill="1" applyBorder="1"/>
    <xf numFmtId="40" fontId="1" fillId="14" borderId="10" xfId="0" applyNumberFormat="1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9" borderId="25" xfId="0" applyNumberFormat="1" applyFont="1" applyFill="1" applyBorder="1"/>
    <xf numFmtId="40" fontId="1" fillId="14" borderId="8" xfId="0" applyNumberFormat="1" applyFont="1" applyFill="1" applyBorder="1" applyAlignment="1">
      <alignment horizontal="right"/>
    </xf>
    <xf numFmtId="164" fontId="1" fillId="4" borderId="7" xfId="0" applyNumberFormat="1" applyFont="1" applyFill="1" applyBorder="1"/>
    <xf numFmtId="164" fontId="8" fillId="4" borderId="18" xfId="0" applyNumberFormat="1" applyFont="1" applyFill="1" applyBorder="1"/>
    <xf numFmtId="164" fontId="4" fillId="4" borderId="19" xfId="0" applyNumberFormat="1" applyFont="1" applyFill="1" applyBorder="1"/>
    <xf numFmtId="164" fontId="4" fillId="4" borderId="2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1" fillId="4" borderId="2" xfId="0" applyNumberFormat="1" applyFont="1" applyFill="1" applyBorder="1"/>
    <xf numFmtId="164" fontId="1" fillId="4" borderId="4" xfId="0" applyNumberFormat="1" applyFont="1" applyFill="1" applyBorder="1"/>
    <xf numFmtId="164" fontId="14" fillId="14" borderId="14" xfId="0" applyNumberFormat="1" applyFont="1" applyFill="1" applyBorder="1"/>
    <xf numFmtId="164" fontId="15" fillId="14" borderId="14" xfId="0" applyNumberFormat="1" applyFont="1" applyFill="1" applyBorder="1"/>
    <xf numFmtId="166" fontId="0" fillId="0" borderId="0" xfId="0" applyNumberFormat="1"/>
    <xf numFmtId="166" fontId="0" fillId="0" borderId="7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6" fillId="4" borderId="0" xfId="0" applyNumberFormat="1" applyFont="1" applyFill="1" applyAlignment="1">
      <alignment wrapText="1"/>
    </xf>
    <xf numFmtId="164" fontId="5" fillId="4" borderId="7" xfId="0" applyNumberFormat="1" applyFont="1" applyFill="1" applyBorder="1" applyAlignment="1">
      <alignment horizontal="center" wrapText="1"/>
    </xf>
    <xf numFmtId="0" fontId="16" fillId="0" borderId="0" xfId="0" applyFont="1"/>
    <xf numFmtId="168" fontId="1" fillId="14" borderId="26" xfId="0" applyNumberFormat="1" applyFont="1" applyFill="1" applyBorder="1"/>
    <xf numFmtId="168" fontId="1" fillId="4" borderId="25" xfId="0" applyNumberFormat="1" applyFont="1" applyFill="1" applyBorder="1"/>
    <xf numFmtId="168" fontId="1" fillId="5" borderId="25" xfId="0" applyNumberFormat="1" applyFont="1" applyFill="1" applyBorder="1"/>
    <xf numFmtId="168" fontId="1" fillId="6" borderId="25" xfId="0" applyNumberFormat="1" applyFont="1" applyFill="1" applyBorder="1"/>
    <xf numFmtId="0" fontId="16" fillId="0" borderId="28" xfId="0" applyFont="1" applyBorder="1"/>
    <xf numFmtId="167" fontId="1" fillId="5" borderId="0" xfId="0" applyNumberFormat="1" applyFont="1" applyFill="1" applyBorder="1"/>
    <xf numFmtId="167" fontId="1" fillId="6" borderId="0" xfId="0" applyNumberFormat="1" applyFont="1" applyFill="1" applyBorder="1"/>
    <xf numFmtId="164" fontId="4" fillId="4" borderId="5" xfId="0" applyNumberFormat="1" applyFont="1" applyFill="1" applyBorder="1"/>
    <xf numFmtId="164" fontId="4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4" borderId="3" xfId="0" applyNumberFormat="1" applyFont="1" applyFill="1" applyBorder="1"/>
    <xf numFmtId="167" fontId="1" fillId="14" borderId="10" xfId="0" applyNumberFormat="1" applyFont="1" applyFill="1" applyBorder="1"/>
    <xf numFmtId="167" fontId="1" fillId="4" borderId="0" xfId="0" applyNumberFormat="1" applyFont="1" applyFill="1" applyBorder="1"/>
    <xf numFmtId="0" fontId="16" fillId="0" borderId="0" xfId="0" applyFont="1" applyBorder="1"/>
    <xf numFmtId="0" fontId="6" fillId="0" borderId="0" xfId="0" applyFont="1" applyBorder="1"/>
    <xf numFmtId="3" fontId="6" fillId="14" borderId="10" xfId="0" applyNumberFormat="1" applyFont="1" applyFill="1" applyBorder="1"/>
    <xf numFmtId="38" fontId="6" fillId="4" borderId="0" xfId="0" applyNumberFormat="1" applyFont="1" applyFill="1" applyBorder="1"/>
    <xf numFmtId="164" fontId="6" fillId="4" borderId="0" xfId="0" applyNumberFormat="1" applyFont="1" applyFill="1" applyBorder="1"/>
    <xf numFmtId="38" fontId="6" fillId="5" borderId="0" xfId="0" applyNumberFormat="1" applyFont="1" applyFill="1" applyBorder="1"/>
    <xf numFmtId="38" fontId="6" fillId="6" borderId="0" xfId="0" applyNumberFormat="1" applyFont="1" applyFill="1" applyBorder="1"/>
    <xf numFmtId="38" fontId="6" fillId="9" borderId="0" xfId="0" applyNumberFormat="1" applyFont="1" applyFill="1" applyBorder="1"/>
    <xf numFmtId="164" fontId="6" fillId="9" borderId="0" xfId="0" applyNumberFormat="1" applyFont="1" applyFill="1" applyBorder="1"/>
    <xf numFmtId="38" fontId="6" fillId="2" borderId="0" xfId="0" applyNumberFormat="1" applyFont="1" applyFill="1" applyBorder="1"/>
    <xf numFmtId="164" fontId="6" fillId="10" borderId="0" xfId="0" applyNumberFormat="1" applyFont="1" applyFill="1" applyBorder="1"/>
    <xf numFmtId="0" fontId="6" fillId="14" borderId="1" xfId="0" applyFont="1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40" fontId="6" fillId="14" borderId="1" xfId="0" applyNumberFormat="1" applyFont="1" applyFill="1" applyBorder="1" applyAlignment="1">
      <alignment wrapText="1"/>
    </xf>
    <xf numFmtId="40" fontId="5" fillId="14" borderId="3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25" xfId="0" applyFont="1" applyBorder="1"/>
    <xf numFmtId="167" fontId="1" fillId="9" borderId="0" xfId="0" applyNumberFormat="1" applyFont="1" applyFill="1" applyBorder="1"/>
    <xf numFmtId="167" fontId="1" fillId="7" borderId="1" xfId="0" applyNumberFormat="1" applyFont="1" applyFill="1" applyBorder="1"/>
    <xf numFmtId="167" fontId="1" fillId="2" borderId="0" xfId="0" applyNumberFormat="1" applyFont="1" applyFill="1" applyBorder="1"/>
    <xf numFmtId="164" fontId="1" fillId="10" borderId="0" xfId="0" applyNumberFormat="1" applyFont="1" applyFill="1" applyBorder="1"/>
    <xf numFmtId="168" fontId="1" fillId="9" borderId="25" xfId="0" applyNumberFormat="1" applyFont="1" applyFill="1" applyBorder="1"/>
    <xf numFmtId="169" fontId="1" fillId="7" borderId="27" xfId="0" applyNumberFormat="1" applyFont="1" applyFill="1" applyBorder="1"/>
    <xf numFmtId="169" fontId="1" fillId="2" borderId="25" xfId="0" applyNumberFormat="1" applyFont="1" applyFill="1" applyBorder="1"/>
    <xf numFmtId="164" fontId="1" fillId="10" borderId="25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17" xfId="0" applyFont="1" applyBorder="1" applyAlignment="1">
      <alignment horizontal="center"/>
    </xf>
    <xf numFmtId="0" fontId="6" fillId="3" borderId="20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8" borderId="20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 wrapText="1"/>
    </xf>
    <xf numFmtId="0" fontId="5" fillId="7" borderId="20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7" xfId="0" applyFont="1" applyBorder="1"/>
    <xf numFmtId="40" fontId="4" fillId="14" borderId="8" xfId="0" applyNumberFormat="1" applyFont="1" applyFill="1" applyBorder="1"/>
    <xf numFmtId="40" fontId="4" fillId="4" borderId="3" xfId="0" applyNumberFormat="1" applyFont="1" applyFill="1" applyBorder="1"/>
    <xf numFmtId="40" fontId="4" fillId="4" borderId="7" xfId="0" applyNumberFormat="1" applyFont="1" applyFill="1" applyBorder="1"/>
    <xf numFmtId="164" fontId="4" fillId="4" borderId="7" xfId="0" applyNumberFormat="1" applyFont="1" applyFill="1" applyBorder="1"/>
    <xf numFmtId="166" fontId="4" fillId="14" borderId="3" xfId="0" applyNumberFormat="1" applyFont="1" applyFill="1" applyBorder="1"/>
    <xf numFmtId="0" fontId="6" fillId="4" borderId="5" xfId="0" applyFont="1" applyFill="1" applyBorder="1" applyAlignment="1">
      <alignment wrapText="1"/>
    </xf>
    <xf numFmtId="40" fontId="0" fillId="4" borderId="1" xfId="0" applyNumberFormat="1" applyFill="1" applyBorder="1"/>
    <xf numFmtId="40" fontId="0" fillId="4" borderId="3" xfId="0" applyNumberFormat="1" applyFill="1" applyBorder="1"/>
    <xf numFmtId="0" fontId="6" fillId="3" borderId="5" xfId="0" applyFont="1" applyFill="1" applyBorder="1" applyAlignment="1">
      <alignment wrapText="1"/>
    </xf>
    <xf numFmtId="0" fontId="6" fillId="3" borderId="18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Border="1"/>
    <xf numFmtId="164" fontId="4" fillId="3" borderId="0" xfId="0" applyNumberFormat="1" applyFont="1" applyFill="1" applyBorder="1"/>
    <xf numFmtId="40" fontId="4" fillId="3" borderId="7" xfId="0" applyNumberFormat="1" applyFont="1" applyFill="1" applyBorder="1" applyAlignment="1">
      <alignment horizontal="right"/>
    </xf>
    <xf numFmtId="40" fontId="4" fillId="3" borderId="7" xfId="0" applyNumberFormat="1" applyFont="1" applyFill="1" applyBorder="1"/>
    <xf numFmtId="164" fontId="4" fillId="3" borderId="7" xfId="0" applyNumberFormat="1" applyFont="1" applyFill="1" applyBorder="1"/>
    <xf numFmtId="40" fontId="1" fillId="3" borderId="0" xfId="0" applyNumberFormat="1" applyFont="1" applyFill="1" applyBorder="1" applyAlignment="1">
      <alignment horizontal="right"/>
    </xf>
    <xf numFmtId="40" fontId="1" fillId="3" borderId="0" xfId="0" applyNumberFormat="1" applyFont="1" applyFill="1" applyBorder="1"/>
    <xf numFmtId="164" fontId="1" fillId="3" borderId="0" xfId="0" applyNumberFormat="1" applyFont="1" applyFill="1" applyBorder="1"/>
    <xf numFmtId="40" fontId="1" fillId="3" borderId="7" xfId="0" applyNumberFormat="1" applyFont="1" applyFill="1" applyBorder="1" applyAlignment="1">
      <alignment horizontal="right"/>
    </xf>
    <xf numFmtId="40" fontId="1" fillId="3" borderId="7" xfId="0" applyNumberFormat="1" applyFont="1" applyFill="1" applyBorder="1"/>
    <xf numFmtId="164" fontId="1" fillId="3" borderId="7" xfId="0" applyNumberFormat="1" applyFont="1" applyFill="1" applyBorder="1"/>
    <xf numFmtId="0" fontId="6" fillId="8" borderId="5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5" fillId="8" borderId="7" xfId="0" applyFont="1" applyFill="1" applyBorder="1" applyAlignment="1">
      <alignment horizontal="center" wrapText="1"/>
    </xf>
    <xf numFmtId="166" fontId="4" fillId="8" borderId="5" xfId="0" applyNumberFormat="1" applyFont="1" applyFill="1" applyBorder="1"/>
    <xf numFmtId="164" fontId="4" fillId="8" borderId="19" xfId="0" applyNumberFormat="1" applyFont="1" applyFill="1" applyBorder="1"/>
    <xf numFmtId="166" fontId="4" fillId="8" borderId="1" xfId="0" applyNumberFormat="1" applyFont="1" applyFill="1" applyBorder="1"/>
    <xf numFmtId="164" fontId="4" fillId="8" borderId="2" xfId="0" applyNumberFormat="1" applyFont="1" applyFill="1" applyBorder="1"/>
    <xf numFmtId="166" fontId="4" fillId="8" borderId="3" xfId="0" applyNumberFormat="1" applyFont="1" applyFill="1" applyBorder="1"/>
    <xf numFmtId="164" fontId="4" fillId="8" borderId="4" xfId="0" applyNumberFormat="1" applyFont="1" applyFill="1" applyBorder="1"/>
    <xf numFmtId="164" fontId="0" fillId="8" borderId="2" xfId="0" applyNumberFormat="1" applyFill="1" applyBorder="1"/>
    <xf numFmtId="166" fontId="0" fillId="8" borderId="3" xfId="0" applyNumberFormat="1" applyFill="1" applyBorder="1"/>
    <xf numFmtId="164" fontId="0" fillId="8" borderId="4" xfId="0" applyNumberFormat="1" applyFill="1" applyBorder="1"/>
    <xf numFmtId="0" fontId="6" fillId="8" borderId="19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164" fontId="9" fillId="8" borderId="7" xfId="0" applyNumberFormat="1" applyFont="1" applyFill="1" applyBorder="1"/>
    <xf numFmtId="40" fontId="8" fillId="3" borderId="0" xfId="0" applyNumberFormat="1" applyFont="1" applyFill="1" applyBorder="1" applyAlignment="1">
      <alignment horizontal="right"/>
    </xf>
    <xf numFmtId="40" fontId="8" fillId="3" borderId="0" xfId="0" applyNumberFormat="1" applyFont="1" applyFill="1" applyBorder="1"/>
    <xf numFmtId="164" fontId="8" fillId="3" borderId="0" xfId="0" applyNumberFormat="1" applyFont="1" applyFill="1" applyBorder="1"/>
    <xf numFmtId="40" fontId="9" fillId="3" borderId="0" xfId="0" applyNumberFormat="1" applyFont="1" applyFill="1" applyBorder="1" applyAlignment="1">
      <alignment horizontal="right"/>
    </xf>
    <xf numFmtId="40" fontId="9" fillId="3" borderId="0" xfId="0" applyNumberFormat="1" applyFont="1" applyFill="1" applyBorder="1"/>
    <xf numFmtId="164" fontId="9" fillId="3" borderId="0" xfId="0" applyNumberFormat="1" applyFont="1" applyFill="1" applyBorder="1"/>
    <xf numFmtId="40" fontId="9" fillId="3" borderId="7" xfId="0" applyNumberFormat="1" applyFont="1" applyFill="1" applyBorder="1" applyAlignment="1">
      <alignment horizontal="right"/>
    </xf>
    <xf numFmtId="40" fontId="9" fillId="3" borderId="7" xfId="0" applyNumberFormat="1" applyFont="1" applyFill="1" applyBorder="1"/>
    <xf numFmtId="164" fontId="9" fillId="3" borderId="7" xfId="0" applyNumberFormat="1" applyFont="1" applyFill="1" applyBorder="1"/>
    <xf numFmtId="166" fontId="4" fillId="8" borderId="7" xfId="0" applyNumberFormat="1" applyFont="1" applyFill="1" applyBorder="1"/>
    <xf numFmtId="40" fontId="8" fillId="14" borderId="8" xfId="0" applyNumberFormat="1" applyFont="1" applyFill="1" applyBorder="1"/>
    <xf numFmtId="40" fontId="8" fillId="3" borderId="7" xfId="0" applyNumberFormat="1" applyFont="1" applyFill="1" applyBorder="1" applyAlignment="1">
      <alignment horizontal="right"/>
    </xf>
    <xf numFmtId="40" fontId="8" fillId="3" borderId="7" xfId="0" applyNumberFormat="1" applyFont="1" applyFill="1" applyBorder="1"/>
    <xf numFmtId="164" fontId="8" fillId="3" borderId="7" xfId="0" applyNumberFormat="1" applyFont="1" applyFill="1" applyBorder="1"/>
    <xf numFmtId="40" fontId="8" fillId="4" borderId="3" xfId="0" applyNumberFormat="1" applyFont="1" applyFill="1" applyBorder="1"/>
    <xf numFmtId="40" fontId="8" fillId="4" borderId="7" xfId="0" applyNumberFormat="1" applyFont="1" applyFill="1" applyBorder="1"/>
    <xf numFmtId="164" fontId="8" fillId="4" borderId="7" xfId="0" applyNumberFormat="1" applyFont="1" applyFill="1" applyBorder="1"/>
    <xf numFmtId="166" fontId="8" fillId="14" borderId="3" xfId="0" applyNumberFormat="1" applyFont="1" applyFill="1" applyBorder="1"/>
    <xf numFmtId="164" fontId="8" fillId="8" borderId="7" xfId="0" applyNumberFormat="1" applyFont="1" applyFill="1" applyBorder="1"/>
    <xf numFmtId="164" fontId="9" fillId="8" borderId="0" xfId="0" applyNumberFormat="1" applyFont="1" applyFill="1" applyBorder="1"/>
    <xf numFmtId="40" fontId="4" fillId="14" borderId="3" xfId="0" applyNumberFormat="1" applyFont="1" applyFill="1" applyBorder="1"/>
    <xf numFmtId="164" fontId="8" fillId="4" borderId="3" xfId="0" applyNumberFormat="1" applyFont="1" applyFill="1" applyBorder="1"/>
    <xf numFmtId="0" fontId="6" fillId="8" borderId="18" xfId="0" applyFont="1" applyFill="1" applyBorder="1" applyAlignment="1">
      <alignment wrapText="1"/>
    </xf>
    <xf numFmtId="166" fontId="4" fillId="8" borderId="0" xfId="0" applyNumberFormat="1" applyFont="1" applyFill="1" applyBorder="1"/>
    <xf numFmtId="166" fontId="8" fillId="8" borderId="1" xfId="0" applyNumberFormat="1" applyFont="1" applyFill="1" applyBorder="1"/>
    <xf numFmtId="164" fontId="8" fillId="8" borderId="0" xfId="0" applyNumberFormat="1" applyFont="1" applyFill="1" applyBorder="1"/>
    <xf numFmtId="166" fontId="8" fillId="8" borderId="3" xfId="0" applyNumberFormat="1" applyFont="1" applyFill="1" applyBorder="1"/>
    <xf numFmtId="166" fontId="9" fillId="8" borderId="1" xfId="0" applyNumberFormat="1" applyFont="1" applyFill="1" applyBorder="1"/>
    <xf numFmtId="166" fontId="9" fillId="8" borderId="3" xfId="0" applyNumberFormat="1" applyFont="1" applyFill="1" applyBorder="1"/>
    <xf numFmtId="164" fontId="8" fillId="8" borderId="2" xfId="0" applyNumberFormat="1" applyFont="1" applyFill="1" applyBorder="1"/>
    <xf numFmtId="164" fontId="8" fillId="8" borderId="4" xfId="0" applyNumberFormat="1" applyFont="1" applyFill="1" applyBorder="1"/>
    <xf numFmtId="164" fontId="9" fillId="8" borderId="2" xfId="0" applyNumberFormat="1" applyFont="1" applyFill="1" applyBorder="1"/>
    <xf numFmtId="164" fontId="9" fillId="8" borderId="4" xfId="0" applyNumberFormat="1" applyFont="1" applyFill="1" applyBorder="1"/>
    <xf numFmtId="164" fontId="4" fillId="4" borderId="3" xfId="0" applyNumberFormat="1" applyFont="1" applyFill="1" applyBorder="1"/>
    <xf numFmtId="164" fontId="0" fillId="4" borderId="1" xfId="0" applyNumberFormat="1" applyFill="1" applyBorder="1"/>
    <xf numFmtId="164" fontId="0" fillId="4" borderId="3" xfId="0" applyNumberFormat="1" applyFill="1" applyBorder="1"/>
    <xf numFmtId="164" fontId="4" fillId="8" borderId="1" xfId="0" applyNumberFormat="1" applyFont="1" applyFill="1" applyBorder="1"/>
    <xf numFmtId="164" fontId="4" fillId="8" borderId="3" xfId="0" applyNumberFormat="1" applyFont="1" applyFill="1" applyBorder="1"/>
    <xf numFmtId="164" fontId="0" fillId="8" borderId="1" xfId="0" applyNumberFormat="1" applyFill="1" applyBorder="1"/>
    <xf numFmtId="164" fontId="0" fillId="8" borderId="3" xfId="0" applyNumberFormat="1" applyFill="1" applyBorder="1"/>
    <xf numFmtId="164" fontId="8" fillId="14" borderId="9" xfId="0" applyNumberFormat="1" applyFont="1" applyFill="1" applyBorder="1"/>
    <xf numFmtId="164" fontId="8" fillId="14" borderId="10" xfId="0" applyNumberFormat="1" applyFont="1" applyFill="1" applyBorder="1"/>
    <xf numFmtId="164" fontId="8" fillId="14" borderId="8" xfId="0" applyNumberFormat="1" applyFont="1" applyFill="1" applyBorder="1"/>
    <xf numFmtId="164" fontId="8" fillId="14" borderId="1" xfId="0" applyNumberFormat="1" applyFont="1" applyFill="1" applyBorder="1"/>
    <xf numFmtId="164" fontId="8" fillId="14" borderId="3" xfId="0" applyNumberFormat="1" applyFont="1" applyFill="1" applyBorder="1"/>
    <xf numFmtId="164" fontId="9" fillId="14" borderId="1" xfId="0" applyNumberFormat="1" applyFont="1" applyFill="1" applyBorder="1"/>
    <xf numFmtId="164" fontId="9" fillId="14" borderId="3" xfId="0" applyNumberFormat="1" applyFont="1" applyFill="1" applyBorder="1"/>
    <xf numFmtId="2" fontId="4" fillId="14" borderId="8" xfId="0" applyNumberFormat="1" applyFont="1" applyFill="1" applyBorder="1"/>
    <xf numFmtId="164" fontId="4" fillId="4" borderId="4" xfId="0" applyNumberFormat="1" applyFont="1" applyFill="1" applyBorder="1"/>
    <xf numFmtId="166" fontId="1" fillId="8" borderId="1" xfId="0" applyNumberFormat="1" applyFont="1" applyFill="1" applyBorder="1"/>
    <xf numFmtId="164" fontId="1" fillId="8" borderId="2" xfId="0" applyNumberFormat="1" applyFont="1" applyFill="1" applyBorder="1"/>
    <xf numFmtId="164" fontId="1" fillId="8" borderId="4" xfId="0" applyNumberFormat="1" applyFont="1" applyFill="1" applyBorder="1"/>
    <xf numFmtId="40" fontId="8" fillId="3" borderId="18" xfId="0" applyNumberFormat="1" applyFont="1" applyFill="1" applyBorder="1"/>
    <xf numFmtId="40" fontId="4" fillId="3" borderId="18" xfId="0" applyNumberFormat="1" applyFont="1" applyFill="1" applyBorder="1"/>
    <xf numFmtId="164" fontId="4" fillId="3" borderId="18" xfId="0" applyNumberFormat="1" applyFont="1" applyFill="1" applyBorder="1"/>
    <xf numFmtId="0" fontId="6" fillId="8" borderId="1" xfId="0" applyFont="1" applyFill="1" applyBorder="1" applyAlignment="1">
      <alignment wrapText="1"/>
    </xf>
    <xf numFmtId="0" fontId="5" fillId="8" borderId="4" xfId="0" applyFont="1" applyFill="1" applyBorder="1" applyAlignment="1">
      <alignment horizontal="center"/>
    </xf>
    <xf numFmtId="164" fontId="8" fillId="8" borderId="5" xfId="0" applyNumberFormat="1" applyFont="1" applyFill="1" applyBorder="1"/>
    <xf numFmtId="164" fontId="8" fillId="8" borderId="19" xfId="0" applyNumberFormat="1" applyFont="1" applyFill="1" applyBorder="1"/>
    <xf numFmtId="164" fontId="8" fillId="8" borderId="1" xfId="0" applyNumberFormat="1" applyFont="1" applyFill="1" applyBorder="1"/>
    <xf numFmtId="164" fontId="8" fillId="8" borderId="3" xfId="0" applyNumberFormat="1" applyFont="1" applyFill="1" applyBorder="1"/>
    <xf numFmtId="164" fontId="9" fillId="8" borderId="1" xfId="0" applyNumberFormat="1" applyFont="1" applyFill="1" applyBorder="1"/>
    <xf numFmtId="164" fontId="9" fillId="8" borderId="3" xfId="0" applyNumberFormat="1" applyFont="1" applyFill="1" applyBorder="1"/>
    <xf numFmtId="166" fontId="8" fillId="8" borderId="5" xfId="0" applyNumberFormat="1" applyFont="1" applyFill="1" applyBorder="1"/>
    <xf numFmtId="166" fontId="6" fillId="4" borderId="5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horizontal="center" wrapText="1"/>
    </xf>
    <xf numFmtId="166" fontId="4" fillId="4" borderId="5" xfId="0" applyNumberFormat="1" applyFont="1" applyFill="1" applyBorder="1"/>
    <xf numFmtId="166" fontId="4" fillId="4" borderId="1" xfId="0" applyNumberFormat="1" applyFont="1" applyFill="1" applyBorder="1"/>
    <xf numFmtId="166" fontId="4" fillId="4" borderId="3" xfId="0" applyNumberFormat="1" applyFont="1" applyFill="1" applyBorder="1"/>
    <xf numFmtId="166" fontId="0" fillId="4" borderId="1" xfId="0" applyNumberFormat="1" applyFill="1" applyBorder="1"/>
    <xf numFmtId="166" fontId="0" fillId="4" borderId="3" xfId="0" applyNumberFormat="1" applyFill="1" applyBorder="1"/>
    <xf numFmtId="166" fontId="1" fillId="4" borderId="1" xfId="0" applyNumberFormat="1" applyFont="1" applyFill="1" applyBorder="1"/>
    <xf numFmtId="166" fontId="1" fillId="4" borderId="3" xfId="0" applyNumberFormat="1" applyFont="1" applyFill="1" applyBorder="1"/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9" xfId="0" applyFont="1" applyBorder="1" applyAlignment="1">
      <alignment wrapText="1"/>
    </xf>
    <xf numFmtId="164" fontId="9" fillId="14" borderId="10" xfId="0" applyNumberFormat="1" applyFont="1" applyFill="1" applyBorder="1"/>
    <xf numFmtId="164" fontId="9" fillId="14" borderId="8" xfId="0" applyNumberFormat="1" applyFont="1" applyFill="1" applyBorder="1"/>
    <xf numFmtId="164" fontId="8" fillId="14" borderId="5" xfId="0" applyNumberFormat="1" applyFont="1" applyFill="1" applyBorder="1"/>
    <xf numFmtId="40" fontId="8" fillId="14" borderId="5" xfId="0" applyNumberFormat="1" applyFont="1" applyFill="1" applyBorder="1"/>
    <xf numFmtId="40" fontId="8" fillId="14" borderId="1" xfId="0" applyNumberFormat="1" applyFont="1" applyFill="1" applyBorder="1"/>
    <xf numFmtId="40" fontId="8" fillId="14" borderId="3" xfId="0" applyNumberFormat="1" applyFont="1" applyFill="1" applyBorder="1"/>
    <xf numFmtId="40" fontId="9" fillId="14" borderId="1" xfId="0" applyNumberFormat="1" applyFont="1" applyFill="1" applyBorder="1"/>
    <xf numFmtId="40" fontId="9" fillId="14" borderId="3" xfId="0" applyNumberFormat="1" applyFont="1" applyFill="1" applyBorder="1"/>
    <xf numFmtId="40" fontId="4" fillId="14" borderId="8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0" fontId="0" fillId="0" borderId="3" xfId="0" applyBorder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6" fillId="4" borderId="18" xfId="0" applyFont="1" applyFill="1" applyBorder="1" applyAlignment="1">
      <alignment wrapText="1"/>
    </xf>
    <xf numFmtId="40" fontId="6" fillId="14" borderId="5" xfId="0" applyNumberFormat="1" applyFont="1" applyFill="1" applyBorder="1" applyAlignment="1">
      <alignment wrapText="1"/>
    </xf>
    <xf numFmtId="40" fontId="8" fillId="4" borderId="18" xfId="0" applyNumberFormat="1" applyFont="1" applyFill="1" applyBorder="1"/>
    <xf numFmtId="0" fontId="6" fillId="8" borderId="2" xfId="0" applyFont="1" applyFill="1" applyBorder="1" applyAlignment="1">
      <alignment wrapText="1"/>
    </xf>
    <xf numFmtId="164" fontId="8" fillId="3" borderId="18" xfId="0" applyNumberFormat="1" applyFont="1" applyFill="1" applyBorder="1"/>
    <xf numFmtId="166" fontId="4" fillId="8" borderId="18" xfId="0" applyNumberFormat="1" applyFont="1" applyFill="1" applyBorder="1"/>
    <xf numFmtId="166" fontId="1" fillId="8" borderId="0" xfId="0" applyNumberFormat="1" applyFont="1" applyFill="1" applyBorder="1"/>
    <xf numFmtId="166" fontId="1" fillId="8" borderId="7" xfId="0" applyNumberFormat="1" applyFont="1" applyFill="1" applyBorder="1"/>
    <xf numFmtId="0" fontId="6" fillId="4" borderId="1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40" fontId="4" fillId="4" borderId="19" xfId="0" applyNumberFormat="1" applyFont="1" applyFill="1" applyBorder="1"/>
    <xf numFmtId="40" fontId="4" fillId="4" borderId="2" xfId="0" applyNumberFormat="1" applyFont="1" applyFill="1" applyBorder="1"/>
    <xf numFmtId="40" fontId="1" fillId="4" borderId="2" xfId="0" applyNumberFormat="1" applyFont="1" applyFill="1" applyBorder="1"/>
    <xf numFmtId="40" fontId="1" fillId="4" borderId="4" xfId="0" applyNumberFormat="1" applyFont="1" applyFill="1" applyBorder="1"/>
    <xf numFmtId="166" fontId="8" fillId="14" borderId="9" xfId="0" applyNumberFormat="1" applyFont="1" applyFill="1" applyBorder="1"/>
    <xf numFmtId="166" fontId="8" fillId="14" borderId="10" xfId="0" applyNumberFormat="1" applyFont="1" applyFill="1" applyBorder="1"/>
    <xf numFmtId="166" fontId="9" fillId="14" borderId="10" xfId="0" applyNumberFormat="1" applyFont="1" applyFill="1" applyBorder="1"/>
    <xf numFmtId="166" fontId="9" fillId="14" borderId="8" xfId="0" applyNumberFormat="1" applyFont="1" applyFill="1" applyBorder="1"/>
    <xf numFmtId="40" fontId="5" fillId="14" borderId="8" xfId="0" applyNumberFormat="1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0" fontId="4" fillId="4" borderId="4" xfId="0" applyNumberFormat="1" applyFont="1" applyFill="1" applyBorder="1"/>
    <xf numFmtId="166" fontId="8" fillId="14" borderId="8" xfId="0" applyNumberFormat="1" applyFont="1" applyFill="1" applyBorder="1"/>
    <xf numFmtId="164" fontId="8" fillId="4" borderId="19" xfId="0" applyNumberFormat="1" applyFont="1" applyFill="1" applyBorder="1"/>
    <xf numFmtId="164" fontId="8" fillId="8" borderId="18" xfId="0" applyNumberFormat="1" applyFont="1" applyFill="1" applyBorder="1"/>
    <xf numFmtId="164" fontId="8" fillId="4" borderId="2" xfId="0" applyNumberFormat="1" applyFont="1" applyFill="1" applyBorder="1"/>
    <xf numFmtId="164" fontId="8" fillId="4" borderId="4" xfId="0" applyNumberFormat="1" applyFont="1" applyFill="1" applyBorder="1"/>
    <xf numFmtId="164" fontId="9" fillId="4" borderId="2" xfId="0" applyNumberFormat="1" applyFont="1" applyFill="1" applyBorder="1"/>
    <xf numFmtId="164" fontId="9" fillId="4" borderId="4" xfId="0" applyNumberFormat="1" applyFont="1" applyFill="1" applyBorder="1"/>
    <xf numFmtId="40" fontId="8" fillId="4" borderId="19" xfId="0" applyNumberFormat="1" applyFont="1" applyFill="1" applyBorder="1"/>
    <xf numFmtId="166" fontId="8" fillId="4" borderId="18" xfId="0" applyNumberFormat="1" applyFont="1" applyFill="1" applyBorder="1"/>
    <xf numFmtId="40" fontId="8" fillId="4" borderId="2" xfId="0" applyNumberFormat="1" applyFont="1" applyFill="1" applyBorder="1"/>
    <xf numFmtId="166" fontId="8" fillId="4" borderId="0" xfId="0" applyNumberFormat="1" applyFont="1" applyFill="1" applyBorder="1"/>
    <xf numFmtId="40" fontId="8" fillId="4" borderId="4" xfId="0" applyNumberFormat="1" applyFont="1" applyFill="1" applyBorder="1"/>
    <xf numFmtId="166" fontId="8" fillId="4" borderId="7" xfId="0" applyNumberFormat="1" applyFont="1" applyFill="1" applyBorder="1"/>
    <xf numFmtId="40" fontId="9" fillId="4" borderId="2" xfId="0" applyNumberFormat="1" applyFont="1" applyFill="1" applyBorder="1"/>
    <xf numFmtId="166" fontId="9" fillId="4" borderId="0" xfId="0" applyNumberFormat="1" applyFont="1" applyFill="1" applyBorder="1"/>
    <xf numFmtId="40" fontId="9" fillId="4" borderId="4" xfId="0" applyNumberFormat="1" applyFont="1" applyFill="1" applyBorder="1"/>
    <xf numFmtId="166" fontId="9" fillId="4" borderId="7" xfId="0" applyNumberFormat="1" applyFont="1" applyFill="1" applyBorder="1"/>
    <xf numFmtId="164" fontId="1" fillId="14" borderId="15" xfId="0" applyNumberFormat="1" applyFont="1" applyFill="1" applyBorder="1" applyAlignment="1">
      <alignment horizontal="right"/>
    </xf>
    <xf numFmtId="40" fontId="8" fillId="8" borderId="18" xfId="0" applyNumberFormat="1" applyFont="1" applyFill="1" applyBorder="1"/>
    <xf numFmtId="40" fontId="8" fillId="8" borderId="0" xfId="0" applyNumberFormat="1" applyFont="1" applyFill="1" applyBorder="1"/>
    <xf numFmtId="40" fontId="8" fillId="8" borderId="7" xfId="0" applyNumberFormat="1" applyFont="1" applyFill="1" applyBorder="1"/>
    <xf numFmtId="40" fontId="9" fillId="8" borderId="0" xfId="0" applyNumberFormat="1" applyFont="1" applyFill="1" applyBorder="1"/>
    <xf numFmtId="40" fontId="9" fillId="8" borderId="7" xfId="0" applyNumberFormat="1" applyFont="1" applyFill="1" applyBorder="1"/>
    <xf numFmtId="38" fontId="6" fillId="4" borderId="0" xfId="0" applyNumberFormat="1" applyFont="1" applyFill="1" applyBorder="1" applyAlignment="1">
      <alignment horizontal="right"/>
    </xf>
    <xf numFmtId="38" fontId="6" fillId="4" borderId="25" xfId="0" applyNumberFormat="1" applyFont="1" applyFill="1" applyBorder="1" applyAlignment="1">
      <alignment horizontal="right"/>
    </xf>
    <xf numFmtId="168" fontId="1" fillId="4" borderId="25" xfId="0" applyNumberFormat="1" applyFont="1" applyFill="1" applyBorder="1" applyAlignment="1">
      <alignment horizontal="right"/>
    </xf>
    <xf numFmtId="40" fontId="1" fillId="4" borderId="0" xfId="0" applyNumberFormat="1" applyFont="1" applyFill="1" applyAlignment="1">
      <alignment horizontal="right"/>
    </xf>
    <xf numFmtId="40" fontId="1" fillId="4" borderId="25" xfId="0" applyNumberFormat="1" applyFont="1" applyFill="1" applyBorder="1" applyAlignment="1">
      <alignment horizontal="right"/>
    </xf>
    <xf numFmtId="38" fontId="6" fillId="5" borderId="0" xfId="0" applyNumberFormat="1" applyFont="1" applyFill="1" applyBorder="1" applyAlignment="1">
      <alignment horizontal="right"/>
    </xf>
    <xf numFmtId="38" fontId="6" fillId="5" borderId="25" xfId="0" applyNumberFormat="1" applyFont="1" applyFill="1" applyBorder="1" applyAlignment="1">
      <alignment horizontal="right"/>
    </xf>
    <xf numFmtId="38" fontId="6" fillId="6" borderId="0" xfId="0" applyNumberFormat="1" applyFont="1" applyFill="1" applyBorder="1" applyAlignment="1">
      <alignment horizontal="right"/>
    </xf>
    <xf numFmtId="38" fontId="6" fillId="6" borderId="25" xfId="0" applyNumberFormat="1" applyFont="1" applyFill="1" applyBorder="1" applyAlignment="1">
      <alignment horizontal="right"/>
    </xf>
    <xf numFmtId="168" fontId="1" fillId="5" borderId="25" xfId="0" applyNumberFormat="1" applyFont="1" applyFill="1" applyBorder="1" applyAlignment="1">
      <alignment horizontal="right"/>
    </xf>
    <xf numFmtId="40" fontId="1" fillId="5" borderId="0" xfId="0" applyNumberFormat="1" applyFont="1" applyFill="1" applyAlignment="1">
      <alignment horizontal="right"/>
    </xf>
    <xf numFmtId="40" fontId="1" fillId="5" borderId="25" xfId="0" applyNumberFormat="1" applyFont="1" applyFill="1" applyBorder="1" applyAlignment="1">
      <alignment horizontal="right"/>
    </xf>
    <xf numFmtId="168" fontId="1" fillId="6" borderId="25" xfId="0" applyNumberFormat="1" applyFont="1" applyFill="1" applyBorder="1" applyAlignment="1">
      <alignment horizontal="right"/>
    </xf>
    <xf numFmtId="40" fontId="1" fillId="6" borderId="0" xfId="0" applyNumberFormat="1" applyFont="1" applyFill="1" applyAlignment="1">
      <alignment horizontal="right"/>
    </xf>
    <xf numFmtId="40" fontId="1" fillId="6" borderId="25" xfId="0" applyNumberFormat="1" applyFont="1" applyFill="1" applyBorder="1" applyAlignment="1">
      <alignment horizontal="right"/>
    </xf>
    <xf numFmtId="166" fontId="1" fillId="5" borderId="0" xfId="0" applyNumberFormat="1" applyFont="1" applyFill="1" applyAlignment="1">
      <alignment horizontal="right"/>
    </xf>
    <xf numFmtId="166" fontId="1" fillId="6" borderId="0" xfId="0" applyNumberFormat="1" applyFont="1" applyFill="1" applyAlignment="1">
      <alignment horizontal="right"/>
    </xf>
    <xf numFmtId="38" fontId="1" fillId="4" borderId="18" xfId="0" applyNumberFormat="1" applyFont="1" applyFill="1" applyBorder="1" applyAlignment="1">
      <alignment horizontal="right"/>
    </xf>
    <xf numFmtId="38" fontId="1" fillId="5" borderId="18" xfId="0" applyNumberFormat="1" applyFont="1" applyFill="1" applyBorder="1" applyAlignment="1">
      <alignment horizontal="right"/>
    </xf>
    <xf numFmtId="38" fontId="1" fillId="6" borderId="18" xfId="0" applyNumberFormat="1" applyFont="1" applyFill="1" applyBorder="1" applyAlignment="1">
      <alignment horizontal="right"/>
    </xf>
    <xf numFmtId="40" fontId="1" fillId="4" borderId="18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/>
    <xf numFmtId="2" fontId="1" fillId="4" borderId="1" xfId="0" applyNumberFormat="1" applyFont="1" applyFill="1" applyBorder="1"/>
    <xf numFmtId="2" fontId="1" fillId="4" borderId="0" xfId="0" applyNumberFormat="1" applyFont="1" applyFill="1" applyBorder="1"/>
    <xf numFmtId="2" fontId="0" fillId="4" borderId="1" xfId="0" applyNumberFormat="1" applyFill="1" applyBorder="1"/>
    <xf numFmtId="2" fontId="1" fillId="14" borderId="1" xfId="0" applyNumberFormat="1" applyFont="1" applyFill="1" applyBorder="1"/>
    <xf numFmtId="2" fontId="0" fillId="8" borderId="1" xfId="0" applyNumberFormat="1" applyFill="1" applyBorder="1"/>
    <xf numFmtId="2" fontId="0" fillId="0" borderId="0" xfId="0" applyNumberFormat="1" applyBorder="1"/>
    <xf numFmtId="0" fontId="18" fillId="0" borderId="0" xfId="0" applyFont="1"/>
    <xf numFmtId="164" fontId="18" fillId="14" borderId="10" xfId="0" applyNumberFormat="1" applyFont="1" applyFill="1" applyBorder="1"/>
    <xf numFmtId="164" fontId="18" fillId="3" borderId="0" xfId="0" applyNumberFormat="1" applyFont="1" applyFill="1" applyBorder="1"/>
    <xf numFmtId="164" fontId="18" fillId="4" borderId="1" xfId="0" applyNumberFormat="1" applyFont="1" applyFill="1" applyBorder="1"/>
    <xf numFmtId="164" fontId="18" fillId="4" borderId="0" xfId="0" applyNumberFormat="1" applyFont="1" applyFill="1" applyBorder="1"/>
    <xf numFmtId="164" fontId="18" fillId="4" borderId="0" xfId="0" applyNumberFormat="1" applyFont="1" applyFill="1"/>
    <xf numFmtId="164" fontId="18" fillId="8" borderId="1" xfId="0" applyNumberFormat="1" applyFont="1" applyFill="1" applyBorder="1"/>
    <xf numFmtId="164" fontId="18" fillId="8" borderId="2" xfId="0" applyNumberFormat="1" applyFont="1" applyFill="1" applyBorder="1"/>
    <xf numFmtId="0" fontId="19" fillId="0" borderId="0" xfId="0" applyFont="1"/>
    <xf numFmtId="40" fontId="18" fillId="14" borderId="10" xfId="0" applyNumberFormat="1" applyFont="1" applyFill="1" applyBorder="1"/>
    <xf numFmtId="40" fontId="18" fillId="3" borderId="0" xfId="0" applyNumberFormat="1" applyFont="1" applyFill="1" applyBorder="1"/>
    <xf numFmtId="40" fontId="18" fillId="14" borderId="10" xfId="0" applyNumberFormat="1" applyFont="1" applyFill="1" applyBorder="1" applyAlignment="1">
      <alignment horizontal="right"/>
    </xf>
    <xf numFmtId="40" fontId="18" fillId="4" borderId="1" xfId="0" applyNumberFormat="1" applyFont="1" applyFill="1" applyBorder="1"/>
    <xf numFmtId="40" fontId="18" fillId="4" borderId="2" xfId="0" applyNumberFormat="1" applyFont="1" applyFill="1" applyBorder="1"/>
    <xf numFmtId="40" fontId="18" fillId="4" borderId="0" xfId="0" applyNumberFormat="1" applyFont="1" applyFill="1" applyBorder="1"/>
    <xf numFmtId="164" fontId="18" fillId="4" borderId="2" xfId="0" applyNumberFormat="1" applyFont="1" applyFill="1" applyBorder="1"/>
    <xf numFmtId="166" fontId="18" fillId="8" borderId="0" xfId="0" applyNumberFormat="1" applyFont="1" applyFill="1" applyBorder="1"/>
    <xf numFmtId="164" fontId="18" fillId="0" borderId="0" xfId="0" applyNumberFormat="1" applyFont="1"/>
    <xf numFmtId="164" fontId="18" fillId="14" borderId="10" xfId="0" applyNumberFormat="1" applyFont="1" applyFill="1" applyBorder="1" applyAlignment="1">
      <alignment horizontal="right"/>
    </xf>
    <xf numFmtId="164" fontId="18" fillId="8" borderId="0" xfId="0" applyNumberFormat="1" applyFont="1" applyFill="1" applyBorder="1"/>
    <xf numFmtId="40" fontId="18" fillId="3" borderId="0" xfId="0" applyNumberFormat="1" applyFont="1" applyFill="1" applyBorder="1" applyAlignment="1">
      <alignment horizontal="right"/>
    </xf>
    <xf numFmtId="2" fontId="18" fillId="14" borderId="10" xfId="0" applyNumberFormat="1" applyFont="1" applyFill="1" applyBorder="1"/>
    <xf numFmtId="166" fontId="18" fillId="4" borderId="1" xfId="0" applyNumberFormat="1" applyFont="1" applyFill="1" applyBorder="1"/>
    <xf numFmtId="166" fontId="18" fillId="8" borderId="1" xfId="0" applyNumberFormat="1" applyFont="1" applyFill="1" applyBorder="1"/>
    <xf numFmtId="164" fontId="18" fillId="3" borderId="0" xfId="0" applyNumberFormat="1" applyFont="1" applyFill="1" applyBorder="1" applyAlignment="1">
      <alignment horizontal="right"/>
    </xf>
    <xf numFmtId="40" fontId="18" fillId="14" borderId="1" xfId="0" applyNumberFormat="1" applyFont="1" applyFill="1" applyBorder="1"/>
    <xf numFmtId="164" fontId="18" fillId="14" borderId="1" xfId="0" applyNumberFormat="1" applyFont="1" applyFill="1" applyBorder="1"/>
    <xf numFmtId="2" fontId="18" fillId="0" borderId="7" xfId="0" applyNumberFormat="1" applyFont="1" applyBorder="1"/>
    <xf numFmtId="164" fontId="18" fillId="14" borderId="8" xfId="0" applyNumberFormat="1" applyFont="1" applyFill="1" applyBorder="1"/>
    <xf numFmtId="164" fontId="18" fillId="3" borderId="7" xfId="0" applyNumberFormat="1" applyFont="1" applyFill="1" applyBorder="1" applyAlignment="1">
      <alignment horizontal="right"/>
    </xf>
    <xf numFmtId="164" fontId="18" fillId="3" borderId="7" xfId="0" applyNumberFormat="1" applyFont="1" applyFill="1" applyBorder="1"/>
    <xf numFmtId="164" fontId="18" fillId="4" borderId="3" xfId="0" applyNumberFormat="1" applyFont="1" applyFill="1" applyBorder="1"/>
    <xf numFmtId="164" fontId="18" fillId="4" borderId="7" xfId="0" applyNumberFormat="1" applyFont="1" applyFill="1" applyBorder="1"/>
    <xf numFmtId="164" fontId="18" fillId="8" borderId="3" xfId="0" applyNumberFormat="1" applyFont="1" applyFill="1" applyBorder="1"/>
    <xf numFmtId="164" fontId="18" fillId="8" borderId="4" xfId="0" applyNumberFormat="1" applyFont="1" applyFill="1" applyBorder="1"/>
    <xf numFmtId="2" fontId="18" fillId="0" borderId="0" xfId="0" applyNumberFormat="1" applyFont="1" applyBorder="1"/>
    <xf numFmtId="2" fontId="18" fillId="14" borderId="8" xfId="0" applyNumberFormat="1" applyFont="1" applyFill="1" applyBorder="1"/>
    <xf numFmtId="2" fontId="18" fillId="3" borderId="7" xfId="0" applyNumberFormat="1" applyFont="1" applyFill="1" applyBorder="1" applyAlignment="1">
      <alignment horizontal="right"/>
    </xf>
    <xf numFmtId="2" fontId="18" fillId="3" borderId="7" xfId="0" applyNumberFormat="1" applyFont="1" applyFill="1" applyBorder="1"/>
    <xf numFmtId="2" fontId="18" fillId="4" borderId="3" xfId="0" applyNumberFormat="1" applyFont="1" applyFill="1" applyBorder="1"/>
    <xf numFmtId="2" fontId="18" fillId="4" borderId="7" xfId="0" applyNumberFormat="1" applyFont="1" applyFill="1" applyBorder="1"/>
    <xf numFmtId="2" fontId="18" fillId="8" borderId="3" xfId="0" applyNumberFormat="1" applyFont="1" applyFill="1" applyBorder="1"/>
    <xf numFmtId="40" fontId="18" fillId="14" borderId="8" xfId="0" applyNumberFormat="1" applyFont="1" applyFill="1" applyBorder="1"/>
    <xf numFmtId="40" fontId="18" fillId="3" borderId="7" xfId="0" applyNumberFormat="1" applyFont="1" applyFill="1" applyBorder="1" applyAlignment="1">
      <alignment horizontal="right"/>
    </xf>
    <xf numFmtId="40" fontId="18" fillId="4" borderId="3" xfId="0" applyNumberFormat="1" applyFont="1" applyFill="1" applyBorder="1"/>
    <xf numFmtId="0" fontId="18" fillId="0" borderId="8" xfId="0" applyFont="1" applyBorder="1"/>
    <xf numFmtId="40" fontId="18" fillId="3" borderId="7" xfId="0" applyNumberFormat="1" applyFont="1" applyFill="1" applyBorder="1"/>
    <xf numFmtId="40" fontId="18" fillId="4" borderId="4" xfId="0" applyNumberFormat="1" applyFont="1" applyFill="1" applyBorder="1"/>
    <xf numFmtId="40" fontId="18" fillId="4" borderId="7" xfId="0" applyNumberFormat="1" applyFont="1" applyFill="1" applyBorder="1"/>
    <xf numFmtId="164" fontId="18" fillId="4" borderId="4" xfId="0" applyNumberFormat="1" applyFont="1" applyFill="1" applyBorder="1"/>
    <xf numFmtId="166" fontId="18" fillId="8" borderId="7" xfId="0" applyNumberFormat="1" applyFont="1" applyFill="1" applyBorder="1"/>
    <xf numFmtId="0" fontId="18" fillId="0" borderId="0" xfId="0" applyFont="1" applyBorder="1"/>
    <xf numFmtId="166" fontId="18" fillId="4" borderId="7" xfId="0" applyNumberFormat="1" applyFont="1" applyFill="1" applyBorder="1"/>
    <xf numFmtId="166" fontId="18" fillId="14" borderId="8" xfId="0" applyNumberFormat="1" applyFont="1" applyFill="1" applyBorder="1"/>
    <xf numFmtId="40" fontId="18" fillId="8" borderId="7" xfId="0" applyNumberFormat="1" applyFont="1" applyFill="1" applyBorder="1"/>
    <xf numFmtId="164" fontId="18" fillId="8" borderId="7" xfId="0" applyNumberFormat="1" applyFont="1" applyFill="1" applyBorder="1"/>
    <xf numFmtId="0" fontId="20" fillId="0" borderId="0" xfId="0" applyFont="1"/>
    <xf numFmtId="164" fontId="18" fillId="0" borderId="10" xfId="0" applyNumberFormat="1" applyFont="1" applyBorder="1" applyAlignment="1">
      <alignment horizontal="center"/>
    </xf>
    <xf numFmtId="167" fontId="1" fillId="8" borderId="1" xfId="0" applyNumberFormat="1" applyFont="1" applyFill="1" applyBorder="1" applyAlignment="1">
      <alignment horizontal="right"/>
    </xf>
    <xf numFmtId="168" fontId="1" fillId="8" borderId="27" xfId="0" applyNumberFormat="1" applyFont="1" applyFill="1" applyBorder="1" applyAlignment="1">
      <alignment horizontal="right"/>
    </xf>
    <xf numFmtId="38" fontId="6" fillId="8" borderId="1" xfId="0" applyNumberFormat="1" applyFont="1" applyFill="1" applyBorder="1" applyAlignment="1">
      <alignment horizontal="right"/>
    </xf>
    <xf numFmtId="38" fontId="6" fillId="8" borderId="27" xfId="0" applyNumberFormat="1" applyFont="1" applyFill="1" applyBorder="1" applyAlignment="1">
      <alignment horizontal="right"/>
    </xf>
    <xf numFmtId="40" fontId="1" fillId="8" borderId="1" xfId="0" applyNumberFormat="1" applyFont="1" applyFill="1" applyBorder="1" applyAlignment="1">
      <alignment horizontal="right"/>
    </xf>
    <xf numFmtId="40" fontId="1" fillId="8" borderId="27" xfId="0" applyNumberFormat="1" applyFont="1" applyFill="1" applyBorder="1" applyAlignment="1">
      <alignment horizontal="right"/>
    </xf>
    <xf numFmtId="40" fontId="1" fillId="8" borderId="3" xfId="0" applyNumberFormat="1" applyFont="1" applyFill="1" applyBorder="1" applyAlignment="1">
      <alignment horizontal="right"/>
    </xf>
    <xf numFmtId="40" fontId="0" fillId="8" borderId="20" xfId="0" applyNumberFormat="1" applyFill="1" applyBorder="1" applyAlignment="1">
      <alignment horizontal="right"/>
    </xf>
    <xf numFmtId="38" fontId="0" fillId="8" borderId="5" xfId="0" applyNumberFormat="1" applyFill="1" applyBorder="1" applyAlignment="1">
      <alignment horizontal="right"/>
    </xf>
    <xf numFmtId="38" fontId="0" fillId="8" borderId="1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166" fontId="0" fillId="8" borderId="5" xfId="0" applyNumberFormat="1" applyFill="1" applyBorder="1" applyAlignment="1">
      <alignment horizontal="right"/>
    </xf>
    <xf numFmtId="167" fontId="1" fillId="4" borderId="0" xfId="0" applyNumberFormat="1" applyFont="1" applyFill="1" applyBorder="1" applyAlignment="1">
      <alignment horizontal="right"/>
    </xf>
    <xf numFmtId="164" fontId="9" fillId="3" borderId="3" xfId="0" applyNumberFormat="1" applyFont="1" applyFill="1" applyBorder="1"/>
    <xf numFmtId="164" fontId="6" fillId="3" borderId="19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wrapText="1"/>
    </xf>
    <xf numFmtId="164" fontId="6" fillId="8" borderId="0" xfId="0" applyNumberFormat="1" applyFont="1" applyFill="1" applyAlignment="1">
      <alignment wrapText="1"/>
    </xf>
    <xf numFmtId="164" fontId="5" fillId="8" borderId="7" xfId="0" applyNumberFormat="1" applyFont="1" applyFill="1" applyBorder="1" applyAlignment="1">
      <alignment horizontal="center" wrapText="1"/>
    </xf>
    <xf numFmtId="164" fontId="6" fillId="8" borderId="19" xfId="0" applyNumberFormat="1" applyFont="1" applyFill="1" applyBorder="1" applyAlignment="1">
      <alignment wrapText="1"/>
    </xf>
    <xf numFmtId="164" fontId="5" fillId="8" borderId="4" xfId="0" applyNumberFormat="1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20" fillId="0" borderId="0" xfId="0" applyNumberFormat="1" applyFont="1"/>
    <xf numFmtId="0" fontId="21" fillId="0" borderId="0" xfId="0" applyFont="1"/>
    <xf numFmtId="164" fontId="21" fillId="14" borderId="10" xfId="0" applyNumberFormat="1" applyFont="1" applyFill="1" applyBorder="1"/>
    <xf numFmtId="164" fontId="21" fillId="3" borderId="0" xfId="0" applyNumberFormat="1" applyFont="1" applyFill="1" applyBorder="1"/>
    <xf numFmtId="164" fontId="21" fillId="4" borderId="1" xfId="0" applyNumberFormat="1" applyFont="1" applyFill="1" applyBorder="1"/>
    <xf numFmtId="164" fontId="21" fillId="4" borderId="0" xfId="0" applyNumberFormat="1" applyFont="1" applyFill="1" applyBorder="1"/>
    <xf numFmtId="164" fontId="21" fillId="8" borderId="1" xfId="0" applyNumberFormat="1" applyFont="1" applyFill="1" applyBorder="1"/>
    <xf numFmtId="164" fontId="21" fillId="8" borderId="2" xfId="0" applyNumberFormat="1" applyFont="1" applyFill="1" applyBorder="1"/>
    <xf numFmtId="0" fontId="21" fillId="0" borderId="8" xfId="0" applyFont="1" applyBorder="1"/>
    <xf numFmtId="164" fontId="21" fillId="14" borderId="8" xfId="0" applyNumberFormat="1" applyFont="1" applyFill="1" applyBorder="1"/>
    <xf numFmtId="164" fontId="21" fillId="3" borderId="7" xfId="0" applyNumberFormat="1" applyFont="1" applyFill="1" applyBorder="1"/>
    <xf numFmtId="164" fontId="21" fillId="4" borderId="3" xfId="0" applyNumberFormat="1" applyFont="1" applyFill="1" applyBorder="1"/>
    <xf numFmtId="164" fontId="21" fillId="4" borderId="7" xfId="0" applyNumberFormat="1" applyFont="1" applyFill="1" applyBorder="1"/>
    <xf numFmtId="164" fontId="21" fillId="14" borderId="3" xfId="0" applyNumberFormat="1" applyFont="1" applyFill="1" applyBorder="1"/>
    <xf numFmtId="164" fontId="21" fillId="8" borderId="3" xfId="0" applyNumberFormat="1" applyFont="1" applyFill="1" applyBorder="1"/>
    <xf numFmtId="164" fontId="21" fillId="8" borderId="4" xfId="0" applyNumberFormat="1" applyFont="1" applyFill="1" applyBorder="1"/>
    <xf numFmtId="40" fontId="21" fillId="14" borderId="10" xfId="0" applyNumberFormat="1" applyFont="1" applyFill="1" applyBorder="1"/>
    <xf numFmtId="40" fontId="21" fillId="3" borderId="0" xfId="0" applyNumberFormat="1" applyFont="1" applyFill="1" applyBorder="1" applyAlignment="1">
      <alignment horizontal="right"/>
    </xf>
    <xf numFmtId="40" fontId="21" fillId="3" borderId="0" xfId="0" applyNumberFormat="1" applyFont="1" applyFill="1" applyBorder="1"/>
    <xf numFmtId="40" fontId="21" fillId="14" borderId="10" xfId="0" applyNumberFormat="1" applyFont="1" applyFill="1" applyBorder="1" applyAlignment="1">
      <alignment horizontal="right"/>
    </xf>
    <xf numFmtId="40" fontId="21" fillId="4" borderId="1" xfId="0" applyNumberFormat="1" applyFont="1" applyFill="1" applyBorder="1"/>
    <xf numFmtId="40" fontId="21" fillId="4" borderId="0" xfId="0" applyNumberFormat="1" applyFont="1" applyFill="1" applyBorder="1"/>
    <xf numFmtId="166" fontId="21" fillId="8" borderId="1" xfId="0" applyNumberFormat="1" applyFont="1" applyFill="1" applyBorder="1"/>
    <xf numFmtId="164" fontId="21" fillId="3" borderId="0" xfId="0" applyNumberFormat="1" applyFont="1" applyFill="1" applyBorder="1" applyAlignment="1">
      <alignment horizontal="right"/>
    </xf>
    <xf numFmtId="164" fontId="21" fillId="14" borderId="10" xfId="0" applyNumberFormat="1" applyFont="1" applyFill="1" applyBorder="1" applyAlignment="1">
      <alignment horizontal="right"/>
    </xf>
    <xf numFmtId="40" fontId="21" fillId="14" borderId="8" xfId="0" applyNumberFormat="1" applyFont="1" applyFill="1" applyBorder="1"/>
    <xf numFmtId="40" fontId="21" fillId="3" borderId="3" xfId="0" applyNumberFormat="1" applyFont="1" applyFill="1" applyBorder="1"/>
    <xf numFmtId="40" fontId="21" fillId="3" borderId="7" xfId="0" applyNumberFormat="1" applyFont="1" applyFill="1" applyBorder="1"/>
    <xf numFmtId="40" fontId="21" fillId="4" borderId="3" xfId="0" applyNumberFormat="1" applyFont="1" applyFill="1" applyBorder="1"/>
    <xf numFmtId="40" fontId="21" fillId="4" borderId="7" xfId="0" applyNumberFormat="1" applyFont="1" applyFill="1" applyBorder="1"/>
    <xf numFmtId="166" fontId="21" fillId="8" borderId="3" xfId="0" applyNumberFormat="1" applyFont="1" applyFill="1" applyBorder="1"/>
    <xf numFmtId="0" fontId="21" fillId="0" borderId="10" xfId="0" applyFont="1" applyBorder="1" applyAlignment="1">
      <alignment horizontal="center"/>
    </xf>
    <xf numFmtId="40" fontId="21" fillId="14" borderId="1" xfId="0" applyNumberFormat="1" applyFont="1" applyFill="1" applyBorder="1"/>
    <xf numFmtId="164" fontId="21" fillId="0" borderId="10" xfId="0" applyNumberFormat="1" applyFont="1" applyBorder="1" applyAlignment="1">
      <alignment horizontal="center"/>
    </xf>
    <xf numFmtId="164" fontId="21" fillId="14" borderId="1" xfId="0" applyNumberFormat="1" applyFont="1" applyFill="1" applyBorder="1"/>
    <xf numFmtId="166" fontId="1" fillId="5" borderId="0" xfId="0" applyNumberFormat="1" applyFont="1" applyFill="1" applyBorder="1" applyAlignment="1">
      <alignment horizontal="right"/>
    </xf>
    <xf numFmtId="166" fontId="1" fillId="6" borderId="0" xfId="0" applyNumberFormat="1" applyFont="1" applyFill="1" applyBorder="1" applyAlignment="1">
      <alignment horizontal="right"/>
    </xf>
    <xf numFmtId="167" fontId="1" fillId="14" borderId="31" xfId="0" applyNumberFormat="1" applyFont="1" applyFill="1" applyBorder="1"/>
    <xf numFmtId="167" fontId="9" fillId="4" borderId="32" xfId="0" applyNumberFormat="1" applyFont="1" applyFill="1" applyBorder="1" applyAlignment="1">
      <alignment horizontal="right"/>
    </xf>
    <xf numFmtId="167" fontId="9" fillId="4" borderId="33" xfId="0" applyNumberFormat="1" applyFont="1" applyFill="1" applyBorder="1"/>
    <xf numFmtId="167" fontId="9" fillId="5" borderId="33" xfId="0" applyNumberFormat="1" applyFont="1" applyFill="1" applyBorder="1" applyAlignment="1">
      <alignment horizontal="right"/>
    </xf>
    <xf numFmtId="167" fontId="9" fillId="5" borderId="33" xfId="0" applyNumberFormat="1" applyFont="1" applyFill="1" applyBorder="1"/>
    <xf numFmtId="167" fontId="9" fillId="6" borderId="33" xfId="0" applyNumberFormat="1" applyFont="1" applyFill="1" applyBorder="1" applyAlignment="1">
      <alignment horizontal="right"/>
    </xf>
    <xf numFmtId="167" fontId="9" fillId="6" borderId="33" xfId="0" applyNumberFormat="1" applyFont="1" applyFill="1" applyBorder="1"/>
    <xf numFmtId="167" fontId="1" fillId="8" borderId="32" xfId="0" applyNumberFormat="1" applyFont="1" applyFill="1" applyBorder="1" applyAlignment="1">
      <alignment horizontal="right"/>
    </xf>
    <xf numFmtId="167" fontId="1" fillId="9" borderId="33" xfId="0" applyNumberFormat="1" applyFont="1" applyFill="1" applyBorder="1"/>
    <xf numFmtId="164" fontId="1" fillId="9" borderId="33" xfId="0" applyNumberFormat="1" applyFont="1" applyFill="1" applyBorder="1"/>
    <xf numFmtId="167" fontId="1" fillId="7" borderId="32" xfId="0" applyNumberFormat="1" applyFont="1" applyFill="1" applyBorder="1"/>
    <xf numFmtId="167" fontId="1" fillId="2" borderId="33" xfId="0" applyNumberFormat="1" applyFont="1" applyFill="1" applyBorder="1"/>
    <xf numFmtId="164" fontId="1" fillId="10" borderId="33" xfId="0" applyNumberFormat="1" applyFont="1" applyFill="1" applyBorder="1"/>
    <xf numFmtId="0" fontId="1" fillId="0" borderId="31" xfId="0" applyFont="1" applyBorder="1" applyAlignment="1">
      <alignment horizontal="center"/>
    </xf>
    <xf numFmtId="164" fontId="1" fillId="3" borderId="3" xfId="0" applyNumberFormat="1" applyFont="1" applyFill="1" applyBorder="1"/>
    <xf numFmtId="40" fontId="4" fillId="3" borderId="5" xfId="0" applyNumberFormat="1" applyFont="1" applyFill="1" applyBorder="1"/>
    <xf numFmtId="40" fontId="4" fillId="4" borderId="5" xfId="0" applyNumberFormat="1" applyFont="1" applyFill="1" applyBorder="1" applyAlignment="1">
      <alignment horizontal="right"/>
    </xf>
    <xf numFmtId="40" fontId="4" fillId="3" borderId="1" xfId="0" applyNumberFormat="1" applyFont="1" applyFill="1" applyBorder="1"/>
    <xf numFmtId="40" fontId="4" fillId="4" borderId="1" xfId="0" applyNumberFormat="1" applyFont="1" applyFill="1" applyBorder="1" applyAlignment="1">
      <alignment horizontal="right"/>
    </xf>
    <xf numFmtId="40" fontId="4" fillId="3" borderId="3" xfId="0" applyNumberFormat="1" applyFont="1" applyFill="1" applyBorder="1"/>
    <xf numFmtId="40" fontId="4" fillId="4" borderId="3" xfId="0" applyNumberFormat="1" applyFont="1" applyFill="1" applyBorder="1" applyAlignment="1">
      <alignment horizontal="right"/>
    </xf>
    <xf numFmtId="40" fontId="1" fillId="3" borderId="1" xfId="0" applyNumberFormat="1" applyFont="1" applyFill="1" applyBorder="1"/>
    <xf numFmtId="40" fontId="1" fillId="4" borderId="1" xfId="0" applyNumberFormat="1" applyFont="1" applyFill="1" applyBorder="1" applyAlignment="1">
      <alignment horizontal="right"/>
    </xf>
    <xf numFmtId="40" fontId="1" fillId="3" borderId="3" xfId="0" applyNumberFormat="1" applyFont="1" applyFill="1" applyBorder="1"/>
    <xf numFmtId="40" fontId="1" fillId="4" borderId="3" xfId="0" applyNumberFormat="1" applyFont="1" applyFill="1" applyBorder="1" applyAlignment="1">
      <alignment horizontal="right"/>
    </xf>
    <xf numFmtId="40" fontId="18" fillId="3" borderId="1" xfId="0" applyNumberFormat="1" applyFont="1" applyFill="1" applyBorder="1"/>
    <xf numFmtId="40" fontId="18" fillId="4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/>
    <xf numFmtId="164" fontId="18" fillId="4" borderId="1" xfId="0" applyNumberFormat="1" applyFont="1" applyFill="1" applyBorder="1" applyAlignment="1">
      <alignment horizontal="right"/>
    </xf>
    <xf numFmtId="40" fontId="18" fillId="3" borderId="3" xfId="0" applyNumberFormat="1" applyFont="1" applyFill="1" applyBorder="1"/>
    <xf numFmtId="40" fontId="21" fillId="3" borderId="1" xfId="0" applyNumberFormat="1" applyFont="1" applyFill="1" applyBorder="1"/>
    <xf numFmtId="40" fontId="21" fillId="4" borderId="1" xfId="0" applyNumberFormat="1" applyFont="1" applyFill="1" applyBorder="1" applyAlignment="1">
      <alignment horizontal="right"/>
    </xf>
    <xf numFmtId="164" fontId="21" fillId="3" borderId="1" xfId="0" applyNumberFormat="1" applyFont="1" applyFill="1" applyBorder="1"/>
    <xf numFmtId="164" fontId="21" fillId="4" borderId="1" xfId="0" applyNumberFormat="1" applyFont="1" applyFill="1" applyBorder="1" applyAlignment="1">
      <alignment horizontal="right"/>
    </xf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2" fontId="4" fillId="4" borderId="3" xfId="0" applyNumberFormat="1" applyFont="1" applyFill="1" applyBorder="1"/>
    <xf numFmtId="2" fontId="1" fillId="4" borderId="3" xfId="0" applyNumberFormat="1" applyFont="1" applyFill="1" applyBorder="1"/>
    <xf numFmtId="2" fontId="18" fillId="4" borderId="1" xfId="0" applyNumberFormat="1" applyFont="1" applyFill="1" applyBorder="1"/>
    <xf numFmtId="40" fontId="1" fillId="8" borderId="20" xfId="0" applyNumberFormat="1" applyFont="1" applyFill="1" applyBorder="1" applyAlignment="1">
      <alignment horizontal="right"/>
    </xf>
    <xf numFmtId="0" fontId="6" fillId="11" borderId="21" xfId="0" applyFont="1" applyFill="1" applyBorder="1" applyAlignment="1">
      <alignment horizontal="center" wrapText="1"/>
    </xf>
    <xf numFmtId="0" fontId="6" fillId="11" borderId="19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 wrapText="1"/>
    </xf>
    <xf numFmtId="0" fontId="6" fillId="12" borderId="19" xfId="0" applyFont="1" applyFill="1" applyBorder="1" applyAlignment="1">
      <alignment horizontal="center" wrapText="1"/>
    </xf>
    <xf numFmtId="3" fontId="22" fillId="14" borderId="10" xfId="0" applyNumberFormat="1" applyFont="1" applyFill="1" applyBorder="1"/>
    <xf numFmtId="3" fontId="22" fillId="14" borderId="26" xfId="0" applyNumberFormat="1" applyFont="1" applyFill="1" applyBorder="1"/>
    <xf numFmtId="3" fontId="4" fillId="14" borderId="10" xfId="0" applyNumberFormat="1" applyFont="1" applyFill="1" applyBorder="1"/>
    <xf numFmtId="38" fontId="4" fillId="4" borderId="0" xfId="0" applyNumberFormat="1" applyFont="1" applyFill="1" applyAlignment="1">
      <alignment horizontal="right"/>
    </xf>
    <xf numFmtId="38" fontId="4" fillId="4" borderId="0" xfId="0" applyNumberFormat="1" applyFont="1" applyFill="1"/>
    <xf numFmtId="38" fontId="4" fillId="5" borderId="0" xfId="0" applyNumberFormat="1" applyFont="1" applyFill="1"/>
    <xf numFmtId="38" fontId="4" fillId="6" borderId="0" xfId="0" applyNumberFormat="1" applyFont="1" applyFill="1"/>
    <xf numFmtId="38" fontId="4" fillId="8" borderId="1" xfId="0" applyNumberFormat="1" applyFont="1" applyFill="1" applyBorder="1" applyAlignment="1">
      <alignment horizontal="right"/>
    </xf>
    <xf numFmtId="38" fontId="4" fillId="9" borderId="0" xfId="0" applyNumberFormat="1" applyFont="1" applyFill="1"/>
    <xf numFmtId="164" fontId="4" fillId="9" borderId="0" xfId="0" applyNumberFormat="1" applyFont="1" applyFill="1"/>
    <xf numFmtId="38" fontId="4" fillId="7" borderId="1" xfId="0" applyNumberFormat="1" applyFont="1" applyFill="1" applyBorder="1"/>
    <xf numFmtId="38" fontId="4" fillId="2" borderId="0" xfId="0" applyNumberFormat="1" applyFont="1" applyFill="1"/>
    <xf numFmtId="164" fontId="4" fillId="10" borderId="0" xfId="0" applyNumberFormat="1" applyFont="1" applyFill="1"/>
    <xf numFmtId="0" fontId="4" fillId="0" borderId="10" xfId="0" applyFont="1" applyBorder="1" applyAlignment="1">
      <alignment horizontal="center"/>
    </xf>
    <xf numFmtId="0" fontId="4" fillId="0" borderId="22" xfId="0" applyFont="1" applyBorder="1"/>
    <xf numFmtId="3" fontId="4" fillId="14" borderId="23" xfId="0" applyNumberFormat="1" applyFont="1" applyFill="1" applyBorder="1"/>
    <xf numFmtId="38" fontId="4" fillId="4" borderId="22" xfId="0" applyNumberFormat="1" applyFont="1" applyFill="1" applyBorder="1" applyAlignment="1">
      <alignment horizontal="right"/>
    </xf>
    <xf numFmtId="38" fontId="4" fillId="4" borderId="22" xfId="0" applyNumberFormat="1" applyFont="1" applyFill="1" applyBorder="1"/>
    <xf numFmtId="164" fontId="4" fillId="4" borderId="22" xfId="0" applyNumberFormat="1" applyFont="1" applyFill="1" applyBorder="1"/>
    <xf numFmtId="38" fontId="4" fillId="5" borderId="22" xfId="0" applyNumberFormat="1" applyFont="1" applyFill="1" applyBorder="1" applyAlignment="1">
      <alignment horizontal="right"/>
    </xf>
    <xf numFmtId="38" fontId="4" fillId="5" borderId="22" xfId="0" applyNumberFormat="1" applyFont="1" applyFill="1" applyBorder="1"/>
    <xf numFmtId="38" fontId="4" fillId="6" borderId="22" xfId="0" applyNumberFormat="1" applyFont="1" applyFill="1" applyBorder="1" applyAlignment="1">
      <alignment horizontal="right"/>
    </xf>
    <xf numFmtId="38" fontId="4" fillId="6" borderId="22" xfId="0" applyNumberFormat="1" applyFont="1" applyFill="1" applyBorder="1"/>
    <xf numFmtId="38" fontId="4" fillId="8" borderId="24" xfId="0" applyNumberFormat="1" applyFont="1" applyFill="1" applyBorder="1" applyAlignment="1">
      <alignment horizontal="right"/>
    </xf>
    <xf numFmtId="38" fontId="4" fillId="9" borderId="22" xfId="0" applyNumberFormat="1" applyFont="1" applyFill="1" applyBorder="1"/>
    <xf numFmtId="164" fontId="4" fillId="9" borderId="22" xfId="0" applyNumberFormat="1" applyFont="1" applyFill="1" applyBorder="1"/>
    <xf numFmtId="38" fontId="4" fillId="7" borderId="24" xfId="0" applyNumberFormat="1" applyFont="1" applyFill="1" applyBorder="1"/>
    <xf numFmtId="38" fontId="4" fillId="2" borderId="22" xfId="0" applyNumberFormat="1" applyFont="1" applyFill="1" applyBorder="1"/>
    <xf numFmtId="164" fontId="4" fillId="10" borderId="22" xfId="0" applyNumberFormat="1" applyFont="1" applyFill="1" applyBorder="1"/>
    <xf numFmtId="0" fontId="4" fillId="0" borderId="23" xfId="0" applyFont="1" applyBorder="1" applyAlignment="1">
      <alignment horizontal="center"/>
    </xf>
    <xf numFmtId="0" fontId="23" fillId="0" borderId="0" xfId="0" applyFont="1" applyBorder="1"/>
    <xf numFmtId="3" fontId="23" fillId="14" borderId="10" xfId="0" applyNumberFormat="1" applyFont="1" applyFill="1" applyBorder="1"/>
    <xf numFmtId="38" fontId="23" fillId="4" borderId="0" xfId="0" applyNumberFormat="1" applyFont="1" applyFill="1" applyBorder="1" applyAlignment="1">
      <alignment horizontal="right"/>
    </xf>
    <xf numFmtId="38" fontId="23" fillId="4" borderId="0" xfId="0" applyNumberFormat="1" applyFont="1" applyFill="1" applyBorder="1"/>
    <xf numFmtId="164" fontId="23" fillId="4" borderId="0" xfId="0" applyNumberFormat="1" applyFont="1" applyFill="1" applyBorder="1"/>
    <xf numFmtId="38" fontId="23" fillId="5" borderId="0" xfId="0" applyNumberFormat="1" applyFont="1" applyFill="1" applyBorder="1" applyAlignment="1">
      <alignment horizontal="right"/>
    </xf>
    <xf numFmtId="38" fontId="23" fillId="5" borderId="0" xfId="0" applyNumberFormat="1" applyFont="1" applyFill="1" applyBorder="1"/>
    <xf numFmtId="38" fontId="23" fillId="6" borderId="0" xfId="0" applyNumberFormat="1" applyFont="1" applyFill="1" applyBorder="1" applyAlignment="1">
      <alignment horizontal="right"/>
    </xf>
    <xf numFmtId="38" fontId="23" fillId="6" borderId="0" xfId="0" applyNumberFormat="1" applyFont="1" applyFill="1" applyBorder="1"/>
    <xf numFmtId="38" fontId="23" fillId="8" borderId="1" xfId="0" applyNumberFormat="1" applyFont="1" applyFill="1" applyBorder="1" applyAlignment="1">
      <alignment horizontal="right"/>
    </xf>
    <xf numFmtId="38" fontId="23" fillId="9" borderId="0" xfId="0" applyNumberFormat="1" applyFont="1" applyFill="1" applyBorder="1"/>
    <xf numFmtId="164" fontId="23" fillId="9" borderId="0" xfId="0" applyNumberFormat="1" applyFont="1" applyFill="1" applyBorder="1"/>
    <xf numFmtId="38" fontId="23" fillId="7" borderId="1" xfId="0" applyNumberFormat="1" applyFont="1" applyFill="1" applyBorder="1"/>
    <xf numFmtId="38" fontId="23" fillId="2" borderId="0" xfId="0" applyNumberFormat="1" applyFont="1" applyFill="1" applyBorder="1"/>
    <xf numFmtId="164" fontId="23" fillId="10" borderId="0" xfId="0" applyNumberFormat="1" applyFont="1" applyFill="1" applyBorder="1"/>
    <xf numFmtId="0" fontId="23" fillId="0" borderId="10" xfId="0" applyFont="1" applyBorder="1" applyAlignment="1">
      <alignment horizontal="center"/>
    </xf>
    <xf numFmtId="0" fontId="4" fillId="0" borderId="28" xfId="0" applyFont="1" applyBorder="1"/>
    <xf numFmtId="3" fontId="4" fillId="14" borderId="29" xfId="0" applyNumberFormat="1" applyFont="1" applyFill="1" applyBorder="1"/>
    <xf numFmtId="38" fontId="4" fillId="4" borderId="30" xfId="0" applyNumberFormat="1" applyFont="1" applyFill="1" applyBorder="1" applyAlignment="1">
      <alignment horizontal="right"/>
    </xf>
    <xf numFmtId="38" fontId="4" fillId="4" borderId="28" xfId="0" applyNumberFormat="1" applyFont="1" applyFill="1" applyBorder="1"/>
    <xf numFmtId="164" fontId="4" fillId="4" borderId="28" xfId="0" applyNumberFormat="1" applyFont="1" applyFill="1" applyBorder="1"/>
    <xf numFmtId="38" fontId="4" fillId="5" borderId="28" xfId="0" applyNumberFormat="1" applyFont="1" applyFill="1" applyBorder="1" applyAlignment="1">
      <alignment horizontal="right"/>
    </xf>
    <xf numFmtId="38" fontId="4" fillId="5" borderId="28" xfId="0" applyNumberFormat="1" applyFont="1" applyFill="1" applyBorder="1"/>
    <xf numFmtId="38" fontId="4" fillId="6" borderId="28" xfId="0" applyNumberFormat="1" applyFont="1" applyFill="1" applyBorder="1" applyAlignment="1">
      <alignment horizontal="right"/>
    </xf>
    <xf numFmtId="38" fontId="4" fillId="6" borderId="28" xfId="0" applyNumberFormat="1" applyFont="1" applyFill="1" applyBorder="1"/>
    <xf numFmtId="38" fontId="4" fillId="8" borderId="30" xfId="0" applyNumberFormat="1" applyFont="1" applyFill="1" applyBorder="1" applyAlignment="1">
      <alignment horizontal="right"/>
    </xf>
    <xf numFmtId="38" fontId="4" fillId="9" borderId="28" xfId="0" applyNumberFormat="1" applyFont="1" applyFill="1" applyBorder="1"/>
    <xf numFmtId="164" fontId="4" fillId="9" borderId="28" xfId="0" applyNumberFormat="1" applyFont="1" applyFill="1" applyBorder="1"/>
    <xf numFmtId="38" fontId="4" fillId="7" borderId="30" xfId="0" applyNumberFormat="1" applyFont="1" applyFill="1" applyBorder="1"/>
    <xf numFmtId="38" fontId="4" fillId="2" borderId="28" xfId="0" applyNumberFormat="1" applyFont="1" applyFill="1" applyBorder="1"/>
    <xf numFmtId="164" fontId="4" fillId="10" borderId="28" xfId="0" applyNumberFormat="1" applyFont="1" applyFill="1" applyBorder="1"/>
    <xf numFmtId="0" fontId="4" fillId="0" borderId="29" xfId="0" applyFont="1" applyBorder="1" applyAlignment="1">
      <alignment horizontal="center"/>
    </xf>
    <xf numFmtId="164" fontId="4" fillId="14" borderId="14" xfId="0" applyNumberFormat="1" applyFont="1" applyFill="1" applyBorder="1"/>
    <xf numFmtId="38" fontId="4" fillId="11" borderId="12" xfId="0" applyNumberFormat="1" applyFont="1" applyFill="1" applyBorder="1"/>
    <xf numFmtId="38" fontId="4" fillId="11" borderId="0" xfId="0" applyNumberFormat="1" applyFont="1" applyFill="1" applyBorder="1"/>
    <xf numFmtId="38" fontId="4" fillId="12" borderId="12" xfId="0" applyNumberFormat="1" applyFont="1" applyFill="1" applyBorder="1"/>
    <xf numFmtId="38" fontId="4" fillId="12" borderId="0" xfId="0" applyNumberFormat="1" applyFont="1" applyFill="1" applyBorder="1"/>
    <xf numFmtId="0" fontId="4" fillId="0" borderId="5" xfId="0" applyFont="1" applyBorder="1"/>
    <xf numFmtId="164" fontId="4" fillId="14" borderId="15" xfId="0" applyNumberFormat="1" applyFont="1" applyFill="1" applyBorder="1"/>
    <xf numFmtId="38" fontId="4" fillId="11" borderId="11" xfId="0" applyNumberFormat="1" applyFont="1" applyFill="1" applyBorder="1"/>
    <xf numFmtId="38" fontId="4" fillId="11" borderId="7" xfId="0" applyNumberFormat="1" applyFont="1" applyFill="1" applyBorder="1"/>
    <xf numFmtId="38" fontId="4" fillId="12" borderId="11" xfId="0" applyNumberFormat="1" applyFont="1" applyFill="1" applyBorder="1"/>
    <xf numFmtId="38" fontId="4" fillId="12" borderId="7" xfId="0" applyNumberFormat="1" applyFont="1" applyFill="1" applyBorder="1"/>
    <xf numFmtId="38" fontId="4" fillId="12" borderId="18" xfId="0" applyNumberFormat="1" applyFont="1" applyFill="1" applyBorder="1"/>
    <xf numFmtId="3" fontId="4" fillId="14" borderId="8" xfId="0" applyNumberFormat="1" applyFont="1" applyFill="1" applyBorder="1"/>
    <xf numFmtId="38" fontId="4" fillId="4" borderId="7" xfId="0" applyNumberFormat="1" applyFont="1" applyFill="1" applyBorder="1"/>
    <xf numFmtId="38" fontId="4" fillId="5" borderId="7" xfId="0" applyNumberFormat="1" applyFont="1" applyFill="1" applyBorder="1"/>
    <xf numFmtId="38" fontId="4" fillId="6" borderId="7" xfId="0" applyNumberFormat="1" applyFont="1" applyFill="1" applyBorder="1"/>
    <xf numFmtId="38" fontId="4" fillId="8" borderId="3" xfId="0" applyNumberFormat="1" applyFont="1" applyFill="1" applyBorder="1" applyAlignment="1">
      <alignment horizontal="right"/>
    </xf>
    <xf numFmtId="38" fontId="4" fillId="9" borderId="7" xfId="0" applyNumberFormat="1" applyFont="1" applyFill="1" applyBorder="1"/>
    <xf numFmtId="164" fontId="4" fillId="9" borderId="7" xfId="0" applyNumberFormat="1" applyFont="1" applyFill="1" applyBorder="1"/>
    <xf numFmtId="38" fontId="4" fillId="7" borderId="3" xfId="0" applyNumberFormat="1" applyFont="1" applyFill="1" applyBorder="1"/>
    <xf numFmtId="38" fontId="4" fillId="2" borderId="7" xfId="0" applyNumberFormat="1" applyFont="1" applyFill="1" applyBorder="1"/>
    <xf numFmtId="164" fontId="4" fillId="10" borderId="7" xfId="0" applyNumberFormat="1" applyFont="1" applyFill="1" applyBorder="1"/>
    <xf numFmtId="38" fontId="4" fillId="4" borderId="7" xfId="0" applyNumberFormat="1" applyFont="1" applyFill="1" applyBorder="1" applyAlignment="1">
      <alignment horizontal="right"/>
    </xf>
    <xf numFmtId="38" fontId="4" fillId="5" borderId="7" xfId="0" applyNumberFormat="1" applyFont="1" applyFill="1" applyBorder="1" applyAlignment="1">
      <alignment horizontal="right"/>
    </xf>
    <xf numFmtId="38" fontId="4" fillId="6" borderId="7" xfId="0" applyNumberFormat="1" applyFont="1" applyFill="1" applyBorder="1" applyAlignment="1">
      <alignment horizontal="right"/>
    </xf>
    <xf numFmtId="0" fontId="4" fillId="0" borderId="4" xfId="0" applyFont="1" applyBorder="1"/>
    <xf numFmtId="166" fontId="4" fillId="5" borderId="7" xfId="0" applyNumberFormat="1" applyFont="1" applyFill="1" applyBorder="1"/>
    <xf numFmtId="166" fontId="4" fillId="6" borderId="7" xfId="0" applyNumberFormat="1" applyFont="1" applyFill="1" applyBorder="1"/>
    <xf numFmtId="166" fontId="4" fillId="8" borderId="3" xfId="0" applyNumberFormat="1" applyFont="1" applyFill="1" applyBorder="1" applyAlignment="1">
      <alignment horizontal="right"/>
    </xf>
    <xf numFmtId="166" fontId="4" fillId="9" borderId="7" xfId="0" applyNumberFormat="1" applyFont="1" applyFill="1" applyBorder="1"/>
    <xf numFmtId="166" fontId="4" fillId="7" borderId="3" xfId="0" applyNumberFormat="1" applyFont="1" applyFill="1" applyBorder="1"/>
    <xf numFmtId="166" fontId="4" fillId="2" borderId="7" xfId="0" applyNumberFormat="1" applyFont="1" applyFill="1" applyBorder="1"/>
    <xf numFmtId="40" fontId="4" fillId="4" borderId="7" xfId="0" applyNumberFormat="1" applyFont="1" applyFill="1" applyBorder="1" applyAlignment="1">
      <alignment horizontal="right"/>
    </xf>
    <xf numFmtId="166" fontId="4" fillId="5" borderId="7" xfId="0" applyNumberFormat="1" applyFont="1" applyFill="1" applyBorder="1" applyAlignment="1">
      <alignment horizontal="right"/>
    </xf>
    <xf numFmtId="166" fontId="4" fillId="6" borderId="7" xfId="0" applyNumberFormat="1" applyFont="1" applyFill="1" applyBorder="1" applyAlignment="1">
      <alignment horizontal="right"/>
    </xf>
    <xf numFmtId="40" fontId="4" fillId="14" borderId="6" xfId="0" applyNumberFormat="1" applyFont="1" applyFill="1" applyBorder="1"/>
    <xf numFmtId="40" fontId="15" fillId="11" borderId="12" xfId="0" applyNumberFormat="1" applyFont="1" applyFill="1" applyBorder="1"/>
    <xf numFmtId="40" fontId="15" fillId="11" borderId="0" xfId="0" applyNumberFormat="1" applyFont="1" applyFill="1" applyBorder="1"/>
    <xf numFmtId="40" fontId="15" fillId="12" borderId="12" xfId="0" applyNumberFormat="1" applyFont="1" applyFill="1" applyBorder="1"/>
    <xf numFmtId="40" fontId="15" fillId="12" borderId="0" xfId="0" applyNumberFormat="1" applyFont="1" applyFill="1" applyBorder="1"/>
    <xf numFmtId="40" fontId="4" fillId="11" borderId="12" xfId="0" applyNumberFormat="1" applyFont="1" applyFill="1" applyBorder="1"/>
    <xf numFmtId="40" fontId="4" fillId="11" borderId="0" xfId="0" applyNumberFormat="1" applyFont="1" applyFill="1" applyBorder="1"/>
    <xf numFmtId="40" fontId="4" fillId="12" borderId="12" xfId="0" applyNumberFormat="1" applyFont="1" applyFill="1" applyBorder="1"/>
    <xf numFmtId="40" fontId="4" fillId="12" borderId="0" xfId="0" applyNumberFormat="1" applyFont="1" applyFill="1" applyBorder="1"/>
    <xf numFmtId="164" fontId="4" fillId="14" borderId="14" xfId="0" applyNumberFormat="1" applyFont="1" applyFill="1" applyBorder="1" applyAlignment="1">
      <alignment horizontal="right"/>
    </xf>
    <xf numFmtId="40" fontId="4" fillId="11" borderId="11" xfId="0" applyNumberFormat="1" applyFont="1" applyFill="1" applyBorder="1"/>
    <xf numFmtId="40" fontId="4" fillId="11" borderId="7" xfId="0" applyNumberFormat="1" applyFont="1" applyFill="1" applyBorder="1"/>
    <xf numFmtId="40" fontId="4" fillId="12" borderId="11" xfId="0" applyNumberFormat="1" applyFont="1" applyFill="1" applyBorder="1"/>
    <xf numFmtId="40" fontId="4" fillId="1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topLeftCell="A104" zoomScale="90" zoomScaleNormal="90" workbookViewId="0">
      <selection activeCell="M119" sqref="M119"/>
    </sheetView>
  </sheetViews>
  <sheetFormatPr defaultRowHeight="13.2"/>
  <cols>
    <col min="1" max="1" width="50.6640625" customWidth="1"/>
    <col min="2" max="2" width="12.6640625" customWidth="1"/>
    <col min="3" max="7" width="10.6640625" customWidth="1"/>
    <col min="8" max="9" width="10.77734375" customWidth="1"/>
    <col min="10" max="10" width="12.77734375" customWidth="1"/>
    <col min="11" max="22" width="10.77734375" customWidth="1"/>
  </cols>
  <sheetData>
    <row r="1" spans="1:16" ht="21">
      <c r="A1" s="4" t="s">
        <v>131</v>
      </c>
    </row>
    <row r="3" spans="1:16" ht="15.6">
      <c r="A3" s="2" t="s">
        <v>182</v>
      </c>
    </row>
    <row r="4" spans="1:16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60" customHeight="1">
      <c r="A5" s="356" t="s">
        <v>89</v>
      </c>
      <c r="B5" s="357" t="s">
        <v>132</v>
      </c>
      <c r="C5" s="358" t="s">
        <v>77</v>
      </c>
      <c r="D5" s="359" t="s">
        <v>78</v>
      </c>
      <c r="E5" s="359" t="s">
        <v>79</v>
      </c>
      <c r="F5" s="360" t="s">
        <v>80</v>
      </c>
      <c r="G5" s="360" t="s">
        <v>81</v>
      </c>
      <c r="H5" s="361" t="s">
        <v>82</v>
      </c>
      <c r="I5" s="361" t="s">
        <v>83</v>
      </c>
      <c r="J5" s="362" t="s">
        <v>141</v>
      </c>
      <c r="K5" s="363" t="s">
        <v>142</v>
      </c>
      <c r="L5" s="363" t="s">
        <v>143</v>
      </c>
      <c r="M5" s="364" t="s">
        <v>70</v>
      </c>
      <c r="N5" s="365" t="s">
        <v>113</v>
      </c>
      <c r="O5" s="366" t="s">
        <v>133</v>
      </c>
      <c r="P5" s="367" t="s">
        <v>2</v>
      </c>
    </row>
    <row r="6" spans="1:16" s="187" customFormat="1" ht="16.2" customHeight="1">
      <c r="A6" s="175"/>
      <c r="B6" s="176" t="s">
        <v>9</v>
      </c>
      <c r="C6" s="177" t="s">
        <v>9</v>
      </c>
      <c r="D6" s="178" t="s">
        <v>9</v>
      </c>
      <c r="E6" s="178" t="s">
        <v>1</v>
      </c>
      <c r="F6" s="179" t="s">
        <v>9</v>
      </c>
      <c r="G6" s="179" t="s">
        <v>9</v>
      </c>
      <c r="H6" s="180" t="s">
        <v>9</v>
      </c>
      <c r="I6" s="180" t="s">
        <v>9</v>
      </c>
      <c r="J6" s="181" t="s">
        <v>9</v>
      </c>
      <c r="K6" s="182" t="s">
        <v>9</v>
      </c>
      <c r="L6" s="182" t="s">
        <v>1</v>
      </c>
      <c r="M6" s="183" t="s">
        <v>9</v>
      </c>
      <c r="N6" s="184" t="s">
        <v>9</v>
      </c>
      <c r="O6" s="185" t="s">
        <v>1</v>
      </c>
      <c r="P6" s="186"/>
    </row>
    <row r="7" spans="1:16" s="3" customFormat="1" ht="19.95" customHeight="1">
      <c r="A7" s="105" t="s">
        <v>147</v>
      </c>
      <c r="B7" s="745">
        <v>14065</v>
      </c>
      <c r="C7" s="746" t="s">
        <v>86</v>
      </c>
      <c r="D7" s="747" t="e">
        <f>B7-C7</f>
        <v>#VALUE!</v>
      </c>
      <c r="E7" s="113" t="e">
        <f>B7/C7</f>
        <v>#VALUE!</v>
      </c>
      <c r="F7" s="748" t="s">
        <v>86</v>
      </c>
      <c r="G7" s="748" t="e">
        <f>B7-F7</f>
        <v>#VALUE!</v>
      </c>
      <c r="H7" s="749" t="s">
        <v>86</v>
      </c>
      <c r="I7" s="749" t="e">
        <f>B7-H7</f>
        <v>#VALUE!</v>
      </c>
      <c r="J7" s="750">
        <v>14065</v>
      </c>
      <c r="K7" s="751">
        <f>B7-J7</f>
        <v>0</v>
      </c>
      <c r="L7" s="752">
        <f>B7/J7</f>
        <v>1</v>
      </c>
      <c r="M7" s="753">
        <v>15148.038</v>
      </c>
      <c r="N7" s="754">
        <f>B7-M7</f>
        <v>-1083.0380000000005</v>
      </c>
      <c r="O7" s="755">
        <f>B7/M7</f>
        <v>0.92850308402976012</v>
      </c>
      <c r="P7" s="756" t="s">
        <v>15</v>
      </c>
    </row>
    <row r="8" spans="1:16" s="326" customFormat="1" ht="19.95" customHeight="1">
      <c r="A8" s="344" t="s">
        <v>148</v>
      </c>
      <c r="B8" s="324">
        <v>82.396000000000001</v>
      </c>
      <c r="C8" s="650" t="s">
        <v>86</v>
      </c>
      <c r="D8" s="325" t="e">
        <f t="shared" ref="D8:D9" si="0">B8-C8</f>
        <v>#VALUE!</v>
      </c>
      <c r="E8" s="325" t="e">
        <f t="shared" ref="E8:E9" si="1">B8/C8</f>
        <v>#VALUE!</v>
      </c>
      <c r="F8" s="318" t="s">
        <v>86</v>
      </c>
      <c r="G8" s="318" t="e">
        <f t="shared" ref="G8:G9" si="2">B8-F8</f>
        <v>#VALUE!</v>
      </c>
      <c r="H8" s="319" t="s">
        <v>86</v>
      </c>
      <c r="I8" s="319" t="e">
        <f t="shared" ref="I8:I9" si="3">B8-H8</f>
        <v>#VALUE!</v>
      </c>
      <c r="J8" s="637">
        <v>82.396000000000001</v>
      </c>
      <c r="K8" s="346">
        <f t="shared" ref="K8:K9" si="4">B8-J8</f>
        <v>0</v>
      </c>
      <c r="L8" s="293">
        <f t="shared" ref="L8:L9" si="5">B8/J8</f>
        <v>1</v>
      </c>
      <c r="M8" s="347">
        <v>86.748000000000005</v>
      </c>
      <c r="N8" s="348">
        <f t="shared" ref="N8:N9" si="6">B8-M8</f>
        <v>-4.3520000000000039</v>
      </c>
      <c r="O8" s="349">
        <f t="shared" ref="O8:O9" si="7">B8/M8</f>
        <v>0.94983169640798626</v>
      </c>
      <c r="P8" s="31" t="s">
        <v>72</v>
      </c>
    </row>
    <row r="9" spans="1:16" s="312" customFormat="1" ht="19.95" customHeight="1">
      <c r="A9" s="345" t="s">
        <v>149</v>
      </c>
      <c r="B9" s="313">
        <v>170.7</v>
      </c>
      <c r="C9" s="551" t="s">
        <v>86</v>
      </c>
      <c r="D9" s="314" t="e">
        <f t="shared" si="0"/>
        <v>#VALUE!</v>
      </c>
      <c r="E9" s="314" t="e">
        <f t="shared" si="1"/>
        <v>#VALUE!</v>
      </c>
      <c r="F9" s="315" t="s">
        <v>86</v>
      </c>
      <c r="G9" s="315" t="e">
        <f t="shared" si="2"/>
        <v>#VALUE!</v>
      </c>
      <c r="H9" s="316" t="s">
        <v>86</v>
      </c>
      <c r="I9" s="316" t="e">
        <f t="shared" si="3"/>
        <v>#VALUE!</v>
      </c>
      <c r="J9" s="638">
        <v>170.7</v>
      </c>
      <c r="K9" s="350">
        <f t="shared" si="4"/>
        <v>0</v>
      </c>
      <c r="L9" s="294">
        <f t="shared" si="5"/>
        <v>1</v>
      </c>
      <c r="M9" s="351">
        <v>174.6</v>
      </c>
      <c r="N9" s="352">
        <f t="shared" si="6"/>
        <v>-3.9000000000000057</v>
      </c>
      <c r="O9" s="353">
        <f t="shared" si="7"/>
        <v>0.9776632302405498</v>
      </c>
      <c r="P9" s="234" t="s">
        <v>72</v>
      </c>
    </row>
    <row r="10" spans="1:16" s="3" customFormat="1" ht="19.95" customHeight="1">
      <c r="A10" s="105" t="s">
        <v>150</v>
      </c>
      <c r="B10" s="745">
        <v>4255</v>
      </c>
      <c r="C10" s="746" t="s">
        <v>86</v>
      </c>
      <c r="D10" s="747" t="e">
        <f t="shared" ref="D10:D13" si="8">B10-C10</f>
        <v>#VALUE!</v>
      </c>
      <c r="E10" s="113" t="e">
        <f t="shared" ref="E10:E13" si="9">B10/C10</f>
        <v>#VALUE!</v>
      </c>
      <c r="F10" s="748" t="s">
        <v>86</v>
      </c>
      <c r="G10" s="748" t="e">
        <f t="shared" ref="G10:G39" si="10">B10-F10</f>
        <v>#VALUE!</v>
      </c>
      <c r="H10" s="749" t="s">
        <v>86</v>
      </c>
      <c r="I10" s="749" t="e">
        <f t="shared" ref="I10:I39" si="11">B10-H10</f>
        <v>#VALUE!</v>
      </c>
      <c r="J10" s="750">
        <v>4251</v>
      </c>
      <c r="K10" s="751">
        <f t="shared" ref="K10:K13" si="12">B10-J10</f>
        <v>4</v>
      </c>
      <c r="L10" s="752">
        <f t="shared" ref="L10:L13" si="13">B10/J10</f>
        <v>1.0009409550693955</v>
      </c>
      <c r="M10" s="753">
        <v>4306.6710000000003</v>
      </c>
      <c r="N10" s="754">
        <f t="shared" ref="N10:N13" si="14">B10-M10</f>
        <v>-51.671000000000276</v>
      </c>
      <c r="O10" s="755">
        <f t="shared" ref="O10:O13" si="15">B10/M10</f>
        <v>0.98800210185547022</v>
      </c>
      <c r="P10" s="756" t="s">
        <v>15</v>
      </c>
    </row>
    <row r="11" spans="1:16" s="326" customFormat="1" ht="19.95" customHeight="1">
      <c r="A11" s="344" t="s">
        <v>151</v>
      </c>
      <c r="B11" s="324">
        <v>88.566999999999993</v>
      </c>
      <c r="C11" s="650" t="s">
        <v>86</v>
      </c>
      <c r="D11" s="325" t="e">
        <f t="shared" si="8"/>
        <v>#VALUE!</v>
      </c>
      <c r="E11" s="325" t="e">
        <f t="shared" si="9"/>
        <v>#VALUE!</v>
      </c>
      <c r="F11" s="318" t="s">
        <v>86</v>
      </c>
      <c r="G11" s="318" t="e">
        <f t="shared" si="10"/>
        <v>#VALUE!</v>
      </c>
      <c r="H11" s="319" t="s">
        <v>86</v>
      </c>
      <c r="I11" s="319" t="e">
        <f t="shared" si="11"/>
        <v>#VALUE!</v>
      </c>
      <c r="J11" s="637">
        <v>88.566999999999993</v>
      </c>
      <c r="K11" s="346">
        <f t="shared" si="12"/>
        <v>0</v>
      </c>
      <c r="L11" s="293">
        <f t="shared" si="13"/>
        <v>1</v>
      </c>
      <c r="M11" s="347">
        <v>82.736000000000004</v>
      </c>
      <c r="N11" s="348">
        <f t="shared" si="14"/>
        <v>5.8309999999999889</v>
      </c>
      <c r="O11" s="349">
        <f t="shared" si="15"/>
        <v>1.0704771804293172</v>
      </c>
      <c r="P11" s="31" t="s">
        <v>72</v>
      </c>
    </row>
    <row r="12" spans="1:16" s="312" customFormat="1" ht="19.95" customHeight="1">
      <c r="A12" s="345" t="s">
        <v>152</v>
      </c>
      <c r="B12" s="313">
        <v>48</v>
      </c>
      <c r="C12" s="551" t="s">
        <v>86</v>
      </c>
      <c r="D12" s="314" t="e">
        <f t="shared" si="8"/>
        <v>#VALUE!</v>
      </c>
      <c r="E12" s="314" t="e">
        <f t="shared" si="9"/>
        <v>#VALUE!</v>
      </c>
      <c r="F12" s="315" t="s">
        <v>86</v>
      </c>
      <c r="G12" s="315" t="e">
        <f t="shared" si="10"/>
        <v>#VALUE!</v>
      </c>
      <c r="H12" s="316" t="s">
        <v>86</v>
      </c>
      <c r="I12" s="316" t="e">
        <f t="shared" si="11"/>
        <v>#VALUE!</v>
      </c>
      <c r="J12" s="638">
        <v>48</v>
      </c>
      <c r="K12" s="350">
        <f t="shared" si="12"/>
        <v>0</v>
      </c>
      <c r="L12" s="294">
        <f t="shared" si="13"/>
        <v>1</v>
      </c>
      <c r="M12" s="351">
        <v>52.1</v>
      </c>
      <c r="N12" s="352">
        <f t="shared" si="14"/>
        <v>-4.1000000000000014</v>
      </c>
      <c r="O12" s="353">
        <f t="shared" si="15"/>
        <v>0.9213051823416506</v>
      </c>
      <c r="P12" s="234" t="s">
        <v>72</v>
      </c>
    </row>
    <row r="13" spans="1:16" s="3" customFormat="1" ht="19.95" customHeight="1">
      <c r="A13" s="757" t="s">
        <v>153</v>
      </c>
      <c r="B13" s="758">
        <v>1820</v>
      </c>
      <c r="C13" s="759">
        <v>1859</v>
      </c>
      <c r="D13" s="760">
        <f t="shared" si="8"/>
        <v>-39</v>
      </c>
      <c r="E13" s="761">
        <f t="shared" si="9"/>
        <v>0.97902097902097907</v>
      </c>
      <c r="F13" s="762">
        <v>1776</v>
      </c>
      <c r="G13" s="763">
        <f t="shared" si="10"/>
        <v>44</v>
      </c>
      <c r="H13" s="764">
        <v>1984</v>
      </c>
      <c r="I13" s="765">
        <f t="shared" si="11"/>
        <v>-164</v>
      </c>
      <c r="J13" s="766">
        <v>1839</v>
      </c>
      <c r="K13" s="767">
        <f t="shared" si="12"/>
        <v>-19</v>
      </c>
      <c r="L13" s="768">
        <f t="shared" si="13"/>
        <v>0.98966829798803702</v>
      </c>
      <c r="M13" s="769">
        <v>2309.6750000000002</v>
      </c>
      <c r="N13" s="770">
        <f t="shared" si="14"/>
        <v>-489.67500000000018</v>
      </c>
      <c r="O13" s="771">
        <f t="shared" si="15"/>
        <v>0.78798965222379769</v>
      </c>
      <c r="P13" s="772" t="s">
        <v>15</v>
      </c>
    </row>
    <row r="14" spans="1:16" s="327" customFormat="1" ht="19.95" customHeight="1">
      <c r="A14" s="327" t="s">
        <v>154</v>
      </c>
      <c r="B14" s="328">
        <v>1246.3920000000001</v>
      </c>
      <c r="C14" s="549">
        <v>1293</v>
      </c>
      <c r="D14" s="329">
        <f t="shared" ref="D14:D17" si="16">B14-C14</f>
        <v>-46.607999999999947</v>
      </c>
      <c r="E14" s="330">
        <f t="shared" ref="E14" si="17">B14/C14</f>
        <v>0.96395359628770305</v>
      </c>
      <c r="F14" s="554">
        <v>1200</v>
      </c>
      <c r="G14" s="331">
        <f t="shared" ref="G14" si="18">B14-F14</f>
        <v>46.392000000000053</v>
      </c>
      <c r="H14" s="556">
        <v>1474</v>
      </c>
      <c r="I14" s="332">
        <f t="shared" ref="I14" si="19">B14-H14</f>
        <v>-227.60799999999995</v>
      </c>
      <c r="J14" s="639" t="s">
        <v>86</v>
      </c>
      <c r="K14" s="333" t="e">
        <f t="shared" ref="K14" si="20">B14-J14</f>
        <v>#VALUE!</v>
      </c>
      <c r="L14" s="334" t="e">
        <f t="shared" ref="L14" si="21">B14/J14</f>
        <v>#VALUE!</v>
      </c>
      <c r="M14" s="206">
        <v>1671.5319999999999</v>
      </c>
      <c r="N14" s="335">
        <f t="shared" ref="N14" si="22">B14-M14</f>
        <v>-425.13999999999987</v>
      </c>
      <c r="O14" s="336">
        <f t="shared" ref="O14" si="23">B14/M14</f>
        <v>0.74565847378333172</v>
      </c>
      <c r="P14" s="207" t="s">
        <v>15</v>
      </c>
    </row>
    <row r="15" spans="1:16" s="327" customFormat="1" ht="19.95" customHeight="1">
      <c r="A15" s="773" t="s">
        <v>155</v>
      </c>
      <c r="B15" s="774">
        <v>737</v>
      </c>
      <c r="C15" s="775">
        <v>769</v>
      </c>
      <c r="D15" s="776">
        <f t="shared" si="16"/>
        <v>-32</v>
      </c>
      <c r="E15" s="777">
        <f t="shared" ref="E15:E20" si="24">B15/C15</f>
        <v>0.9583875162548765</v>
      </c>
      <c r="F15" s="778">
        <v>686</v>
      </c>
      <c r="G15" s="779">
        <f t="shared" ref="G15:G20" si="25">B15-F15</f>
        <v>51</v>
      </c>
      <c r="H15" s="780">
        <v>915</v>
      </c>
      <c r="I15" s="781">
        <f t="shared" ref="I15:I20" si="26">B15-H15</f>
        <v>-178</v>
      </c>
      <c r="J15" s="782" t="s">
        <v>86</v>
      </c>
      <c r="K15" s="783" t="e">
        <f t="shared" ref="K15:K20" si="27">B15-J15</f>
        <v>#VALUE!</v>
      </c>
      <c r="L15" s="784" t="e">
        <f t="shared" ref="L15:L20" si="28">B15/J15</f>
        <v>#VALUE!</v>
      </c>
      <c r="M15" s="785">
        <v>1081.69</v>
      </c>
      <c r="N15" s="786">
        <f t="shared" ref="N15:N20" si="29">B15-M15</f>
        <v>-344.69000000000005</v>
      </c>
      <c r="O15" s="787">
        <f t="shared" ref="O15:O20" si="30">B15/M15</f>
        <v>0.68134123454963991</v>
      </c>
      <c r="P15" s="788" t="s">
        <v>15</v>
      </c>
    </row>
    <row r="16" spans="1:16" s="327" customFormat="1" ht="19.95" customHeight="1">
      <c r="A16" s="327" t="s">
        <v>156</v>
      </c>
      <c r="B16" s="328">
        <v>297</v>
      </c>
      <c r="C16" s="549">
        <v>305</v>
      </c>
      <c r="D16" s="329">
        <f t="shared" si="16"/>
        <v>-8</v>
      </c>
      <c r="E16" s="330">
        <f t="shared" ref="E16:E17" si="31">B16/C16</f>
        <v>0.97377049180327868</v>
      </c>
      <c r="F16" s="554">
        <v>260</v>
      </c>
      <c r="G16" s="331">
        <f t="shared" ref="G16:G17" si="32">B16-F16</f>
        <v>37</v>
      </c>
      <c r="H16" s="556">
        <v>335</v>
      </c>
      <c r="I16" s="332">
        <f t="shared" ref="I16:I17" si="33">B16-H16</f>
        <v>-38</v>
      </c>
      <c r="J16" s="639" t="s">
        <v>86</v>
      </c>
      <c r="K16" s="333" t="e">
        <f t="shared" ref="K16:K17" si="34">B16-J16</f>
        <v>#VALUE!</v>
      </c>
      <c r="L16" s="334" t="e">
        <f t="shared" ref="L16:L17" si="35">B16/J16</f>
        <v>#VALUE!</v>
      </c>
      <c r="M16" s="206">
        <v>345.23</v>
      </c>
      <c r="N16" s="335">
        <f t="shared" ref="N16:N17" si="36">B16-M16</f>
        <v>-48.230000000000018</v>
      </c>
      <c r="O16" s="336">
        <f t="shared" ref="O16:O17" si="37">B16/M16</f>
        <v>0.86029603452770609</v>
      </c>
      <c r="P16" s="207" t="s">
        <v>15</v>
      </c>
    </row>
    <row r="17" spans="1:16" s="327" customFormat="1" ht="19.95" customHeight="1">
      <c r="A17" s="327" t="s">
        <v>157</v>
      </c>
      <c r="B17" s="328">
        <v>212</v>
      </c>
      <c r="C17" s="549">
        <v>217</v>
      </c>
      <c r="D17" s="329">
        <f t="shared" si="16"/>
        <v>-5</v>
      </c>
      <c r="E17" s="330">
        <f t="shared" si="31"/>
        <v>0.97695852534562211</v>
      </c>
      <c r="F17" s="554">
        <v>180</v>
      </c>
      <c r="G17" s="331">
        <f t="shared" si="32"/>
        <v>32</v>
      </c>
      <c r="H17" s="556">
        <v>263</v>
      </c>
      <c r="I17" s="332">
        <f t="shared" si="33"/>
        <v>-51</v>
      </c>
      <c r="J17" s="639" t="s">
        <v>86</v>
      </c>
      <c r="K17" s="333" t="e">
        <f t="shared" si="34"/>
        <v>#VALUE!</v>
      </c>
      <c r="L17" s="334" t="e">
        <f t="shared" si="35"/>
        <v>#VALUE!</v>
      </c>
      <c r="M17" s="206">
        <v>285.51</v>
      </c>
      <c r="N17" s="335">
        <f t="shared" si="36"/>
        <v>-73.509999999999991</v>
      </c>
      <c r="O17" s="336">
        <f t="shared" si="37"/>
        <v>0.74253090960036428</v>
      </c>
      <c r="P17" s="207" t="s">
        <v>15</v>
      </c>
    </row>
    <row r="18" spans="1:16" s="327" customFormat="1" ht="19.95" customHeight="1">
      <c r="A18" s="327" t="s">
        <v>158</v>
      </c>
      <c r="B18" s="743">
        <f>B13-B14-B20</f>
        <v>487.20004799999992</v>
      </c>
      <c r="C18" s="549" t="s">
        <v>94</v>
      </c>
      <c r="D18" s="329" t="e">
        <f t="shared" ref="D18:D20" si="38">B18-C18</f>
        <v>#VALUE!</v>
      </c>
      <c r="E18" s="330" t="e">
        <f t="shared" si="24"/>
        <v>#VALUE!</v>
      </c>
      <c r="F18" s="554" t="s">
        <v>94</v>
      </c>
      <c r="G18" s="331" t="e">
        <f t="shared" si="25"/>
        <v>#VALUE!</v>
      </c>
      <c r="H18" s="556" t="s">
        <v>94</v>
      </c>
      <c r="I18" s="332" t="e">
        <f t="shared" si="26"/>
        <v>#VALUE!</v>
      </c>
      <c r="J18" s="639" t="s">
        <v>86</v>
      </c>
      <c r="K18" s="333" t="e">
        <f t="shared" si="27"/>
        <v>#VALUE!</v>
      </c>
      <c r="L18" s="334" t="e">
        <f t="shared" si="28"/>
        <v>#VALUE!</v>
      </c>
      <c r="M18" s="206">
        <v>534.02700000000004</v>
      </c>
      <c r="N18" s="335">
        <f t="shared" si="29"/>
        <v>-46.826952000000119</v>
      </c>
      <c r="O18" s="336">
        <f t="shared" si="30"/>
        <v>0.91231351223814505</v>
      </c>
      <c r="P18" s="207" t="s">
        <v>72</v>
      </c>
    </row>
    <row r="19" spans="1:16" s="327" customFormat="1" ht="19.95" customHeight="1">
      <c r="A19" s="327" t="s">
        <v>159</v>
      </c>
      <c r="B19" s="743">
        <f>(M19/M18)*B18</f>
        <v>449.88916228999648</v>
      </c>
      <c r="C19" s="549" t="s">
        <v>94</v>
      </c>
      <c r="D19" s="329" t="e">
        <f t="shared" ref="D19" si="39">B19-C19</f>
        <v>#VALUE!</v>
      </c>
      <c r="E19" s="330" t="e">
        <f t="shared" ref="E19" si="40">B19/C19</f>
        <v>#VALUE!</v>
      </c>
      <c r="F19" s="554" t="s">
        <v>94</v>
      </c>
      <c r="G19" s="331" t="e">
        <f t="shared" ref="G19" si="41">B19-F19</f>
        <v>#VALUE!</v>
      </c>
      <c r="H19" s="556" t="s">
        <v>94</v>
      </c>
      <c r="I19" s="332" t="e">
        <f t="shared" ref="I19" si="42">B19-H19</f>
        <v>#VALUE!</v>
      </c>
      <c r="J19" s="639" t="s">
        <v>86</v>
      </c>
      <c r="K19" s="333" t="e">
        <f t="shared" ref="K19" si="43">B19-J19</f>
        <v>#VALUE!</v>
      </c>
      <c r="L19" s="334" t="e">
        <f t="shared" ref="L19" si="44">B19/J19</f>
        <v>#VALUE!</v>
      </c>
      <c r="M19" s="206">
        <v>493.13</v>
      </c>
      <c r="N19" s="335">
        <f t="shared" ref="N19" si="45">B19-M19</f>
        <v>-43.240837710003518</v>
      </c>
      <c r="O19" s="336">
        <f t="shared" ref="O19" si="46">B19/M19</f>
        <v>0.91231351223814505</v>
      </c>
      <c r="P19" s="31" t="s">
        <v>15</v>
      </c>
    </row>
    <row r="20" spans="1:16" s="205" customFormat="1" ht="19.95" customHeight="1">
      <c r="A20" s="212" t="s">
        <v>160</v>
      </c>
      <c r="B20" s="744">
        <v>86.407951999999995</v>
      </c>
      <c r="C20" s="550" t="s">
        <v>94</v>
      </c>
      <c r="D20" s="213" t="e">
        <f t="shared" si="38"/>
        <v>#VALUE!</v>
      </c>
      <c r="E20" s="214" t="e">
        <f t="shared" si="24"/>
        <v>#VALUE!</v>
      </c>
      <c r="F20" s="555" t="s">
        <v>94</v>
      </c>
      <c r="G20" s="215" t="e">
        <f t="shared" si="25"/>
        <v>#VALUE!</v>
      </c>
      <c r="H20" s="557" t="s">
        <v>94</v>
      </c>
      <c r="I20" s="216" t="e">
        <f t="shared" si="26"/>
        <v>#VALUE!</v>
      </c>
      <c r="J20" s="640" t="s">
        <v>86</v>
      </c>
      <c r="K20" s="217" t="e">
        <f t="shared" si="27"/>
        <v>#VALUE!</v>
      </c>
      <c r="L20" s="218" t="e">
        <f t="shared" si="28"/>
        <v>#VALUE!</v>
      </c>
      <c r="M20" s="219">
        <v>104.116</v>
      </c>
      <c r="N20" s="220">
        <f t="shared" si="29"/>
        <v>-17.708048000000005</v>
      </c>
      <c r="O20" s="221">
        <f t="shared" si="30"/>
        <v>0.82992001229397971</v>
      </c>
      <c r="P20" s="222" t="s">
        <v>72</v>
      </c>
    </row>
    <row r="21" spans="1:16" s="223" customFormat="1" ht="19.95" customHeight="1">
      <c r="A21" s="789" t="s">
        <v>161</v>
      </c>
      <c r="B21" s="790">
        <v>331</v>
      </c>
      <c r="C21" s="791" t="s">
        <v>94</v>
      </c>
      <c r="D21" s="792" t="e">
        <f t="shared" ref="D21:D23" si="47">B21-C21</f>
        <v>#VALUE!</v>
      </c>
      <c r="E21" s="793" t="e">
        <f t="shared" ref="E21:E23" si="48">B21/C21</f>
        <v>#VALUE!</v>
      </c>
      <c r="F21" s="794" t="s">
        <v>94</v>
      </c>
      <c r="G21" s="795" t="e">
        <f t="shared" ref="G21:G23" si="49">B21-F21</f>
        <v>#VALUE!</v>
      </c>
      <c r="H21" s="796" t="s">
        <v>94</v>
      </c>
      <c r="I21" s="797" t="e">
        <f t="shared" ref="I21:I23" si="50">B21-H21</f>
        <v>#VALUE!</v>
      </c>
      <c r="J21" s="798" t="s">
        <v>86</v>
      </c>
      <c r="K21" s="799" t="e">
        <f t="shared" ref="K21:K23" si="51">B21-J21</f>
        <v>#VALUE!</v>
      </c>
      <c r="L21" s="800" t="e">
        <f t="shared" ref="L21:L23" si="52">B21/J21</f>
        <v>#VALUE!</v>
      </c>
      <c r="M21" s="801">
        <v>480.26100000000002</v>
      </c>
      <c r="N21" s="802">
        <f t="shared" ref="N21:N23" si="53">B21-M21</f>
        <v>-149.26100000000002</v>
      </c>
      <c r="O21" s="803">
        <f t="shared" ref="O21:O23" si="54">B21/M21</f>
        <v>0.68920857617004083</v>
      </c>
      <c r="P21" s="804" t="s">
        <v>15</v>
      </c>
    </row>
    <row r="22" spans="1:16" s="317" customFormat="1" ht="19.95" customHeight="1">
      <c r="A22" s="344" t="s">
        <v>541</v>
      </c>
      <c r="B22" s="697">
        <v>4.9000000000000004</v>
      </c>
      <c r="C22" s="698" t="s">
        <v>94</v>
      </c>
      <c r="D22" s="699" t="e">
        <f t="shared" si="47"/>
        <v>#VALUE!</v>
      </c>
      <c r="E22" s="699" t="e">
        <f t="shared" si="48"/>
        <v>#VALUE!</v>
      </c>
      <c r="F22" s="700" t="s">
        <v>94</v>
      </c>
      <c r="G22" s="701" t="e">
        <f t="shared" si="49"/>
        <v>#VALUE!</v>
      </c>
      <c r="H22" s="702" t="s">
        <v>94</v>
      </c>
      <c r="I22" s="703" t="e">
        <f t="shared" si="50"/>
        <v>#VALUE!</v>
      </c>
      <c r="J22" s="704" t="s">
        <v>86</v>
      </c>
      <c r="K22" s="705" t="e">
        <f t="shared" si="51"/>
        <v>#VALUE!</v>
      </c>
      <c r="L22" s="706" t="e">
        <f t="shared" si="52"/>
        <v>#VALUE!</v>
      </c>
      <c r="M22" s="707">
        <v>6.1630000000000003</v>
      </c>
      <c r="N22" s="708">
        <f t="shared" si="53"/>
        <v>-1.2629999999999999</v>
      </c>
      <c r="O22" s="709">
        <f t="shared" si="54"/>
        <v>0.79506733733571311</v>
      </c>
      <c r="P22" s="710" t="s">
        <v>72</v>
      </c>
    </row>
    <row r="23" spans="1:16" s="312" customFormat="1" ht="19.95" customHeight="1">
      <c r="A23" s="345" t="s">
        <v>162</v>
      </c>
      <c r="B23" s="313">
        <v>67.099999999999994</v>
      </c>
      <c r="C23" s="551" t="s">
        <v>94</v>
      </c>
      <c r="D23" s="314" t="e">
        <f t="shared" si="47"/>
        <v>#VALUE!</v>
      </c>
      <c r="E23" s="314" t="e">
        <f t="shared" si="48"/>
        <v>#VALUE!</v>
      </c>
      <c r="F23" s="558" t="s">
        <v>94</v>
      </c>
      <c r="G23" s="315" t="e">
        <f t="shared" si="49"/>
        <v>#VALUE!</v>
      </c>
      <c r="H23" s="561" t="s">
        <v>94</v>
      </c>
      <c r="I23" s="316" t="e">
        <f t="shared" si="50"/>
        <v>#VALUE!</v>
      </c>
      <c r="J23" s="638" t="s">
        <v>86</v>
      </c>
      <c r="K23" s="350" t="e">
        <f t="shared" si="51"/>
        <v>#VALUE!</v>
      </c>
      <c r="L23" s="294" t="e">
        <f t="shared" si="52"/>
        <v>#VALUE!</v>
      </c>
      <c r="M23" s="351">
        <v>77.900000000000006</v>
      </c>
      <c r="N23" s="352">
        <f t="shared" si="53"/>
        <v>-10.800000000000011</v>
      </c>
      <c r="O23" s="353">
        <f t="shared" si="54"/>
        <v>0.86136071887034649</v>
      </c>
      <c r="P23" s="234" t="s">
        <v>72</v>
      </c>
    </row>
    <row r="24" spans="1:16" s="3" customFormat="1" ht="16.2" customHeight="1">
      <c r="A24" s="354"/>
      <c r="B24" s="20" t="s">
        <v>71</v>
      </c>
      <c r="C24" s="27" t="s">
        <v>71</v>
      </c>
      <c r="D24" s="6" t="s">
        <v>71</v>
      </c>
      <c r="E24" s="6" t="s">
        <v>1</v>
      </c>
      <c r="F24" s="8" t="s">
        <v>71</v>
      </c>
      <c r="G24" s="8" t="s">
        <v>71</v>
      </c>
      <c r="H24" s="9" t="s">
        <v>71</v>
      </c>
      <c r="I24" s="9" t="s">
        <v>71</v>
      </c>
      <c r="J24" s="16" t="s">
        <v>71</v>
      </c>
      <c r="K24" s="11" t="s">
        <v>71</v>
      </c>
      <c r="L24" s="11" t="s">
        <v>1</v>
      </c>
      <c r="M24" s="17" t="s">
        <v>71</v>
      </c>
      <c r="N24" s="13" t="s">
        <v>71</v>
      </c>
      <c r="O24" s="14" t="s">
        <v>1</v>
      </c>
      <c r="P24" s="355"/>
    </row>
    <row r="25" spans="1:16" ht="19.95" customHeight="1">
      <c r="A25" s="3" t="s">
        <v>107</v>
      </c>
      <c r="B25" s="164">
        <v>96</v>
      </c>
      <c r="C25" s="552" t="s">
        <v>94</v>
      </c>
      <c r="D25" s="71" t="e">
        <f>B25-C25</f>
        <v>#VALUE!</v>
      </c>
      <c r="E25" s="7" t="e">
        <f>B25/C25</f>
        <v>#VALUE!</v>
      </c>
      <c r="F25" s="559" t="s">
        <v>94</v>
      </c>
      <c r="G25" s="149" t="e">
        <f>B25-F25</f>
        <v>#VALUE!</v>
      </c>
      <c r="H25" s="562" t="s">
        <v>94</v>
      </c>
      <c r="I25" s="151" t="e">
        <f>B25-H25</f>
        <v>#VALUE!</v>
      </c>
      <c r="J25" s="641">
        <v>93.5</v>
      </c>
      <c r="K25" s="152">
        <f>B25-J25</f>
        <v>2.5</v>
      </c>
      <c r="L25" s="12">
        <f>B25/J25</f>
        <v>1.0267379679144386</v>
      </c>
      <c r="M25" s="154">
        <v>67</v>
      </c>
      <c r="N25" s="155">
        <f>B25-M25</f>
        <v>29</v>
      </c>
      <c r="O25" s="15">
        <f>B25/M25</f>
        <v>1.4328358208955223</v>
      </c>
      <c r="P25" s="31" t="s">
        <v>72</v>
      </c>
    </row>
    <row r="26" spans="1:16" ht="19.95" customHeight="1">
      <c r="A26" s="223" t="s">
        <v>163</v>
      </c>
      <c r="B26" s="224">
        <v>95</v>
      </c>
      <c r="C26" s="553" t="s">
        <v>94</v>
      </c>
      <c r="D26" s="225" t="e">
        <f>B26-C26</f>
        <v>#VALUE!</v>
      </c>
      <c r="E26" s="226" t="e">
        <f>B26/C26</f>
        <v>#VALUE!</v>
      </c>
      <c r="F26" s="560" t="s">
        <v>94</v>
      </c>
      <c r="G26" s="227" t="e">
        <f>B26-F26</f>
        <v>#VALUE!</v>
      </c>
      <c r="H26" s="563" t="s">
        <v>94</v>
      </c>
      <c r="I26" s="228" t="e">
        <f>B26-H26</f>
        <v>#VALUE!</v>
      </c>
      <c r="J26" s="642" t="s">
        <v>86</v>
      </c>
      <c r="K26" s="229" t="e">
        <f>B26-J26</f>
        <v>#VALUE!</v>
      </c>
      <c r="L26" s="230" t="e">
        <f>B26/J26</f>
        <v>#VALUE!</v>
      </c>
      <c r="M26" s="231">
        <f>B25</f>
        <v>96</v>
      </c>
      <c r="N26" s="232">
        <f>B26-M26</f>
        <v>-1</v>
      </c>
      <c r="O26" s="233">
        <f>B26/M26</f>
        <v>0.98958333333333337</v>
      </c>
      <c r="P26" s="234" t="s">
        <v>72</v>
      </c>
    </row>
    <row r="27" spans="1:16" ht="19.95" customHeight="1">
      <c r="A27" s="3" t="s">
        <v>108</v>
      </c>
      <c r="B27" s="164">
        <v>111.6</v>
      </c>
      <c r="C27" s="552" t="s">
        <v>94</v>
      </c>
      <c r="D27" s="71" t="e">
        <f t="shared" ref="D27:D31" si="55">B27-C27</f>
        <v>#VALUE!</v>
      </c>
      <c r="E27" s="7" t="e">
        <f t="shared" ref="E27:E31" si="56">B27/C27</f>
        <v>#VALUE!</v>
      </c>
      <c r="F27" s="559" t="s">
        <v>94</v>
      </c>
      <c r="G27" s="149" t="e">
        <f t="shared" ref="G27:G31" si="57">B27-F27</f>
        <v>#VALUE!</v>
      </c>
      <c r="H27" s="562" t="s">
        <v>94</v>
      </c>
      <c r="I27" s="151" t="e">
        <f t="shared" ref="I27:I31" si="58">B27-H27</f>
        <v>#VALUE!</v>
      </c>
      <c r="J27" s="641">
        <v>111</v>
      </c>
      <c r="K27" s="152">
        <f t="shared" ref="K27:K31" si="59">B27-J27</f>
        <v>0.59999999999999432</v>
      </c>
      <c r="L27" s="12">
        <f t="shared" ref="L27:L31" si="60">B27/J27</f>
        <v>1.0054054054054054</v>
      </c>
      <c r="M27" s="154">
        <v>96.5</v>
      </c>
      <c r="N27" s="155">
        <f t="shared" ref="N27:N31" si="61">B27-M27</f>
        <v>15.099999999999994</v>
      </c>
      <c r="O27" s="15">
        <f t="shared" ref="O27:O31" si="62">B27/M27</f>
        <v>1.1564766839378238</v>
      </c>
      <c r="P27" s="31" t="s">
        <v>72</v>
      </c>
    </row>
    <row r="28" spans="1:16" ht="19.95" customHeight="1">
      <c r="A28" s="223" t="s">
        <v>164</v>
      </c>
      <c r="B28" s="224">
        <v>107</v>
      </c>
      <c r="C28" s="553" t="s">
        <v>94</v>
      </c>
      <c r="D28" s="225" t="e">
        <f t="shared" ref="D28" si="63">B28-C28</f>
        <v>#VALUE!</v>
      </c>
      <c r="E28" s="226" t="e">
        <f t="shared" ref="E28" si="64">B28/C28</f>
        <v>#VALUE!</v>
      </c>
      <c r="F28" s="560" t="s">
        <v>94</v>
      </c>
      <c r="G28" s="227" t="e">
        <f t="shared" ref="G28" si="65">B28-F28</f>
        <v>#VALUE!</v>
      </c>
      <c r="H28" s="563" t="s">
        <v>94</v>
      </c>
      <c r="I28" s="228" t="e">
        <f t="shared" ref="I28" si="66">B28-H28</f>
        <v>#VALUE!</v>
      </c>
      <c r="J28" s="642" t="s">
        <v>86</v>
      </c>
      <c r="K28" s="229" t="e">
        <f t="shared" ref="K28" si="67">B28-J28</f>
        <v>#VALUE!</v>
      </c>
      <c r="L28" s="230" t="e">
        <f t="shared" ref="L28" si="68">B28/J28</f>
        <v>#VALUE!</v>
      </c>
      <c r="M28" s="231">
        <f>B27</f>
        <v>111.6</v>
      </c>
      <c r="N28" s="232">
        <f t="shared" ref="N28" si="69">B28-M28</f>
        <v>-4.5999999999999943</v>
      </c>
      <c r="O28" s="233">
        <f t="shared" ref="O28" si="70">B28/M28</f>
        <v>0.95878136200716846</v>
      </c>
      <c r="P28" s="234" t="s">
        <v>72</v>
      </c>
    </row>
    <row r="29" spans="1:16" ht="19.95" customHeight="1">
      <c r="A29" s="3" t="s">
        <v>109</v>
      </c>
      <c r="B29" s="164">
        <v>40</v>
      </c>
      <c r="C29" s="552" t="s">
        <v>94</v>
      </c>
      <c r="D29" s="71" t="e">
        <f t="shared" si="55"/>
        <v>#VALUE!</v>
      </c>
      <c r="E29" s="7" t="e">
        <f t="shared" si="56"/>
        <v>#VALUE!</v>
      </c>
      <c r="F29" s="559" t="s">
        <v>94</v>
      </c>
      <c r="G29" s="149" t="e">
        <f t="shared" si="57"/>
        <v>#VALUE!</v>
      </c>
      <c r="H29" s="562" t="s">
        <v>94</v>
      </c>
      <c r="I29" s="151" t="e">
        <f t="shared" si="58"/>
        <v>#VALUE!</v>
      </c>
      <c r="J29" s="641">
        <v>38.5</v>
      </c>
      <c r="K29" s="152">
        <f t="shared" si="59"/>
        <v>1.5</v>
      </c>
      <c r="L29" s="12">
        <f t="shared" si="60"/>
        <v>1.0389610389610389</v>
      </c>
      <c r="M29" s="154">
        <v>29</v>
      </c>
      <c r="N29" s="155">
        <f t="shared" si="61"/>
        <v>11</v>
      </c>
      <c r="O29" s="15">
        <f t="shared" si="62"/>
        <v>1.3793103448275863</v>
      </c>
      <c r="P29" s="31" t="s">
        <v>72</v>
      </c>
    </row>
    <row r="30" spans="1:16" ht="19.95" customHeight="1">
      <c r="A30" s="223" t="s">
        <v>165</v>
      </c>
      <c r="B30" s="224">
        <v>40</v>
      </c>
      <c r="C30" s="553" t="s">
        <v>94</v>
      </c>
      <c r="D30" s="225" t="e">
        <f t="shared" ref="D30" si="71">B30-C30</f>
        <v>#VALUE!</v>
      </c>
      <c r="E30" s="226" t="e">
        <f t="shared" ref="E30" si="72">B30/C30</f>
        <v>#VALUE!</v>
      </c>
      <c r="F30" s="560" t="s">
        <v>94</v>
      </c>
      <c r="G30" s="227" t="e">
        <f t="shared" ref="G30" si="73">B30-F30</f>
        <v>#VALUE!</v>
      </c>
      <c r="H30" s="563" t="s">
        <v>94</v>
      </c>
      <c r="I30" s="228" t="e">
        <f t="shared" ref="I30" si="74">B30-H30</f>
        <v>#VALUE!</v>
      </c>
      <c r="J30" s="642" t="s">
        <v>86</v>
      </c>
      <c r="K30" s="229" t="e">
        <f t="shared" ref="K30:K32" si="75">B30-J30</f>
        <v>#VALUE!</v>
      </c>
      <c r="L30" s="230" t="e">
        <f t="shared" ref="L30" si="76">B30/J30</f>
        <v>#VALUE!</v>
      </c>
      <c r="M30" s="231">
        <f>B29</f>
        <v>40</v>
      </c>
      <c r="N30" s="232">
        <f t="shared" ref="N30" si="77">B30-M30</f>
        <v>0</v>
      </c>
      <c r="O30" s="233">
        <f t="shared" ref="O30" si="78">B30/M30</f>
        <v>1</v>
      </c>
      <c r="P30" s="234" t="s">
        <v>72</v>
      </c>
    </row>
    <row r="31" spans="1:16" s="88" customFormat="1" ht="19.95" customHeight="1">
      <c r="A31" s="101" t="s">
        <v>110</v>
      </c>
      <c r="B31" s="164">
        <v>57</v>
      </c>
      <c r="C31" s="166" t="s">
        <v>94</v>
      </c>
      <c r="D31" s="103" t="e">
        <f t="shared" si="55"/>
        <v>#VALUE!</v>
      </c>
      <c r="E31" s="24" t="e">
        <f t="shared" si="56"/>
        <v>#VALUE!</v>
      </c>
      <c r="F31" s="167" t="s">
        <v>94</v>
      </c>
      <c r="G31" s="168" t="e">
        <f t="shared" si="57"/>
        <v>#VALUE!</v>
      </c>
      <c r="H31" s="169" t="s">
        <v>94</v>
      </c>
      <c r="I31" s="170" t="e">
        <f t="shared" si="58"/>
        <v>#VALUE!</v>
      </c>
      <c r="J31" s="641">
        <v>56</v>
      </c>
      <c r="K31" s="171">
        <f t="shared" si="59"/>
        <v>1</v>
      </c>
      <c r="L31" s="25">
        <f t="shared" si="60"/>
        <v>1.0178571428571428</v>
      </c>
      <c r="M31" s="154">
        <v>56.8</v>
      </c>
      <c r="N31" s="172">
        <f t="shared" si="61"/>
        <v>0.20000000000000284</v>
      </c>
      <c r="O31" s="173">
        <f t="shared" si="62"/>
        <v>1.0035211267605635</v>
      </c>
      <c r="P31" s="31" t="s">
        <v>72</v>
      </c>
    </row>
    <row r="32" spans="1:16" s="21" customFormat="1" ht="19.95" customHeight="1">
      <c r="A32" s="34" t="s">
        <v>166</v>
      </c>
      <c r="B32" s="174">
        <v>57</v>
      </c>
      <c r="C32" s="148" t="s">
        <v>94</v>
      </c>
      <c r="D32" s="72" t="e">
        <f t="shared" ref="D32" si="79">B32-C32</f>
        <v>#VALUE!</v>
      </c>
      <c r="E32" s="22" t="e">
        <f t="shared" ref="E32" si="80">B32/C32</f>
        <v>#VALUE!</v>
      </c>
      <c r="F32" s="150" t="s">
        <v>94</v>
      </c>
      <c r="G32" s="96" t="e">
        <f t="shared" ref="G32" si="81">B32-F32</f>
        <v>#VALUE!</v>
      </c>
      <c r="H32" s="153" t="s">
        <v>94</v>
      </c>
      <c r="I32" s="97" t="e">
        <f t="shared" ref="I32" si="82">B32-H32</f>
        <v>#VALUE!</v>
      </c>
      <c r="J32" s="643"/>
      <c r="K32" s="229">
        <f t="shared" si="75"/>
        <v>57</v>
      </c>
      <c r="L32" s="23" t="e">
        <f t="shared" ref="L32" si="83">B32/J32</f>
        <v>#DIV/0!</v>
      </c>
      <c r="M32" s="99">
        <f>B31</f>
        <v>57</v>
      </c>
      <c r="N32" s="100">
        <f t="shared" ref="N32" si="84">B32-M32</f>
        <v>0</v>
      </c>
      <c r="O32" s="47">
        <f t="shared" ref="O32" si="85">B32/M32</f>
        <v>1</v>
      </c>
      <c r="P32" s="48" t="s">
        <v>72</v>
      </c>
    </row>
    <row r="33" spans="1:16" ht="16.2" customHeight="1">
      <c r="A33" s="10"/>
      <c r="B33" s="20" t="s">
        <v>71</v>
      </c>
      <c r="C33" s="27" t="s">
        <v>71</v>
      </c>
      <c r="D33" s="6" t="s">
        <v>71</v>
      </c>
      <c r="E33" s="6" t="s">
        <v>1</v>
      </c>
      <c r="F33" s="8" t="s">
        <v>71</v>
      </c>
      <c r="G33" s="8" t="s">
        <v>71</v>
      </c>
      <c r="H33" s="9" t="s">
        <v>71</v>
      </c>
      <c r="I33" s="9" t="s">
        <v>71</v>
      </c>
      <c r="J33" s="16" t="s">
        <v>71</v>
      </c>
      <c r="K33" s="11" t="s">
        <v>71</v>
      </c>
      <c r="L33" s="11" t="s">
        <v>1</v>
      </c>
      <c r="M33" s="17" t="s">
        <v>71</v>
      </c>
      <c r="N33" s="13" t="s">
        <v>71</v>
      </c>
      <c r="O33" s="14" t="s">
        <v>1</v>
      </c>
      <c r="P33" s="30"/>
    </row>
    <row r="34" spans="1:16" s="88" customFormat="1" ht="19.95" customHeight="1">
      <c r="A34" s="101" t="s">
        <v>167</v>
      </c>
      <c r="B34" s="164">
        <v>737.83</v>
      </c>
      <c r="C34" s="166" t="s">
        <v>94</v>
      </c>
      <c r="D34" s="103" t="e">
        <f t="shared" ref="D34" si="86">B34-C34</f>
        <v>#VALUE!</v>
      </c>
      <c r="E34" s="24" t="e">
        <f t="shared" ref="E34" si="87">B34/C34</f>
        <v>#VALUE!</v>
      </c>
      <c r="F34" s="167" t="s">
        <v>94</v>
      </c>
      <c r="G34" s="168" t="e">
        <f t="shared" ref="G34" si="88">B34-F34</f>
        <v>#VALUE!</v>
      </c>
      <c r="H34" s="169" t="s">
        <v>94</v>
      </c>
      <c r="I34" s="170" t="e">
        <f t="shared" ref="I34" si="89">B34-H34</f>
        <v>#VALUE!</v>
      </c>
      <c r="J34" s="641" t="s">
        <v>86</v>
      </c>
      <c r="K34" s="171" t="e">
        <f t="shared" ref="K34" si="90">B34-J34</f>
        <v>#VALUE!</v>
      </c>
      <c r="L34" s="25" t="e">
        <f t="shared" ref="L34" si="91">B34/J34</f>
        <v>#VALUE!</v>
      </c>
      <c r="M34" s="154">
        <v>753.09</v>
      </c>
      <c r="N34" s="172">
        <f t="shared" ref="N34" si="92">B34-M34</f>
        <v>-15.259999999999991</v>
      </c>
      <c r="O34" s="173">
        <f t="shared" ref="O34" si="93">B34/M34</f>
        <v>0.97973681764463749</v>
      </c>
      <c r="P34" s="31" t="s">
        <v>72</v>
      </c>
    </row>
    <row r="35" spans="1:16" s="88" customFormat="1" ht="19.95" customHeight="1">
      <c r="A35" s="101" t="s">
        <v>168</v>
      </c>
      <c r="B35" s="174">
        <v>1311.83</v>
      </c>
      <c r="C35" s="166" t="s">
        <v>94</v>
      </c>
      <c r="D35" s="103" t="e">
        <f t="shared" ref="D35:D37" si="94">B35-C35</f>
        <v>#VALUE!</v>
      </c>
      <c r="E35" s="24" t="e">
        <f t="shared" ref="E35:E37" si="95">B35/C35</f>
        <v>#VALUE!</v>
      </c>
      <c r="F35" s="167" t="s">
        <v>94</v>
      </c>
      <c r="G35" s="168" t="e">
        <f t="shared" ref="G35:G37" si="96">B35-F35</f>
        <v>#VALUE!</v>
      </c>
      <c r="H35" s="169" t="s">
        <v>94</v>
      </c>
      <c r="I35" s="170" t="e">
        <f t="shared" ref="I35:I37" si="97">B35-H35</f>
        <v>#VALUE!</v>
      </c>
      <c r="J35" s="641" t="s">
        <v>86</v>
      </c>
      <c r="K35" s="171" t="e">
        <f t="shared" ref="K35:K37" si="98">B35-J35</f>
        <v>#VALUE!</v>
      </c>
      <c r="L35" s="25" t="e">
        <f t="shared" ref="L35:L37" si="99">B35/J35</f>
        <v>#VALUE!</v>
      </c>
      <c r="M35" s="154">
        <v>1358.09</v>
      </c>
      <c r="N35" s="172">
        <f t="shared" ref="N35:N37" si="100">B35-M35</f>
        <v>-46.259999999999991</v>
      </c>
      <c r="O35" s="173">
        <f t="shared" ref="O35:O37" si="101">B35/M35</f>
        <v>0.96593745628051164</v>
      </c>
      <c r="P35" s="31" t="s">
        <v>72</v>
      </c>
    </row>
    <row r="36" spans="1:16" s="88" customFormat="1" ht="19.95" customHeight="1">
      <c r="A36" s="101" t="s">
        <v>169</v>
      </c>
      <c r="B36" s="174">
        <v>1033.6600000000001</v>
      </c>
      <c r="C36" s="166" t="s">
        <v>94</v>
      </c>
      <c r="D36" s="103" t="e">
        <f t="shared" ref="D36" si="102">B36-C36</f>
        <v>#VALUE!</v>
      </c>
      <c r="E36" s="24" t="e">
        <f t="shared" ref="E36" si="103">B36/C36</f>
        <v>#VALUE!</v>
      </c>
      <c r="F36" s="167" t="s">
        <v>94</v>
      </c>
      <c r="G36" s="168" t="e">
        <f t="shared" ref="G36" si="104">B36-F36</f>
        <v>#VALUE!</v>
      </c>
      <c r="H36" s="169" t="s">
        <v>94</v>
      </c>
      <c r="I36" s="170" t="e">
        <f t="shared" ref="I36" si="105">B36-H36</f>
        <v>#VALUE!</v>
      </c>
      <c r="J36" s="641" t="s">
        <v>86</v>
      </c>
      <c r="K36" s="171" t="e">
        <f t="shared" ref="K36" si="106">B36-J36</f>
        <v>#VALUE!</v>
      </c>
      <c r="L36" s="25" t="e">
        <f t="shared" ref="L36" si="107">B36/J36</f>
        <v>#VALUE!</v>
      </c>
      <c r="M36" s="154">
        <v>1065.1099999999999</v>
      </c>
      <c r="N36" s="172">
        <f t="shared" ref="N36" si="108">B36-M36</f>
        <v>-31.449999999999818</v>
      </c>
      <c r="O36" s="173">
        <f t="shared" ref="O36" si="109">B36/M36</f>
        <v>0.9704725333533627</v>
      </c>
      <c r="P36" s="31" t="s">
        <v>72</v>
      </c>
    </row>
    <row r="37" spans="1:16" s="88" customFormat="1" ht="19.95" customHeight="1">
      <c r="A37" s="34" t="s">
        <v>170</v>
      </c>
      <c r="B37" s="174">
        <v>344.68</v>
      </c>
      <c r="C37" s="148" t="s">
        <v>94</v>
      </c>
      <c r="D37" s="72" t="e">
        <f t="shared" si="94"/>
        <v>#VALUE!</v>
      </c>
      <c r="E37" s="22" t="e">
        <f t="shared" si="95"/>
        <v>#VALUE!</v>
      </c>
      <c r="F37" s="150" t="s">
        <v>94</v>
      </c>
      <c r="G37" s="96" t="e">
        <f t="shared" si="96"/>
        <v>#VALUE!</v>
      </c>
      <c r="H37" s="153" t="s">
        <v>94</v>
      </c>
      <c r="I37" s="97" t="e">
        <f t="shared" si="97"/>
        <v>#VALUE!</v>
      </c>
      <c r="J37" s="643" t="s">
        <v>86</v>
      </c>
      <c r="K37" s="98" t="e">
        <f t="shared" si="98"/>
        <v>#VALUE!</v>
      </c>
      <c r="L37" s="23" t="e">
        <f t="shared" si="99"/>
        <v>#VALUE!</v>
      </c>
      <c r="M37" s="99">
        <v>348.04</v>
      </c>
      <c r="N37" s="100">
        <f t="shared" si="100"/>
        <v>-3.3600000000000136</v>
      </c>
      <c r="O37" s="47">
        <f t="shared" si="101"/>
        <v>0.9903459372485921</v>
      </c>
      <c r="P37" s="48" t="s">
        <v>72</v>
      </c>
    </row>
    <row r="38" spans="1:16" s="1" customFormat="1" ht="19.95" customHeight="1">
      <c r="A38" s="86"/>
      <c r="B38" s="156" t="s">
        <v>14</v>
      </c>
      <c r="C38" s="157" t="s">
        <v>14</v>
      </c>
      <c r="D38" s="157" t="s">
        <v>14</v>
      </c>
      <c r="E38" s="158" t="s">
        <v>1</v>
      </c>
      <c r="F38" s="159" t="s">
        <v>14</v>
      </c>
      <c r="G38" s="159" t="s">
        <v>14</v>
      </c>
      <c r="H38" s="160" t="s">
        <v>14</v>
      </c>
      <c r="I38" s="160" t="s">
        <v>14</v>
      </c>
      <c r="J38" s="161" t="s">
        <v>14</v>
      </c>
      <c r="K38" s="162" t="s">
        <v>14</v>
      </c>
      <c r="L38" s="163" t="s">
        <v>1</v>
      </c>
      <c r="M38" s="89" t="s">
        <v>14</v>
      </c>
      <c r="N38" s="89" t="s">
        <v>14</v>
      </c>
      <c r="O38" s="90" t="s">
        <v>1</v>
      </c>
      <c r="P38" s="87"/>
    </row>
    <row r="39" spans="1:16" ht="19.95" customHeight="1">
      <c r="A39" s="133" t="s">
        <v>171</v>
      </c>
      <c r="B39" s="95">
        <v>19.2</v>
      </c>
      <c r="C39" s="134" t="s">
        <v>94</v>
      </c>
      <c r="D39" s="135" t="e">
        <f>B39-C39</f>
        <v>#VALUE!</v>
      </c>
      <c r="E39" s="136" t="e">
        <f>B39/C39</f>
        <v>#VALUE!</v>
      </c>
      <c r="F39" s="137" t="s">
        <v>94</v>
      </c>
      <c r="G39" s="138" t="e">
        <f t="shared" si="10"/>
        <v>#VALUE!</v>
      </c>
      <c r="H39" s="139" t="s">
        <v>94</v>
      </c>
      <c r="I39" s="140" t="e">
        <f t="shared" si="11"/>
        <v>#VALUE!</v>
      </c>
      <c r="J39" s="736" t="s">
        <v>86</v>
      </c>
      <c r="K39" s="141" t="e">
        <f>B39-J39</f>
        <v>#VALUE!</v>
      </c>
      <c r="L39" s="142" t="e">
        <f>B39/J39</f>
        <v>#VALUE!</v>
      </c>
      <c r="M39" s="143">
        <v>17.170000000000002</v>
      </c>
      <c r="N39" s="144">
        <f>B39-M39</f>
        <v>2.0299999999999976</v>
      </c>
      <c r="O39" s="145">
        <f>B39/M39</f>
        <v>1.118229470005824</v>
      </c>
      <c r="P39" s="146" t="s">
        <v>72</v>
      </c>
    </row>
    <row r="40" spans="1:16">
      <c r="B40" s="3"/>
    </row>
    <row r="42" spans="1:16" ht="15.6">
      <c r="A42" s="2" t="s">
        <v>134</v>
      </c>
    </row>
    <row r="43" spans="1:16">
      <c r="A43" s="21"/>
      <c r="B43" s="21"/>
      <c r="C43" s="21"/>
      <c r="D43" s="21"/>
      <c r="E43" s="21"/>
      <c r="F43" s="21"/>
      <c r="G43" s="21"/>
    </row>
    <row r="44" spans="1:16" ht="24.9" customHeight="1">
      <c r="B44" s="41"/>
      <c r="C44" s="737" t="s">
        <v>3</v>
      </c>
      <c r="D44" s="738"/>
      <c r="E44" s="44"/>
      <c r="F44" s="739" t="s">
        <v>6</v>
      </c>
      <c r="G44" s="740"/>
      <c r="H44" s="18"/>
    </row>
    <row r="45" spans="1:16" ht="60.6">
      <c r="A45" s="5" t="s">
        <v>69</v>
      </c>
      <c r="B45" s="42" t="s">
        <v>8</v>
      </c>
      <c r="C45" s="35" t="s">
        <v>4</v>
      </c>
      <c r="D45" s="36" t="s">
        <v>5</v>
      </c>
      <c r="E45" s="45" t="s">
        <v>7</v>
      </c>
      <c r="F45" s="38" t="s">
        <v>12</v>
      </c>
      <c r="G45" s="39" t="s">
        <v>13</v>
      </c>
      <c r="H45" s="18"/>
    </row>
    <row r="46" spans="1:16" ht="16.2" customHeight="1">
      <c r="A46" s="10"/>
      <c r="B46" s="43" t="s">
        <v>1</v>
      </c>
      <c r="C46" s="37" t="s">
        <v>53</v>
      </c>
      <c r="D46" s="32" t="s">
        <v>0</v>
      </c>
      <c r="E46" s="46" t="s">
        <v>1</v>
      </c>
      <c r="F46" s="40" t="s">
        <v>9</v>
      </c>
      <c r="G46" s="33" t="s">
        <v>9</v>
      </c>
      <c r="H46" s="503" t="s">
        <v>93</v>
      </c>
    </row>
    <row r="47" spans="1:16" s="105" customFormat="1" ht="18" customHeight="1">
      <c r="A47" s="105" t="s">
        <v>147</v>
      </c>
      <c r="B47" s="805">
        <v>0.153</v>
      </c>
      <c r="C47" s="806">
        <f>B7*(1-B47)</f>
        <v>11913.055</v>
      </c>
      <c r="D47" s="807">
        <f>B7*(1+B47)</f>
        <v>16216.945</v>
      </c>
      <c r="E47" s="805">
        <v>0.26</v>
      </c>
      <c r="F47" s="808">
        <f>B7*(1-E47)</f>
        <v>10408.1</v>
      </c>
      <c r="G47" s="809">
        <f>B7*(1+E47)</f>
        <v>17721.900000000001</v>
      </c>
      <c r="H47" s="810" t="s">
        <v>92</v>
      </c>
    </row>
    <row r="48" spans="1:16" s="105" customFormat="1" ht="18" customHeight="1">
      <c r="A48" s="105" t="s">
        <v>150</v>
      </c>
      <c r="B48" s="805">
        <v>0.09</v>
      </c>
      <c r="C48" s="806">
        <f>B10*(1-B48)</f>
        <v>3872.05</v>
      </c>
      <c r="D48" s="807">
        <f>B10*(1+B48)</f>
        <v>4637.9500000000007</v>
      </c>
      <c r="E48" s="805">
        <v>0.153</v>
      </c>
      <c r="F48" s="808">
        <f>B10*(1-E48)</f>
        <v>3603.9849999999997</v>
      </c>
      <c r="G48" s="809">
        <f>B10*(1+E48)</f>
        <v>4906.0150000000003</v>
      </c>
      <c r="H48" s="115" t="s">
        <v>92</v>
      </c>
    </row>
    <row r="49" spans="1:15" s="105" customFormat="1" ht="18" customHeight="1">
      <c r="A49" s="105" t="s">
        <v>153</v>
      </c>
      <c r="B49" s="805">
        <v>6.8000000000000005E-2</v>
      </c>
      <c r="C49" s="806">
        <f>B13*(1-B49)</f>
        <v>1696.2399999999998</v>
      </c>
      <c r="D49" s="807">
        <f>B13*(1+B49)</f>
        <v>1943.7600000000002</v>
      </c>
      <c r="E49" s="805">
        <v>0.11600000000000001</v>
      </c>
      <c r="F49" s="808">
        <f>B13*(1-E49)</f>
        <v>1608.88</v>
      </c>
      <c r="G49" s="809">
        <f>B13*(1+E49)</f>
        <v>2031.1200000000001</v>
      </c>
      <c r="H49" s="115" t="s">
        <v>92</v>
      </c>
    </row>
    <row r="50" spans="1:15" s="105" customFormat="1" ht="18" customHeight="1">
      <c r="A50" s="368" t="s">
        <v>161</v>
      </c>
      <c r="B50" s="811">
        <v>0.20799999999999999</v>
      </c>
      <c r="C50" s="812">
        <f>B21*(1-B50)</f>
        <v>262.15199999999999</v>
      </c>
      <c r="D50" s="813">
        <f>B21*(1+B50)</f>
        <v>399.84800000000001</v>
      </c>
      <c r="E50" s="811">
        <v>0.35199999999999998</v>
      </c>
      <c r="F50" s="814">
        <f>B21*(1-E50)</f>
        <v>214.488</v>
      </c>
      <c r="G50" s="815">
        <f>B21*(1+E50)</f>
        <v>447.51199999999994</v>
      </c>
      <c r="H50" s="115" t="s">
        <v>92</v>
      </c>
    </row>
    <row r="51" spans="1:15" ht="18" customHeight="1">
      <c r="A51" s="101"/>
      <c r="B51" s="43" t="s">
        <v>1</v>
      </c>
      <c r="C51" s="27" t="s">
        <v>71</v>
      </c>
      <c r="D51" s="6" t="s">
        <v>71</v>
      </c>
      <c r="E51" s="43" t="s">
        <v>1</v>
      </c>
      <c r="F51" s="27" t="s">
        <v>71</v>
      </c>
      <c r="G51" s="6" t="s">
        <v>71</v>
      </c>
      <c r="H51" s="28"/>
    </row>
    <row r="52" spans="1:15" s="105" customFormat="1" ht="18" customHeight="1">
      <c r="A52" s="105" t="s">
        <v>167</v>
      </c>
      <c r="B52" s="805">
        <v>3.2000000000000001E-2</v>
      </c>
      <c r="C52" s="806">
        <f>B34*(1-B52)</f>
        <v>714.21943999999996</v>
      </c>
      <c r="D52" s="807">
        <f>B34*(1+B52)</f>
        <v>761.44056000000012</v>
      </c>
      <c r="E52" s="805">
        <v>5.3999999999999999E-2</v>
      </c>
      <c r="F52" s="808">
        <f>B34*(1-E52)</f>
        <v>697.98717999999997</v>
      </c>
      <c r="G52" s="816">
        <f>B34*(1+E52)</f>
        <v>777.67282000000012</v>
      </c>
      <c r="H52" s="115" t="s">
        <v>92</v>
      </c>
    </row>
    <row r="53" spans="1:15" ht="18" customHeight="1">
      <c r="A53" s="3" t="s">
        <v>168</v>
      </c>
      <c r="B53" s="119">
        <v>3.7999999999999999E-2</v>
      </c>
      <c r="C53" s="63">
        <f>B35*(1-B53)</f>
        <v>1261.98046</v>
      </c>
      <c r="D53" s="64">
        <f>B35*(1+B53)</f>
        <v>1361.6795399999999</v>
      </c>
      <c r="E53" s="119">
        <v>6.5000000000000002E-2</v>
      </c>
      <c r="F53" s="67">
        <f>B35*(1-E53)</f>
        <v>1226.56105</v>
      </c>
      <c r="G53" s="68">
        <f>B35*(1+E53)</f>
        <v>1397.0989499999998</v>
      </c>
      <c r="H53" s="28" t="s">
        <v>92</v>
      </c>
    </row>
    <row r="54" spans="1:15" ht="18" customHeight="1">
      <c r="A54" s="3" t="s">
        <v>172</v>
      </c>
      <c r="B54" s="304">
        <f>B53</f>
        <v>3.7999999999999999E-2</v>
      </c>
      <c r="C54" s="63">
        <f>B36*(1-B54)</f>
        <v>994.38092000000006</v>
      </c>
      <c r="D54" s="64">
        <f>B36*(1+B54)</f>
        <v>1072.9390800000001</v>
      </c>
      <c r="E54" s="304">
        <f>E53</f>
        <v>6.5000000000000002E-2</v>
      </c>
      <c r="F54" s="67">
        <f>B36*(1-E54)</f>
        <v>966.47210000000018</v>
      </c>
      <c r="G54" s="68">
        <f>B36*(1+E54)</f>
        <v>1100.8479</v>
      </c>
      <c r="H54" s="28" t="s">
        <v>92</v>
      </c>
    </row>
    <row r="55" spans="1:15" ht="18" customHeight="1">
      <c r="A55" s="49" t="s">
        <v>170</v>
      </c>
      <c r="B55" s="543" t="s">
        <v>482</v>
      </c>
      <c r="C55" s="65" t="e">
        <f>B37*(1-B55)</f>
        <v>#VALUE!</v>
      </c>
      <c r="D55" s="66" t="e">
        <f>B37*(1+B55)</f>
        <v>#VALUE!</v>
      </c>
      <c r="E55" s="543" t="s">
        <v>482</v>
      </c>
      <c r="F55" s="69" t="e">
        <f>B37*(1-E55)</f>
        <v>#VALUE!</v>
      </c>
      <c r="G55" s="70" t="e">
        <f>B37*(1+E55)</f>
        <v>#VALUE!</v>
      </c>
      <c r="H55" s="28" t="s">
        <v>92</v>
      </c>
    </row>
    <row r="56" spans="1:15">
      <c r="A56" s="91"/>
      <c r="B56" s="90" t="s">
        <v>1</v>
      </c>
      <c r="C56" s="89" t="s">
        <v>14</v>
      </c>
      <c r="D56" s="89" t="s">
        <v>14</v>
      </c>
      <c r="E56" s="90" t="s">
        <v>1</v>
      </c>
      <c r="F56" s="89" t="s">
        <v>14</v>
      </c>
      <c r="G56" s="89" t="s">
        <v>14</v>
      </c>
    </row>
    <row r="57" spans="1:15">
      <c r="A57" s="49" t="s">
        <v>171</v>
      </c>
      <c r="B57" s="120">
        <v>0.113</v>
      </c>
      <c r="C57" s="77">
        <f>B39*(1-B57)</f>
        <v>17.0304</v>
      </c>
      <c r="D57" s="78">
        <f>B39*(1+B57)</f>
        <v>21.369599999999998</v>
      </c>
      <c r="E57" s="120">
        <v>0.192</v>
      </c>
      <c r="F57" s="79">
        <f>B39*(1-E57)</f>
        <v>15.5136</v>
      </c>
      <c r="G57" s="147">
        <f>B39*(1+E57)</f>
        <v>22.886399999999998</v>
      </c>
      <c r="H57" s="28" t="s">
        <v>92</v>
      </c>
    </row>
    <row r="61" spans="1:15" ht="21">
      <c r="A61" s="4" t="s">
        <v>542</v>
      </c>
    </row>
    <row r="63" spans="1:15" ht="15.6">
      <c r="A63" s="2" t="s">
        <v>173</v>
      </c>
    </row>
    <row r="64" spans="1: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6" ht="49.95" customHeight="1">
      <c r="A65" s="5" t="s">
        <v>11</v>
      </c>
      <c r="B65" s="19" t="s">
        <v>135</v>
      </c>
      <c r="C65" s="189" t="s">
        <v>77</v>
      </c>
      <c r="D65" s="190" t="s">
        <v>78</v>
      </c>
      <c r="E65" s="190" t="s">
        <v>79</v>
      </c>
      <c r="F65" s="191" t="s">
        <v>80</v>
      </c>
      <c r="G65" s="191" t="s">
        <v>81</v>
      </c>
      <c r="H65" s="192" t="s">
        <v>82</v>
      </c>
      <c r="I65" s="192" t="s">
        <v>83</v>
      </c>
      <c r="J65" s="132" t="s">
        <v>144</v>
      </c>
      <c r="K65" s="188" t="s">
        <v>145</v>
      </c>
      <c r="L65" s="188" t="s">
        <v>143</v>
      </c>
      <c r="M65" s="193" t="s">
        <v>10</v>
      </c>
      <c r="N65" s="194" t="s">
        <v>91</v>
      </c>
      <c r="O65" s="195" t="s">
        <v>136</v>
      </c>
      <c r="P65" s="29" t="s">
        <v>2</v>
      </c>
    </row>
    <row r="66" spans="1:16" s="187" customFormat="1" ht="16.2" customHeight="1">
      <c r="A66" s="175"/>
      <c r="B66" s="176" t="s">
        <v>9</v>
      </c>
      <c r="C66" s="177" t="s">
        <v>9</v>
      </c>
      <c r="D66" s="178" t="s">
        <v>9</v>
      </c>
      <c r="E66" s="178" t="s">
        <v>1</v>
      </c>
      <c r="F66" s="179" t="s">
        <v>9</v>
      </c>
      <c r="G66" s="179" t="s">
        <v>9</v>
      </c>
      <c r="H66" s="180" t="s">
        <v>9</v>
      </c>
      <c r="I66" s="180" t="s">
        <v>9</v>
      </c>
      <c r="J66" s="181" t="s">
        <v>9</v>
      </c>
      <c r="K66" s="182" t="s">
        <v>9</v>
      </c>
      <c r="L66" s="182" t="s">
        <v>1</v>
      </c>
      <c r="M66" s="183" t="s">
        <v>9</v>
      </c>
      <c r="N66" s="184" t="s">
        <v>9</v>
      </c>
      <c r="O66" s="185" t="s">
        <v>1</v>
      </c>
      <c r="P66" s="186"/>
    </row>
    <row r="67" spans="1:16" ht="19.95" customHeight="1">
      <c r="A67" s="235" t="s">
        <v>104</v>
      </c>
      <c r="B67" s="236">
        <v>2295</v>
      </c>
      <c r="C67" s="566">
        <v>2326</v>
      </c>
      <c r="D67" s="237">
        <f>B67-C67</f>
        <v>-31</v>
      </c>
      <c r="E67" s="238">
        <f>B67/C67</f>
        <v>0.9866723989681857</v>
      </c>
      <c r="F67" s="567">
        <v>2269</v>
      </c>
      <c r="G67" s="239">
        <f>B67-F67</f>
        <v>26</v>
      </c>
      <c r="H67" s="568">
        <v>2500</v>
      </c>
      <c r="I67" s="240">
        <f>B67-H67</f>
        <v>-205</v>
      </c>
      <c r="J67" s="645">
        <v>2320</v>
      </c>
      <c r="K67" s="241">
        <f>B67-J67</f>
        <v>-25</v>
      </c>
      <c r="L67" s="242">
        <f>B67/J67</f>
        <v>0.98922413793103448</v>
      </c>
      <c r="M67" s="243">
        <v>1737</v>
      </c>
      <c r="N67" s="244">
        <f>B67-M67</f>
        <v>558</v>
      </c>
      <c r="O67" s="245">
        <f>B67/M67</f>
        <v>1.3212435233160622</v>
      </c>
      <c r="P67" s="246" t="s">
        <v>72</v>
      </c>
    </row>
    <row r="68" spans="1:16" s="105" customFormat="1" ht="19.95" customHeight="1">
      <c r="A68" s="368" t="s">
        <v>147</v>
      </c>
      <c r="B68" s="817">
        <v>2110</v>
      </c>
      <c r="C68" s="818">
        <v>2122</v>
      </c>
      <c r="D68" s="818">
        <f>B68-C68</f>
        <v>-12</v>
      </c>
      <c r="E68" s="372">
        <f>B68/C68</f>
        <v>0.99434495758718189</v>
      </c>
      <c r="F68" s="819">
        <v>1835</v>
      </c>
      <c r="G68" s="819">
        <f>B68-F68</f>
        <v>275</v>
      </c>
      <c r="H68" s="820">
        <v>2400</v>
      </c>
      <c r="I68" s="820">
        <f>B68-H68</f>
        <v>-290</v>
      </c>
      <c r="J68" s="821">
        <v>2215</v>
      </c>
      <c r="K68" s="822">
        <f>B68-J68</f>
        <v>-105</v>
      </c>
      <c r="L68" s="823">
        <f>B68/J68</f>
        <v>0.95259593679458243</v>
      </c>
      <c r="M68" s="824">
        <f>B67</f>
        <v>2295</v>
      </c>
      <c r="N68" s="825">
        <f>B68-M68</f>
        <v>-185</v>
      </c>
      <c r="O68" s="826">
        <f>B68/M68</f>
        <v>0.91938997821350765</v>
      </c>
      <c r="P68" s="483" t="s">
        <v>15</v>
      </c>
    </row>
    <row r="69" spans="1:16" ht="19.95" customHeight="1">
      <c r="A69" s="3" t="s">
        <v>105</v>
      </c>
      <c r="B69" s="85">
        <v>435</v>
      </c>
      <c r="C69" s="566">
        <v>438</v>
      </c>
      <c r="D69" s="50">
        <f t="shared" ref="D69:D73" si="110">B69-C69</f>
        <v>-3</v>
      </c>
      <c r="E69" s="7">
        <f t="shared" ref="E69:E73" si="111">B69/C69</f>
        <v>0.99315068493150682</v>
      </c>
      <c r="F69" s="567">
        <v>417</v>
      </c>
      <c r="G69" s="51">
        <f t="shared" ref="G69:G76" si="112">B69-F69</f>
        <v>18</v>
      </c>
      <c r="H69" s="568">
        <v>466</v>
      </c>
      <c r="I69" s="52">
        <f t="shared" ref="I69:I76" si="113">B69-H69</f>
        <v>-31</v>
      </c>
      <c r="J69" s="646">
        <v>445</v>
      </c>
      <c r="K69" s="53">
        <f t="shared" ref="K69:K73" si="114">B69-J69</f>
        <v>-10</v>
      </c>
      <c r="L69" s="12">
        <f t="shared" ref="L69:L73" si="115">B69/J69</f>
        <v>0.97752808988764039</v>
      </c>
      <c r="M69" s="54">
        <v>197</v>
      </c>
      <c r="N69" s="55">
        <f t="shared" ref="N69:N73" si="116">B69-M69</f>
        <v>238</v>
      </c>
      <c r="O69" s="15">
        <f t="shared" ref="O69:O73" si="117">B69/M69</f>
        <v>2.2081218274111674</v>
      </c>
      <c r="P69" s="31" t="s">
        <v>72</v>
      </c>
    </row>
    <row r="70" spans="1:16" s="105" customFormat="1" ht="19.95" customHeight="1">
      <c r="A70" s="368" t="s">
        <v>150</v>
      </c>
      <c r="B70" s="817">
        <v>480</v>
      </c>
      <c r="C70" s="818">
        <v>563</v>
      </c>
      <c r="D70" s="818">
        <f t="shared" ref="D70" si="118">B70-C70</f>
        <v>-83</v>
      </c>
      <c r="E70" s="372">
        <f t="shared" ref="E70" si="119">B70/C70</f>
        <v>0.85257548845470688</v>
      </c>
      <c r="F70" s="819">
        <v>420</v>
      </c>
      <c r="G70" s="819">
        <f t="shared" ref="G70" si="120">B70-F70</f>
        <v>60</v>
      </c>
      <c r="H70" s="820">
        <v>759</v>
      </c>
      <c r="I70" s="820">
        <f t="shared" ref="I70" si="121">B70-H70</f>
        <v>-279</v>
      </c>
      <c r="J70" s="821">
        <v>516</v>
      </c>
      <c r="K70" s="822">
        <f t="shared" ref="K70" si="122">B70-J70</f>
        <v>-36</v>
      </c>
      <c r="L70" s="823">
        <f t="shared" ref="L70" si="123">B70/J70</f>
        <v>0.93023255813953487</v>
      </c>
      <c r="M70" s="824">
        <f>B69</f>
        <v>435</v>
      </c>
      <c r="N70" s="825">
        <f t="shared" ref="N70" si="124">B70-M70</f>
        <v>45</v>
      </c>
      <c r="O70" s="826">
        <f t="shared" ref="O70" si="125">B70/M70</f>
        <v>1.103448275862069</v>
      </c>
      <c r="P70" s="483" t="s">
        <v>15</v>
      </c>
    </row>
    <row r="71" spans="1:16" ht="19.95" customHeight="1">
      <c r="A71" s="3" t="s">
        <v>106</v>
      </c>
      <c r="B71" s="85">
        <v>1159</v>
      </c>
      <c r="C71" s="60">
        <v>1162</v>
      </c>
      <c r="D71" s="50">
        <f t="shared" si="110"/>
        <v>-3</v>
      </c>
      <c r="E71" s="7">
        <f t="shared" si="111"/>
        <v>0.9974182444061962</v>
      </c>
      <c r="F71" s="58">
        <v>1145</v>
      </c>
      <c r="G71" s="51">
        <f t="shared" si="112"/>
        <v>14</v>
      </c>
      <c r="H71" s="56">
        <v>1200</v>
      </c>
      <c r="I71" s="52">
        <f t="shared" si="113"/>
        <v>-41</v>
      </c>
      <c r="J71" s="646">
        <v>1159</v>
      </c>
      <c r="K71" s="53">
        <f t="shared" si="114"/>
        <v>0</v>
      </c>
      <c r="L71" s="12">
        <f t="shared" si="115"/>
        <v>1</v>
      </c>
      <c r="M71" s="54">
        <v>976</v>
      </c>
      <c r="N71" s="55">
        <f t="shared" si="116"/>
        <v>183</v>
      </c>
      <c r="O71" s="15">
        <f t="shared" si="117"/>
        <v>1.1875</v>
      </c>
      <c r="P71" s="31" t="s">
        <v>72</v>
      </c>
    </row>
    <row r="72" spans="1:16" s="105" customFormat="1" ht="19.95" customHeight="1">
      <c r="A72" s="368" t="s">
        <v>153</v>
      </c>
      <c r="B72" s="817">
        <v>914</v>
      </c>
      <c r="C72" s="818">
        <v>934</v>
      </c>
      <c r="D72" s="818">
        <f t="shared" ref="D72" si="126">B72-C72</f>
        <v>-20</v>
      </c>
      <c r="E72" s="372">
        <f t="shared" ref="E72" si="127">B72/C72</f>
        <v>0.97858672376873657</v>
      </c>
      <c r="F72" s="819">
        <v>842</v>
      </c>
      <c r="G72" s="819">
        <f t="shared" ref="G72" si="128">B72-F72</f>
        <v>72</v>
      </c>
      <c r="H72" s="820">
        <v>1000</v>
      </c>
      <c r="I72" s="820">
        <f t="shared" ref="I72" si="129">B72-H72</f>
        <v>-86</v>
      </c>
      <c r="J72" s="821">
        <v>927</v>
      </c>
      <c r="K72" s="822">
        <f t="shared" ref="K72" si="130">B72-J72</f>
        <v>-13</v>
      </c>
      <c r="L72" s="823">
        <f t="shared" ref="L72" si="131">B72/J72</f>
        <v>0.98597626752966561</v>
      </c>
      <c r="M72" s="824">
        <f>B71</f>
        <v>1159</v>
      </c>
      <c r="N72" s="825">
        <f t="shared" ref="N72" si="132">B72-M72</f>
        <v>-245</v>
      </c>
      <c r="O72" s="826">
        <f t="shared" ref="O72" si="133">B72/M72</f>
        <v>0.78861087144089737</v>
      </c>
      <c r="P72" s="483" t="s">
        <v>15</v>
      </c>
    </row>
    <row r="73" spans="1:16" ht="19.95" customHeight="1">
      <c r="A73" s="3" t="s">
        <v>112</v>
      </c>
      <c r="B73" s="85">
        <v>48</v>
      </c>
      <c r="C73" s="60">
        <v>50</v>
      </c>
      <c r="D73" s="50">
        <f t="shared" si="110"/>
        <v>-2</v>
      </c>
      <c r="E73" s="7">
        <f t="shared" si="111"/>
        <v>0.96</v>
      </c>
      <c r="F73" s="58">
        <v>47</v>
      </c>
      <c r="G73" s="51">
        <f t="shared" si="112"/>
        <v>1</v>
      </c>
      <c r="H73" s="56">
        <v>53</v>
      </c>
      <c r="I73" s="52">
        <f t="shared" si="113"/>
        <v>-5</v>
      </c>
      <c r="J73" s="646">
        <v>48</v>
      </c>
      <c r="K73" s="53">
        <f t="shared" si="114"/>
        <v>0</v>
      </c>
      <c r="L73" s="12">
        <f t="shared" si="115"/>
        <v>1</v>
      </c>
      <c r="M73" s="54">
        <v>37</v>
      </c>
      <c r="N73" s="55">
        <f t="shared" si="116"/>
        <v>11</v>
      </c>
      <c r="O73" s="15">
        <f t="shared" si="117"/>
        <v>1.2972972972972974</v>
      </c>
      <c r="P73" s="31" t="s">
        <v>72</v>
      </c>
    </row>
    <row r="74" spans="1:16" s="368" customFormat="1" ht="19.95" customHeight="1">
      <c r="A74" s="368" t="s">
        <v>174</v>
      </c>
      <c r="B74" s="817">
        <v>24</v>
      </c>
      <c r="C74" s="827" t="s">
        <v>86</v>
      </c>
      <c r="D74" s="818" t="e">
        <f t="shared" ref="D74" si="134">B74-C74</f>
        <v>#VALUE!</v>
      </c>
      <c r="E74" s="372" t="e">
        <f t="shared" ref="E74" si="135">B74/C74</f>
        <v>#VALUE!</v>
      </c>
      <c r="F74" s="828" t="s">
        <v>86</v>
      </c>
      <c r="G74" s="819" t="e">
        <f t="shared" ref="G74" si="136">B74-F74</f>
        <v>#VALUE!</v>
      </c>
      <c r="H74" s="829" t="s">
        <v>86</v>
      </c>
      <c r="I74" s="820" t="e">
        <f t="shared" ref="I74" si="137">B74-H74</f>
        <v>#VALUE!</v>
      </c>
      <c r="J74" s="821" t="s">
        <v>86</v>
      </c>
      <c r="K74" s="822" t="e">
        <f t="shared" ref="K74" si="138">B74-J74</f>
        <v>#VALUE!</v>
      </c>
      <c r="L74" s="823" t="e">
        <f t="shared" ref="L74" si="139">B74/J74</f>
        <v>#VALUE!</v>
      </c>
      <c r="M74" s="824">
        <f>B73</f>
        <v>48</v>
      </c>
      <c r="N74" s="825">
        <f t="shared" ref="N74" si="140">B74-M74</f>
        <v>-24</v>
      </c>
      <c r="O74" s="826">
        <f t="shared" ref="O74" si="141">B74/M74</f>
        <v>0.5</v>
      </c>
      <c r="P74" s="483" t="s">
        <v>15</v>
      </c>
    </row>
    <row r="75" spans="1:16" s="1" customFormat="1" ht="19.95" customHeight="1">
      <c r="A75" s="208"/>
      <c r="B75" s="209" t="s">
        <v>14</v>
      </c>
      <c r="C75" s="209" t="s">
        <v>14</v>
      </c>
      <c r="D75" s="209" t="s">
        <v>14</v>
      </c>
      <c r="E75" s="210" t="s">
        <v>1</v>
      </c>
      <c r="F75" s="209" t="s">
        <v>14</v>
      </c>
      <c r="G75" s="209" t="s">
        <v>14</v>
      </c>
      <c r="H75" s="209" t="s">
        <v>14</v>
      </c>
      <c r="I75" s="209" t="s">
        <v>14</v>
      </c>
      <c r="J75" s="647" t="s">
        <v>14</v>
      </c>
      <c r="K75" s="209" t="s">
        <v>14</v>
      </c>
      <c r="L75" s="210" t="s">
        <v>1</v>
      </c>
      <c r="M75" s="209" t="s">
        <v>14</v>
      </c>
      <c r="N75" s="209" t="s">
        <v>14</v>
      </c>
      <c r="O75" s="210" t="s">
        <v>1</v>
      </c>
      <c r="P75" s="211"/>
    </row>
    <row r="76" spans="1:16" ht="19.95" customHeight="1">
      <c r="A76" s="133" t="s">
        <v>111</v>
      </c>
      <c r="B76" s="95">
        <v>3.2</v>
      </c>
      <c r="C76" s="134" t="s">
        <v>94</v>
      </c>
      <c r="D76" s="135" t="e">
        <f>B76-C76</f>
        <v>#VALUE!</v>
      </c>
      <c r="E76" s="136" t="e">
        <f>B76/C76</f>
        <v>#VALUE!</v>
      </c>
      <c r="F76" s="137" t="s">
        <v>94</v>
      </c>
      <c r="G76" s="138" t="e">
        <f t="shared" si="112"/>
        <v>#VALUE!</v>
      </c>
      <c r="H76" s="139" t="s">
        <v>94</v>
      </c>
      <c r="I76" s="140" t="e">
        <f t="shared" si="113"/>
        <v>#VALUE!</v>
      </c>
      <c r="J76" s="644">
        <v>3.7</v>
      </c>
      <c r="K76" s="141">
        <f>B76-J76</f>
        <v>-0.5</v>
      </c>
      <c r="L76" s="142">
        <f>B76/J76</f>
        <v>0.86486486486486491</v>
      </c>
      <c r="M76" s="143">
        <v>3.8</v>
      </c>
      <c r="N76" s="144">
        <f>B76-M76</f>
        <v>-0.59999999999999964</v>
      </c>
      <c r="O76" s="145">
        <f>B76/M76</f>
        <v>0.8421052631578948</v>
      </c>
      <c r="P76" s="146" t="s">
        <v>72</v>
      </c>
    </row>
    <row r="77" spans="1:16" ht="19.95" customHeight="1">
      <c r="A77" s="49" t="s">
        <v>171</v>
      </c>
      <c r="B77" s="94">
        <v>5</v>
      </c>
      <c r="C77" s="61" t="s">
        <v>94</v>
      </c>
      <c r="D77" s="72" t="e">
        <f t="shared" ref="D77" si="142">B77-C77</f>
        <v>#VALUE!</v>
      </c>
      <c r="E77" s="22" t="e">
        <f t="shared" ref="E77" si="143">B77/C77</f>
        <v>#VALUE!</v>
      </c>
      <c r="F77" s="59" t="s">
        <v>94</v>
      </c>
      <c r="G77" s="96" t="e">
        <f t="shared" ref="G77" si="144">B77-F77</f>
        <v>#VALUE!</v>
      </c>
      <c r="H77" s="57" t="s">
        <v>94</v>
      </c>
      <c r="I77" s="97" t="e">
        <f t="shared" ref="I77" si="145">B77-H77</f>
        <v>#VALUE!</v>
      </c>
      <c r="J77" s="643" t="s">
        <v>86</v>
      </c>
      <c r="K77" s="98" t="e">
        <f>B77-J77</f>
        <v>#VALUE!</v>
      </c>
      <c r="L77" s="23" t="e">
        <f>B77/J77</f>
        <v>#VALUE!</v>
      </c>
      <c r="M77" s="99">
        <f>B76</f>
        <v>3.2</v>
      </c>
      <c r="N77" s="100">
        <f>B77-M77</f>
        <v>1.7999999999999998</v>
      </c>
      <c r="O77" s="47">
        <f>B77/M77</f>
        <v>1.5625</v>
      </c>
      <c r="P77" s="48" t="s">
        <v>72</v>
      </c>
    </row>
    <row r="80" spans="1:16" ht="15.6">
      <c r="A80" s="2" t="s">
        <v>137</v>
      </c>
    </row>
    <row r="81" spans="1:8">
      <c r="A81" s="21"/>
      <c r="B81" s="21"/>
      <c r="C81" s="21"/>
      <c r="D81" s="21"/>
      <c r="E81" s="21"/>
      <c r="F81" s="21"/>
      <c r="G81" s="21"/>
    </row>
    <row r="82" spans="1:8" ht="24.9" customHeight="1">
      <c r="B82" s="41"/>
      <c r="C82" s="737" t="s">
        <v>3</v>
      </c>
      <c r="D82" s="738"/>
      <c r="E82" s="44"/>
      <c r="F82" s="741" t="s">
        <v>6</v>
      </c>
      <c r="G82" s="742"/>
      <c r="H82" s="18"/>
    </row>
    <row r="83" spans="1:8" ht="60.6">
      <c r="A83" s="5" t="s">
        <v>11</v>
      </c>
      <c r="B83" s="42" t="s">
        <v>8</v>
      </c>
      <c r="C83" s="35" t="s">
        <v>4</v>
      </c>
      <c r="D83" s="36" t="s">
        <v>5</v>
      </c>
      <c r="E83" s="45" t="s">
        <v>7</v>
      </c>
      <c r="F83" s="38" t="s">
        <v>12</v>
      </c>
      <c r="G83" s="39" t="s">
        <v>13</v>
      </c>
      <c r="H83" s="18"/>
    </row>
    <row r="84" spans="1:8" ht="16.2" customHeight="1">
      <c r="A84" s="10"/>
      <c r="B84" s="43" t="s">
        <v>1</v>
      </c>
      <c r="C84" s="37" t="s">
        <v>53</v>
      </c>
      <c r="D84" s="32" t="s">
        <v>0</v>
      </c>
      <c r="E84" s="46" t="s">
        <v>1</v>
      </c>
      <c r="F84" s="40" t="s">
        <v>9</v>
      </c>
      <c r="G84" s="33" t="s">
        <v>9</v>
      </c>
      <c r="H84" s="18"/>
    </row>
    <row r="85" spans="1:8" s="105" customFormat="1" ht="18" customHeight="1">
      <c r="A85" s="105" t="s">
        <v>147</v>
      </c>
      <c r="B85" s="805">
        <v>0.68300000000000005</v>
      </c>
      <c r="C85" s="806">
        <f>B68*(1-B85)</f>
        <v>668.86999999999989</v>
      </c>
      <c r="D85" s="807">
        <f>B68*(1+B85)</f>
        <v>3551.13</v>
      </c>
      <c r="E85" s="805">
        <v>1.159</v>
      </c>
      <c r="F85" s="808">
        <f>B68*(1-E85)</f>
        <v>-335.49000000000007</v>
      </c>
      <c r="G85" s="809">
        <f>B68*(1+E85)</f>
        <v>4555.49</v>
      </c>
      <c r="H85" s="115"/>
    </row>
    <row r="86" spans="1:8" s="105" customFormat="1" ht="18" customHeight="1">
      <c r="A86" s="105" t="s">
        <v>150</v>
      </c>
      <c r="B86" s="805">
        <v>0.61</v>
      </c>
      <c r="C86" s="806">
        <f>B70*(1-B86)</f>
        <v>187.20000000000002</v>
      </c>
      <c r="D86" s="807">
        <f>B70*(1+B86)</f>
        <v>772.8</v>
      </c>
      <c r="E86" s="805">
        <v>1.036</v>
      </c>
      <c r="F86" s="808">
        <f>B70*(1-E86)</f>
        <v>-17.280000000000015</v>
      </c>
      <c r="G86" s="809">
        <f>B70*(1+E86)</f>
        <v>977.28</v>
      </c>
      <c r="H86" s="115"/>
    </row>
    <row r="87" spans="1:8" s="105" customFormat="1" ht="18" customHeight="1">
      <c r="A87" s="105" t="s">
        <v>153</v>
      </c>
      <c r="B87" s="805">
        <v>0.21099999999999999</v>
      </c>
      <c r="C87" s="806">
        <f>B72*(1-B87)</f>
        <v>721.14600000000007</v>
      </c>
      <c r="D87" s="807">
        <f>B72*(1+B87)</f>
        <v>1106.854</v>
      </c>
      <c r="E87" s="805">
        <v>0.35899999999999999</v>
      </c>
      <c r="F87" s="808">
        <f>B72*(1-E87)</f>
        <v>585.87400000000002</v>
      </c>
      <c r="G87" s="809">
        <f>B72*(1+E87)</f>
        <v>1242.126</v>
      </c>
      <c r="H87" s="115"/>
    </row>
    <row r="88" spans="1:8" s="105" customFormat="1" ht="18" customHeight="1">
      <c r="A88" s="830" t="s">
        <v>174</v>
      </c>
      <c r="B88" s="811">
        <v>0.72399999999999998</v>
      </c>
      <c r="C88" s="812">
        <f>B74*(1-B88)</f>
        <v>6.6240000000000006</v>
      </c>
      <c r="D88" s="813">
        <f>B74*(1+B88)</f>
        <v>41.375999999999998</v>
      </c>
      <c r="E88" s="811">
        <v>1.129</v>
      </c>
      <c r="F88" s="814">
        <f>B74*(1-E88)</f>
        <v>-3.0960000000000001</v>
      </c>
      <c r="G88" s="815">
        <f>B74*(1+E88)</f>
        <v>51.096000000000004</v>
      </c>
      <c r="H88" s="115"/>
    </row>
    <row r="89" spans="1:8" ht="12.6" customHeight="1">
      <c r="A89" s="91"/>
      <c r="B89" s="90" t="s">
        <v>1</v>
      </c>
      <c r="C89" s="89" t="s">
        <v>14</v>
      </c>
      <c r="D89" s="89" t="s">
        <v>14</v>
      </c>
      <c r="E89" s="90" t="s">
        <v>1</v>
      </c>
      <c r="F89" s="89" t="s">
        <v>14</v>
      </c>
      <c r="G89" s="89" t="s">
        <v>14</v>
      </c>
    </row>
    <row r="90" spans="1:8">
      <c r="A90" s="49" t="s">
        <v>483</v>
      </c>
      <c r="B90" s="120">
        <v>0.44400000000000001</v>
      </c>
      <c r="C90" s="77">
        <f>B76*(1-B90)</f>
        <v>1.7792000000000003</v>
      </c>
      <c r="D90" s="78">
        <f>B76*(1+B90)</f>
        <v>4.6208</v>
      </c>
      <c r="E90" s="120">
        <v>0.754</v>
      </c>
      <c r="F90" s="79">
        <f>B76*(1-E90)</f>
        <v>0.78720000000000001</v>
      </c>
      <c r="G90" s="147">
        <f>B76*(1+E90)</f>
        <v>5.6128</v>
      </c>
    </row>
    <row r="94" spans="1:8" s="62" customFormat="1"/>
    <row r="95" spans="1:8" ht="21">
      <c r="A95" s="165" t="s">
        <v>543</v>
      </c>
    </row>
    <row r="97" spans="1:16" ht="15.6">
      <c r="A97" s="2" t="s">
        <v>545</v>
      </c>
    </row>
    <row r="98" spans="1:16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6" ht="60" customHeight="1">
      <c r="A99" s="5" t="s">
        <v>54</v>
      </c>
      <c r="B99" s="19" t="s">
        <v>138</v>
      </c>
      <c r="C99" s="189" t="s">
        <v>77</v>
      </c>
      <c r="D99" s="190" t="s">
        <v>78</v>
      </c>
      <c r="E99" s="190" t="s">
        <v>79</v>
      </c>
      <c r="F99" s="191" t="s">
        <v>80</v>
      </c>
      <c r="G99" s="191" t="s">
        <v>81</v>
      </c>
      <c r="H99" s="192" t="s">
        <v>82</v>
      </c>
      <c r="I99" s="192" t="s">
        <v>83</v>
      </c>
      <c r="J99" s="132" t="s">
        <v>146</v>
      </c>
      <c r="K99" s="188" t="s">
        <v>145</v>
      </c>
      <c r="L99" s="188" t="s">
        <v>143</v>
      </c>
      <c r="M99" s="193" t="s">
        <v>10</v>
      </c>
      <c r="N99" s="194" t="s">
        <v>90</v>
      </c>
      <c r="O99" s="195" t="s">
        <v>139</v>
      </c>
      <c r="P99" s="29" t="s">
        <v>2</v>
      </c>
    </row>
    <row r="100" spans="1:16" ht="16.2" customHeight="1">
      <c r="A100" s="10"/>
      <c r="B100" s="20" t="s">
        <v>16</v>
      </c>
      <c r="C100" s="27" t="s">
        <v>16</v>
      </c>
      <c r="D100" s="6" t="s">
        <v>16</v>
      </c>
      <c r="E100" s="6" t="s">
        <v>1</v>
      </c>
      <c r="F100" s="8" t="s">
        <v>16</v>
      </c>
      <c r="G100" s="8" t="s">
        <v>16</v>
      </c>
      <c r="H100" s="9" t="s">
        <v>16</v>
      </c>
      <c r="I100" s="9" t="s">
        <v>16</v>
      </c>
      <c r="J100" s="16" t="s">
        <v>16</v>
      </c>
      <c r="K100" s="11" t="s">
        <v>16</v>
      </c>
      <c r="L100" s="11" t="s">
        <v>1</v>
      </c>
      <c r="M100" s="17" t="s">
        <v>16</v>
      </c>
      <c r="N100" s="13" t="s">
        <v>16</v>
      </c>
      <c r="O100" s="14" t="s">
        <v>1</v>
      </c>
      <c r="P100" s="30"/>
    </row>
    <row r="101" spans="1:16" ht="19.95" customHeight="1">
      <c r="A101" s="3" t="s">
        <v>114</v>
      </c>
      <c r="B101" s="84">
        <v>223.9</v>
      </c>
      <c r="C101" s="552">
        <v>223.32</v>
      </c>
      <c r="D101" s="71">
        <f t="shared" ref="D101:D107" si="146">B101-C101</f>
        <v>0.58000000000001251</v>
      </c>
      <c r="E101" s="7">
        <f t="shared" ref="E101:E107" si="147">B101/C101</f>
        <v>1.0025971699802974</v>
      </c>
      <c r="F101" s="80">
        <v>221.5</v>
      </c>
      <c r="G101" s="81">
        <f t="shared" ref="G101:G107" si="148">B101-F101</f>
        <v>2.4000000000000057</v>
      </c>
      <c r="H101" s="82">
        <v>228.8</v>
      </c>
      <c r="I101" s="83">
        <f t="shared" ref="I101:I107" si="149">B101-H101</f>
        <v>-4.9000000000000057</v>
      </c>
      <c r="J101" s="648">
        <v>222.98</v>
      </c>
      <c r="K101" s="74">
        <f t="shared" ref="K101:K107" si="150">B101-J101</f>
        <v>0.92000000000001592</v>
      </c>
      <c r="L101" s="12">
        <f t="shared" ref="L101:L107" si="151">B101/J101</f>
        <v>1.0041259305767334</v>
      </c>
      <c r="M101" s="75">
        <v>212.37</v>
      </c>
      <c r="N101" s="76">
        <f t="shared" ref="N101:N107" si="152">B101-M101</f>
        <v>11.530000000000001</v>
      </c>
      <c r="O101" s="15">
        <f t="shared" ref="O101:O107" si="153">B101/M101</f>
        <v>1.0542920374817535</v>
      </c>
      <c r="P101" s="31" t="s">
        <v>544</v>
      </c>
    </row>
    <row r="102" spans="1:16" s="105" customFormat="1" ht="19.95" customHeight="1">
      <c r="A102" s="368" t="s">
        <v>175</v>
      </c>
      <c r="B102" s="369">
        <v>195.27</v>
      </c>
      <c r="C102" s="371">
        <v>209.72</v>
      </c>
      <c r="D102" s="371">
        <f t="shared" ref="D102" si="154">B102-C102</f>
        <v>-14.449999999999989</v>
      </c>
      <c r="E102" s="372">
        <f t="shared" ref="E102" si="155">B102/C102</f>
        <v>0.93109860766736607</v>
      </c>
      <c r="F102" s="831">
        <v>190.71</v>
      </c>
      <c r="G102" s="831">
        <f t="shared" ref="G102" si="156">B102-F102</f>
        <v>4.5600000000000023</v>
      </c>
      <c r="H102" s="832">
        <v>225</v>
      </c>
      <c r="I102" s="832">
        <f t="shared" ref="I102" si="157">B102-H102</f>
        <v>-29.72999999999999</v>
      </c>
      <c r="J102" s="833" t="s">
        <v>86</v>
      </c>
      <c r="K102" s="834" t="e">
        <f t="shared" ref="K102" si="158">B102-J102</f>
        <v>#VALUE!</v>
      </c>
      <c r="L102" s="823" t="e">
        <f t="shared" ref="L102" si="159">B102/J102</f>
        <v>#VALUE!</v>
      </c>
      <c r="M102" s="835">
        <f>B101</f>
        <v>223.9</v>
      </c>
      <c r="N102" s="836">
        <f t="shared" ref="N102" si="160">B102-M102</f>
        <v>-28.629999999999995</v>
      </c>
      <c r="O102" s="826">
        <f t="shared" ref="O102" si="161">B102/M102</f>
        <v>0.87213041536400182</v>
      </c>
      <c r="P102" s="483" t="s">
        <v>544</v>
      </c>
    </row>
    <row r="103" spans="1:16" ht="19.95" customHeight="1">
      <c r="A103" s="3" t="s">
        <v>115</v>
      </c>
      <c r="B103" s="84">
        <v>259.49</v>
      </c>
      <c r="C103" s="552" t="s">
        <v>94</v>
      </c>
      <c r="D103" s="71" t="e">
        <f t="shared" ref="D103" si="162">B103-C103</f>
        <v>#VALUE!</v>
      </c>
      <c r="E103" s="7" t="e">
        <f t="shared" ref="E103" si="163">B103/C103</f>
        <v>#VALUE!</v>
      </c>
      <c r="F103" s="564" t="s">
        <v>94</v>
      </c>
      <c r="G103" s="81" t="e">
        <f t="shared" ref="G103" si="164">B103-F103</f>
        <v>#VALUE!</v>
      </c>
      <c r="H103" s="565" t="s">
        <v>94</v>
      </c>
      <c r="I103" s="83" t="e">
        <f t="shared" ref="I103" si="165">B103-H103</f>
        <v>#VALUE!</v>
      </c>
      <c r="J103" s="648">
        <v>258</v>
      </c>
      <c r="K103" s="74">
        <f t="shared" ref="K103" si="166">B103-J103</f>
        <v>1.4900000000000091</v>
      </c>
      <c r="L103" s="12">
        <f t="shared" ref="L103" si="167">B103/J103</f>
        <v>1.0057751937984496</v>
      </c>
      <c r="M103" s="75">
        <v>248.82</v>
      </c>
      <c r="N103" s="76">
        <f t="shared" ref="N103" si="168">B103-M103</f>
        <v>10.670000000000016</v>
      </c>
      <c r="O103" s="15">
        <f t="shared" ref="O103" si="169">B103/M103</f>
        <v>1.0428824049513705</v>
      </c>
      <c r="P103" s="31" t="s">
        <v>544</v>
      </c>
    </row>
    <row r="104" spans="1:16" s="105" customFormat="1" ht="19.95" customHeight="1">
      <c r="A104" s="368" t="s">
        <v>176</v>
      </c>
      <c r="B104" s="369">
        <v>221.38</v>
      </c>
      <c r="C104" s="837" t="s">
        <v>94</v>
      </c>
      <c r="D104" s="371" t="e">
        <f t="shared" ref="D104" si="170">B104-C104</f>
        <v>#VALUE!</v>
      </c>
      <c r="E104" s="372" t="e">
        <f t="shared" ref="E104" si="171">B104/C104</f>
        <v>#VALUE!</v>
      </c>
      <c r="F104" s="838" t="s">
        <v>94</v>
      </c>
      <c r="G104" s="831" t="e">
        <f t="shared" ref="G104" si="172">B104-F104</f>
        <v>#VALUE!</v>
      </c>
      <c r="H104" s="839" t="s">
        <v>94</v>
      </c>
      <c r="I104" s="832" t="e">
        <f t="shared" ref="I104" si="173">B104-H104</f>
        <v>#VALUE!</v>
      </c>
      <c r="J104" s="833" t="s">
        <v>86</v>
      </c>
      <c r="K104" s="834" t="e">
        <f t="shared" ref="K104" si="174">B104-J104</f>
        <v>#VALUE!</v>
      </c>
      <c r="L104" s="823" t="e">
        <f t="shared" ref="L104" si="175">B104/J104</f>
        <v>#VALUE!</v>
      </c>
      <c r="M104" s="835">
        <f>B103</f>
        <v>259.49</v>
      </c>
      <c r="N104" s="836">
        <f t="shared" ref="N104" si="176">B104-M104</f>
        <v>-38.110000000000014</v>
      </c>
      <c r="O104" s="826">
        <f t="shared" ref="O104" si="177">B104/M104</f>
        <v>0.85313499556822991</v>
      </c>
      <c r="P104" s="483" t="s">
        <v>544</v>
      </c>
    </row>
    <row r="105" spans="1:16" ht="19.95" customHeight="1">
      <c r="A105" s="101" t="s">
        <v>116</v>
      </c>
      <c r="B105" s="84">
        <v>90.14</v>
      </c>
      <c r="C105" s="166">
        <v>87.53</v>
      </c>
      <c r="D105" s="103">
        <f t="shared" si="146"/>
        <v>2.6099999999999994</v>
      </c>
      <c r="E105" s="24">
        <f t="shared" si="147"/>
        <v>1.0298183479949732</v>
      </c>
      <c r="F105" s="695">
        <v>86.1</v>
      </c>
      <c r="G105" s="200">
        <f t="shared" si="148"/>
        <v>4.0400000000000063</v>
      </c>
      <c r="H105" s="696">
        <v>89</v>
      </c>
      <c r="I105" s="201">
        <f t="shared" si="149"/>
        <v>1.1400000000000006</v>
      </c>
      <c r="J105" s="648">
        <v>87.41</v>
      </c>
      <c r="K105" s="104">
        <f t="shared" si="150"/>
        <v>2.730000000000004</v>
      </c>
      <c r="L105" s="25">
        <f t="shared" si="151"/>
        <v>1.0312321244708844</v>
      </c>
      <c r="M105" s="75">
        <v>77.08</v>
      </c>
      <c r="N105" s="202">
        <f t="shared" si="152"/>
        <v>13.060000000000002</v>
      </c>
      <c r="O105" s="173">
        <f t="shared" si="153"/>
        <v>1.1694343539180072</v>
      </c>
      <c r="P105" s="31" t="s">
        <v>544</v>
      </c>
    </row>
    <row r="106" spans="1:16" s="105" customFormat="1" ht="19.95" customHeight="1">
      <c r="A106" s="368" t="s">
        <v>177</v>
      </c>
      <c r="B106" s="840">
        <v>88.81</v>
      </c>
      <c r="C106" s="371">
        <v>86.59</v>
      </c>
      <c r="D106" s="371">
        <f t="shared" ref="D106" si="178">B106-C106</f>
        <v>2.2199999999999989</v>
      </c>
      <c r="E106" s="372">
        <f t="shared" ref="E106" si="179">B106/C106</f>
        <v>1.0256380644416214</v>
      </c>
      <c r="F106" s="831">
        <v>80.5</v>
      </c>
      <c r="G106" s="831">
        <f t="shared" ref="G106" si="180">B106-F106</f>
        <v>8.3100000000000023</v>
      </c>
      <c r="H106" s="832">
        <v>94</v>
      </c>
      <c r="I106" s="832">
        <f t="shared" ref="I106" si="181">B106-H106</f>
        <v>-5.1899999999999977</v>
      </c>
      <c r="J106" s="833" t="s">
        <v>86</v>
      </c>
      <c r="K106" s="834" t="e">
        <f t="shared" ref="K106" si="182">B106-J106</f>
        <v>#VALUE!</v>
      </c>
      <c r="L106" s="823" t="e">
        <f t="shared" ref="L106" si="183">B106/J106</f>
        <v>#VALUE!</v>
      </c>
      <c r="M106" s="835">
        <f>B105</f>
        <v>90.14</v>
      </c>
      <c r="N106" s="836">
        <f t="shared" ref="N106" si="184">B106-M106</f>
        <v>-1.3299999999999983</v>
      </c>
      <c r="O106" s="826">
        <f t="shared" ref="O106" si="185">B106/M106</f>
        <v>0.98524517417350788</v>
      </c>
      <c r="P106" s="483" t="s">
        <v>544</v>
      </c>
    </row>
    <row r="107" spans="1:16" ht="19.95" customHeight="1">
      <c r="A107" s="235" t="s">
        <v>117</v>
      </c>
      <c r="B107" s="204">
        <v>255.35</v>
      </c>
      <c r="C107" s="569">
        <v>252.16</v>
      </c>
      <c r="D107" s="247">
        <f t="shared" si="146"/>
        <v>3.1899999999999977</v>
      </c>
      <c r="E107" s="238">
        <f t="shared" si="147"/>
        <v>1.0126506979695431</v>
      </c>
      <c r="F107" s="695">
        <v>250.7</v>
      </c>
      <c r="G107" s="248">
        <f t="shared" si="148"/>
        <v>4.6500000000000057</v>
      </c>
      <c r="H107" s="696">
        <v>253.22</v>
      </c>
      <c r="I107" s="249">
        <f t="shared" si="149"/>
        <v>2.1299999999999955</v>
      </c>
      <c r="J107" s="649">
        <v>252.26</v>
      </c>
      <c r="K107" s="250">
        <f t="shared" si="150"/>
        <v>3.0900000000000034</v>
      </c>
      <c r="L107" s="242">
        <f t="shared" si="151"/>
        <v>1.0122492666296679</v>
      </c>
      <c r="M107" s="251">
        <v>242.42</v>
      </c>
      <c r="N107" s="252">
        <f t="shared" si="152"/>
        <v>12.930000000000007</v>
      </c>
      <c r="O107" s="245">
        <f t="shared" si="153"/>
        <v>1.0533371834007095</v>
      </c>
      <c r="P107" s="246" t="s">
        <v>544</v>
      </c>
    </row>
    <row r="108" spans="1:16" s="105" customFormat="1" ht="19.95" customHeight="1">
      <c r="A108" s="368" t="s">
        <v>178</v>
      </c>
      <c r="B108" s="369">
        <v>258.29000000000002</v>
      </c>
      <c r="C108" s="371">
        <v>246.15</v>
      </c>
      <c r="D108" s="371">
        <f t="shared" ref="D108" si="186">B108-C108</f>
        <v>12.140000000000015</v>
      </c>
      <c r="E108" s="372">
        <f t="shared" ref="E108" si="187">B108/C108</f>
        <v>1.0493195206175097</v>
      </c>
      <c r="F108" s="831">
        <v>238</v>
      </c>
      <c r="G108" s="831">
        <f t="shared" ref="G108" si="188">B108-F108</f>
        <v>20.29000000000002</v>
      </c>
      <c r="H108" s="832">
        <v>257</v>
      </c>
      <c r="I108" s="832">
        <f t="shared" ref="I108" si="189">B108-H108</f>
        <v>1.2900000000000205</v>
      </c>
      <c r="J108" s="833" t="s">
        <v>86</v>
      </c>
      <c r="K108" s="834" t="e">
        <f t="shared" ref="K108" si="190">B108-J108</f>
        <v>#VALUE!</v>
      </c>
      <c r="L108" s="823" t="e">
        <f t="shared" ref="L108" si="191">B108/J108</f>
        <v>#VALUE!</v>
      </c>
      <c r="M108" s="835">
        <f>B107</f>
        <v>255.35</v>
      </c>
      <c r="N108" s="836">
        <f t="shared" ref="N108" si="192">B108-M108</f>
        <v>2.9400000000000261</v>
      </c>
      <c r="O108" s="826">
        <f t="shared" ref="O108" si="193">B108/M108</f>
        <v>1.0115136087722734</v>
      </c>
      <c r="P108" s="483" t="s">
        <v>544</v>
      </c>
    </row>
    <row r="111" spans="1:16" ht="15.6">
      <c r="A111" s="2" t="s">
        <v>140</v>
      </c>
    </row>
    <row r="112" spans="1:16">
      <c r="A112" s="21"/>
      <c r="B112" s="21"/>
      <c r="C112" s="21"/>
      <c r="D112" s="21"/>
      <c r="E112" s="21"/>
      <c r="F112" s="21"/>
      <c r="G112" s="21"/>
    </row>
    <row r="113" spans="1:8" ht="24.9" customHeight="1">
      <c r="B113" s="41"/>
      <c r="C113" s="737" t="s">
        <v>3</v>
      </c>
      <c r="D113" s="738"/>
      <c r="E113" s="44"/>
      <c r="F113" s="741" t="s">
        <v>6</v>
      </c>
      <c r="G113" s="742"/>
      <c r="H113" s="18"/>
    </row>
    <row r="114" spans="1:8" ht="60.6">
      <c r="A114" s="5" t="s">
        <v>54</v>
      </c>
      <c r="B114" s="42" t="s">
        <v>8</v>
      </c>
      <c r="C114" s="35" t="s">
        <v>4</v>
      </c>
      <c r="D114" s="36" t="s">
        <v>5</v>
      </c>
      <c r="E114" s="45" t="s">
        <v>7</v>
      </c>
      <c r="F114" s="38" t="s">
        <v>12</v>
      </c>
      <c r="G114" s="39" t="s">
        <v>13</v>
      </c>
      <c r="H114" s="18"/>
    </row>
    <row r="115" spans="1:8" ht="16.2" customHeight="1">
      <c r="A115" s="10"/>
      <c r="B115" s="43" t="s">
        <v>1</v>
      </c>
      <c r="C115" s="37" t="s">
        <v>16</v>
      </c>
      <c r="D115" s="32" t="s">
        <v>16</v>
      </c>
      <c r="E115" s="46" t="s">
        <v>1</v>
      </c>
      <c r="F115" s="40" t="s">
        <v>16</v>
      </c>
      <c r="G115" s="33" t="s">
        <v>16</v>
      </c>
      <c r="H115" s="18"/>
    </row>
    <row r="116" spans="1:8" s="105" customFormat="1" ht="25.05" customHeight="1">
      <c r="A116" s="105" t="s">
        <v>179</v>
      </c>
      <c r="B116" s="305">
        <f>B117</f>
        <v>0.20599999999999999</v>
      </c>
      <c r="C116" s="841">
        <f>B101*(1-B116)</f>
        <v>177.7766</v>
      </c>
      <c r="D116" s="842">
        <f>B101*(1+B116)</f>
        <v>270.02339999999998</v>
      </c>
      <c r="E116" s="305">
        <f>E117</f>
        <v>0.35</v>
      </c>
      <c r="F116" s="843">
        <f>B101*(1-E116)</f>
        <v>145.535</v>
      </c>
      <c r="G116" s="844">
        <f>B101*(1+E116)</f>
        <v>302.26500000000004</v>
      </c>
      <c r="H116" s="115"/>
    </row>
    <row r="117" spans="1:8" s="105" customFormat="1" ht="25.05" customHeight="1">
      <c r="A117" s="105" t="s">
        <v>180</v>
      </c>
      <c r="B117" s="805">
        <v>0.20599999999999999</v>
      </c>
      <c r="C117" s="845">
        <f>B104*(1-B117)</f>
        <v>175.77572000000001</v>
      </c>
      <c r="D117" s="846">
        <f>B104*(1+B117)</f>
        <v>266.98428000000001</v>
      </c>
      <c r="E117" s="805">
        <v>0.35</v>
      </c>
      <c r="F117" s="847">
        <f>B104*(1-E117)</f>
        <v>143.89699999999999</v>
      </c>
      <c r="G117" s="848">
        <f>B104*(1+E117)</f>
        <v>298.863</v>
      </c>
      <c r="H117" s="115"/>
    </row>
    <row r="118" spans="1:8" s="105" customFormat="1" ht="25.05" customHeight="1">
      <c r="A118" s="105" t="s">
        <v>181</v>
      </c>
      <c r="B118" s="849" t="s">
        <v>482</v>
      </c>
      <c r="C118" s="845" t="e">
        <f>B106*(1-B118)</f>
        <v>#VALUE!</v>
      </c>
      <c r="D118" s="846" t="e">
        <f>B106*(1+B118)</f>
        <v>#VALUE!</v>
      </c>
      <c r="E118" s="849" t="s">
        <v>482</v>
      </c>
      <c r="F118" s="847" t="e">
        <f>B106*(1-E118)</f>
        <v>#VALUE!</v>
      </c>
      <c r="G118" s="848" t="e">
        <f>B106*(1+E118)</f>
        <v>#VALUE!</v>
      </c>
      <c r="H118" s="115"/>
    </row>
    <row r="119" spans="1:8" s="105" customFormat="1" ht="25.05" customHeight="1">
      <c r="A119" s="368" t="s">
        <v>178</v>
      </c>
      <c r="B119" s="811">
        <v>0.104</v>
      </c>
      <c r="C119" s="850">
        <f>B108*(1-B119)</f>
        <v>231.42784000000003</v>
      </c>
      <c r="D119" s="851">
        <f>B108*(1+B119)</f>
        <v>285.15216000000004</v>
      </c>
      <c r="E119" s="811">
        <v>0.17599999999999999</v>
      </c>
      <c r="F119" s="852">
        <f>B108*(1-E119)</f>
        <v>212.83096000000003</v>
      </c>
      <c r="G119" s="853">
        <f>B108*(1+E119)</f>
        <v>303.74903999999998</v>
      </c>
      <c r="H119" s="115"/>
    </row>
  </sheetData>
  <mergeCells count="6">
    <mergeCell ref="C44:D44"/>
    <mergeCell ref="F44:G44"/>
    <mergeCell ref="C82:D82"/>
    <mergeCell ref="F82:G82"/>
    <mergeCell ref="C113:D113"/>
    <mergeCell ref="F113:G113"/>
  </mergeCells>
  <pageMargins left="0.4" right="0.4" top="0.4" bottom="0.4" header="0.75" footer="0.75"/>
  <pageSetup scale="20" orientation="landscape" r:id="rId1"/>
  <ignoredErrors>
    <ignoredError sqref="D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0"/>
  <sheetViews>
    <sheetView zoomScale="88" zoomScaleNormal="88" workbookViewId="0">
      <selection activeCell="B198" sqref="B198"/>
    </sheetView>
  </sheetViews>
  <sheetFormatPr defaultRowHeight="13.2"/>
  <cols>
    <col min="1" max="1" width="35.6640625" customWidth="1"/>
    <col min="2" max="4" width="15.6640625" customWidth="1"/>
    <col min="5" max="5" width="15.6640625" style="308" customWidth="1"/>
    <col min="6" max="9" width="15.6640625" customWidth="1"/>
    <col min="10" max="10" width="15.6640625" style="308" customWidth="1"/>
    <col min="11" max="12" width="15.6640625" customWidth="1"/>
    <col min="13" max="13" width="15.6640625" style="308" customWidth="1"/>
  </cols>
  <sheetData>
    <row r="1" spans="1:14" ht="21">
      <c r="A1" s="4" t="s">
        <v>212</v>
      </c>
    </row>
    <row r="3" spans="1:14" ht="15.6">
      <c r="A3" s="2" t="s">
        <v>213</v>
      </c>
    </row>
    <row r="4" spans="1:14" ht="13.2" customHeight="1">
      <c r="A4" s="21"/>
      <c r="B4" s="21"/>
      <c r="C4" s="21"/>
      <c r="D4" s="21"/>
      <c r="E4" s="309"/>
      <c r="F4" s="21"/>
      <c r="G4" s="21"/>
      <c r="H4" s="21"/>
      <c r="I4" s="21"/>
      <c r="J4" s="309"/>
      <c r="K4" s="21"/>
      <c r="L4" s="21"/>
      <c r="M4" s="309"/>
    </row>
    <row r="5" spans="1:14" s="198" customFormat="1" ht="60" customHeight="1">
      <c r="A5" s="122" t="s">
        <v>41</v>
      </c>
      <c r="B5" s="337" t="s">
        <v>484</v>
      </c>
      <c r="C5" s="377" t="s">
        <v>500</v>
      </c>
      <c r="D5" s="378" t="s">
        <v>501</v>
      </c>
      <c r="E5" s="652" t="s">
        <v>502</v>
      </c>
      <c r="F5" s="337" t="s">
        <v>485</v>
      </c>
      <c r="G5" s="123" t="s">
        <v>503</v>
      </c>
      <c r="H5" s="258" t="s">
        <v>504</v>
      </c>
      <c r="I5" s="374" t="s">
        <v>196</v>
      </c>
      <c r="J5" s="310" t="s">
        <v>197</v>
      </c>
      <c r="K5" s="337" t="s">
        <v>214</v>
      </c>
      <c r="L5" s="394" t="s">
        <v>215</v>
      </c>
      <c r="M5" s="654" t="s">
        <v>183</v>
      </c>
      <c r="N5" s="197"/>
    </row>
    <row r="6" spans="1:14" ht="18" customHeight="1">
      <c r="A6" s="10"/>
      <c r="B6" s="338" t="s">
        <v>16</v>
      </c>
      <c r="C6" s="20" t="s">
        <v>16</v>
      </c>
      <c r="D6" s="380" t="s">
        <v>16</v>
      </c>
      <c r="E6" s="653" t="s">
        <v>1</v>
      </c>
      <c r="F6" s="338" t="s">
        <v>16</v>
      </c>
      <c r="G6" s="27" t="s">
        <v>16</v>
      </c>
      <c r="H6" s="6" t="s">
        <v>16</v>
      </c>
      <c r="I6" s="27" t="s">
        <v>16</v>
      </c>
      <c r="J6" s="311" t="s">
        <v>1</v>
      </c>
      <c r="K6" s="338" t="s">
        <v>16</v>
      </c>
      <c r="L6" s="16" t="s">
        <v>16</v>
      </c>
      <c r="M6" s="655" t="s">
        <v>1</v>
      </c>
      <c r="N6" s="18"/>
    </row>
    <row r="7" spans="1:14" s="105" customFormat="1" ht="18" customHeight="1">
      <c r="A7" s="105" t="s">
        <v>17</v>
      </c>
      <c r="B7" s="111">
        <v>737.83</v>
      </c>
      <c r="C7" s="382"/>
      <c r="D7" s="383">
        <f>B7-C7</f>
        <v>737.83</v>
      </c>
      <c r="E7" s="384" t="e">
        <f>B7/C7</f>
        <v>#DIV/0!</v>
      </c>
      <c r="F7" s="111">
        <v>753.09</v>
      </c>
      <c r="G7" s="254">
        <v>751.36</v>
      </c>
      <c r="H7" s="259">
        <f>F7-G7</f>
        <v>1.7300000000000182</v>
      </c>
      <c r="I7" s="255">
        <f>B7-F7</f>
        <v>-15.259999999999991</v>
      </c>
      <c r="J7" s="113">
        <f>B7/F7</f>
        <v>0.97973681764463749</v>
      </c>
      <c r="K7" s="114">
        <v>737</v>
      </c>
      <c r="L7" s="397">
        <f>B7-K7</f>
        <v>0.83000000000004093</v>
      </c>
      <c r="M7" s="398">
        <f>B7/K7</f>
        <v>1.0011261872455903</v>
      </c>
      <c r="N7" s="106"/>
    </row>
    <row r="8" spans="1:14" s="106" customFormat="1" ht="18" customHeight="1">
      <c r="A8" s="105" t="s">
        <v>18</v>
      </c>
      <c r="B8" s="116">
        <v>49.54</v>
      </c>
      <c r="C8" s="382"/>
      <c r="D8" s="383">
        <f t="shared" ref="D8:D29" si="0">B8-C8</f>
        <v>49.54</v>
      </c>
      <c r="E8" s="384" t="e">
        <f t="shared" ref="E8:E28" si="1">B8/C8</f>
        <v>#DIV/0!</v>
      </c>
      <c r="F8" s="116">
        <v>62.86</v>
      </c>
      <c r="G8" s="255">
        <v>62.86</v>
      </c>
      <c r="H8" s="259">
        <f t="shared" ref="H8:H28" si="2">F8-G8</f>
        <v>0</v>
      </c>
      <c r="I8" s="255">
        <f t="shared" ref="I8:I28" si="3">B8-F8</f>
        <v>-13.32</v>
      </c>
      <c r="J8" s="113">
        <f t="shared" ref="J8:J28" si="4">B8/F8</f>
        <v>0.78810054088450521</v>
      </c>
      <c r="K8" s="114">
        <v>56.12</v>
      </c>
      <c r="L8" s="399">
        <f t="shared" ref="L8:L28" si="5">B8-K8</f>
        <v>-6.5799999999999983</v>
      </c>
      <c r="M8" s="400">
        <f t="shared" ref="M8:M28" si="6">B8/K8</f>
        <v>0.88275124732715615</v>
      </c>
    </row>
    <row r="9" spans="1:14" s="106" customFormat="1" ht="18" customHeight="1">
      <c r="A9" s="368" t="s">
        <v>19</v>
      </c>
      <c r="B9" s="369">
        <v>688.29</v>
      </c>
      <c r="C9" s="385"/>
      <c r="D9" s="386">
        <f t="shared" si="0"/>
        <v>688.29</v>
      </c>
      <c r="E9" s="387" t="e">
        <f t="shared" si="1"/>
        <v>#DIV/0!</v>
      </c>
      <c r="F9" s="369">
        <v>690.23</v>
      </c>
      <c r="G9" s="370">
        <v>688.2</v>
      </c>
      <c r="H9" s="371">
        <f t="shared" si="2"/>
        <v>2.0299999999999727</v>
      </c>
      <c r="I9" s="370">
        <f t="shared" si="3"/>
        <v>-1.9400000000000546</v>
      </c>
      <c r="J9" s="372">
        <f t="shared" si="4"/>
        <v>0.99718934268287374</v>
      </c>
      <c r="K9" s="373">
        <v>680.88</v>
      </c>
      <c r="L9" s="401">
        <f t="shared" si="5"/>
        <v>7.4099999999999682</v>
      </c>
      <c r="M9" s="402">
        <f t="shared" si="6"/>
        <v>1.0108829749735635</v>
      </c>
    </row>
    <row r="10" spans="1:14" s="105" customFormat="1" ht="18" customHeight="1">
      <c r="A10" s="105" t="s">
        <v>20</v>
      </c>
      <c r="B10" s="116">
        <v>221.35</v>
      </c>
      <c r="C10" s="382"/>
      <c r="D10" s="383">
        <f t="shared" si="0"/>
        <v>221.35</v>
      </c>
      <c r="E10" s="384" t="e">
        <f t="shared" si="1"/>
        <v>#DIV/0!</v>
      </c>
      <c r="F10" s="116">
        <v>228.17</v>
      </c>
      <c r="G10" s="255">
        <v>227.36</v>
      </c>
      <c r="H10" s="259">
        <f t="shared" si="2"/>
        <v>0.80999999999997385</v>
      </c>
      <c r="I10" s="255">
        <f t="shared" si="3"/>
        <v>-6.8199999999999932</v>
      </c>
      <c r="J10" s="113">
        <f t="shared" si="4"/>
        <v>0.97011000569750627</v>
      </c>
      <c r="K10" s="114">
        <v>223.54</v>
      </c>
      <c r="L10" s="399">
        <f t="shared" si="5"/>
        <v>-2.1899999999999977</v>
      </c>
      <c r="M10" s="400">
        <f t="shared" si="6"/>
        <v>0.99020309564283793</v>
      </c>
    </row>
    <row r="11" spans="1:14" ht="18" customHeight="1">
      <c r="A11" s="3" t="s">
        <v>21</v>
      </c>
      <c r="B11" s="102">
        <v>17</v>
      </c>
      <c r="C11" s="388"/>
      <c r="D11" s="389">
        <f t="shared" si="0"/>
        <v>17</v>
      </c>
      <c r="E11" s="390" t="e">
        <f t="shared" si="1"/>
        <v>#DIV/0!</v>
      </c>
      <c r="F11" s="102">
        <v>16</v>
      </c>
      <c r="G11" s="256">
        <v>16</v>
      </c>
      <c r="H11" s="199">
        <f t="shared" si="2"/>
        <v>0</v>
      </c>
      <c r="I11" s="375">
        <f t="shared" si="3"/>
        <v>1</v>
      </c>
      <c r="J11" s="7">
        <f t="shared" si="4"/>
        <v>1.0625</v>
      </c>
      <c r="K11" s="107">
        <v>11.3</v>
      </c>
      <c r="L11" s="73">
        <f t="shared" si="5"/>
        <v>5.6999999999999993</v>
      </c>
      <c r="M11" s="403">
        <f t="shared" si="6"/>
        <v>1.5044247787610618</v>
      </c>
    </row>
    <row r="12" spans="1:14" ht="18" customHeight="1">
      <c r="A12" s="3" t="s">
        <v>22</v>
      </c>
      <c r="B12" s="102">
        <v>25</v>
      </c>
      <c r="C12" s="388"/>
      <c r="D12" s="389">
        <f t="shared" si="0"/>
        <v>25</v>
      </c>
      <c r="E12" s="390" t="e">
        <f t="shared" si="1"/>
        <v>#DIV/0!</v>
      </c>
      <c r="F12" s="102">
        <v>35</v>
      </c>
      <c r="G12" s="256">
        <v>35</v>
      </c>
      <c r="H12" s="199">
        <f t="shared" si="2"/>
        <v>0</v>
      </c>
      <c r="I12" s="375">
        <f t="shared" si="3"/>
        <v>-10</v>
      </c>
      <c r="J12" s="7">
        <f t="shared" si="4"/>
        <v>0.7142857142857143</v>
      </c>
      <c r="K12" s="107">
        <v>24.17</v>
      </c>
      <c r="L12" s="73">
        <f t="shared" si="5"/>
        <v>0.82999999999999829</v>
      </c>
      <c r="M12" s="403">
        <f t="shared" si="6"/>
        <v>1.034340091021928</v>
      </c>
    </row>
    <row r="13" spans="1:14" ht="18" customHeight="1">
      <c r="A13" s="3" t="s">
        <v>23</v>
      </c>
      <c r="B13" s="102">
        <v>28.35</v>
      </c>
      <c r="C13" s="388"/>
      <c r="D13" s="389">
        <f t="shared" si="0"/>
        <v>28.35</v>
      </c>
      <c r="E13" s="390" t="e">
        <f t="shared" si="1"/>
        <v>#DIV/0!</v>
      </c>
      <c r="F13" s="102">
        <v>31.7</v>
      </c>
      <c r="G13" s="256">
        <v>31.7</v>
      </c>
      <c r="H13" s="199">
        <f t="shared" si="2"/>
        <v>0</v>
      </c>
      <c r="I13" s="375">
        <f t="shared" si="3"/>
        <v>-3.3499999999999979</v>
      </c>
      <c r="J13" s="7">
        <f t="shared" si="4"/>
        <v>0.8943217665615143</v>
      </c>
      <c r="K13" s="107">
        <v>27.59</v>
      </c>
      <c r="L13" s="73">
        <f t="shared" si="5"/>
        <v>0.76000000000000156</v>
      </c>
      <c r="M13" s="403">
        <f t="shared" si="6"/>
        <v>1.0275462123957957</v>
      </c>
    </row>
    <row r="14" spans="1:14" ht="18" customHeight="1">
      <c r="A14" s="34" t="s">
        <v>55</v>
      </c>
      <c r="B14" s="84">
        <v>151</v>
      </c>
      <c r="C14" s="391"/>
      <c r="D14" s="392">
        <f t="shared" si="0"/>
        <v>151</v>
      </c>
      <c r="E14" s="393" t="e">
        <f t="shared" si="1"/>
        <v>#DIV/0!</v>
      </c>
      <c r="F14" s="84">
        <v>145.47</v>
      </c>
      <c r="G14" s="257">
        <v>144.66</v>
      </c>
      <c r="H14" s="203">
        <f t="shared" si="2"/>
        <v>0.81000000000000227</v>
      </c>
      <c r="I14" s="376">
        <f t="shared" si="3"/>
        <v>5.5300000000000011</v>
      </c>
      <c r="J14" s="22">
        <f t="shared" si="4"/>
        <v>1.0380147109369628</v>
      </c>
      <c r="K14" s="110">
        <v>160.47999999999999</v>
      </c>
      <c r="L14" s="404">
        <f t="shared" si="5"/>
        <v>-9.4799999999999898</v>
      </c>
      <c r="M14" s="405">
        <f t="shared" si="6"/>
        <v>0.94092721834496518</v>
      </c>
    </row>
    <row r="15" spans="1:14" s="105" customFormat="1" ht="18" customHeight="1">
      <c r="A15" s="105" t="s">
        <v>24</v>
      </c>
      <c r="B15" s="116">
        <v>204.56</v>
      </c>
      <c r="C15" s="382"/>
      <c r="D15" s="383">
        <f t="shared" si="0"/>
        <v>204.56</v>
      </c>
      <c r="E15" s="384" t="e">
        <f t="shared" si="1"/>
        <v>#DIV/0!</v>
      </c>
      <c r="F15" s="116">
        <v>200.16</v>
      </c>
      <c r="G15" s="255">
        <v>199.36</v>
      </c>
      <c r="H15" s="259">
        <f t="shared" si="2"/>
        <v>0.79999999999998295</v>
      </c>
      <c r="I15" s="255">
        <f t="shared" si="3"/>
        <v>4.4000000000000057</v>
      </c>
      <c r="J15" s="113">
        <f t="shared" si="4"/>
        <v>1.021982414068745</v>
      </c>
      <c r="K15" s="114">
        <v>205.47</v>
      </c>
      <c r="L15" s="399">
        <f t="shared" si="5"/>
        <v>-0.90999999999999659</v>
      </c>
      <c r="M15" s="400">
        <f t="shared" si="6"/>
        <v>0.99557112960529515</v>
      </c>
    </row>
    <row r="16" spans="1:14" ht="18" customHeight="1">
      <c r="A16" s="3" t="s">
        <v>25</v>
      </c>
      <c r="B16" s="102">
        <v>5.6</v>
      </c>
      <c r="C16" s="388"/>
      <c r="D16" s="389">
        <f t="shared" si="0"/>
        <v>5.6</v>
      </c>
      <c r="E16" s="390" t="e">
        <f t="shared" si="1"/>
        <v>#DIV/0!</v>
      </c>
      <c r="F16" s="102">
        <v>6.73</v>
      </c>
      <c r="G16" s="256">
        <v>6.73</v>
      </c>
      <c r="H16" s="199">
        <f t="shared" si="2"/>
        <v>0</v>
      </c>
      <c r="I16" s="375">
        <f t="shared" si="3"/>
        <v>-1.1300000000000008</v>
      </c>
      <c r="J16" s="7">
        <f t="shared" si="4"/>
        <v>0.8320950965824665</v>
      </c>
      <c r="K16" s="107">
        <v>5.54</v>
      </c>
      <c r="L16" s="73">
        <f t="shared" si="5"/>
        <v>5.9999999999999609E-2</v>
      </c>
      <c r="M16" s="403">
        <f t="shared" si="6"/>
        <v>1.0108303249097472</v>
      </c>
    </row>
    <row r="17" spans="1:14" ht="18" customHeight="1">
      <c r="A17" s="3" t="s">
        <v>26</v>
      </c>
      <c r="B17" s="102">
        <v>131</v>
      </c>
      <c r="C17" s="388"/>
      <c r="D17" s="389">
        <f t="shared" si="0"/>
        <v>131</v>
      </c>
      <c r="E17" s="390" t="e">
        <f t="shared" si="1"/>
        <v>#DIV/0!</v>
      </c>
      <c r="F17" s="102">
        <v>128.85</v>
      </c>
      <c r="G17" s="256">
        <v>128.85</v>
      </c>
      <c r="H17" s="199">
        <f t="shared" si="2"/>
        <v>0</v>
      </c>
      <c r="I17" s="375">
        <f t="shared" si="3"/>
        <v>2.1500000000000057</v>
      </c>
      <c r="J17" s="7">
        <f t="shared" si="4"/>
        <v>1.016686069072565</v>
      </c>
      <c r="K17" s="107">
        <v>130.19</v>
      </c>
      <c r="L17" s="73">
        <f t="shared" si="5"/>
        <v>0.81000000000000227</v>
      </c>
      <c r="M17" s="403">
        <f t="shared" si="6"/>
        <v>1.0062216760119824</v>
      </c>
    </row>
    <row r="18" spans="1:14" ht="18" customHeight="1">
      <c r="A18" s="579" t="s">
        <v>118</v>
      </c>
      <c r="B18" s="588">
        <f>B7-B17</f>
        <v>606.83000000000004</v>
      </c>
      <c r="C18" s="599"/>
      <c r="D18" s="589">
        <f t="shared" si="0"/>
        <v>606.83000000000004</v>
      </c>
      <c r="E18" s="581" t="e">
        <f t="shared" si="1"/>
        <v>#DIV/0!</v>
      </c>
      <c r="F18" s="588">
        <f>F7-F17</f>
        <v>624.24</v>
      </c>
      <c r="G18" s="591">
        <v>622.51</v>
      </c>
      <c r="H18" s="593">
        <f t="shared" si="2"/>
        <v>1.7300000000000182</v>
      </c>
      <c r="I18" s="591">
        <f t="shared" si="3"/>
        <v>-17.409999999999968</v>
      </c>
      <c r="J18" s="584">
        <f t="shared" si="4"/>
        <v>0.97211008586441117</v>
      </c>
      <c r="K18" s="604">
        <f>K7-K17</f>
        <v>606.80999999999995</v>
      </c>
      <c r="L18" s="602">
        <f>K18</f>
        <v>606.80999999999995</v>
      </c>
      <c r="M18" s="586">
        <f t="shared" si="6"/>
        <v>1.0000329592458925</v>
      </c>
      <c r="N18" s="579"/>
    </row>
    <row r="19" spans="1:14" ht="18" customHeight="1">
      <c r="A19" s="596" t="s">
        <v>119</v>
      </c>
      <c r="B19" s="580">
        <f>B17/B7</f>
        <v>0.17754767358334575</v>
      </c>
      <c r="C19" s="603"/>
      <c r="D19" s="581">
        <f t="shared" si="0"/>
        <v>0.17754767358334575</v>
      </c>
      <c r="E19" s="581" t="e">
        <f t="shared" si="1"/>
        <v>#DIV/0!</v>
      </c>
      <c r="F19" s="580">
        <f>F17/F7</f>
        <v>0.17109508823646574</v>
      </c>
      <c r="G19" s="582">
        <v>0.1714890332197615</v>
      </c>
      <c r="H19" s="583">
        <f t="shared" si="2"/>
        <v>-3.9394498329575756E-4</v>
      </c>
      <c r="I19" s="582">
        <f t="shared" si="3"/>
        <v>6.4525853468800076E-3</v>
      </c>
      <c r="J19" s="584">
        <f t="shared" si="4"/>
        <v>1.0377134458586097</v>
      </c>
      <c r="K19" s="605">
        <f>K17/K7</f>
        <v>0.17664857530529171</v>
      </c>
      <c r="L19" s="585">
        <f>K19</f>
        <v>0.17664857530529171</v>
      </c>
      <c r="M19" s="586">
        <f t="shared" si="6"/>
        <v>1.0050897567472603</v>
      </c>
      <c r="N19" s="596"/>
    </row>
    <row r="20" spans="1:14" ht="18" customHeight="1">
      <c r="A20" s="3" t="s">
        <v>27</v>
      </c>
      <c r="B20" s="102">
        <v>19.489999999999998</v>
      </c>
      <c r="C20" s="388"/>
      <c r="D20" s="389">
        <f t="shared" si="0"/>
        <v>19.489999999999998</v>
      </c>
      <c r="E20" s="390" t="e">
        <f t="shared" si="1"/>
        <v>#DIV/0!</v>
      </c>
      <c r="F20" s="102">
        <v>20.239999999999998</v>
      </c>
      <c r="G20" s="256">
        <v>19.41</v>
      </c>
      <c r="H20" s="199">
        <f t="shared" si="2"/>
        <v>0.82999999999999829</v>
      </c>
      <c r="I20" s="375">
        <f t="shared" si="3"/>
        <v>-0.75</v>
      </c>
      <c r="J20" s="7">
        <f t="shared" si="4"/>
        <v>0.9629446640316206</v>
      </c>
      <c r="K20" s="107">
        <v>19.91</v>
      </c>
      <c r="L20" s="73">
        <f t="shared" si="5"/>
        <v>-0.42000000000000171</v>
      </c>
      <c r="M20" s="403">
        <f t="shared" si="6"/>
        <v>0.97890507282772465</v>
      </c>
    </row>
    <row r="21" spans="1:14" ht="18" customHeight="1">
      <c r="A21" s="3" t="s">
        <v>28</v>
      </c>
      <c r="B21" s="102">
        <v>17.8</v>
      </c>
      <c r="C21" s="388"/>
      <c r="D21" s="389">
        <f t="shared" si="0"/>
        <v>17.8</v>
      </c>
      <c r="E21" s="390" t="e">
        <f t="shared" si="1"/>
        <v>#DIV/0!</v>
      </c>
      <c r="F21" s="102">
        <v>14.08</v>
      </c>
      <c r="G21" s="256">
        <v>14.13</v>
      </c>
      <c r="H21" s="199">
        <f t="shared" si="2"/>
        <v>-5.0000000000000711E-2</v>
      </c>
      <c r="I21" s="375">
        <f t="shared" si="3"/>
        <v>3.7200000000000006</v>
      </c>
      <c r="J21" s="7">
        <f t="shared" si="4"/>
        <v>1.2642045454545454</v>
      </c>
      <c r="K21" s="107">
        <v>19.98</v>
      </c>
      <c r="L21" s="73">
        <f t="shared" si="5"/>
        <v>-2.1799999999999997</v>
      </c>
      <c r="M21" s="403">
        <f t="shared" si="6"/>
        <v>0.89089089089089091</v>
      </c>
    </row>
    <row r="22" spans="1:14" ht="18" customHeight="1">
      <c r="A22" s="3" t="s">
        <v>29</v>
      </c>
      <c r="B22" s="102">
        <v>26.2</v>
      </c>
      <c r="C22" s="388"/>
      <c r="D22" s="389">
        <f t="shared" si="0"/>
        <v>26.2</v>
      </c>
      <c r="E22" s="390" t="e">
        <f t="shared" si="1"/>
        <v>#DIV/0!</v>
      </c>
      <c r="F22" s="102">
        <v>25.6</v>
      </c>
      <c r="G22" s="256">
        <v>25.6</v>
      </c>
      <c r="H22" s="199">
        <f t="shared" si="2"/>
        <v>0</v>
      </c>
      <c r="I22" s="375">
        <f t="shared" si="3"/>
        <v>0.59999999999999787</v>
      </c>
      <c r="J22" s="7">
        <f t="shared" si="4"/>
        <v>1.0234375</v>
      </c>
      <c r="K22" s="107">
        <v>25.1</v>
      </c>
      <c r="L22" s="73">
        <f t="shared" si="5"/>
        <v>1.0999999999999979</v>
      </c>
      <c r="M22" s="403">
        <f t="shared" si="6"/>
        <v>1.0438247011952191</v>
      </c>
    </row>
    <row r="23" spans="1:14" s="105" customFormat="1" ht="18" customHeight="1">
      <c r="A23" s="101" t="s">
        <v>30</v>
      </c>
      <c r="B23" s="102">
        <v>0</v>
      </c>
      <c r="C23" s="388"/>
      <c r="D23" s="389">
        <f t="shared" si="0"/>
        <v>0</v>
      </c>
      <c r="E23" s="390" t="e">
        <f t="shared" si="1"/>
        <v>#DIV/0!</v>
      </c>
      <c r="F23" s="102">
        <v>0</v>
      </c>
      <c r="G23" s="256">
        <v>0</v>
      </c>
      <c r="H23" s="199">
        <f t="shared" si="2"/>
        <v>0</v>
      </c>
      <c r="I23" s="375">
        <f t="shared" si="3"/>
        <v>0</v>
      </c>
      <c r="J23" s="24" t="e">
        <f t="shared" si="4"/>
        <v>#DIV/0!</v>
      </c>
      <c r="K23" s="107">
        <v>0</v>
      </c>
      <c r="L23" s="73">
        <f t="shared" si="5"/>
        <v>0</v>
      </c>
      <c r="M23" s="403" t="e">
        <f t="shared" si="6"/>
        <v>#DIV/0!</v>
      </c>
      <c r="N23"/>
    </row>
    <row r="24" spans="1:14" ht="18" customHeight="1">
      <c r="A24" s="34" t="s">
        <v>31</v>
      </c>
      <c r="B24" s="84">
        <v>97</v>
      </c>
      <c r="C24" s="391"/>
      <c r="D24" s="392">
        <f t="shared" si="0"/>
        <v>97</v>
      </c>
      <c r="E24" s="393" t="e">
        <f t="shared" si="1"/>
        <v>#DIV/0!</v>
      </c>
      <c r="F24" s="84">
        <v>87</v>
      </c>
      <c r="G24" s="257">
        <v>87</v>
      </c>
      <c r="H24" s="203">
        <f t="shared" si="2"/>
        <v>0</v>
      </c>
      <c r="I24" s="376">
        <f t="shared" si="3"/>
        <v>10</v>
      </c>
      <c r="J24" s="22">
        <f t="shared" si="4"/>
        <v>1.1149425287356323</v>
      </c>
      <c r="K24" s="110">
        <v>86.53</v>
      </c>
      <c r="L24" s="404">
        <f t="shared" si="5"/>
        <v>10.469999999999999</v>
      </c>
      <c r="M24" s="405">
        <f t="shared" si="6"/>
        <v>1.1209984976308796</v>
      </c>
    </row>
    <row r="25" spans="1:14" ht="18" customHeight="1">
      <c r="A25" s="105" t="s">
        <v>32</v>
      </c>
      <c r="B25" s="116">
        <v>121.04</v>
      </c>
      <c r="C25" s="382"/>
      <c r="D25" s="383">
        <f t="shared" si="0"/>
        <v>121.04</v>
      </c>
      <c r="E25" s="384" t="e">
        <f t="shared" si="1"/>
        <v>#DIV/0!</v>
      </c>
      <c r="F25" s="116">
        <v>130.24</v>
      </c>
      <c r="G25" s="255">
        <v>130.24</v>
      </c>
      <c r="H25" s="259">
        <f t="shared" si="2"/>
        <v>0</v>
      </c>
      <c r="I25" s="255">
        <f t="shared" si="3"/>
        <v>-9.2000000000000028</v>
      </c>
      <c r="J25" s="113">
        <f t="shared" si="4"/>
        <v>0.92936117936117935</v>
      </c>
      <c r="K25" s="114">
        <v>117.96</v>
      </c>
      <c r="L25" s="399">
        <f t="shared" si="5"/>
        <v>3.0800000000000125</v>
      </c>
      <c r="M25" s="400">
        <f t="shared" si="6"/>
        <v>1.0261105459477791</v>
      </c>
      <c r="N25" s="105"/>
    </row>
    <row r="26" spans="1:14" s="578" customFormat="1" ht="18" customHeight="1">
      <c r="A26" s="3" t="s">
        <v>33</v>
      </c>
      <c r="B26" s="102">
        <v>67</v>
      </c>
      <c r="C26" s="388"/>
      <c r="D26" s="389">
        <f t="shared" si="0"/>
        <v>67</v>
      </c>
      <c r="E26" s="390" t="e">
        <f t="shared" si="1"/>
        <v>#DIV/0!</v>
      </c>
      <c r="F26" s="102">
        <v>72.53</v>
      </c>
      <c r="G26" s="256">
        <v>72.53</v>
      </c>
      <c r="H26" s="199">
        <f t="shared" si="2"/>
        <v>0</v>
      </c>
      <c r="I26" s="375">
        <f t="shared" si="3"/>
        <v>-5.5300000000000011</v>
      </c>
      <c r="J26" s="7">
        <f t="shared" si="4"/>
        <v>0.92375568730180613</v>
      </c>
      <c r="K26" s="107">
        <v>61.04</v>
      </c>
      <c r="L26" s="73">
        <f t="shared" si="5"/>
        <v>5.9600000000000009</v>
      </c>
      <c r="M26" s="403">
        <f t="shared" si="6"/>
        <v>1.0976408912188729</v>
      </c>
      <c r="N26"/>
    </row>
    <row r="27" spans="1:14" s="614" customFormat="1" ht="18" customHeight="1">
      <c r="A27" s="3" t="s">
        <v>34</v>
      </c>
      <c r="B27" s="102">
        <v>13</v>
      </c>
      <c r="C27" s="388"/>
      <c r="D27" s="389">
        <f t="shared" si="0"/>
        <v>13</v>
      </c>
      <c r="E27" s="390" t="e">
        <f t="shared" si="1"/>
        <v>#DIV/0!</v>
      </c>
      <c r="F27" s="102">
        <v>14.99</v>
      </c>
      <c r="G27" s="256">
        <v>14.99</v>
      </c>
      <c r="H27" s="199">
        <f t="shared" si="2"/>
        <v>0</v>
      </c>
      <c r="I27" s="375">
        <f t="shared" si="3"/>
        <v>-1.9900000000000002</v>
      </c>
      <c r="J27" s="7">
        <f t="shared" si="4"/>
        <v>0.86724482988659102</v>
      </c>
      <c r="K27" s="107">
        <v>13.75</v>
      </c>
      <c r="L27" s="73">
        <f t="shared" si="5"/>
        <v>-0.75</v>
      </c>
      <c r="M27" s="403">
        <f t="shared" si="6"/>
        <v>0.94545454545454544</v>
      </c>
      <c r="N27"/>
    </row>
    <row r="28" spans="1:14" ht="18" customHeight="1">
      <c r="A28" s="570" t="s">
        <v>35</v>
      </c>
      <c r="B28" s="284">
        <v>25</v>
      </c>
      <c r="C28" s="571"/>
      <c r="D28" s="572">
        <f t="shared" si="0"/>
        <v>25</v>
      </c>
      <c r="E28" s="390" t="e">
        <f t="shared" si="1"/>
        <v>#DIV/0!</v>
      </c>
      <c r="F28" s="284">
        <v>26.8</v>
      </c>
      <c r="G28" s="573">
        <v>27</v>
      </c>
      <c r="H28" s="574">
        <f t="shared" si="2"/>
        <v>-0.19999999999999929</v>
      </c>
      <c r="I28" s="575">
        <f t="shared" si="3"/>
        <v>-1.8000000000000007</v>
      </c>
      <c r="J28" s="24">
        <f t="shared" si="4"/>
        <v>0.93283582089552242</v>
      </c>
      <c r="K28" s="576">
        <v>27.27</v>
      </c>
      <c r="L28" s="577">
        <f t="shared" si="5"/>
        <v>-2.2699999999999996</v>
      </c>
      <c r="M28" s="403">
        <f t="shared" si="6"/>
        <v>0.91675834250091681</v>
      </c>
      <c r="N28" s="578"/>
    </row>
    <row r="29" spans="1:14" ht="18" customHeight="1">
      <c r="A29" s="606" t="s">
        <v>96</v>
      </c>
      <c r="B29" s="615">
        <f>B25-B26-B27-B28</f>
        <v>16.040000000000006</v>
      </c>
      <c r="C29" s="616"/>
      <c r="D29" s="617">
        <f t="shared" si="0"/>
        <v>16.040000000000006</v>
      </c>
      <c r="E29" s="609" t="e">
        <f>B29/C29</f>
        <v>#DIV/0!</v>
      </c>
      <c r="F29" s="615">
        <f>F25-F26-F27-F28</f>
        <v>15.920000000000005</v>
      </c>
      <c r="G29" s="618">
        <v>15.720000000000006</v>
      </c>
      <c r="H29" s="619">
        <f>F29-G29</f>
        <v>0.19999999999999929</v>
      </c>
      <c r="I29" s="618">
        <f>B29-F29</f>
        <v>0.12000000000000099</v>
      </c>
      <c r="J29" s="611">
        <f>B29/F29</f>
        <v>1.0075376884422111</v>
      </c>
      <c r="K29" s="615">
        <f>K25-K26-K27-K28</f>
        <v>15.899999999999995</v>
      </c>
      <c r="L29" s="620">
        <f>B29-K29</f>
        <v>0.14000000000001123</v>
      </c>
      <c r="M29" s="613">
        <f>B29/K29</f>
        <v>1.0088050314465415</v>
      </c>
      <c r="N29" s="614"/>
    </row>
    <row r="30" spans="1:14" ht="18" customHeight="1"/>
    <row r="31" spans="1:14" ht="18" customHeight="1"/>
    <row r="32" spans="1:14" s="196" customFormat="1" ht="18" customHeight="1">
      <c r="A32" s="2" t="s">
        <v>216</v>
      </c>
      <c r="B32"/>
      <c r="C32"/>
      <c r="D32"/>
      <c r="E32" s="308"/>
      <c r="F32"/>
      <c r="G32"/>
      <c r="H32"/>
      <c r="I32"/>
      <c r="J32" s="308"/>
      <c r="K32"/>
      <c r="L32"/>
      <c r="M32" s="308"/>
      <c r="N32"/>
    </row>
    <row r="33" spans="1:14" ht="18" customHeight="1">
      <c r="A33" s="21"/>
      <c r="B33" s="21"/>
      <c r="C33" s="21"/>
      <c r="D33" s="21"/>
      <c r="E33" s="309"/>
      <c r="F33" s="21"/>
      <c r="G33" s="21"/>
      <c r="H33" s="21"/>
      <c r="I33" s="21"/>
      <c r="J33" s="309"/>
      <c r="K33" s="21"/>
      <c r="L33" s="21"/>
      <c r="M33" s="309"/>
    </row>
    <row r="34" spans="1:14" s="122" customFormat="1" ht="60" customHeight="1">
      <c r="A34" s="121" t="s">
        <v>85</v>
      </c>
      <c r="B34" s="337" t="s">
        <v>486</v>
      </c>
      <c r="C34" s="377" t="s">
        <v>505</v>
      </c>
      <c r="D34" s="378" t="s">
        <v>506</v>
      </c>
      <c r="E34" s="652" t="s">
        <v>507</v>
      </c>
      <c r="F34" s="337" t="s">
        <v>487</v>
      </c>
      <c r="G34" s="123" t="s">
        <v>508</v>
      </c>
      <c r="H34" s="258" t="s">
        <v>509</v>
      </c>
      <c r="I34" s="374" t="s">
        <v>198</v>
      </c>
      <c r="J34" s="310" t="s">
        <v>199</v>
      </c>
      <c r="K34" s="337" t="s">
        <v>217</v>
      </c>
      <c r="L34" s="394" t="s">
        <v>184</v>
      </c>
      <c r="M34" s="656" t="s">
        <v>185</v>
      </c>
      <c r="N34" s="300"/>
    </row>
    <row r="35" spans="1:14" s="106" customFormat="1" ht="18" customHeight="1">
      <c r="A35" s="10"/>
      <c r="B35" s="338" t="s">
        <v>16</v>
      </c>
      <c r="C35" s="20" t="s">
        <v>16</v>
      </c>
      <c r="D35" s="380" t="s">
        <v>16</v>
      </c>
      <c r="E35" s="653" t="s">
        <v>1</v>
      </c>
      <c r="F35" s="340" t="s">
        <v>16</v>
      </c>
      <c r="G35" s="27" t="s">
        <v>16</v>
      </c>
      <c r="H35" s="6" t="s">
        <v>16</v>
      </c>
      <c r="I35" s="27" t="s">
        <v>16</v>
      </c>
      <c r="J35" s="311" t="s">
        <v>1</v>
      </c>
      <c r="K35" s="338" t="s">
        <v>16</v>
      </c>
      <c r="L35" s="16" t="s">
        <v>16</v>
      </c>
      <c r="M35" s="657" t="s">
        <v>1</v>
      </c>
      <c r="N35"/>
    </row>
    <row r="36" spans="1:14" s="106" customFormat="1" ht="18" customHeight="1">
      <c r="A36" s="105" t="s">
        <v>17</v>
      </c>
      <c r="B36" s="111">
        <v>178.35</v>
      </c>
      <c r="C36" s="382"/>
      <c r="D36" s="383">
        <f>B36-C36</f>
        <v>178.35</v>
      </c>
      <c r="E36" s="384" t="e">
        <f>B36/C36</f>
        <v>#DIV/0!</v>
      </c>
      <c r="F36" s="111">
        <v>179.74</v>
      </c>
      <c r="G36" s="254">
        <v>180.68</v>
      </c>
      <c r="H36" s="259">
        <f>F36-G36</f>
        <v>-0.93999999999999773</v>
      </c>
      <c r="I36" s="255">
        <f>B36-F36</f>
        <v>-1.3900000000000148</v>
      </c>
      <c r="J36" s="113">
        <f>B36/F36</f>
        <v>0.99226660732168681</v>
      </c>
      <c r="K36" s="114">
        <v>172.85</v>
      </c>
      <c r="L36" s="399">
        <f>B36-K36</f>
        <v>5.5</v>
      </c>
      <c r="M36" s="400">
        <f>B36/K36</f>
        <v>1.0318194966734162</v>
      </c>
    </row>
    <row r="37" spans="1:14" s="105" customFormat="1" ht="18" customHeight="1">
      <c r="A37" s="105" t="s">
        <v>18</v>
      </c>
      <c r="B37" s="116">
        <v>27.22</v>
      </c>
      <c r="C37" s="382"/>
      <c r="D37" s="383">
        <f t="shared" ref="D37:D58" si="7">B37-C37</f>
        <v>27.22</v>
      </c>
      <c r="E37" s="384" t="e">
        <f t="shared" ref="E37:E58" si="8">B37/C37</f>
        <v>#DIV/0!</v>
      </c>
      <c r="F37" s="116">
        <v>28.17</v>
      </c>
      <c r="G37" s="255">
        <v>27.9</v>
      </c>
      <c r="H37" s="259">
        <f t="shared" ref="H37:H58" si="9">F37-G37</f>
        <v>0.27000000000000313</v>
      </c>
      <c r="I37" s="255">
        <f t="shared" ref="I37:I58" si="10">B37-F37</f>
        <v>-0.95000000000000284</v>
      </c>
      <c r="J37" s="113">
        <f t="shared" ref="J37:J58" si="11">B37/F37</f>
        <v>0.96627618033368823</v>
      </c>
      <c r="K37" s="114">
        <v>21.09</v>
      </c>
      <c r="L37" s="399">
        <f t="shared" ref="L37:L58" si="12">B37-K37</f>
        <v>6.129999999999999</v>
      </c>
      <c r="M37" s="400">
        <f t="shared" ref="M37:M58" si="13">B37/K37</f>
        <v>1.2906590801327642</v>
      </c>
      <c r="N37" s="106"/>
    </row>
    <row r="38" spans="1:14" ht="18" customHeight="1">
      <c r="A38" s="368" t="s">
        <v>19</v>
      </c>
      <c r="B38" s="369">
        <v>151.13</v>
      </c>
      <c r="C38" s="385"/>
      <c r="D38" s="386">
        <f t="shared" si="7"/>
        <v>151.13</v>
      </c>
      <c r="E38" s="387" t="e">
        <f t="shared" si="8"/>
        <v>#DIV/0!</v>
      </c>
      <c r="F38" s="369">
        <v>151.58000000000001</v>
      </c>
      <c r="G38" s="370">
        <v>152.78</v>
      </c>
      <c r="H38" s="371">
        <f t="shared" si="9"/>
        <v>-1.1999999999999886</v>
      </c>
      <c r="I38" s="370">
        <f t="shared" si="10"/>
        <v>-0.45000000000001705</v>
      </c>
      <c r="J38" s="372">
        <f t="shared" si="11"/>
        <v>0.99703127061617614</v>
      </c>
      <c r="K38" s="373">
        <v>151.76</v>
      </c>
      <c r="L38" s="401">
        <f t="shared" si="12"/>
        <v>-0.62999999999999545</v>
      </c>
      <c r="M38" s="402">
        <f t="shared" si="13"/>
        <v>0.99584870848708495</v>
      </c>
      <c r="N38" s="106"/>
    </row>
    <row r="39" spans="1:14" ht="18" customHeight="1">
      <c r="A39" s="105" t="s">
        <v>20</v>
      </c>
      <c r="B39" s="116">
        <v>83</v>
      </c>
      <c r="C39" s="382"/>
      <c r="D39" s="383">
        <f t="shared" si="7"/>
        <v>83</v>
      </c>
      <c r="E39" s="384" t="e">
        <f t="shared" si="8"/>
        <v>#DIV/0!</v>
      </c>
      <c r="F39" s="116">
        <v>81.2</v>
      </c>
      <c r="G39" s="255">
        <v>81.599999999999994</v>
      </c>
      <c r="H39" s="259">
        <f t="shared" si="9"/>
        <v>-0.39999999999999147</v>
      </c>
      <c r="I39" s="255">
        <f t="shared" si="10"/>
        <v>1.7999999999999972</v>
      </c>
      <c r="J39" s="113">
        <f t="shared" si="11"/>
        <v>1.0221674876847291</v>
      </c>
      <c r="K39" s="114">
        <v>82.54</v>
      </c>
      <c r="L39" s="399">
        <f t="shared" si="12"/>
        <v>0.45999999999999375</v>
      </c>
      <c r="M39" s="400">
        <f t="shared" si="13"/>
        <v>1.005573055488248</v>
      </c>
      <c r="N39" s="105"/>
    </row>
    <row r="40" spans="1:14" ht="18" customHeight="1">
      <c r="A40" s="3" t="s">
        <v>21</v>
      </c>
      <c r="B40" s="102">
        <v>11</v>
      </c>
      <c r="C40" s="388"/>
      <c r="D40" s="389">
        <f t="shared" si="7"/>
        <v>11</v>
      </c>
      <c r="E40" s="390" t="e">
        <f t="shared" si="8"/>
        <v>#DIV/0!</v>
      </c>
      <c r="F40" s="102">
        <v>10.199999999999999</v>
      </c>
      <c r="G40" s="256">
        <v>10.1</v>
      </c>
      <c r="H40" s="199">
        <f t="shared" si="9"/>
        <v>9.9999999999999645E-2</v>
      </c>
      <c r="I40" s="375">
        <f t="shared" si="10"/>
        <v>0.80000000000000071</v>
      </c>
      <c r="J40" s="7">
        <f t="shared" si="11"/>
        <v>1.0784313725490198</v>
      </c>
      <c r="K40" s="107">
        <v>9.6</v>
      </c>
      <c r="L40" s="73">
        <f t="shared" si="12"/>
        <v>1.4000000000000004</v>
      </c>
      <c r="M40" s="403">
        <f t="shared" si="13"/>
        <v>1.1458333333333335</v>
      </c>
    </row>
    <row r="41" spans="1:14" ht="18" customHeight="1">
      <c r="A41" s="3" t="s">
        <v>22</v>
      </c>
      <c r="B41" s="102">
        <v>19</v>
      </c>
      <c r="C41" s="388"/>
      <c r="D41" s="389">
        <f t="shared" si="7"/>
        <v>19</v>
      </c>
      <c r="E41" s="390" t="e">
        <f t="shared" si="8"/>
        <v>#DIV/0!</v>
      </c>
      <c r="F41" s="102">
        <v>24</v>
      </c>
      <c r="G41" s="256">
        <v>25</v>
      </c>
      <c r="H41" s="199">
        <f t="shared" si="9"/>
        <v>-1</v>
      </c>
      <c r="I41" s="375">
        <f t="shared" si="10"/>
        <v>-5</v>
      </c>
      <c r="J41" s="7">
        <f t="shared" si="11"/>
        <v>0.79166666666666663</v>
      </c>
      <c r="K41" s="107">
        <v>16.12</v>
      </c>
      <c r="L41" s="73">
        <f t="shared" si="12"/>
        <v>2.879999999999999</v>
      </c>
      <c r="M41" s="403">
        <f t="shared" si="13"/>
        <v>1.1786600496277915</v>
      </c>
    </row>
    <row r="42" spans="1:14" s="105" customFormat="1" ht="18" customHeight="1">
      <c r="A42" s="3" t="s">
        <v>23</v>
      </c>
      <c r="B42" s="102">
        <v>22</v>
      </c>
      <c r="C42" s="388"/>
      <c r="D42" s="389">
        <f t="shared" si="7"/>
        <v>22</v>
      </c>
      <c r="E42" s="390" t="e">
        <f t="shared" si="8"/>
        <v>#DIV/0!</v>
      </c>
      <c r="F42" s="102">
        <v>20</v>
      </c>
      <c r="G42" s="256">
        <v>20</v>
      </c>
      <c r="H42" s="199">
        <f t="shared" si="9"/>
        <v>0</v>
      </c>
      <c r="I42" s="375">
        <f t="shared" si="10"/>
        <v>2</v>
      </c>
      <c r="J42" s="7">
        <f t="shared" si="11"/>
        <v>1.1000000000000001</v>
      </c>
      <c r="K42" s="107">
        <v>22.13</v>
      </c>
      <c r="L42" s="73">
        <f t="shared" si="12"/>
        <v>-0.12999999999999901</v>
      </c>
      <c r="M42" s="403">
        <f t="shared" si="13"/>
        <v>0.99412562132851334</v>
      </c>
      <c r="N42"/>
    </row>
    <row r="43" spans="1:14" ht="18" customHeight="1">
      <c r="A43" s="34" t="s">
        <v>55</v>
      </c>
      <c r="B43" s="84">
        <v>31</v>
      </c>
      <c r="C43" s="391"/>
      <c r="D43" s="392">
        <f t="shared" si="7"/>
        <v>31</v>
      </c>
      <c r="E43" s="393" t="e">
        <f t="shared" si="8"/>
        <v>#DIV/0!</v>
      </c>
      <c r="F43" s="84">
        <v>27</v>
      </c>
      <c r="G43" s="257">
        <v>26.5</v>
      </c>
      <c r="H43" s="203">
        <f t="shared" si="9"/>
        <v>0.5</v>
      </c>
      <c r="I43" s="376">
        <f t="shared" si="10"/>
        <v>4</v>
      </c>
      <c r="J43" s="22">
        <f t="shared" si="11"/>
        <v>1.1481481481481481</v>
      </c>
      <c r="K43" s="110">
        <v>34.69</v>
      </c>
      <c r="L43" s="404">
        <f t="shared" si="12"/>
        <v>-3.6899999999999977</v>
      </c>
      <c r="M43" s="405">
        <f t="shared" si="13"/>
        <v>0.89362928797924479</v>
      </c>
    </row>
    <row r="44" spans="1:14" ht="18" customHeight="1">
      <c r="A44" s="105" t="s">
        <v>24</v>
      </c>
      <c r="B44" s="116">
        <v>6.33</v>
      </c>
      <c r="C44" s="382"/>
      <c r="D44" s="383">
        <f t="shared" si="7"/>
        <v>6.33</v>
      </c>
      <c r="E44" s="384" t="e">
        <f t="shared" si="8"/>
        <v>#DIV/0!</v>
      </c>
      <c r="F44" s="116">
        <v>6.29</v>
      </c>
      <c r="G44" s="255">
        <v>6.89</v>
      </c>
      <c r="H44" s="259">
        <f t="shared" si="9"/>
        <v>-0.59999999999999964</v>
      </c>
      <c r="I44" s="255">
        <f t="shared" si="10"/>
        <v>4.0000000000000036E-2</v>
      </c>
      <c r="J44" s="113">
        <f t="shared" si="11"/>
        <v>1.0063593004769475</v>
      </c>
      <c r="K44" s="114">
        <v>6.45</v>
      </c>
      <c r="L44" s="399">
        <f t="shared" si="12"/>
        <v>-0.12000000000000011</v>
      </c>
      <c r="M44" s="400">
        <f t="shared" si="13"/>
        <v>0.98139534883720925</v>
      </c>
      <c r="N44" s="105"/>
    </row>
    <row r="45" spans="1:14" ht="18" customHeight="1">
      <c r="A45" s="3" t="s">
        <v>25</v>
      </c>
      <c r="B45" s="102">
        <v>1</v>
      </c>
      <c r="C45" s="388"/>
      <c r="D45" s="389">
        <f t="shared" si="7"/>
        <v>1</v>
      </c>
      <c r="E45" s="390" t="e">
        <f t="shared" si="8"/>
        <v>#DIV/0!</v>
      </c>
      <c r="F45" s="102">
        <v>0.8</v>
      </c>
      <c r="G45" s="256">
        <v>1.4</v>
      </c>
      <c r="H45" s="199">
        <f t="shared" si="9"/>
        <v>-0.59999999999999987</v>
      </c>
      <c r="I45" s="375">
        <f t="shared" si="10"/>
        <v>0.19999999999999996</v>
      </c>
      <c r="J45" s="7">
        <f t="shared" si="11"/>
        <v>1.25</v>
      </c>
      <c r="K45" s="107">
        <v>1.06</v>
      </c>
      <c r="L45" s="73">
        <f t="shared" si="12"/>
        <v>-6.0000000000000053E-2</v>
      </c>
      <c r="M45" s="403">
        <f t="shared" si="13"/>
        <v>0.94339622641509424</v>
      </c>
    </row>
    <row r="46" spans="1:14" ht="18" customHeight="1">
      <c r="A46" s="3" t="s">
        <v>26</v>
      </c>
      <c r="B46" s="102">
        <v>0.8</v>
      </c>
      <c r="C46" s="388"/>
      <c r="D46" s="389">
        <f t="shared" si="7"/>
        <v>0.8</v>
      </c>
      <c r="E46" s="390" t="e">
        <f t="shared" si="8"/>
        <v>#DIV/0!</v>
      </c>
      <c r="F46" s="102">
        <v>0.8</v>
      </c>
      <c r="G46" s="256">
        <v>0.8</v>
      </c>
      <c r="H46" s="199">
        <f t="shared" si="9"/>
        <v>0</v>
      </c>
      <c r="I46" s="375">
        <f t="shared" si="10"/>
        <v>0</v>
      </c>
      <c r="J46" s="7">
        <f t="shared" si="11"/>
        <v>1</v>
      </c>
      <c r="K46" s="107">
        <v>0.73</v>
      </c>
      <c r="L46" s="73">
        <f t="shared" si="12"/>
        <v>7.0000000000000062E-2</v>
      </c>
      <c r="M46" s="403">
        <f t="shared" si="13"/>
        <v>1.0958904109589043</v>
      </c>
    </row>
    <row r="47" spans="1:14" ht="18" customHeight="1">
      <c r="A47" s="579" t="s">
        <v>120</v>
      </c>
      <c r="B47" s="588">
        <f>B36-B46</f>
        <v>177.54999999999998</v>
      </c>
      <c r="C47" s="599"/>
      <c r="D47" s="589">
        <f t="shared" si="7"/>
        <v>177.54999999999998</v>
      </c>
      <c r="E47" s="581" t="e">
        <f t="shared" si="8"/>
        <v>#DIV/0!</v>
      </c>
      <c r="F47" s="588">
        <f>F36-F46</f>
        <v>178.94</v>
      </c>
      <c r="G47" s="591">
        <v>179.88</v>
      </c>
      <c r="H47" s="593">
        <f t="shared" si="9"/>
        <v>-0.93999999999999773</v>
      </c>
      <c r="I47" s="591">
        <f t="shared" si="10"/>
        <v>-1.3900000000000148</v>
      </c>
      <c r="J47" s="584">
        <f t="shared" si="11"/>
        <v>0.9922320330837151</v>
      </c>
      <c r="K47" s="604">
        <f>K36-K46</f>
        <v>172.12</v>
      </c>
      <c r="L47" s="602">
        <f>K47</f>
        <v>172.12</v>
      </c>
      <c r="M47" s="586">
        <f t="shared" si="13"/>
        <v>1.031547757378573</v>
      </c>
      <c r="N47" s="579"/>
    </row>
    <row r="48" spans="1:14" ht="18" customHeight="1">
      <c r="A48" s="596" t="s">
        <v>121</v>
      </c>
      <c r="B48" s="580">
        <f>B46/B36</f>
        <v>4.4855620970002804E-3</v>
      </c>
      <c r="C48" s="603"/>
      <c r="D48" s="581">
        <f t="shared" si="7"/>
        <v>4.4855620970002804E-3</v>
      </c>
      <c r="E48" s="581" t="e">
        <f t="shared" si="8"/>
        <v>#DIV/0!</v>
      </c>
      <c r="F48" s="580">
        <f>F46/F36</f>
        <v>4.4508734839212192E-3</v>
      </c>
      <c r="G48" s="582">
        <v>4.4277175116227583E-3</v>
      </c>
      <c r="H48" s="583">
        <f t="shared" si="9"/>
        <v>2.3155972298460892E-5</v>
      </c>
      <c r="I48" s="582">
        <f t="shared" si="10"/>
        <v>3.4688613079061209E-5</v>
      </c>
      <c r="J48" s="584">
        <f t="shared" si="11"/>
        <v>1.0077936641435381</v>
      </c>
      <c r="K48" s="605">
        <f>K46/K36</f>
        <v>4.2233150130170666E-3</v>
      </c>
      <c r="L48" s="585">
        <f>K48</f>
        <v>4.2233150130170666E-3</v>
      </c>
      <c r="M48" s="586">
        <f t="shared" si="13"/>
        <v>1.0620950800910938</v>
      </c>
      <c r="N48" s="596"/>
    </row>
    <row r="49" spans="1:14" ht="18" customHeight="1">
      <c r="A49" s="3" t="s">
        <v>27</v>
      </c>
      <c r="B49" s="102">
        <v>0.54</v>
      </c>
      <c r="C49" s="388"/>
      <c r="D49" s="389">
        <f t="shared" si="7"/>
        <v>0.54</v>
      </c>
      <c r="E49" s="390" t="e">
        <f t="shared" si="8"/>
        <v>#DIV/0!</v>
      </c>
      <c r="F49" s="102">
        <v>0.55000000000000004</v>
      </c>
      <c r="G49" s="256">
        <v>0.55000000000000004</v>
      </c>
      <c r="H49" s="199">
        <f t="shared" si="9"/>
        <v>0</v>
      </c>
      <c r="I49" s="375">
        <f t="shared" si="10"/>
        <v>-1.0000000000000009E-2</v>
      </c>
      <c r="J49" s="7">
        <f t="shared" si="11"/>
        <v>0.98181818181818181</v>
      </c>
      <c r="K49" s="107">
        <v>0.55000000000000004</v>
      </c>
      <c r="L49" s="73">
        <f t="shared" si="12"/>
        <v>-1.0000000000000009E-2</v>
      </c>
      <c r="M49" s="403">
        <f t="shared" si="13"/>
        <v>0.98181818181818181</v>
      </c>
    </row>
    <row r="50" spans="1:14" s="105" customFormat="1" ht="18" customHeight="1">
      <c r="A50" s="3" t="s">
        <v>28</v>
      </c>
      <c r="B50" s="102">
        <v>0.69</v>
      </c>
      <c r="C50" s="388"/>
      <c r="D50" s="389">
        <f t="shared" si="7"/>
        <v>0.69</v>
      </c>
      <c r="E50" s="390" t="e">
        <f t="shared" si="8"/>
        <v>#DIV/0!</v>
      </c>
      <c r="F50" s="102">
        <v>0.66</v>
      </c>
      <c r="G50" s="256">
        <v>0.66</v>
      </c>
      <c r="H50" s="199">
        <f t="shared" si="9"/>
        <v>0</v>
      </c>
      <c r="I50" s="375">
        <f t="shared" si="10"/>
        <v>2.9999999999999916E-2</v>
      </c>
      <c r="J50" s="7">
        <f t="shared" si="11"/>
        <v>1.0454545454545454</v>
      </c>
      <c r="K50" s="107">
        <v>0.71</v>
      </c>
      <c r="L50" s="73">
        <f t="shared" si="12"/>
        <v>-2.0000000000000018E-2</v>
      </c>
      <c r="M50" s="403">
        <f t="shared" si="13"/>
        <v>0.97183098591549288</v>
      </c>
      <c r="N50"/>
    </row>
    <row r="51" spans="1:14" ht="18" customHeight="1">
      <c r="A51" s="3" t="s">
        <v>29</v>
      </c>
      <c r="B51" s="102">
        <v>0.6</v>
      </c>
      <c r="C51" s="388"/>
      <c r="D51" s="389">
        <f t="shared" si="7"/>
        <v>0.6</v>
      </c>
      <c r="E51" s="390" t="e">
        <f t="shared" si="8"/>
        <v>#DIV/0!</v>
      </c>
      <c r="F51" s="102">
        <v>0.7</v>
      </c>
      <c r="G51" s="256">
        <v>0.7</v>
      </c>
      <c r="H51" s="199">
        <f t="shared" si="9"/>
        <v>0</v>
      </c>
      <c r="I51" s="375">
        <f t="shared" si="10"/>
        <v>-9.9999999999999978E-2</v>
      </c>
      <c r="J51" s="7">
        <f t="shared" si="11"/>
        <v>0.85714285714285721</v>
      </c>
      <c r="K51" s="107">
        <v>0.6</v>
      </c>
      <c r="L51" s="73">
        <f t="shared" si="12"/>
        <v>0</v>
      </c>
      <c r="M51" s="403">
        <f t="shared" si="13"/>
        <v>1</v>
      </c>
    </row>
    <row r="52" spans="1:14" ht="18" customHeight="1">
      <c r="A52" s="101" t="s">
        <v>30</v>
      </c>
      <c r="B52" s="102">
        <v>1.03</v>
      </c>
      <c r="C52" s="388"/>
      <c r="D52" s="389">
        <f t="shared" si="7"/>
        <v>1.03</v>
      </c>
      <c r="E52" s="390" t="e">
        <f t="shared" si="8"/>
        <v>#DIV/0!</v>
      </c>
      <c r="F52" s="102">
        <v>1.02</v>
      </c>
      <c r="G52" s="256">
        <v>1.02</v>
      </c>
      <c r="H52" s="199">
        <f t="shared" si="9"/>
        <v>0</v>
      </c>
      <c r="I52" s="375">
        <f t="shared" si="10"/>
        <v>1.0000000000000009E-2</v>
      </c>
      <c r="J52" s="24">
        <f t="shared" si="11"/>
        <v>1.0098039215686274</v>
      </c>
      <c r="K52" s="107">
        <v>0.97</v>
      </c>
      <c r="L52" s="73">
        <f t="shared" si="12"/>
        <v>6.0000000000000053E-2</v>
      </c>
      <c r="M52" s="403">
        <f t="shared" si="13"/>
        <v>1.0618556701030928</v>
      </c>
    </row>
    <row r="53" spans="1:14" s="88" customFormat="1" ht="18" customHeight="1">
      <c r="A53" s="34" t="s">
        <v>31</v>
      </c>
      <c r="B53" s="84">
        <v>0.5</v>
      </c>
      <c r="C53" s="391"/>
      <c r="D53" s="392">
        <f t="shared" si="7"/>
        <v>0.5</v>
      </c>
      <c r="E53" s="393" t="e">
        <f t="shared" si="8"/>
        <v>#DIV/0!</v>
      </c>
      <c r="F53" s="84">
        <v>0.4</v>
      </c>
      <c r="G53" s="257">
        <v>0.4</v>
      </c>
      <c r="H53" s="203">
        <f t="shared" si="9"/>
        <v>0</v>
      </c>
      <c r="I53" s="376">
        <f t="shared" si="10"/>
        <v>9.9999999999999978E-2</v>
      </c>
      <c r="J53" s="22">
        <f t="shared" si="11"/>
        <v>1.25</v>
      </c>
      <c r="K53" s="110">
        <v>1.1299999999999999</v>
      </c>
      <c r="L53" s="404">
        <f t="shared" si="12"/>
        <v>-0.62999999999999989</v>
      </c>
      <c r="M53" s="405">
        <f t="shared" si="13"/>
        <v>0.44247787610619471</v>
      </c>
      <c r="N53"/>
    </row>
    <row r="54" spans="1:14" s="614" customFormat="1" ht="18" customHeight="1">
      <c r="A54" s="105" t="s">
        <v>32</v>
      </c>
      <c r="B54" s="116">
        <v>51.36</v>
      </c>
      <c r="C54" s="382"/>
      <c r="D54" s="383">
        <f t="shared" si="7"/>
        <v>51.36</v>
      </c>
      <c r="E54" s="384" t="e">
        <f t="shared" si="8"/>
        <v>#DIV/0!</v>
      </c>
      <c r="F54" s="116">
        <v>53.38</v>
      </c>
      <c r="G54" s="255">
        <v>53.37</v>
      </c>
      <c r="H54" s="259">
        <f t="shared" si="9"/>
        <v>1.0000000000005116E-2</v>
      </c>
      <c r="I54" s="255">
        <f t="shared" si="10"/>
        <v>-2.0200000000000031</v>
      </c>
      <c r="J54" s="113">
        <f t="shared" si="11"/>
        <v>0.96215811165230414</v>
      </c>
      <c r="K54" s="114">
        <v>51.48</v>
      </c>
      <c r="L54" s="399">
        <f t="shared" si="12"/>
        <v>-0.11999999999999744</v>
      </c>
      <c r="M54" s="400">
        <f t="shared" si="13"/>
        <v>0.99766899766899775</v>
      </c>
      <c r="N54" s="105"/>
    </row>
    <row r="55" spans="1:14" ht="18" customHeight="1">
      <c r="A55" s="3" t="s">
        <v>33</v>
      </c>
      <c r="B55" s="102">
        <v>29</v>
      </c>
      <c r="C55" s="388"/>
      <c r="D55" s="389">
        <f t="shared" si="7"/>
        <v>29</v>
      </c>
      <c r="E55" s="390" t="e">
        <f t="shared" si="8"/>
        <v>#DIV/0!</v>
      </c>
      <c r="F55" s="102">
        <v>28</v>
      </c>
      <c r="G55" s="256">
        <v>28</v>
      </c>
      <c r="H55" s="199">
        <f t="shared" si="9"/>
        <v>0</v>
      </c>
      <c r="I55" s="375">
        <f t="shared" si="10"/>
        <v>1</v>
      </c>
      <c r="J55" s="7">
        <f t="shared" si="11"/>
        <v>1.0357142857142858</v>
      </c>
      <c r="K55" s="107">
        <v>25.54</v>
      </c>
      <c r="L55" s="73">
        <f t="shared" si="12"/>
        <v>3.4600000000000009</v>
      </c>
      <c r="M55" s="403">
        <f t="shared" si="13"/>
        <v>1.1354737666405639</v>
      </c>
    </row>
    <row r="56" spans="1:14" ht="18" customHeight="1">
      <c r="A56" s="3" t="s">
        <v>34</v>
      </c>
      <c r="B56" s="102">
        <v>7</v>
      </c>
      <c r="C56" s="388"/>
      <c r="D56" s="389">
        <f t="shared" si="7"/>
        <v>7</v>
      </c>
      <c r="E56" s="390" t="e">
        <f t="shared" si="8"/>
        <v>#DIV/0!</v>
      </c>
      <c r="F56" s="102">
        <v>7</v>
      </c>
      <c r="G56" s="256">
        <v>7</v>
      </c>
      <c r="H56" s="199">
        <f t="shared" si="9"/>
        <v>0</v>
      </c>
      <c r="I56" s="375">
        <f t="shared" si="10"/>
        <v>0</v>
      </c>
      <c r="J56" s="7">
        <f t="shared" si="11"/>
        <v>1</v>
      </c>
      <c r="K56" s="107">
        <v>7.6</v>
      </c>
      <c r="L56" s="73">
        <f t="shared" si="12"/>
        <v>-0.59999999999999964</v>
      </c>
      <c r="M56" s="403">
        <f t="shared" si="13"/>
        <v>0.92105263157894746</v>
      </c>
    </row>
    <row r="57" spans="1:14" ht="18" customHeight="1">
      <c r="A57" s="101" t="s">
        <v>35</v>
      </c>
      <c r="B57" s="102">
        <v>14.5</v>
      </c>
      <c r="C57" s="388"/>
      <c r="D57" s="389">
        <f t="shared" si="7"/>
        <v>14.5</v>
      </c>
      <c r="E57" s="390" t="e">
        <f t="shared" si="8"/>
        <v>#DIV/0!</v>
      </c>
      <c r="F57" s="102">
        <v>17.3</v>
      </c>
      <c r="G57" s="256">
        <v>17.3</v>
      </c>
      <c r="H57" s="199">
        <f t="shared" si="9"/>
        <v>0</v>
      </c>
      <c r="I57" s="375">
        <f t="shared" si="10"/>
        <v>-2.8000000000000007</v>
      </c>
      <c r="J57" s="24">
        <f t="shared" si="11"/>
        <v>0.83815028901734101</v>
      </c>
      <c r="K57" s="107">
        <v>17.43</v>
      </c>
      <c r="L57" s="73">
        <f t="shared" si="12"/>
        <v>-2.9299999999999997</v>
      </c>
      <c r="M57" s="403">
        <f t="shared" si="13"/>
        <v>0.83189902467010901</v>
      </c>
      <c r="N57" s="88"/>
    </row>
    <row r="58" spans="1:14" s="196" customFormat="1" ht="18" customHeight="1">
      <c r="A58" s="606" t="s">
        <v>96</v>
      </c>
      <c r="B58" s="615">
        <f>B54-B55-B56-B57</f>
        <v>0.85999999999999943</v>
      </c>
      <c r="C58" s="616"/>
      <c r="D58" s="617">
        <f t="shared" si="7"/>
        <v>0.85999999999999943</v>
      </c>
      <c r="E58" s="609" t="e">
        <f t="shared" si="8"/>
        <v>#DIV/0!</v>
      </c>
      <c r="F58" s="615">
        <f>F54-F55-F56-F57</f>
        <v>1.0800000000000018</v>
      </c>
      <c r="G58" s="618">
        <v>1.0699999999999967</v>
      </c>
      <c r="H58" s="619">
        <f t="shared" si="9"/>
        <v>1.0000000000005116E-2</v>
      </c>
      <c r="I58" s="618">
        <f t="shared" si="10"/>
        <v>-0.22000000000000242</v>
      </c>
      <c r="J58" s="611">
        <f t="shared" si="11"/>
        <v>0.79629629629629439</v>
      </c>
      <c r="K58" s="615">
        <f>K54-K55-K56-K57</f>
        <v>0.90999999999999659</v>
      </c>
      <c r="L58" s="620">
        <f t="shared" si="12"/>
        <v>-4.9999999999997158E-2</v>
      </c>
      <c r="M58" s="613">
        <f t="shared" si="13"/>
        <v>0.94505494505494803</v>
      </c>
      <c r="N58" s="614"/>
    </row>
    <row r="59" spans="1:14" ht="18" customHeight="1"/>
    <row r="60" spans="1:14" s="105" customFormat="1" ht="18" customHeight="1">
      <c r="A60" s="2" t="s">
        <v>218</v>
      </c>
      <c r="B60"/>
      <c r="C60"/>
      <c r="D60"/>
      <c r="E60" s="308"/>
      <c r="F60"/>
      <c r="G60"/>
      <c r="H60"/>
      <c r="I60"/>
      <c r="J60" s="308"/>
      <c r="K60"/>
      <c r="L60"/>
      <c r="M60" s="308"/>
      <c r="N60"/>
    </row>
    <row r="61" spans="1:14" s="106" customFormat="1" ht="18" customHeight="1">
      <c r="A61" s="21"/>
      <c r="B61" s="21"/>
      <c r="C61" s="21"/>
      <c r="D61" s="21"/>
      <c r="E61" s="309"/>
      <c r="F61" s="21"/>
      <c r="G61" s="21"/>
      <c r="H61" s="21"/>
      <c r="I61" s="21"/>
      <c r="J61" s="309"/>
      <c r="K61" s="21"/>
      <c r="L61" s="21"/>
      <c r="M61" s="309"/>
      <c r="N61"/>
    </row>
    <row r="62" spans="1:14" s="106" customFormat="1" ht="60" customHeight="1">
      <c r="A62" s="121" t="s">
        <v>84</v>
      </c>
      <c r="B62" s="337" t="s">
        <v>488</v>
      </c>
      <c r="C62" s="377" t="s">
        <v>510</v>
      </c>
      <c r="D62" s="378" t="s">
        <v>511</v>
      </c>
      <c r="E62" s="652" t="s">
        <v>512</v>
      </c>
      <c r="F62" s="337" t="s">
        <v>489</v>
      </c>
      <c r="G62" s="123" t="s">
        <v>513</v>
      </c>
      <c r="H62" s="258" t="s">
        <v>514</v>
      </c>
      <c r="I62" s="374" t="s">
        <v>200</v>
      </c>
      <c r="J62" s="310" t="s">
        <v>201</v>
      </c>
      <c r="K62" s="337" t="s">
        <v>219</v>
      </c>
      <c r="L62" s="394" t="s">
        <v>186</v>
      </c>
      <c r="M62" s="656" t="s">
        <v>187</v>
      </c>
      <c r="N62" s="196"/>
    </row>
    <row r="63" spans="1:14" s="105" customFormat="1" ht="18" customHeight="1">
      <c r="A63" s="10"/>
      <c r="B63" s="338" t="s">
        <v>16</v>
      </c>
      <c r="C63" s="20" t="s">
        <v>16</v>
      </c>
      <c r="D63" s="380" t="s">
        <v>16</v>
      </c>
      <c r="E63" s="653" t="s">
        <v>1</v>
      </c>
      <c r="F63" s="340" t="s">
        <v>16</v>
      </c>
      <c r="G63" s="27" t="s">
        <v>16</v>
      </c>
      <c r="H63" s="6" t="s">
        <v>16</v>
      </c>
      <c r="I63" s="27" t="s">
        <v>16</v>
      </c>
      <c r="J63" s="311" t="s">
        <v>1</v>
      </c>
      <c r="K63" s="338" t="s">
        <v>16</v>
      </c>
      <c r="L63" s="16" t="s">
        <v>16</v>
      </c>
      <c r="M63" s="657" t="s">
        <v>1</v>
      </c>
      <c r="N63"/>
    </row>
    <row r="64" spans="1:14" ht="18" customHeight="1">
      <c r="A64" s="105" t="s">
        <v>17</v>
      </c>
      <c r="B64" s="111">
        <v>178.53</v>
      </c>
      <c r="C64" s="382"/>
      <c r="D64" s="383">
        <f>B64-C64</f>
        <v>178.53</v>
      </c>
      <c r="E64" s="384" t="e">
        <f>B64/C64</f>
        <v>#DIV/0!</v>
      </c>
      <c r="F64" s="111">
        <v>175.45</v>
      </c>
      <c r="G64" s="254">
        <v>176.17</v>
      </c>
      <c r="H64" s="259">
        <f>F64-G64</f>
        <v>-0.71999999999999886</v>
      </c>
      <c r="I64" s="255">
        <f>B64-F64</f>
        <v>3.0800000000000125</v>
      </c>
      <c r="J64" s="113">
        <f>B64/F64</f>
        <v>1.0175548589341694</v>
      </c>
      <c r="K64" s="114">
        <v>169.95</v>
      </c>
      <c r="L64" s="399">
        <f>B64-K64</f>
        <v>8.5800000000000125</v>
      </c>
      <c r="M64" s="398">
        <f>B64/K64</f>
        <v>1.0504854368932039</v>
      </c>
      <c r="N64" s="106"/>
    </row>
    <row r="65" spans="1:14" ht="18" customHeight="1">
      <c r="A65" s="105" t="s">
        <v>18</v>
      </c>
      <c r="B65" s="116">
        <v>3.4</v>
      </c>
      <c r="C65" s="382"/>
      <c r="D65" s="383">
        <f t="shared" ref="D65:D86" si="14">B65-C65</f>
        <v>3.4</v>
      </c>
      <c r="E65" s="384" t="e">
        <f t="shared" ref="E65:E86" si="15">B65/C65</f>
        <v>#DIV/0!</v>
      </c>
      <c r="F65" s="116">
        <v>3.13</v>
      </c>
      <c r="G65" s="255">
        <v>2.99</v>
      </c>
      <c r="H65" s="259">
        <f t="shared" ref="H65:H86" si="16">F65-G65</f>
        <v>0.13999999999999968</v>
      </c>
      <c r="I65" s="255">
        <f t="shared" ref="I65:I86" si="17">B65-F65</f>
        <v>0.27</v>
      </c>
      <c r="J65" s="113">
        <f t="shared" ref="J65:J86" si="18">B65/F65</f>
        <v>1.0862619808306708</v>
      </c>
      <c r="K65" s="114">
        <v>3.07</v>
      </c>
      <c r="L65" s="399">
        <f t="shared" ref="L65:L86" si="19">B65-K65</f>
        <v>0.33000000000000007</v>
      </c>
      <c r="M65" s="400">
        <f t="shared" ref="M65:M86" si="20">B65/K65</f>
        <v>1.1074918566775245</v>
      </c>
      <c r="N65" s="106"/>
    </row>
    <row r="66" spans="1:14" ht="18" customHeight="1">
      <c r="A66" s="368" t="s">
        <v>19</v>
      </c>
      <c r="B66" s="369">
        <v>175.13</v>
      </c>
      <c r="C66" s="385"/>
      <c r="D66" s="386">
        <f t="shared" si="14"/>
        <v>175.13</v>
      </c>
      <c r="E66" s="387" t="e">
        <f t="shared" si="15"/>
        <v>#DIV/0!</v>
      </c>
      <c r="F66" s="369">
        <v>172.32</v>
      </c>
      <c r="G66" s="370">
        <v>173.18</v>
      </c>
      <c r="H66" s="371">
        <f t="shared" si="16"/>
        <v>-0.86000000000001364</v>
      </c>
      <c r="I66" s="370">
        <f t="shared" si="17"/>
        <v>2.8100000000000023</v>
      </c>
      <c r="J66" s="372">
        <f t="shared" si="18"/>
        <v>1.0163068709377903</v>
      </c>
      <c r="K66" s="373">
        <v>166.88</v>
      </c>
      <c r="L66" s="401">
        <f t="shared" si="19"/>
        <v>8.25</v>
      </c>
      <c r="M66" s="402">
        <f t="shared" si="20"/>
        <v>1.0494367209971236</v>
      </c>
      <c r="N66" s="106"/>
    </row>
    <row r="67" spans="1:14" ht="18" customHeight="1">
      <c r="A67" s="105" t="s">
        <v>20</v>
      </c>
      <c r="B67" s="116">
        <v>7.11</v>
      </c>
      <c r="C67" s="382"/>
      <c r="D67" s="383">
        <f t="shared" si="14"/>
        <v>7.11</v>
      </c>
      <c r="E67" s="384" t="e">
        <f t="shared" si="15"/>
        <v>#DIV/0!</v>
      </c>
      <c r="F67" s="116">
        <v>6.14</v>
      </c>
      <c r="G67" s="255">
        <v>6.14</v>
      </c>
      <c r="H67" s="259">
        <f t="shared" si="16"/>
        <v>0</v>
      </c>
      <c r="I67" s="255">
        <f t="shared" si="17"/>
        <v>0.97000000000000064</v>
      </c>
      <c r="J67" s="113">
        <f t="shared" si="18"/>
        <v>1.1579804560260587</v>
      </c>
      <c r="K67" s="114">
        <v>7.57</v>
      </c>
      <c r="L67" s="399">
        <f t="shared" si="19"/>
        <v>-0.45999999999999996</v>
      </c>
      <c r="M67" s="400">
        <f t="shared" si="20"/>
        <v>0.93923381770145309</v>
      </c>
      <c r="N67" s="105"/>
    </row>
    <row r="68" spans="1:14" s="105" customFormat="1" ht="18" customHeight="1">
      <c r="A68" s="3" t="s">
        <v>21</v>
      </c>
      <c r="B68" s="102">
        <v>0.01</v>
      </c>
      <c r="C68" s="388"/>
      <c r="D68" s="389">
        <f t="shared" si="14"/>
        <v>0.01</v>
      </c>
      <c r="E68" s="390" t="e">
        <f t="shared" si="15"/>
        <v>#DIV/0!</v>
      </c>
      <c r="F68" s="102">
        <v>0.01</v>
      </c>
      <c r="G68" s="256">
        <v>0.01</v>
      </c>
      <c r="H68" s="199">
        <f t="shared" si="16"/>
        <v>0</v>
      </c>
      <c r="I68" s="375">
        <f t="shared" si="17"/>
        <v>0</v>
      </c>
      <c r="J68" s="7">
        <f t="shared" si="18"/>
        <v>1</v>
      </c>
      <c r="K68" s="107">
        <v>0.01</v>
      </c>
      <c r="L68" s="73">
        <f t="shared" si="19"/>
        <v>0</v>
      </c>
      <c r="M68" s="403">
        <f t="shared" si="20"/>
        <v>1</v>
      </c>
      <c r="N68"/>
    </row>
    <row r="69" spans="1:14" ht="18" customHeight="1">
      <c r="A69" s="3" t="s">
        <v>22</v>
      </c>
      <c r="B69" s="102">
        <v>0.15</v>
      </c>
      <c r="C69" s="388"/>
      <c r="D69" s="389">
        <f t="shared" si="14"/>
        <v>0.15</v>
      </c>
      <c r="E69" s="390" t="e">
        <f t="shared" si="15"/>
        <v>#DIV/0!</v>
      </c>
      <c r="F69" s="102">
        <v>0.15</v>
      </c>
      <c r="G69" s="256">
        <v>0.15</v>
      </c>
      <c r="H69" s="199">
        <f t="shared" si="16"/>
        <v>0</v>
      </c>
      <c r="I69" s="375">
        <f t="shared" si="17"/>
        <v>0</v>
      </c>
      <c r="J69" s="7">
        <f t="shared" si="18"/>
        <v>1</v>
      </c>
      <c r="K69" s="107">
        <v>0.15</v>
      </c>
      <c r="L69" s="73">
        <f t="shared" si="19"/>
        <v>0</v>
      </c>
      <c r="M69" s="403">
        <f t="shared" si="20"/>
        <v>1</v>
      </c>
    </row>
    <row r="70" spans="1:14" ht="18" customHeight="1">
      <c r="A70" s="3" t="s">
        <v>23</v>
      </c>
      <c r="B70" s="102">
        <v>0.45</v>
      </c>
      <c r="C70" s="388"/>
      <c r="D70" s="389">
        <f t="shared" si="14"/>
        <v>0.45</v>
      </c>
      <c r="E70" s="390" t="e">
        <f t="shared" si="15"/>
        <v>#DIV/0!</v>
      </c>
      <c r="F70" s="102">
        <v>0.49</v>
      </c>
      <c r="G70" s="256">
        <v>0.49</v>
      </c>
      <c r="H70" s="199">
        <f t="shared" si="16"/>
        <v>0</v>
      </c>
      <c r="I70" s="375">
        <f t="shared" si="17"/>
        <v>-3.999999999999998E-2</v>
      </c>
      <c r="J70" s="7">
        <f t="shared" si="18"/>
        <v>0.91836734693877553</v>
      </c>
      <c r="K70" s="107">
        <v>0.49</v>
      </c>
      <c r="L70" s="73">
        <f t="shared" si="19"/>
        <v>-3.999999999999998E-2</v>
      </c>
      <c r="M70" s="403">
        <f t="shared" si="20"/>
        <v>0.91836734693877553</v>
      </c>
    </row>
    <row r="71" spans="1:14" ht="18" customHeight="1">
      <c r="A71" s="34" t="s">
        <v>55</v>
      </c>
      <c r="B71" s="84">
        <v>6.5</v>
      </c>
      <c r="C71" s="391"/>
      <c r="D71" s="392">
        <f t="shared" si="14"/>
        <v>6.5</v>
      </c>
      <c r="E71" s="393" t="e">
        <f t="shared" si="15"/>
        <v>#DIV/0!</v>
      </c>
      <c r="F71" s="84">
        <v>5.5</v>
      </c>
      <c r="G71" s="257">
        <v>5.5</v>
      </c>
      <c r="H71" s="203">
        <f t="shared" si="16"/>
        <v>0</v>
      </c>
      <c r="I71" s="376">
        <f t="shared" si="17"/>
        <v>1</v>
      </c>
      <c r="J71" s="22">
        <f t="shared" si="18"/>
        <v>1.1818181818181819</v>
      </c>
      <c r="K71" s="110">
        <v>6.92</v>
      </c>
      <c r="L71" s="404">
        <f t="shared" si="19"/>
        <v>-0.41999999999999993</v>
      </c>
      <c r="M71" s="405">
        <f t="shared" si="20"/>
        <v>0.93930635838150289</v>
      </c>
    </row>
    <row r="72" spans="1:14" ht="18" customHeight="1">
      <c r="A72" s="105" t="s">
        <v>24</v>
      </c>
      <c r="B72" s="116">
        <v>93.27</v>
      </c>
      <c r="C72" s="382"/>
      <c r="D72" s="383">
        <f t="shared" si="14"/>
        <v>93.27</v>
      </c>
      <c r="E72" s="384" t="e">
        <f t="shared" si="15"/>
        <v>#DIV/0!</v>
      </c>
      <c r="F72" s="116">
        <v>92.93</v>
      </c>
      <c r="G72" s="255">
        <v>92.63</v>
      </c>
      <c r="H72" s="259">
        <f t="shared" si="16"/>
        <v>0.30000000000001137</v>
      </c>
      <c r="I72" s="255">
        <f t="shared" si="17"/>
        <v>0.3399999999999892</v>
      </c>
      <c r="J72" s="113">
        <f t="shared" si="18"/>
        <v>1.0036586678144839</v>
      </c>
      <c r="K72" s="114">
        <v>92.33</v>
      </c>
      <c r="L72" s="399">
        <f t="shared" si="19"/>
        <v>0.93999999999999773</v>
      </c>
      <c r="M72" s="400">
        <f t="shared" si="20"/>
        <v>1.0101808729557022</v>
      </c>
      <c r="N72" s="105"/>
    </row>
    <row r="73" spans="1:14" ht="18" customHeight="1">
      <c r="A73" s="3" t="s">
        <v>25</v>
      </c>
      <c r="B73" s="102">
        <v>6.9</v>
      </c>
      <c r="C73" s="388"/>
      <c r="D73" s="389">
        <f t="shared" si="14"/>
        <v>6.9</v>
      </c>
      <c r="E73" s="390" t="e">
        <f t="shared" si="15"/>
        <v>#DIV/0!</v>
      </c>
      <c r="F73" s="102">
        <v>6.8</v>
      </c>
      <c r="G73" s="256">
        <v>6.7</v>
      </c>
      <c r="H73" s="199">
        <f t="shared" si="16"/>
        <v>9.9999999999999645E-2</v>
      </c>
      <c r="I73" s="375">
        <f t="shared" si="17"/>
        <v>0.10000000000000053</v>
      </c>
      <c r="J73" s="7">
        <f t="shared" si="18"/>
        <v>1.0147058823529413</v>
      </c>
      <c r="K73" s="107">
        <v>6.75</v>
      </c>
      <c r="L73" s="73">
        <f t="shared" si="19"/>
        <v>0.15000000000000036</v>
      </c>
      <c r="M73" s="403">
        <f t="shared" si="20"/>
        <v>1.0222222222222224</v>
      </c>
    </row>
    <row r="74" spans="1:14" ht="18" customHeight="1">
      <c r="A74" s="3" t="s">
        <v>26</v>
      </c>
      <c r="B74" s="102">
        <v>3</v>
      </c>
      <c r="C74" s="388"/>
      <c r="D74" s="389">
        <f t="shared" si="14"/>
        <v>3</v>
      </c>
      <c r="E74" s="390" t="e">
        <f t="shared" si="15"/>
        <v>#DIV/0!</v>
      </c>
      <c r="F74" s="102">
        <v>4.2</v>
      </c>
      <c r="G74" s="256">
        <v>4</v>
      </c>
      <c r="H74" s="199">
        <f t="shared" si="16"/>
        <v>0.20000000000000018</v>
      </c>
      <c r="I74" s="375">
        <f t="shared" si="17"/>
        <v>-1.2000000000000002</v>
      </c>
      <c r="J74" s="7">
        <f t="shared" si="18"/>
        <v>0.7142857142857143</v>
      </c>
      <c r="K74" s="107">
        <v>3.48</v>
      </c>
      <c r="L74" s="73">
        <f t="shared" si="19"/>
        <v>-0.48</v>
      </c>
      <c r="M74" s="403">
        <f t="shared" si="20"/>
        <v>0.86206896551724144</v>
      </c>
    </row>
    <row r="75" spans="1:14" ht="18" customHeight="1">
      <c r="A75" s="579" t="s">
        <v>122</v>
      </c>
      <c r="B75" s="588">
        <f>B64-B74</f>
        <v>175.53</v>
      </c>
      <c r="C75" s="599"/>
      <c r="D75" s="589">
        <f t="shared" si="14"/>
        <v>175.53</v>
      </c>
      <c r="E75" s="581" t="e">
        <f t="shared" si="15"/>
        <v>#DIV/0!</v>
      </c>
      <c r="F75" s="588">
        <f>F64-F74</f>
        <v>171.25</v>
      </c>
      <c r="G75" s="591">
        <v>172.17</v>
      </c>
      <c r="H75" s="593">
        <f t="shared" si="16"/>
        <v>-0.91999999999998749</v>
      </c>
      <c r="I75" s="591">
        <f t="shared" si="17"/>
        <v>4.2800000000000011</v>
      </c>
      <c r="J75" s="584">
        <f t="shared" si="18"/>
        <v>1.0249927007299271</v>
      </c>
      <c r="K75" s="604">
        <f>K64-K74</f>
        <v>166.47</v>
      </c>
      <c r="L75" s="602">
        <f>K75</f>
        <v>166.47</v>
      </c>
      <c r="M75" s="586">
        <f t="shared" si="20"/>
        <v>1.0544242205802847</v>
      </c>
      <c r="N75" s="579"/>
    </row>
    <row r="76" spans="1:14" s="105" customFormat="1" ht="18" customHeight="1">
      <c r="A76" s="596" t="s">
        <v>123</v>
      </c>
      <c r="B76" s="580">
        <f>B74/B64</f>
        <v>1.6803898504453033E-2</v>
      </c>
      <c r="C76" s="603"/>
      <c r="D76" s="581">
        <f t="shared" si="14"/>
        <v>1.6803898504453033E-2</v>
      </c>
      <c r="E76" s="581" t="e">
        <f t="shared" si="15"/>
        <v>#DIV/0!</v>
      </c>
      <c r="F76" s="580">
        <f>F74/F64</f>
        <v>2.3938444001139928E-2</v>
      </c>
      <c r="G76" s="582">
        <v>2.2705341431571779E-2</v>
      </c>
      <c r="H76" s="583">
        <f t="shared" si="16"/>
        <v>1.2331025695681494E-3</v>
      </c>
      <c r="I76" s="582">
        <f t="shared" si="17"/>
        <v>-7.1345454966868956E-3</v>
      </c>
      <c r="J76" s="584">
        <f t="shared" si="18"/>
        <v>0.70196285538244863</v>
      </c>
      <c r="K76" s="605">
        <f>K74/K64</f>
        <v>2.0476610767872903E-2</v>
      </c>
      <c r="L76" s="585">
        <f>K76</f>
        <v>2.0476610767872903E-2</v>
      </c>
      <c r="M76" s="586">
        <f t="shared" si="20"/>
        <v>0.82063866403212438</v>
      </c>
      <c r="N76" s="596"/>
    </row>
    <row r="77" spans="1:14" ht="18" customHeight="1">
      <c r="A77" s="3" t="s">
        <v>27</v>
      </c>
      <c r="B77" s="102">
        <v>19.239999999999998</v>
      </c>
      <c r="C77" s="388"/>
      <c r="D77" s="389">
        <f t="shared" si="14"/>
        <v>19.239999999999998</v>
      </c>
      <c r="E77" s="390" t="e">
        <f t="shared" si="15"/>
        <v>#DIV/0!</v>
      </c>
      <c r="F77" s="102">
        <v>17.75</v>
      </c>
      <c r="G77" s="256">
        <v>17.7</v>
      </c>
      <c r="H77" s="199">
        <f t="shared" si="16"/>
        <v>5.0000000000000711E-2</v>
      </c>
      <c r="I77" s="375">
        <f t="shared" si="17"/>
        <v>1.4899999999999984</v>
      </c>
      <c r="J77" s="7">
        <f t="shared" si="18"/>
        <v>1.083943661971831</v>
      </c>
      <c r="K77" s="107">
        <v>19.18</v>
      </c>
      <c r="L77" s="73">
        <f t="shared" si="19"/>
        <v>5.9999999999998721E-2</v>
      </c>
      <c r="M77" s="403">
        <f t="shared" si="20"/>
        <v>1.003128258602711</v>
      </c>
    </row>
    <row r="78" spans="1:14" ht="18" customHeight="1">
      <c r="A78" s="3" t="s">
        <v>28</v>
      </c>
      <c r="B78" s="102">
        <v>28.35</v>
      </c>
      <c r="C78" s="388"/>
      <c r="D78" s="389">
        <f t="shared" si="14"/>
        <v>28.35</v>
      </c>
      <c r="E78" s="390" t="e">
        <f t="shared" si="15"/>
        <v>#DIV/0!</v>
      </c>
      <c r="F78" s="102">
        <v>28.25</v>
      </c>
      <c r="G78" s="256">
        <v>28.3</v>
      </c>
      <c r="H78" s="199">
        <f t="shared" si="16"/>
        <v>-5.0000000000000711E-2</v>
      </c>
      <c r="I78" s="375">
        <f t="shared" si="17"/>
        <v>0.10000000000000142</v>
      </c>
      <c r="J78" s="7">
        <f t="shared" si="18"/>
        <v>1.0035398230088497</v>
      </c>
      <c r="K78" s="107">
        <v>27.78</v>
      </c>
      <c r="L78" s="73">
        <f t="shared" si="19"/>
        <v>0.57000000000000028</v>
      </c>
      <c r="M78" s="403">
        <f t="shared" si="20"/>
        <v>1.0205183585313176</v>
      </c>
    </row>
    <row r="79" spans="1:14" s="88" customFormat="1" ht="18" customHeight="1">
      <c r="A79" s="3" t="s">
        <v>29</v>
      </c>
      <c r="B79" s="102">
        <v>0.03</v>
      </c>
      <c r="C79" s="388"/>
      <c r="D79" s="389">
        <f t="shared" si="14"/>
        <v>0.03</v>
      </c>
      <c r="E79" s="390" t="e">
        <f t="shared" si="15"/>
        <v>#DIV/0!</v>
      </c>
      <c r="F79" s="102">
        <v>0.03</v>
      </c>
      <c r="G79" s="256">
        <v>0.03</v>
      </c>
      <c r="H79" s="199">
        <f t="shared" si="16"/>
        <v>0</v>
      </c>
      <c r="I79" s="375">
        <f t="shared" si="17"/>
        <v>0</v>
      </c>
      <c r="J79" s="7">
        <f t="shared" si="18"/>
        <v>1</v>
      </c>
      <c r="K79" s="107">
        <v>0.02</v>
      </c>
      <c r="L79" s="73">
        <f t="shared" si="19"/>
        <v>9.9999999999999985E-3</v>
      </c>
      <c r="M79" s="403">
        <f t="shared" si="20"/>
        <v>1.5</v>
      </c>
      <c r="N79"/>
    </row>
    <row r="80" spans="1:14" s="614" customFormat="1" ht="18" customHeight="1">
      <c r="A80" s="101" t="s">
        <v>30</v>
      </c>
      <c r="B80" s="102">
        <v>24.75</v>
      </c>
      <c r="C80" s="388"/>
      <c r="D80" s="389">
        <f t="shared" si="14"/>
        <v>24.75</v>
      </c>
      <c r="E80" s="390" t="e">
        <f t="shared" si="15"/>
        <v>#DIV/0!</v>
      </c>
      <c r="F80" s="102">
        <v>24.8</v>
      </c>
      <c r="G80" s="256">
        <v>24.8</v>
      </c>
      <c r="H80" s="199">
        <f t="shared" si="16"/>
        <v>0</v>
      </c>
      <c r="I80" s="375">
        <f t="shared" si="17"/>
        <v>-5.0000000000000711E-2</v>
      </c>
      <c r="J80" s="24">
        <f t="shared" si="18"/>
        <v>0.99798387096774188</v>
      </c>
      <c r="K80" s="107">
        <v>24.61</v>
      </c>
      <c r="L80" s="73">
        <f t="shared" si="19"/>
        <v>0.14000000000000057</v>
      </c>
      <c r="M80" s="403">
        <f t="shared" si="20"/>
        <v>1.0056887444128404</v>
      </c>
      <c r="N80"/>
    </row>
    <row r="81" spans="1:14" ht="18" customHeight="1">
      <c r="A81" s="34" t="s">
        <v>31</v>
      </c>
      <c r="B81" s="84">
        <v>4</v>
      </c>
      <c r="C81" s="391"/>
      <c r="D81" s="392">
        <f t="shared" si="14"/>
        <v>4</v>
      </c>
      <c r="E81" s="393" t="e">
        <f t="shared" si="15"/>
        <v>#DIV/0!</v>
      </c>
      <c r="F81" s="84">
        <v>6</v>
      </c>
      <c r="G81" s="257">
        <v>6</v>
      </c>
      <c r="H81" s="203">
        <f t="shared" si="16"/>
        <v>0</v>
      </c>
      <c r="I81" s="376">
        <f t="shared" si="17"/>
        <v>-2</v>
      </c>
      <c r="J81" s="22">
        <f t="shared" si="18"/>
        <v>0.66666666666666663</v>
      </c>
      <c r="K81" s="110">
        <v>0.47</v>
      </c>
      <c r="L81" s="404">
        <f t="shared" si="19"/>
        <v>3.5300000000000002</v>
      </c>
      <c r="M81" s="405">
        <f t="shared" si="20"/>
        <v>8.5106382978723403</v>
      </c>
    </row>
    <row r="82" spans="1:14" ht="18" customHeight="1">
      <c r="A82" s="105" t="s">
        <v>32</v>
      </c>
      <c r="B82" s="116">
        <v>8.02</v>
      </c>
      <c r="C82" s="382"/>
      <c r="D82" s="383">
        <f t="shared" si="14"/>
        <v>8.02</v>
      </c>
      <c r="E82" s="384" t="e">
        <f t="shared" si="15"/>
        <v>#DIV/0!</v>
      </c>
      <c r="F82" s="116">
        <v>7.54</v>
      </c>
      <c r="G82" s="255">
        <v>7.55</v>
      </c>
      <c r="H82" s="259">
        <f t="shared" si="16"/>
        <v>-9.9999999999997868E-3</v>
      </c>
      <c r="I82" s="255">
        <f t="shared" si="17"/>
        <v>0.47999999999999954</v>
      </c>
      <c r="J82" s="113">
        <f t="shared" si="18"/>
        <v>1.0636604774535809</v>
      </c>
      <c r="K82" s="114">
        <v>7.39</v>
      </c>
      <c r="L82" s="399">
        <f t="shared" si="19"/>
        <v>0.62999999999999989</v>
      </c>
      <c r="M82" s="400">
        <f t="shared" si="20"/>
        <v>1.0852503382949932</v>
      </c>
      <c r="N82" s="105"/>
    </row>
    <row r="83" spans="1:14" ht="18" customHeight="1">
      <c r="A83" s="3" t="s">
        <v>33</v>
      </c>
      <c r="B83" s="102">
        <v>0.5</v>
      </c>
      <c r="C83" s="388"/>
      <c r="D83" s="389">
        <f t="shared" si="14"/>
        <v>0.5</v>
      </c>
      <c r="E83" s="390" t="e">
        <f t="shared" si="15"/>
        <v>#DIV/0!</v>
      </c>
      <c r="F83" s="102">
        <v>0.5</v>
      </c>
      <c r="G83" s="256">
        <v>0.5</v>
      </c>
      <c r="H83" s="199">
        <f t="shared" si="16"/>
        <v>0</v>
      </c>
      <c r="I83" s="375">
        <f t="shared" si="17"/>
        <v>0</v>
      </c>
      <c r="J83" s="7">
        <f t="shared" si="18"/>
        <v>1</v>
      </c>
      <c r="K83" s="107">
        <v>0.82</v>
      </c>
      <c r="L83" s="73">
        <f t="shared" si="19"/>
        <v>-0.31999999999999995</v>
      </c>
      <c r="M83" s="403">
        <f t="shared" si="20"/>
        <v>0.6097560975609756</v>
      </c>
    </row>
    <row r="84" spans="1:14" s="196" customFormat="1" ht="18" customHeight="1">
      <c r="A84" s="3" t="s">
        <v>34</v>
      </c>
      <c r="B84" s="102">
        <v>0.05</v>
      </c>
      <c r="C84" s="388"/>
      <c r="D84" s="389">
        <f t="shared" si="14"/>
        <v>0.05</v>
      </c>
      <c r="E84" s="390" t="e">
        <f t="shared" si="15"/>
        <v>#DIV/0!</v>
      </c>
      <c r="F84" s="102">
        <v>0.09</v>
      </c>
      <c r="G84" s="256">
        <v>0.09</v>
      </c>
      <c r="H84" s="199">
        <f t="shared" si="16"/>
        <v>0</v>
      </c>
      <c r="I84" s="375">
        <f t="shared" si="17"/>
        <v>-3.9999999999999994E-2</v>
      </c>
      <c r="J84" s="7">
        <f t="shared" si="18"/>
        <v>0.55555555555555558</v>
      </c>
      <c r="K84" s="107">
        <v>7.0000000000000007E-2</v>
      </c>
      <c r="L84" s="73">
        <f t="shared" si="19"/>
        <v>-2.0000000000000004E-2</v>
      </c>
      <c r="M84" s="403">
        <f t="shared" si="20"/>
        <v>0.7142857142857143</v>
      </c>
      <c r="N84"/>
    </row>
    <row r="85" spans="1:14" ht="18" customHeight="1">
      <c r="A85" s="101" t="s">
        <v>35</v>
      </c>
      <c r="B85" s="102">
        <v>0.03</v>
      </c>
      <c r="C85" s="388"/>
      <c r="D85" s="389">
        <f t="shared" si="14"/>
        <v>0.03</v>
      </c>
      <c r="E85" s="390" t="e">
        <f t="shared" si="15"/>
        <v>#DIV/0!</v>
      </c>
      <c r="F85" s="102">
        <v>0.04</v>
      </c>
      <c r="G85" s="256">
        <v>0.03</v>
      </c>
      <c r="H85" s="199">
        <f t="shared" si="16"/>
        <v>1.0000000000000002E-2</v>
      </c>
      <c r="I85" s="375">
        <f t="shared" si="17"/>
        <v>-1.0000000000000002E-2</v>
      </c>
      <c r="J85" s="24">
        <f t="shared" si="18"/>
        <v>0.75</v>
      </c>
      <c r="K85" s="107">
        <v>0.03</v>
      </c>
      <c r="L85" s="73">
        <f t="shared" si="19"/>
        <v>0</v>
      </c>
      <c r="M85" s="403">
        <f t="shared" si="20"/>
        <v>1</v>
      </c>
      <c r="N85" s="88"/>
    </row>
    <row r="86" spans="1:14" s="105" customFormat="1" ht="18" customHeight="1">
      <c r="A86" s="606" t="s">
        <v>96</v>
      </c>
      <c r="B86" s="615">
        <f>B82-B83-B84-B85</f>
        <v>7.4399999999999995</v>
      </c>
      <c r="C86" s="616"/>
      <c r="D86" s="617">
        <f t="shared" si="14"/>
        <v>7.4399999999999995</v>
      </c>
      <c r="E86" s="609" t="e">
        <f t="shared" si="15"/>
        <v>#DIV/0!</v>
      </c>
      <c r="F86" s="615">
        <f>F82-F83-F84-F85</f>
        <v>6.91</v>
      </c>
      <c r="G86" s="618">
        <v>6.93</v>
      </c>
      <c r="H86" s="619">
        <f t="shared" si="16"/>
        <v>-1.9999999999999574E-2</v>
      </c>
      <c r="I86" s="618">
        <f t="shared" si="17"/>
        <v>0.52999999999999936</v>
      </c>
      <c r="J86" s="611">
        <f t="shared" si="18"/>
        <v>1.0767004341534008</v>
      </c>
      <c r="K86" s="615">
        <f>K82-K83-K84-K85</f>
        <v>6.4699999999999989</v>
      </c>
      <c r="L86" s="620">
        <f t="shared" si="19"/>
        <v>0.97000000000000064</v>
      </c>
      <c r="M86" s="613">
        <f t="shared" si="20"/>
        <v>1.1499227202472952</v>
      </c>
      <c r="N86" s="614"/>
    </row>
    <row r="87" spans="1:14" s="106" customFormat="1" ht="18" customHeight="1">
      <c r="A87"/>
      <c r="B87"/>
      <c r="C87"/>
      <c r="D87"/>
      <c r="E87" s="308"/>
      <c r="F87"/>
      <c r="G87"/>
      <c r="H87"/>
      <c r="I87"/>
      <c r="J87" s="308"/>
      <c r="K87"/>
      <c r="L87"/>
      <c r="M87" s="308"/>
      <c r="N87"/>
    </row>
    <row r="88" spans="1:14" s="106" customFormat="1" ht="18" customHeight="1">
      <c r="A88" s="2" t="s">
        <v>220</v>
      </c>
      <c r="B88"/>
      <c r="C88"/>
      <c r="D88"/>
      <c r="E88" s="308"/>
      <c r="F88"/>
      <c r="G88"/>
      <c r="H88"/>
      <c r="I88"/>
      <c r="J88" s="308"/>
      <c r="K88"/>
      <c r="L88"/>
      <c r="M88" s="308"/>
      <c r="N88"/>
    </row>
    <row r="89" spans="1:14" s="105" customFormat="1" ht="18" customHeight="1">
      <c r="A89" s="21"/>
      <c r="B89" s="21"/>
      <c r="C89" s="21"/>
      <c r="D89" s="21"/>
      <c r="E89" s="309"/>
      <c r="F89" s="21"/>
      <c r="G89" s="21"/>
      <c r="H89" s="21"/>
      <c r="I89" s="21"/>
      <c r="J89" s="309"/>
      <c r="K89" s="21"/>
      <c r="L89" s="21"/>
      <c r="M89" s="309"/>
      <c r="N89"/>
    </row>
    <row r="90" spans="1:14" ht="60" customHeight="1">
      <c r="A90" s="121" t="s">
        <v>87</v>
      </c>
      <c r="B90" s="337" t="s">
        <v>490</v>
      </c>
      <c r="C90" s="377" t="s">
        <v>515</v>
      </c>
      <c r="D90" s="378" t="s">
        <v>516</v>
      </c>
      <c r="E90" s="652" t="s">
        <v>517</v>
      </c>
      <c r="F90" s="337" t="s">
        <v>491</v>
      </c>
      <c r="G90" s="123" t="s">
        <v>518</v>
      </c>
      <c r="H90" s="258" t="s">
        <v>519</v>
      </c>
      <c r="I90" s="374" t="s">
        <v>202</v>
      </c>
      <c r="J90" s="310" t="s">
        <v>203</v>
      </c>
      <c r="K90" s="337" t="s">
        <v>221</v>
      </c>
      <c r="L90" s="394" t="s">
        <v>188</v>
      </c>
      <c r="M90" s="656" t="s">
        <v>189</v>
      </c>
      <c r="N90" s="196"/>
    </row>
    <row r="91" spans="1:14" ht="18" customHeight="1">
      <c r="A91" s="10"/>
      <c r="B91" s="338" t="s">
        <v>16</v>
      </c>
      <c r="C91" s="20" t="s">
        <v>16</v>
      </c>
      <c r="D91" s="380" t="s">
        <v>16</v>
      </c>
      <c r="E91" s="653" t="s">
        <v>1</v>
      </c>
      <c r="F91" s="340" t="s">
        <v>16</v>
      </c>
      <c r="G91" s="27" t="s">
        <v>16</v>
      </c>
      <c r="H91" s="6" t="s">
        <v>16</v>
      </c>
      <c r="I91" s="27" t="s">
        <v>16</v>
      </c>
      <c r="J91" s="311" t="s">
        <v>1</v>
      </c>
      <c r="K91" s="338" t="s">
        <v>16</v>
      </c>
      <c r="L91" s="16" t="s">
        <v>16</v>
      </c>
      <c r="M91" s="657" t="s">
        <v>1</v>
      </c>
    </row>
    <row r="92" spans="1:14" ht="18" customHeight="1">
      <c r="A92" s="105" t="s">
        <v>17</v>
      </c>
      <c r="B92" s="111">
        <v>138.54</v>
      </c>
      <c r="C92" s="382"/>
      <c r="D92" s="383">
        <f>B92-C92</f>
        <v>138.54</v>
      </c>
      <c r="E92" s="384" t="e">
        <f>B92/C92</f>
        <v>#DIV/0!</v>
      </c>
      <c r="F92" s="111">
        <v>147.52000000000001</v>
      </c>
      <c r="G92" s="259">
        <v>146.51</v>
      </c>
      <c r="H92" s="259">
        <f>F92-G92</f>
        <v>1.0100000000000193</v>
      </c>
      <c r="I92" s="255">
        <f>B92-F92</f>
        <v>-8.9800000000000182</v>
      </c>
      <c r="J92" s="113">
        <f>B92/F92</f>
        <v>0.9391268980477222</v>
      </c>
      <c r="K92" s="114">
        <v>136.51</v>
      </c>
      <c r="L92" s="399">
        <f>B92-K92</f>
        <v>2.0300000000000011</v>
      </c>
      <c r="M92" s="400">
        <f>B92/K92</f>
        <v>1.0148707054428248</v>
      </c>
      <c r="N92" s="106"/>
    </row>
    <row r="93" spans="1:14" ht="18" customHeight="1">
      <c r="A93" s="105" t="s">
        <v>18</v>
      </c>
      <c r="B93" s="116">
        <v>4.63</v>
      </c>
      <c r="C93" s="382"/>
      <c r="D93" s="383">
        <f t="shared" ref="D93:D114" si="21">B93-C93</f>
        <v>4.63</v>
      </c>
      <c r="E93" s="384" t="e">
        <f t="shared" ref="E93:E114" si="22">B93/C93</f>
        <v>#DIV/0!</v>
      </c>
      <c r="F93" s="116">
        <v>5.17</v>
      </c>
      <c r="G93" s="259">
        <v>5.17</v>
      </c>
      <c r="H93" s="259">
        <f t="shared" ref="H93:H114" si="23">F93-G93</f>
        <v>0</v>
      </c>
      <c r="I93" s="255">
        <f t="shared" ref="I93:I114" si="24">B93-F93</f>
        <v>-0.54</v>
      </c>
      <c r="J93" s="113">
        <f t="shared" ref="J93:J114" si="25">B93/F93</f>
        <v>0.89555125725338491</v>
      </c>
      <c r="K93" s="114">
        <v>4.1399999999999997</v>
      </c>
      <c r="L93" s="399">
        <f t="shared" ref="L93:L114" si="26">B93-K93</f>
        <v>0.49000000000000021</v>
      </c>
      <c r="M93" s="400">
        <f t="shared" ref="M93:M114" si="27">B93/K93</f>
        <v>1.1183574879227054</v>
      </c>
      <c r="N93" s="106"/>
    </row>
    <row r="94" spans="1:14" s="105" customFormat="1" ht="18" customHeight="1">
      <c r="A94" s="368" t="s">
        <v>19</v>
      </c>
      <c r="B94" s="369">
        <v>133.91</v>
      </c>
      <c r="C94" s="385"/>
      <c r="D94" s="386">
        <f t="shared" si="21"/>
        <v>133.91</v>
      </c>
      <c r="E94" s="387" t="e">
        <f t="shared" si="22"/>
        <v>#DIV/0!</v>
      </c>
      <c r="F94" s="369">
        <v>142.35</v>
      </c>
      <c r="G94" s="371">
        <v>141.34</v>
      </c>
      <c r="H94" s="371">
        <f t="shared" si="23"/>
        <v>1.0099999999999909</v>
      </c>
      <c r="I94" s="370">
        <f t="shared" si="24"/>
        <v>-8.4399999999999977</v>
      </c>
      <c r="J94" s="372">
        <f t="shared" si="25"/>
        <v>0.94070951879171061</v>
      </c>
      <c r="K94" s="373">
        <v>132.37</v>
      </c>
      <c r="L94" s="401">
        <f t="shared" si="26"/>
        <v>1.539999999999992</v>
      </c>
      <c r="M94" s="402">
        <f t="shared" si="27"/>
        <v>1.0116340560549972</v>
      </c>
      <c r="N94" s="106"/>
    </row>
    <row r="95" spans="1:14" ht="18" customHeight="1">
      <c r="A95" s="105" t="s">
        <v>20</v>
      </c>
      <c r="B95" s="116">
        <v>63.6</v>
      </c>
      <c r="C95" s="382"/>
      <c r="D95" s="383">
        <f t="shared" si="21"/>
        <v>63.6</v>
      </c>
      <c r="E95" s="384" t="e">
        <f t="shared" si="22"/>
        <v>#DIV/0!</v>
      </c>
      <c r="F95" s="116">
        <v>66.099999999999994</v>
      </c>
      <c r="G95" s="259">
        <v>66.599999999999994</v>
      </c>
      <c r="H95" s="259">
        <f t="shared" si="23"/>
        <v>-0.5</v>
      </c>
      <c r="I95" s="255">
        <f t="shared" si="24"/>
        <v>-2.4999999999999929</v>
      </c>
      <c r="J95" s="113">
        <f t="shared" si="25"/>
        <v>0.96217851739788207</v>
      </c>
      <c r="K95" s="114">
        <v>65.67</v>
      </c>
      <c r="L95" s="399">
        <f t="shared" si="26"/>
        <v>-2.0700000000000003</v>
      </c>
      <c r="M95" s="400">
        <f t="shared" si="27"/>
        <v>0.968478757423481</v>
      </c>
      <c r="N95" s="105"/>
    </row>
    <row r="96" spans="1:14" ht="18" customHeight="1">
      <c r="A96" s="3" t="s">
        <v>21</v>
      </c>
      <c r="B96" s="102">
        <v>0.1</v>
      </c>
      <c r="C96" s="388"/>
      <c r="D96" s="389">
        <f t="shared" si="21"/>
        <v>0.1</v>
      </c>
      <c r="E96" s="390" t="e">
        <f t="shared" si="22"/>
        <v>#DIV/0!</v>
      </c>
      <c r="F96" s="102">
        <v>0.1</v>
      </c>
      <c r="G96" s="199">
        <v>0.1</v>
      </c>
      <c r="H96" s="199">
        <f t="shared" si="23"/>
        <v>0</v>
      </c>
      <c r="I96" s="375">
        <f t="shared" si="24"/>
        <v>0</v>
      </c>
      <c r="J96" s="7">
        <f t="shared" si="25"/>
        <v>1</v>
      </c>
      <c r="K96" s="107">
        <v>0.2</v>
      </c>
      <c r="L96" s="73">
        <f t="shared" si="26"/>
        <v>-0.1</v>
      </c>
      <c r="M96" s="403">
        <f t="shared" si="27"/>
        <v>0.5</v>
      </c>
    </row>
    <row r="97" spans="1:14" ht="18" customHeight="1">
      <c r="A97" s="3" t="s">
        <v>22</v>
      </c>
      <c r="B97" s="102">
        <v>4.5</v>
      </c>
      <c r="C97" s="388"/>
      <c r="D97" s="389">
        <f t="shared" si="21"/>
        <v>4.5</v>
      </c>
      <c r="E97" s="390" t="e">
        <f t="shared" si="22"/>
        <v>#DIV/0!</v>
      </c>
      <c r="F97" s="102">
        <v>4.5</v>
      </c>
      <c r="G97" s="199">
        <v>4.5</v>
      </c>
      <c r="H97" s="199">
        <f t="shared" si="23"/>
        <v>0</v>
      </c>
      <c r="I97" s="375">
        <f t="shared" si="24"/>
        <v>0</v>
      </c>
      <c r="J97" s="7">
        <f t="shared" si="25"/>
        <v>1</v>
      </c>
      <c r="K97" s="107">
        <v>3.8</v>
      </c>
      <c r="L97" s="73">
        <f t="shared" si="26"/>
        <v>0.70000000000000018</v>
      </c>
      <c r="M97" s="403">
        <f t="shared" si="27"/>
        <v>1.1842105263157896</v>
      </c>
    </row>
    <row r="98" spans="1:14" ht="18" customHeight="1">
      <c r="A98" s="3" t="s">
        <v>23</v>
      </c>
      <c r="B98" s="102">
        <v>3.5</v>
      </c>
      <c r="C98" s="388"/>
      <c r="D98" s="389">
        <f t="shared" si="21"/>
        <v>3.5</v>
      </c>
      <c r="E98" s="390" t="e">
        <f t="shared" si="22"/>
        <v>#DIV/0!</v>
      </c>
      <c r="F98" s="102">
        <v>5</v>
      </c>
      <c r="G98" s="199">
        <v>5</v>
      </c>
      <c r="H98" s="199">
        <f t="shared" si="23"/>
        <v>0</v>
      </c>
      <c r="I98" s="375">
        <f t="shared" si="24"/>
        <v>-1.5</v>
      </c>
      <c r="J98" s="7">
        <f t="shared" si="25"/>
        <v>0.7</v>
      </c>
      <c r="K98" s="107">
        <v>2.67</v>
      </c>
      <c r="L98" s="73">
        <f t="shared" si="26"/>
        <v>0.83000000000000007</v>
      </c>
      <c r="M98" s="403">
        <f t="shared" si="27"/>
        <v>1.3108614232209739</v>
      </c>
    </row>
    <row r="99" spans="1:14" ht="18" customHeight="1">
      <c r="A99" s="34" t="s">
        <v>55</v>
      </c>
      <c r="B99" s="84">
        <v>55.5</v>
      </c>
      <c r="C99" s="391"/>
      <c r="D99" s="392">
        <f t="shared" si="21"/>
        <v>55.5</v>
      </c>
      <c r="E99" s="393" t="e">
        <f t="shared" si="22"/>
        <v>#DIV/0!</v>
      </c>
      <c r="F99" s="84">
        <v>56.5</v>
      </c>
      <c r="G99" s="203">
        <v>57</v>
      </c>
      <c r="H99" s="203">
        <f t="shared" si="23"/>
        <v>-0.5</v>
      </c>
      <c r="I99" s="376">
        <f t="shared" si="24"/>
        <v>-1</v>
      </c>
      <c r="J99" s="22">
        <f t="shared" si="25"/>
        <v>0.98230088495575218</v>
      </c>
      <c r="K99" s="110">
        <v>59</v>
      </c>
      <c r="L99" s="404">
        <f t="shared" si="26"/>
        <v>-3.5</v>
      </c>
      <c r="M99" s="405">
        <f t="shared" si="27"/>
        <v>0.94067796610169496</v>
      </c>
    </row>
    <row r="100" spans="1:14" ht="18" customHeight="1">
      <c r="A100" s="105" t="s">
        <v>24</v>
      </c>
      <c r="B100" s="116">
        <v>29.58</v>
      </c>
      <c r="C100" s="382"/>
      <c r="D100" s="383">
        <f t="shared" si="21"/>
        <v>29.58</v>
      </c>
      <c r="E100" s="384" t="e">
        <f t="shared" si="22"/>
        <v>#DIV/0!</v>
      </c>
      <c r="F100" s="116">
        <v>35.32</v>
      </c>
      <c r="G100" s="259">
        <v>34.43</v>
      </c>
      <c r="H100" s="259">
        <f t="shared" si="23"/>
        <v>0.89000000000000057</v>
      </c>
      <c r="I100" s="255">
        <f t="shared" si="24"/>
        <v>-5.740000000000002</v>
      </c>
      <c r="J100" s="113">
        <f t="shared" si="25"/>
        <v>0.83748584371460921</v>
      </c>
      <c r="K100" s="114">
        <v>27.86</v>
      </c>
      <c r="L100" s="399">
        <f t="shared" si="26"/>
        <v>1.7199999999999989</v>
      </c>
      <c r="M100" s="400">
        <f t="shared" si="27"/>
        <v>1.0617372577171571</v>
      </c>
      <c r="N100" s="105"/>
    </row>
    <row r="101" spans="1:14" ht="18" customHeight="1">
      <c r="A101" s="3" t="s">
        <v>25</v>
      </c>
      <c r="B101" s="102">
        <v>0.5</v>
      </c>
      <c r="C101" s="388"/>
      <c r="D101" s="389">
        <f t="shared" si="21"/>
        <v>0.5</v>
      </c>
      <c r="E101" s="390" t="e">
        <f t="shared" si="22"/>
        <v>#DIV/0!</v>
      </c>
      <c r="F101" s="102">
        <v>0.8</v>
      </c>
      <c r="G101" s="199">
        <v>0.7</v>
      </c>
      <c r="H101" s="199">
        <f t="shared" si="23"/>
        <v>0.10000000000000009</v>
      </c>
      <c r="I101" s="375">
        <f t="shared" si="24"/>
        <v>-0.30000000000000004</v>
      </c>
      <c r="J101" s="7">
        <f t="shared" si="25"/>
        <v>0.625</v>
      </c>
      <c r="K101" s="107">
        <v>0.5</v>
      </c>
      <c r="L101" s="73">
        <f t="shared" si="26"/>
        <v>0</v>
      </c>
      <c r="M101" s="403">
        <f t="shared" si="27"/>
        <v>1</v>
      </c>
    </row>
    <row r="102" spans="1:14" s="105" customFormat="1" ht="18" customHeight="1">
      <c r="A102" s="3" t="s">
        <v>26</v>
      </c>
      <c r="B102" s="102">
        <v>13</v>
      </c>
      <c r="C102" s="388"/>
      <c r="D102" s="389">
        <f t="shared" si="21"/>
        <v>13</v>
      </c>
      <c r="E102" s="390" t="e">
        <f t="shared" si="22"/>
        <v>#DIV/0!</v>
      </c>
      <c r="F102" s="102">
        <v>16.5</v>
      </c>
      <c r="G102" s="199">
        <v>16</v>
      </c>
      <c r="H102" s="199">
        <f t="shared" si="23"/>
        <v>0.5</v>
      </c>
      <c r="I102" s="375">
        <f t="shared" si="24"/>
        <v>-3.5</v>
      </c>
      <c r="J102" s="7">
        <f t="shared" si="25"/>
        <v>0.78787878787878785</v>
      </c>
      <c r="K102" s="107">
        <v>10.5</v>
      </c>
      <c r="L102" s="73">
        <f t="shared" si="26"/>
        <v>2.5</v>
      </c>
      <c r="M102" s="403">
        <f t="shared" si="27"/>
        <v>1.2380952380952381</v>
      </c>
      <c r="N102"/>
    </row>
    <row r="103" spans="1:14" ht="18" customHeight="1">
      <c r="A103" s="579" t="s">
        <v>124</v>
      </c>
      <c r="B103" s="588">
        <f>B92-B102</f>
        <v>125.53999999999999</v>
      </c>
      <c r="C103" s="599"/>
      <c r="D103" s="589">
        <f t="shared" si="21"/>
        <v>125.53999999999999</v>
      </c>
      <c r="E103" s="581" t="e">
        <f t="shared" si="22"/>
        <v>#DIV/0!</v>
      </c>
      <c r="F103" s="588">
        <f>F92-F102</f>
        <v>131.02000000000001</v>
      </c>
      <c r="G103" s="591">
        <v>130.51</v>
      </c>
      <c r="H103" s="593">
        <f t="shared" si="23"/>
        <v>0.51000000000001933</v>
      </c>
      <c r="I103" s="591">
        <f t="shared" si="24"/>
        <v>-5.4800000000000182</v>
      </c>
      <c r="J103" s="584">
        <f t="shared" si="25"/>
        <v>0.95817432453060591</v>
      </c>
      <c r="K103" s="604">
        <f>K92-K102</f>
        <v>126.00999999999999</v>
      </c>
      <c r="L103" s="602">
        <f>K103</f>
        <v>126.00999999999999</v>
      </c>
      <c r="M103" s="586">
        <f t="shared" si="27"/>
        <v>0.99627013729069125</v>
      </c>
      <c r="N103" s="579"/>
    </row>
    <row r="104" spans="1:14" ht="18" customHeight="1">
      <c r="A104" s="596" t="s">
        <v>125</v>
      </c>
      <c r="B104" s="580">
        <f>B102/B92</f>
        <v>9.3835715316875998E-2</v>
      </c>
      <c r="C104" s="603"/>
      <c r="D104" s="581">
        <f t="shared" si="21"/>
        <v>9.3835715316875998E-2</v>
      </c>
      <c r="E104" s="581" t="e">
        <f t="shared" si="22"/>
        <v>#DIV/0!</v>
      </c>
      <c r="F104" s="580">
        <f>F102/F92</f>
        <v>0.11184924078091106</v>
      </c>
      <c r="G104" s="582">
        <v>0.1092075626237117</v>
      </c>
      <c r="H104" s="583">
        <f t="shared" si="23"/>
        <v>2.6416781571993592E-3</v>
      </c>
      <c r="I104" s="582">
        <f t="shared" si="24"/>
        <v>-1.8013525464035063E-2</v>
      </c>
      <c r="J104" s="584">
        <f t="shared" si="25"/>
        <v>0.83894816506336656</v>
      </c>
      <c r="K104" s="605">
        <f>K102/K92</f>
        <v>7.691744194564501E-2</v>
      </c>
      <c r="L104" s="585">
        <f>K104</f>
        <v>7.691744194564501E-2</v>
      </c>
      <c r="M104" s="586">
        <f t="shared" si="27"/>
        <v>1.2199536664673087</v>
      </c>
      <c r="N104" s="596"/>
    </row>
    <row r="105" spans="1:14" s="88" customFormat="1" ht="18" customHeight="1">
      <c r="A105" s="3" t="s">
        <v>27</v>
      </c>
      <c r="B105" s="102">
        <v>4.92</v>
      </c>
      <c r="C105" s="388"/>
      <c r="D105" s="389">
        <f t="shared" si="21"/>
        <v>4.92</v>
      </c>
      <c r="E105" s="390" t="e">
        <f t="shared" si="22"/>
        <v>#DIV/0!</v>
      </c>
      <c r="F105" s="102">
        <v>4.95</v>
      </c>
      <c r="G105" s="199">
        <v>4.67</v>
      </c>
      <c r="H105" s="199">
        <f t="shared" si="23"/>
        <v>0.28000000000000025</v>
      </c>
      <c r="I105" s="375">
        <f t="shared" si="24"/>
        <v>-3.0000000000000249E-2</v>
      </c>
      <c r="J105" s="7">
        <f t="shared" si="25"/>
        <v>0.9939393939393939</v>
      </c>
      <c r="K105" s="107">
        <v>4.8499999999999996</v>
      </c>
      <c r="L105" s="73">
        <f t="shared" si="26"/>
        <v>7.0000000000000284E-2</v>
      </c>
      <c r="M105" s="403">
        <f t="shared" si="27"/>
        <v>1.0144329896907216</v>
      </c>
      <c r="N105"/>
    </row>
    <row r="106" spans="1:14" s="614" customFormat="1" ht="18" customHeight="1">
      <c r="A106" s="3" t="s">
        <v>28</v>
      </c>
      <c r="B106" s="102">
        <v>2.1800000000000002</v>
      </c>
      <c r="C106" s="388"/>
      <c r="D106" s="389">
        <f t="shared" si="21"/>
        <v>2.1800000000000002</v>
      </c>
      <c r="E106" s="390" t="e">
        <f t="shared" si="22"/>
        <v>#DIV/0!</v>
      </c>
      <c r="F106" s="102">
        <v>2.2799999999999998</v>
      </c>
      <c r="G106" s="199">
        <v>2.2799999999999998</v>
      </c>
      <c r="H106" s="199">
        <f t="shared" si="23"/>
        <v>0</v>
      </c>
      <c r="I106" s="375">
        <f t="shared" si="24"/>
        <v>-9.9999999999999645E-2</v>
      </c>
      <c r="J106" s="7">
        <f t="shared" si="25"/>
        <v>0.95614035087719318</v>
      </c>
      <c r="K106" s="107">
        <v>2.2799999999999998</v>
      </c>
      <c r="L106" s="73">
        <f t="shared" si="26"/>
        <v>-9.9999999999999645E-2</v>
      </c>
      <c r="M106" s="403">
        <f t="shared" si="27"/>
        <v>0.95614035087719318</v>
      </c>
      <c r="N106"/>
    </row>
    <row r="107" spans="1:14" ht="18" customHeight="1">
      <c r="A107" s="3" t="s">
        <v>29</v>
      </c>
      <c r="B107" s="102">
        <v>0.9</v>
      </c>
      <c r="C107" s="388"/>
      <c r="D107" s="389">
        <f t="shared" si="21"/>
        <v>0.9</v>
      </c>
      <c r="E107" s="390" t="e">
        <f t="shared" si="22"/>
        <v>#DIV/0!</v>
      </c>
      <c r="F107" s="102">
        <v>0.8</v>
      </c>
      <c r="G107" s="199">
        <v>0.8</v>
      </c>
      <c r="H107" s="199">
        <f t="shared" si="23"/>
        <v>0</v>
      </c>
      <c r="I107" s="375">
        <f t="shared" si="24"/>
        <v>9.9999999999999978E-2</v>
      </c>
      <c r="J107" s="7">
        <f t="shared" si="25"/>
        <v>1.125</v>
      </c>
      <c r="K107" s="107">
        <v>0.8</v>
      </c>
      <c r="L107" s="73">
        <f t="shared" si="26"/>
        <v>9.9999999999999978E-2</v>
      </c>
      <c r="M107" s="403">
        <f t="shared" si="27"/>
        <v>1.125</v>
      </c>
    </row>
    <row r="108" spans="1:14" ht="18" customHeight="1">
      <c r="A108" s="101" t="s">
        <v>30</v>
      </c>
      <c r="B108" s="102">
        <v>7.09</v>
      </c>
      <c r="C108" s="388"/>
      <c r="D108" s="389">
        <f t="shared" si="21"/>
        <v>7.09</v>
      </c>
      <c r="E108" s="390" t="e">
        <f t="shared" si="22"/>
        <v>#DIV/0!</v>
      </c>
      <c r="F108" s="102">
        <v>8.7899999999999991</v>
      </c>
      <c r="G108" s="199">
        <v>8.7899999999999991</v>
      </c>
      <c r="H108" s="199">
        <f t="shared" si="23"/>
        <v>0</v>
      </c>
      <c r="I108" s="375">
        <f t="shared" si="24"/>
        <v>-1.6999999999999993</v>
      </c>
      <c r="J108" s="24">
        <f t="shared" si="25"/>
        <v>0.80659840728100118</v>
      </c>
      <c r="K108" s="107">
        <v>8.0399999999999991</v>
      </c>
      <c r="L108" s="73">
        <f t="shared" si="26"/>
        <v>-0.94999999999999929</v>
      </c>
      <c r="M108" s="403">
        <f t="shared" si="27"/>
        <v>0.88184079601990062</v>
      </c>
    </row>
    <row r="109" spans="1:14" ht="18" customHeight="1">
      <c r="A109" s="34" t="s">
        <v>31</v>
      </c>
      <c r="B109" s="84">
        <v>5</v>
      </c>
      <c r="C109" s="391"/>
      <c r="D109" s="392">
        <f t="shared" si="21"/>
        <v>5</v>
      </c>
      <c r="E109" s="393" t="e">
        <f t="shared" si="22"/>
        <v>#DIV/0!</v>
      </c>
      <c r="F109" s="84">
        <v>4.7</v>
      </c>
      <c r="G109" s="203">
        <v>4.7</v>
      </c>
      <c r="H109" s="203">
        <f t="shared" si="23"/>
        <v>0</v>
      </c>
      <c r="I109" s="376">
        <f t="shared" si="24"/>
        <v>0.29999999999999982</v>
      </c>
      <c r="J109" s="22">
        <f t="shared" si="25"/>
        <v>1.0638297872340425</v>
      </c>
      <c r="K109" s="110">
        <v>4.2</v>
      </c>
      <c r="L109" s="404">
        <f t="shared" si="26"/>
        <v>0.79999999999999982</v>
      </c>
      <c r="M109" s="405">
        <f t="shared" si="27"/>
        <v>1.1904761904761905</v>
      </c>
    </row>
    <row r="110" spans="1:14" s="196" customFormat="1" ht="18" customHeight="1">
      <c r="A110" s="105" t="s">
        <v>32</v>
      </c>
      <c r="B110" s="116">
        <v>28.1</v>
      </c>
      <c r="C110" s="382"/>
      <c r="D110" s="383">
        <f t="shared" si="21"/>
        <v>28.1</v>
      </c>
      <c r="E110" s="384" t="e">
        <f t="shared" si="22"/>
        <v>#DIV/0!</v>
      </c>
      <c r="F110" s="116">
        <v>28.45</v>
      </c>
      <c r="G110" s="259">
        <v>27.45</v>
      </c>
      <c r="H110" s="259">
        <f t="shared" si="23"/>
        <v>1</v>
      </c>
      <c r="I110" s="255">
        <f t="shared" si="24"/>
        <v>-0.34999999999999787</v>
      </c>
      <c r="J110" s="113">
        <f t="shared" si="25"/>
        <v>0.98769771528998251</v>
      </c>
      <c r="K110" s="114">
        <v>26.74</v>
      </c>
      <c r="L110" s="399">
        <f t="shared" si="26"/>
        <v>1.360000000000003</v>
      </c>
      <c r="M110" s="400">
        <f t="shared" si="27"/>
        <v>1.0508601346297683</v>
      </c>
      <c r="N110" s="105"/>
    </row>
    <row r="111" spans="1:14" ht="18" customHeight="1">
      <c r="A111" s="3" t="s">
        <v>33</v>
      </c>
      <c r="B111" s="102">
        <v>16.5</v>
      </c>
      <c r="C111" s="388"/>
      <c r="D111" s="389">
        <f t="shared" si="21"/>
        <v>16.5</v>
      </c>
      <c r="E111" s="390" t="e">
        <f t="shared" si="22"/>
        <v>#DIV/0!</v>
      </c>
      <c r="F111" s="102">
        <v>17</v>
      </c>
      <c r="G111" s="199">
        <v>16</v>
      </c>
      <c r="H111" s="199">
        <f t="shared" si="23"/>
        <v>1</v>
      </c>
      <c r="I111" s="375">
        <f t="shared" si="24"/>
        <v>-0.5</v>
      </c>
      <c r="J111" s="7">
        <f t="shared" si="25"/>
        <v>0.97058823529411764</v>
      </c>
      <c r="K111" s="107">
        <v>14</v>
      </c>
      <c r="L111" s="73">
        <f t="shared" si="26"/>
        <v>2.5</v>
      </c>
      <c r="M111" s="403">
        <f t="shared" si="27"/>
        <v>1.1785714285714286</v>
      </c>
    </row>
    <row r="112" spans="1:14" s="105" customFormat="1" ht="18" customHeight="1">
      <c r="A112" s="3" t="s">
        <v>34</v>
      </c>
      <c r="B112" s="102">
        <v>2.1</v>
      </c>
      <c r="C112" s="388"/>
      <c r="D112" s="389">
        <f t="shared" si="21"/>
        <v>2.1</v>
      </c>
      <c r="E112" s="390" t="e">
        <f t="shared" si="22"/>
        <v>#DIV/0!</v>
      </c>
      <c r="F112" s="102">
        <v>2.1</v>
      </c>
      <c r="G112" s="199">
        <v>2.1</v>
      </c>
      <c r="H112" s="199">
        <f t="shared" si="23"/>
        <v>0</v>
      </c>
      <c r="I112" s="375">
        <f t="shared" si="24"/>
        <v>0</v>
      </c>
      <c r="J112" s="7">
        <f t="shared" si="25"/>
        <v>1</v>
      </c>
      <c r="K112" s="107">
        <v>2.1</v>
      </c>
      <c r="L112" s="73">
        <f t="shared" si="26"/>
        <v>0</v>
      </c>
      <c r="M112" s="403">
        <f t="shared" si="27"/>
        <v>1</v>
      </c>
      <c r="N112"/>
    </row>
    <row r="113" spans="1:14" s="106" customFormat="1" ht="18" customHeight="1">
      <c r="A113" s="101" t="s">
        <v>35</v>
      </c>
      <c r="B113" s="102">
        <v>3.9</v>
      </c>
      <c r="C113" s="388"/>
      <c r="D113" s="389">
        <f t="shared" si="21"/>
        <v>3.9</v>
      </c>
      <c r="E113" s="390" t="e">
        <f t="shared" si="22"/>
        <v>#DIV/0!</v>
      </c>
      <c r="F113" s="102">
        <v>4</v>
      </c>
      <c r="G113" s="199">
        <v>4</v>
      </c>
      <c r="H113" s="199">
        <f t="shared" si="23"/>
        <v>0</v>
      </c>
      <c r="I113" s="375">
        <f t="shared" si="24"/>
        <v>-0.10000000000000009</v>
      </c>
      <c r="J113" s="24">
        <f t="shared" si="25"/>
        <v>0.97499999999999998</v>
      </c>
      <c r="K113" s="107">
        <v>5.0999999999999996</v>
      </c>
      <c r="L113" s="73">
        <f t="shared" si="26"/>
        <v>-1.1999999999999997</v>
      </c>
      <c r="M113" s="403">
        <f t="shared" si="27"/>
        <v>0.76470588235294124</v>
      </c>
      <c r="N113" s="88"/>
    </row>
    <row r="114" spans="1:14" s="106" customFormat="1" ht="18" customHeight="1">
      <c r="A114" s="606" t="s">
        <v>96</v>
      </c>
      <c r="B114" s="615">
        <f>B110-B111-B112-B113</f>
        <v>5.6000000000000014</v>
      </c>
      <c r="C114" s="616"/>
      <c r="D114" s="617">
        <f t="shared" si="21"/>
        <v>5.6000000000000014</v>
      </c>
      <c r="E114" s="609" t="e">
        <f t="shared" si="22"/>
        <v>#DIV/0!</v>
      </c>
      <c r="F114" s="615">
        <f>F110-F111-F112-F113</f>
        <v>5.35</v>
      </c>
      <c r="G114" s="618">
        <v>5.35</v>
      </c>
      <c r="H114" s="619">
        <f t="shared" si="23"/>
        <v>0</v>
      </c>
      <c r="I114" s="618">
        <f t="shared" si="24"/>
        <v>0.25000000000000178</v>
      </c>
      <c r="J114" s="611">
        <f t="shared" si="25"/>
        <v>1.0467289719626172</v>
      </c>
      <c r="K114" s="615">
        <f>K110-K111-K112-K113</f>
        <v>5.5399999999999991</v>
      </c>
      <c r="L114" s="620">
        <f t="shared" si="26"/>
        <v>6.0000000000002274E-2</v>
      </c>
      <c r="M114" s="613">
        <f t="shared" si="27"/>
        <v>1.0108303249097477</v>
      </c>
      <c r="N114" s="614"/>
    </row>
    <row r="115" spans="1:14" s="105" customFormat="1" ht="18" customHeight="1">
      <c r="A115"/>
      <c r="B115"/>
      <c r="C115"/>
      <c r="D115"/>
      <c r="E115" s="308"/>
      <c r="F115"/>
      <c r="G115"/>
      <c r="H115"/>
      <c r="I115"/>
      <c r="J115" s="308"/>
      <c r="K115"/>
      <c r="L115"/>
      <c r="M115" s="308"/>
      <c r="N115"/>
    </row>
    <row r="116" spans="1:14" ht="18" customHeight="1">
      <c r="A116" s="2" t="s">
        <v>222</v>
      </c>
    </row>
    <row r="117" spans="1:14" ht="18" customHeight="1">
      <c r="A117" s="21"/>
      <c r="B117" s="21"/>
      <c r="C117" s="21"/>
      <c r="D117" s="21"/>
      <c r="E117" s="309"/>
      <c r="F117" s="21"/>
      <c r="G117" s="21"/>
      <c r="H117" s="21"/>
      <c r="I117" s="21"/>
      <c r="J117" s="309"/>
      <c r="K117" s="21"/>
      <c r="L117" s="21"/>
      <c r="M117" s="309"/>
    </row>
    <row r="118" spans="1:14" ht="60" customHeight="1">
      <c r="A118" s="121" t="s">
        <v>58</v>
      </c>
      <c r="B118" s="337" t="s">
        <v>492</v>
      </c>
      <c r="C118" s="377" t="s">
        <v>520</v>
      </c>
      <c r="D118" s="378" t="s">
        <v>521</v>
      </c>
      <c r="E118" s="652" t="s">
        <v>522</v>
      </c>
      <c r="F118" s="337" t="s">
        <v>493</v>
      </c>
      <c r="G118" s="123" t="s">
        <v>523</v>
      </c>
      <c r="H118" s="258" t="s">
        <v>524</v>
      </c>
      <c r="I118" s="374" t="s">
        <v>204</v>
      </c>
      <c r="J118" s="310" t="s">
        <v>205</v>
      </c>
      <c r="K118" s="337" t="s">
        <v>223</v>
      </c>
      <c r="L118" s="394" t="s">
        <v>224</v>
      </c>
      <c r="M118" s="656" t="s">
        <v>190</v>
      </c>
      <c r="N118" s="196"/>
    </row>
    <row r="119" spans="1:14" ht="18" customHeight="1">
      <c r="A119" s="10"/>
      <c r="B119" s="338" t="s">
        <v>16</v>
      </c>
      <c r="C119" s="20" t="s">
        <v>16</v>
      </c>
      <c r="D119" s="380" t="s">
        <v>16</v>
      </c>
      <c r="E119" s="653" t="s">
        <v>1</v>
      </c>
      <c r="F119" s="340" t="s">
        <v>16</v>
      </c>
      <c r="G119" s="27" t="s">
        <v>16</v>
      </c>
      <c r="H119" s="6" t="s">
        <v>16</v>
      </c>
      <c r="I119" s="27" t="s">
        <v>16</v>
      </c>
      <c r="J119" s="311" t="s">
        <v>1</v>
      </c>
      <c r="K119" s="338" t="s">
        <v>16</v>
      </c>
      <c r="L119" s="16" t="s">
        <v>16</v>
      </c>
      <c r="M119" s="657" t="s">
        <v>1</v>
      </c>
    </row>
    <row r="120" spans="1:14" s="105" customFormat="1" ht="18" customHeight="1">
      <c r="A120" s="105" t="s">
        <v>17</v>
      </c>
      <c r="B120" s="111">
        <v>734.89</v>
      </c>
      <c r="C120" s="382"/>
      <c r="D120" s="383">
        <f>B120-C120</f>
        <v>734.89</v>
      </c>
      <c r="E120" s="384" t="e">
        <f>B120/C120</f>
        <v>#DIV/0!</v>
      </c>
      <c r="F120" s="111">
        <v>740.16</v>
      </c>
      <c r="G120" s="254">
        <v>711.07</v>
      </c>
      <c r="H120" s="259">
        <f>F120-G120</f>
        <v>29.089999999999918</v>
      </c>
      <c r="I120" s="255">
        <f>B120-F120</f>
        <v>-5.2699999999999818</v>
      </c>
      <c r="J120" s="113">
        <f>B120/F120</f>
        <v>0.99287991785559881</v>
      </c>
      <c r="K120" s="114">
        <v>712.08</v>
      </c>
      <c r="L120" s="399">
        <f>B120-K120</f>
        <v>22.809999999999945</v>
      </c>
      <c r="M120" s="400">
        <f>B120/K120</f>
        <v>1.0320329176497023</v>
      </c>
      <c r="N120" s="106"/>
    </row>
    <row r="121" spans="1:14" ht="18" customHeight="1">
      <c r="A121" s="105" t="s">
        <v>18</v>
      </c>
      <c r="B121" s="116">
        <v>32.409999999999997</v>
      </c>
      <c r="C121" s="382"/>
      <c r="D121" s="383">
        <f t="shared" ref="D121:D142" si="28">B121-C121</f>
        <v>32.409999999999997</v>
      </c>
      <c r="E121" s="384" t="e">
        <f t="shared" ref="E121:E142" si="29">B121/C121</f>
        <v>#DIV/0!</v>
      </c>
      <c r="F121" s="116">
        <v>32.82</v>
      </c>
      <c r="G121" s="255">
        <v>32.020000000000003</v>
      </c>
      <c r="H121" s="259">
        <f t="shared" ref="H121:H142" si="30">F121-G121</f>
        <v>0.79999999999999716</v>
      </c>
      <c r="I121" s="255">
        <f t="shared" ref="I121:I142" si="31">B121-F121</f>
        <v>-0.41000000000000369</v>
      </c>
      <c r="J121" s="113">
        <f t="shared" ref="J121:J142" si="32">B121/F121</f>
        <v>0.98750761730652026</v>
      </c>
      <c r="K121" s="114">
        <v>32.020000000000003</v>
      </c>
      <c r="L121" s="399">
        <f t="shared" ref="L121:L142" si="33">B121-K121</f>
        <v>0.38999999999999346</v>
      </c>
      <c r="M121" s="400">
        <f t="shared" ref="M121:M142" si="34">B121/K121</f>
        <v>1.0121798875702683</v>
      </c>
      <c r="N121" s="106"/>
    </row>
    <row r="122" spans="1:14" ht="18" customHeight="1">
      <c r="A122" s="368" t="s">
        <v>19</v>
      </c>
      <c r="B122" s="369">
        <v>702.48</v>
      </c>
      <c r="C122" s="385"/>
      <c r="D122" s="386">
        <f t="shared" si="28"/>
        <v>702.48</v>
      </c>
      <c r="E122" s="387" t="e">
        <f t="shared" si="29"/>
        <v>#DIV/0!</v>
      </c>
      <c r="F122" s="369">
        <v>707.34</v>
      </c>
      <c r="G122" s="370">
        <v>679.05</v>
      </c>
      <c r="H122" s="371">
        <f t="shared" si="30"/>
        <v>28.290000000000077</v>
      </c>
      <c r="I122" s="370">
        <f t="shared" si="31"/>
        <v>-4.8600000000000136</v>
      </c>
      <c r="J122" s="372">
        <f t="shared" si="32"/>
        <v>0.99312918822631269</v>
      </c>
      <c r="K122" s="373">
        <v>680.06</v>
      </c>
      <c r="L122" s="401">
        <f t="shared" si="33"/>
        <v>22.420000000000073</v>
      </c>
      <c r="M122" s="402">
        <f t="shared" si="34"/>
        <v>1.0329676793224127</v>
      </c>
      <c r="N122" s="106"/>
    </row>
    <row r="123" spans="1:14" ht="18" customHeight="1">
      <c r="A123" s="105" t="s">
        <v>20</v>
      </c>
      <c r="B123" s="116">
        <v>150.05000000000001</v>
      </c>
      <c r="C123" s="382"/>
      <c r="D123" s="383">
        <f t="shared" si="28"/>
        <v>150.05000000000001</v>
      </c>
      <c r="E123" s="384" t="e">
        <f t="shared" si="29"/>
        <v>#DIV/0!</v>
      </c>
      <c r="F123" s="116">
        <v>152.56</v>
      </c>
      <c r="G123" s="255">
        <v>150.85</v>
      </c>
      <c r="H123" s="259">
        <f t="shared" si="30"/>
        <v>1.710000000000008</v>
      </c>
      <c r="I123" s="255">
        <f t="shared" si="31"/>
        <v>-2.5099999999999909</v>
      </c>
      <c r="J123" s="113">
        <f t="shared" si="32"/>
        <v>0.98354745673833255</v>
      </c>
      <c r="K123" s="114">
        <v>150.84</v>
      </c>
      <c r="L123" s="399">
        <f t="shared" si="33"/>
        <v>-0.78999999999999204</v>
      </c>
      <c r="M123" s="400">
        <f t="shared" si="34"/>
        <v>0.99476266242376032</v>
      </c>
      <c r="N123" s="105"/>
    </row>
    <row r="124" spans="1:14" ht="18" customHeight="1">
      <c r="A124" s="3" t="s">
        <v>21</v>
      </c>
      <c r="B124" s="102">
        <v>6</v>
      </c>
      <c r="C124" s="388"/>
      <c r="D124" s="389">
        <f t="shared" si="28"/>
        <v>6</v>
      </c>
      <c r="E124" s="390" t="e">
        <f t="shared" si="29"/>
        <v>#DIV/0!</v>
      </c>
      <c r="F124" s="102">
        <v>5.9</v>
      </c>
      <c r="G124" s="256">
        <v>5.9</v>
      </c>
      <c r="H124" s="199">
        <f t="shared" si="30"/>
        <v>0</v>
      </c>
      <c r="I124" s="375">
        <f t="shared" si="31"/>
        <v>9.9999999999999645E-2</v>
      </c>
      <c r="J124" s="7">
        <f t="shared" si="32"/>
        <v>1.0169491525423728</v>
      </c>
      <c r="K124" s="107">
        <v>5.9</v>
      </c>
      <c r="L124" s="73">
        <f t="shared" si="33"/>
        <v>9.9999999999999645E-2</v>
      </c>
      <c r="M124" s="403">
        <f t="shared" si="34"/>
        <v>1.0169491525423728</v>
      </c>
    </row>
    <row r="125" spans="1:14" ht="18" customHeight="1">
      <c r="A125" s="3" t="s">
        <v>22</v>
      </c>
      <c r="B125" s="102">
        <v>8</v>
      </c>
      <c r="C125" s="388"/>
      <c r="D125" s="389">
        <f t="shared" si="28"/>
        <v>8</v>
      </c>
      <c r="E125" s="390" t="e">
        <f t="shared" si="29"/>
        <v>#DIV/0!</v>
      </c>
      <c r="F125" s="102">
        <v>7.96</v>
      </c>
      <c r="G125" s="256">
        <v>7.23</v>
      </c>
      <c r="H125" s="199">
        <f t="shared" si="30"/>
        <v>0.72999999999999954</v>
      </c>
      <c r="I125" s="375">
        <f t="shared" si="31"/>
        <v>4.0000000000000036E-2</v>
      </c>
      <c r="J125" s="7">
        <f t="shared" si="32"/>
        <v>1.0050251256281406</v>
      </c>
      <c r="K125" s="107">
        <v>7.23</v>
      </c>
      <c r="L125" s="73">
        <f t="shared" si="33"/>
        <v>0.76999999999999957</v>
      </c>
      <c r="M125" s="403">
        <f t="shared" si="34"/>
        <v>1.1065006915629321</v>
      </c>
    </row>
    <row r="126" spans="1:14" ht="18" customHeight="1">
      <c r="A126" s="3" t="s">
        <v>23</v>
      </c>
      <c r="B126" s="102">
        <v>8.8000000000000007</v>
      </c>
      <c r="C126" s="388"/>
      <c r="D126" s="389">
        <f t="shared" si="28"/>
        <v>8.8000000000000007</v>
      </c>
      <c r="E126" s="390" t="e">
        <f t="shared" si="29"/>
        <v>#DIV/0!</v>
      </c>
      <c r="F126" s="102">
        <v>10.199999999999999</v>
      </c>
      <c r="G126" s="256">
        <v>7.87</v>
      </c>
      <c r="H126" s="199">
        <f t="shared" si="30"/>
        <v>2.3299999999999992</v>
      </c>
      <c r="I126" s="375">
        <f t="shared" si="31"/>
        <v>-1.3999999999999986</v>
      </c>
      <c r="J126" s="7">
        <f t="shared" si="32"/>
        <v>0.86274509803921584</v>
      </c>
      <c r="K126" s="107">
        <v>7.86</v>
      </c>
      <c r="L126" s="73">
        <f t="shared" si="33"/>
        <v>0.94000000000000039</v>
      </c>
      <c r="M126" s="403">
        <f t="shared" si="34"/>
        <v>1.1195928753180662</v>
      </c>
    </row>
    <row r="127" spans="1:14" ht="18" customHeight="1">
      <c r="A127" s="34" t="s">
        <v>55</v>
      </c>
      <c r="B127" s="84">
        <v>127.25</v>
      </c>
      <c r="C127" s="391"/>
      <c r="D127" s="392">
        <f t="shared" si="28"/>
        <v>127.25</v>
      </c>
      <c r="E127" s="393" t="e">
        <f t="shared" si="29"/>
        <v>#DIV/0!</v>
      </c>
      <c r="F127" s="84">
        <v>128.5</v>
      </c>
      <c r="G127" s="257">
        <v>129.85</v>
      </c>
      <c r="H127" s="203">
        <f t="shared" si="30"/>
        <v>-1.3499999999999943</v>
      </c>
      <c r="I127" s="376">
        <f t="shared" si="31"/>
        <v>-1.25</v>
      </c>
      <c r="J127" s="22">
        <f t="shared" si="32"/>
        <v>0.99027237354085607</v>
      </c>
      <c r="K127" s="110">
        <v>129.85</v>
      </c>
      <c r="L127" s="404">
        <f t="shared" si="33"/>
        <v>-2.5999999999999943</v>
      </c>
      <c r="M127" s="405">
        <f t="shared" si="34"/>
        <v>0.97997689641894503</v>
      </c>
    </row>
    <row r="128" spans="1:14" s="105" customFormat="1" ht="18" customHeight="1">
      <c r="A128" s="105" t="s">
        <v>24</v>
      </c>
      <c r="B128" s="116">
        <v>275.41000000000003</v>
      </c>
      <c r="C128" s="382"/>
      <c r="D128" s="383">
        <f t="shared" si="28"/>
        <v>275.41000000000003</v>
      </c>
      <c r="E128" s="384" t="e">
        <f t="shared" si="29"/>
        <v>#DIV/0!</v>
      </c>
      <c r="F128" s="116">
        <v>276.72000000000003</v>
      </c>
      <c r="G128" s="255">
        <v>263.48</v>
      </c>
      <c r="H128" s="259">
        <f t="shared" si="30"/>
        <v>13.240000000000009</v>
      </c>
      <c r="I128" s="255">
        <f t="shared" si="31"/>
        <v>-1.3100000000000023</v>
      </c>
      <c r="J128" s="113">
        <f t="shared" si="32"/>
        <v>0.99526597282451579</v>
      </c>
      <c r="K128" s="114">
        <v>264.88</v>
      </c>
      <c r="L128" s="399">
        <f t="shared" si="33"/>
        <v>10.53000000000003</v>
      </c>
      <c r="M128" s="400">
        <f t="shared" si="34"/>
        <v>1.0397538508003625</v>
      </c>
    </row>
    <row r="129" spans="1:14" ht="18" customHeight="1">
      <c r="A129" s="3" t="s">
        <v>25</v>
      </c>
      <c r="B129" s="102">
        <v>11.6</v>
      </c>
      <c r="C129" s="388"/>
      <c r="D129" s="389">
        <f t="shared" si="28"/>
        <v>11.6</v>
      </c>
      <c r="E129" s="390" t="e">
        <f t="shared" si="29"/>
        <v>#DIV/0!</v>
      </c>
      <c r="F129" s="102">
        <v>11.7</v>
      </c>
      <c r="G129" s="256">
        <v>10.5</v>
      </c>
      <c r="H129" s="199">
        <f t="shared" si="30"/>
        <v>1.1999999999999993</v>
      </c>
      <c r="I129" s="375">
        <f t="shared" si="31"/>
        <v>-9.9999999999999645E-2</v>
      </c>
      <c r="J129" s="7">
        <f t="shared" si="32"/>
        <v>0.99145299145299148</v>
      </c>
      <c r="K129" s="107">
        <v>11.1</v>
      </c>
      <c r="L129" s="73">
        <f t="shared" si="33"/>
        <v>0.5</v>
      </c>
      <c r="M129" s="403">
        <f t="shared" si="34"/>
        <v>1.045045045045045</v>
      </c>
    </row>
    <row r="130" spans="1:14" ht="18" customHeight="1">
      <c r="A130" s="3" t="s">
        <v>26</v>
      </c>
      <c r="B130" s="102">
        <v>116</v>
      </c>
      <c r="C130" s="388"/>
      <c r="D130" s="389">
        <f t="shared" si="28"/>
        <v>116</v>
      </c>
      <c r="E130" s="390" t="e">
        <f t="shared" si="29"/>
        <v>#DIV/0!</v>
      </c>
      <c r="F130" s="102">
        <v>118.5</v>
      </c>
      <c r="G130" s="256">
        <v>112</v>
      </c>
      <c r="H130" s="199">
        <f t="shared" si="30"/>
        <v>6.5</v>
      </c>
      <c r="I130" s="375">
        <f t="shared" si="31"/>
        <v>-2.5</v>
      </c>
      <c r="J130" s="7">
        <f t="shared" si="32"/>
        <v>0.97890295358649793</v>
      </c>
      <c r="K130" s="107">
        <v>112</v>
      </c>
      <c r="L130" s="73">
        <f t="shared" si="33"/>
        <v>4</v>
      </c>
      <c r="M130" s="403">
        <f t="shared" si="34"/>
        <v>1.0357142857142858</v>
      </c>
    </row>
    <row r="131" spans="1:14" s="88" customFormat="1" ht="18" customHeight="1">
      <c r="A131" s="579" t="s">
        <v>126</v>
      </c>
      <c r="B131" s="588">
        <f>B120-B130</f>
        <v>618.89</v>
      </c>
      <c r="C131" s="599"/>
      <c r="D131" s="589">
        <f t="shared" si="28"/>
        <v>618.89</v>
      </c>
      <c r="E131" s="581" t="e">
        <f t="shared" si="29"/>
        <v>#DIV/0!</v>
      </c>
      <c r="F131" s="588">
        <f>F120-F130</f>
        <v>621.66</v>
      </c>
      <c r="G131" s="591">
        <v>599.07000000000005</v>
      </c>
      <c r="H131" s="593">
        <f t="shared" si="30"/>
        <v>22.589999999999918</v>
      </c>
      <c r="I131" s="591">
        <f t="shared" si="31"/>
        <v>-2.7699999999999818</v>
      </c>
      <c r="J131" s="584">
        <f t="shared" si="32"/>
        <v>0.99554418814142787</v>
      </c>
      <c r="K131" s="604">
        <f>K120-K130</f>
        <v>600.08000000000004</v>
      </c>
      <c r="L131" s="602">
        <f>K131</f>
        <v>600.08000000000004</v>
      </c>
      <c r="M131" s="586">
        <f t="shared" si="34"/>
        <v>1.031345820557259</v>
      </c>
      <c r="N131" s="579"/>
    </row>
    <row r="132" spans="1:14" s="614" customFormat="1" ht="18" customHeight="1">
      <c r="A132" s="596" t="s">
        <v>127</v>
      </c>
      <c r="B132" s="580">
        <f>B130/B120</f>
        <v>0.15784675257521535</v>
      </c>
      <c r="C132" s="603"/>
      <c r="D132" s="581">
        <f t="shared" si="28"/>
        <v>0.15784675257521535</v>
      </c>
      <c r="E132" s="581" t="e">
        <f t="shared" si="29"/>
        <v>#DIV/0!</v>
      </c>
      <c r="F132" s="580">
        <f>F130/F120</f>
        <v>0.1601005188067445</v>
      </c>
      <c r="G132" s="582">
        <v>0.15750910599519033</v>
      </c>
      <c r="H132" s="583">
        <f t="shared" si="30"/>
        <v>2.5914128115541724E-3</v>
      </c>
      <c r="I132" s="582">
        <f t="shared" si="31"/>
        <v>-2.2537662315291473E-3</v>
      </c>
      <c r="J132" s="584">
        <f t="shared" si="32"/>
        <v>0.98592280494575013</v>
      </c>
      <c r="K132" s="605">
        <f>K130/K120</f>
        <v>0.15728569823615324</v>
      </c>
      <c r="L132" s="585">
        <f>K132</f>
        <v>0.15728569823615324</v>
      </c>
      <c r="M132" s="586">
        <f t="shared" si="34"/>
        <v>1.0035671033371372</v>
      </c>
      <c r="N132" s="596"/>
    </row>
    <row r="133" spans="1:14" ht="18" customHeight="1">
      <c r="A133" s="3" t="s">
        <v>27</v>
      </c>
      <c r="B133" s="102">
        <v>39.99</v>
      </c>
      <c r="C133" s="388"/>
      <c r="D133" s="389">
        <f t="shared" si="28"/>
        <v>39.99</v>
      </c>
      <c r="E133" s="390" t="e">
        <f t="shared" si="29"/>
        <v>#DIV/0!</v>
      </c>
      <c r="F133" s="102">
        <v>39.229999999999997</v>
      </c>
      <c r="G133" s="256">
        <v>38.71</v>
      </c>
      <c r="H133" s="199">
        <f t="shared" si="30"/>
        <v>0.51999999999999602</v>
      </c>
      <c r="I133" s="375">
        <f t="shared" si="31"/>
        <v>0.76000000000000512</v>
      </c>
      <c r="J133" s="7">
        <f t="shared" si="32"/>
        <v>1.0193729288809585</v>
      </c>
      <c r="K133" s="107">
        <v>37.97</v>
      </c>
      <c r="L133" s="73">
        <f t="shared" si="33"/>
        <v>2.0200000000000031</v>
      </c>
      <c r="M133" s="403">
        <f t="shared" si="34"/>
        <v>1.053199894653674</v>
      </c>
    </row>
    <row r="134" spans="1:14" ht="18" customHeight="1">
      <c r="A134" s="3" t="s">
        <v>28</v>
      </c>
      <c r="B134" s="102">
        <v>45.28</v>
      </c>
      <c r="C134" s="388"/>
      <c r="D134" s="389">
        <f t="shared" si="28"/>
        <v>45.28</v>
      </c>
      <c r="E134" s="390" t="e">
        <f t="shared" si="29"/>
        <v>#DIV/0!</v>
      </c>
      <c r="F134" s="102">
        <v>44.73</v>
      </c>
      <c r="G134" s="256">
        <v>44.68</v>
      </c>
      <c r="H134" s="199">
        <f t="shared" si="30"/>
        <v>4.9999999999997158E-2</v>
      </c>
      <c r="I134" s="375">
        <f t="shared" si="31"/>
        <v>0.55000000000000426</v>
      </c>
      <c r="J134" s="7">
        <f t="shared" si="32"/>
        <v>1.0122959982114912</v>
      </c>
      <c r="K134" s="107">
        <v>43.65</v>
      </c>
      <c r="L134" s="73">
        <f t="shared" si="33"/>
        <v>1.6300000000000026</v>
      </c>
      <c r="M134" s="403">
        <f t="shared" si="34"/>
        <v>1.0373424971363117</v>
      </c>
    </row>
    <row r="135" spans="1:14" ht="18" customHeight="1">
      <c r="A135" s="3" t="s">
        <v>29</v>
      </c>
      <c r="B135" s="102">
        <v>25.4</v>
      </c>
      <c r="C135" s="388"/>
      <c r="D135" s="389">
        <f t="shared" si="28"/>
        <v>25.4</v>
      </c>
      <c r="E135" s="390" t="e">
        <f t="shared" si="29"/>
        <v>#DIV/0!</v>
      </c>
      <c r="F135" s="102">
        <v>24.5</v>
      </c>
      <c r="G135" s="256">
        <v>24.5</v>
      </c>
      <c r="H135" s="199">
        <f t="shared" si="30"/>
        <v>0</v>
      </c>
      <c r="I135" s="375">
        <f t="shared" si="31"/>
        <v>0.89999999999999858</v>
      </c>
      <c r="J135" s="7">
        <f t="shared" si="32"/>
        <v>1.036734693877551</v>
      </c>
      <c r="K135" s="107">
        <v>24.4</v>
      </c>
      <c r="L135" s="73">
        <f t="shared" si="33"/>
        <v>1</v>
      </c>
      <c r="M135" s="403">
        <f t="shared" si="34"/>
        <v>1.040983606557377</v>
      </c>
    </row>
    <row r="136" spans="1:14" s="196" customFormat="1" ht="18" customHeight="1">
      <c r="A136" s="101" t="s">
        <v>30</v>
      </c>
      <c r="B136" s="102">
        <v>23.34</v>
      </c>
      <c r="C136" s="388"/>
      <c r="D136" s="389">
        <f t="shared" si="28"/>
        <v>23.34</v>
      </c>
      <c r="E136" s="390" t="e">
        <f t="shared" si="29"/>
        <v>#DIV/0!</v>
      </c>
      <c r="F136" s="102">
        <v>24.17</v>
      </c>
      <c r="G136" s="256">
        <v>24.17</v>
      </c>
      <c r="H136" s="199">
        <f t="shared" si="30"/>
        <v>0</v>
      </c>
      <c r="I136" s="375">
        <f t="shared" si="31"/>
        <v>-0.83000000000000185</v>
      </c>
      <c r="J136" s="24">
        <f t="shared" si="32"/>
        <v>0.96565990897807197</v>
      </c>
      <c r="K136" s="107">
        <v>22.37</v>
      </c>
      <c r="L136" s="73">
        <f t="shared" si="33"/>
        <v>0.96999999999999886</v>
      </c>
      <c r="M136" s="403">
        <f t="shared" si="34"/>
        <v>1.0433616450603487</v>
      </c>
      <c r="N136"/>
    </row>
    <row r="137" spans="1:14" ht="18" customHeight="1">
      <c r="A137" s="34" t="s">
        <v>31</v>
      </c>
      <c r="B137" s="84">
        <v>100</v>
      </c>
      <c r="C137" s="391"/>
      <c r="D137" s="392">
        <f t="shared" si="28"/>
        <v>100</v>
      </c>
      <c r="E137" s="393" t="e">
        <f t="shared" si="29"/>
        <v>#DIV/0!</v>
      </c>
      <c r="F137" s="84">
        <v>97.5</v>
      </c>
      <c r="G137" s="257">
        <v>98.34</v>
      </c>
      <c r="H137" s="203">
        <f t="shared" si="30"/>
        <v>-0.84000000000000341</v>
      </c>
      <c r="I137" s="376">
        <f t="shared" si="31"/>
        <v>2.5</v>
      </c>
      <c r="J137" s="22">
        <f t="shared" si="32"/>
        <v>1.0256410256410255</v>
      </c>
      <c r="K137" s="110">
        <v>88.55</v>
      </c>
      <c r="L137" s="404">
        <f t="shared" si="33"/>
        <v>11.450000000000003</v>
      </c>
      <c r="M137" s="405">
        <f t="shared" si="34"/>
        <v>1.129305477131564</v>
      </c>
    </row>
    <row r="138" spans="1:14" s="105" customFormat="1" ht="18" customHeight="1">
      <c r="A138" s="105" t="s">
        <v>32</v>
      </c>
      <c r="B138" s="116">
        <v>79.489999999999995</v>
      </c>
      <c r="C138" s="382"/>
      <c r="D138" s="383">
        <f t="shared" si="28"/>
        <v>79.489999999999995</v>
      </c>
      <c r="E138" s="384" t="e">
        <f t="shared" si="29"/>
        <v>#DIV/0!</v>
      </c>
      <c r="F138" s="116">
        <v>79.72</v>
      </c>
      <c r="G138" s="255">
        <v>78.72</v>
      </c>
      <c r="H138" s="259">
        <f t="shared" si="30"/>
        <v>1</v>
      </c>
      <c r="I138" s="255">
        <f t="shared" si="31"/>
        <v>-0.23000000000000398</v>
      </c>
      <c r="J138" s="113">
        <f t="shared" si="32"/>
        <v>0.99711490215755139</v>
      </c>
      <c r="K138" s="114">
        <v>77.790000000000006</v>
      </c>
      <c r="L138" s="399">
        <f t="shared" si="33"/>
        <v>1.6999999999999886</v>
      </c>
      <c r="M138" s="400">
        <f t="shared" si="34"/>
        <v>1.021853708702918</v>
      </c>
    </row>
    <row r="139" spans="1:14" s="106" customFormat="1" ht="18" customHeight="1">
      <c r="A139" s="3" t="s">
        <v>33</v>
      </c>
      <c r="B139" s="102">
        <v>39.5</v>
      </c>
      <c r="C139" s="388"/>
      <c r="D139" s="389">
        <f t="shared" si="28"/>
        <v>39.5</v>
      </c>
      <c r="E139" s="390" t="e">
        <f t="shared" si="29"/>
        <v>#DIV/0!</v>
      </c>
      <c r="F139" s="102">
        <v>40</v>
      </c>
      <c r="G139" s="256">
        <v>39</v>
      </c>
      <c r="H139" s="199">
        <f t="shared" si="30"/>
        <v>1</v>
      </c>
      <c r="I139" s="375">
        <f t="shared" si="31"/>
        <v>-0.5</v>
      </c>
      <c r="J139" s="7">
        <f t="shared" si="32"/>
        <v>0.98750000000000004</v>
      </c>
      <c r="K139" s="107">
        <v>37</v>
      </c>
      <c r="L139" s="73">
        <f t="shared" si="33"/>
        <v>2.5</v>
      </c>
      <c r="M139" s="403">
        <f t="shared" si="34"/>
        <v>1.0675675675675675</v>
      </c>
      <c r="N139"/>
    </row>
    <row r="140" spans="1:14" s="106" customFormat="1" ht="18" customHeight="1">
      <c r="A140" s="3" t="s">
        <v>34</v>
      </c>
      <c r="B140" s="102">
        <v>6.9</v>
      </c>
      <c r="C140" s="388"/>
      <c r="D140" s="389">
        <f t="shared" si="28"/>
        <v>6.9</v>
      </c>
      <c r="E140" s="390" t="e">
        <f t="shared" si="29"/>
        <v>#DIV/0!</v>
      </c>
      <c r="F140" s="102">
        <v>6.9</v>
      </c>
      <c r="G140" s="256">
        <v>6.9</v>
      </c>
      <c r="H140" s="199">
        <f t="shared" si="30"/>
        <v>0</v>
      </c>
      <c r="I140" s="375">
        <f t="shared" si="31"/>
        <v>0</v>
      </c>
      <c r="J140" s="7">
        <f t="shared" si="32"/>
        <v>1</v>
      </c>
      <c r="K140" s="107">
        <v>6.9</v>
      </c>
      <c r="L140" s="73">
        <f t="shared" si="33"/>
        <v>0</v>
      </c>
      <c r="M140" s="403">
        <f t="shared" si="34"/>
        <v>1</v>
      </c>
      <c r="N140"/>
    </row>
    <row r="141" spans="1:14" s="105" customFormat="1" ht="18" customHeight="1">
      <c r="A141" s="101" t="s">
        <v>35</v>
      </c>
      <c r="B141" s="102">
        <v>10.6</v>
      </c>
      <c r="C141" s="388"/>
      <c r="D141" s="389">
        <f t="shared" si="28"/>
        <v>10.6</v>
      </c>
      <c r="E141" s="390" t="e">
        <f t="shared" si="29"/>
        <v>#DIV/0!</v>
      </c>
      <c r="F141" s="102">
        <v>10.8</v>
      </c>
      <c r="G141" s="256">
        <v>10.8</v>
      </c>
      <c r="H141" s="199">
        <f t="shared" si="30"/>
        <v>0</v>
      </c>
      <c r="I141" s="375">
        <f t="shared" si="31"/>
        <v>-0.20000000000000107</v>
      </c>
      <c r="J141" s="24">
        <f t="shared" si="32"/>
        <v>0.9814814814814814</v>
      </c>
      <c r="K141" s="107">
        <v>12.2</v>
      </c>
      <c r="L141" s="73">
        <f t="shared" si="33"/>
        <v>-1.5999999999999996</v>
      </c>
      <c r="M141" s="403">
        <f t="shared" si="34"/>
        <v>0.86885245901639352</v>
      </c>
      <c r="N141" s="88"/>
    </row>
    <row r="142" spans="1:14" ht="18" customHeight="1">
      <c r="A142" s="606" t="s">
        <v>96</v>
      </c>
      <c r="B142" s="615">
        <f>B138-B139-B140-B141</f>
        <v>22.489999999999995</v>
      </c>
      <c r="C142" s="616"/>
      <c r="D142" s="617">
        <f t="shared" si="28"/>
        <v>22.489999999999995</v>
      </c>
      <c r="E142" s="609" t="e">
        <f t="shared" si="29"/>
        <v>#DIV/0!</v>
      </c>
      <c r="F142" s="615">
        <f>F138-F139-F140-F141</f>
        <v>22.02</v>
      </c>
      <c r="G142" s="618">
        <v>22.02</v>
      </c>
      <c r="H142" s="619">
        <f t="shared" si="30"/>
        <v>0</v>
      </c>
      <c r="I142" s="618">
        <f t="shared" si="31"/>
        <v>0.46999999999999531</v>
      </c>
      <c r="J142" s="611">
        <f t="shared" si="32"/>
        <v>1.0213442325158943</v>
      </c>
      <c r="K142" s="615">
        <f>K138-K139-K140-K141</f>
        <v>21.690000000000008</v>
      </c>
      <c r="L142" s="620">
        <f t="shared" si="33"/>
        <v>0.7999999999999865</v>
      </c>
      <c r="M142" s="613">
        <f t="shared" si="34"/>
        <v>1.0368833563854305</v>
      </c>
      <c r="N142" s="614"/>
    </row>
    <row r="143" spans="1:14" ht="18" customHeight="1"/>
    <row r="144" spans="1:14" ht="18" customHeight="1">
      <c r="A144" s="2" t="s">
        <v>225</v>
      </c>
    </row>
    <row r="145" spans="1:14" ht="13.2" customHeight="1">
      <c r="A145" s="21"/>
      <c r="B145" s="21"/>
      <c r="C145" s="21"/>
      <c r="D145" s="21"/>
      <c r="E145" s="309"/>
      <c r="F145" s="21"/>
      <c r="G145" s="21"/>
      <c r="H145" s="21"/>
      <c r="I145" s="21"/>
      <c r="J145" s="309"/>
      <c r="K145" s="21"/>
      <c r="L145" s="21"/>
      <c r="M145" s="309"/>
    </row>
    <row r="146" spans="1:14" s="105" customFormat="1" ht="60" customHeight="1">
      <c r="A146" s="121" t="s">
        <v>59</v>
      </c>
      <c r="B146" s="337" t="s">
        <v>494</v>
      </c>
      <c r="C146" s="377" t="s">
        <v>525</v>
      </c>
      <c r="D146" s="378" t="s">
        <v>526</v>
      </c>
      <c r="E146" s="652" t="s">
        <v>527</v>
      </c>
      <c r="F146" s="337" t="s">
        <v>495</v>
      </c>
      <c r="G146" s="123" t="s">
        <v>528</v>
      </c>
      <c r="H146" s="258" t="s">
        <v>529</v>
      </c>
      <c r="I146" s="374" t="s">
        <v>206</v>
      </c>
      <c r="J146" s="310" t="s">
        <v>207</v>
      </c>
      <c r="K146" s="337" t="s">
        <v>226</v>
      </c>
      <c r="L146" s="394" t="s">
        <v>191</v>
      </c>
      <c r="M146" s="656" t="s">
        <v>192</v>
      </c>
      <c r="N146" s="196"/>
    </row>
    <row r="147" spans="1:14" ht="18" customHeight="1">
      <c r="A147" s="10"/>
      <c r="B147" s="338" t="s">
        <v>16</v>
      </c>
      <c r="C147" s="20" t="s">
        <v>16</v>
      </c>
      <c r="D147" s="380" t="s">
        <v>16</v>
      </c>
      <c r="E147" s="653" t="s">
        <v>1</v>
      </c>
      <c r="F147" s="340" t="s">
        <v>16</v>
      </c>
      <c r="G147" s="27" t="s">
        <v>16</v>
      </c>
      <c r="H147" s="6" t="s">
        <v>16</v>
      </c>
      <c r="I147" s="27" t="s">
        <v>16</v>
      </c>
      <c r="J147" s="311" t="s">
        <v>1</v>
      </c>
      <c r="K147" s="338" t="s">
        <v>16</v>
      </c>
      <c r="L147" s="16" t="s">
        <v>16</v>
      </c>
      <c r="M147" s="657" t="s">
        <v>1</v>
      </c>
    </row>
    <row r="148" spans="1:14" ht="18" customHeight="1">
      <c r="A148" s="105" t="s">
        <v>17</v>
      </c>
      <c r="B148" s="260">
        <f>B120-B92</f>
        <v>596.35</v>
      </c>
      <c r="C148" s="409">
        <f>C120-C92</f>
        <v>0</v>
      </c>
      <c r="D148" s="410">
        <f>B148-C148</f>
        <v>596.35</v>
      </c>
      <c r="E148" s="411" t="e">
        <f>B148/C148</f>
        <v>#DIV/0!</v>
      </c>
      <c r="F148" s="260">
        <f t="shared" ref="F148:G158" si="35">F120-F92</f>
        <v>592.64</v>
      </c>
      <c r="G148" s="261">
        <f t="shared" si="35"/>
        <v>564.56000000000006</v>
      </c>
      <c r="H148" s="262">
        <f>F148-G148</f>
        <v>28.079999999999927</v>
      </c>
      <c r="I148" s="266">
        <f>B148-F148</f>
        <v>3.7100000000000364</v>
      </c>
      <c r="J148" s="263">
        <f>B148/F148</f>
        <v>1.0062601241900648</v>
      </c>
      <c r="K148" s="264">
        <f t="shared" ref="K148:K158" si="36">K120-K92</f>
        <v>575.57000000000005</v>
      </c>
      <c r="L148" s="433">
        <f>B148-K148</f>
        <v>20.779999999999973</v>
      </c>
      <c r="M148" s="438">
        <f>B148/K148</f>
        <v>1.0361033410358427</v>
      </c>
      <c r="N148" s="106"/>
    </row>
    <row r="149" spans="1:14" ht="18" customHeight="1">
      <c r="A149" s="105" t="s">
        <v>18</v>
      </c>
      <c r="B149" s="265">
        <f>B121-B93</f>
        <v>27.779999999999998</v>
      </c>
      <c r="C149" s="409">
        <f>C121-C93</f>
        <v>0</v>
      </c>
      <c r="D149" s="410">
        <f t="shared" ref="D149:D170" si="37">B149-C149</f>
        <v>27.779999999999998</v>
      </c>
      <c r="E149" s="411" t="e">
        <f t="shared" ref="E149:E170" si="38">B149/C149</f>
        <v>#DIV/0!</v>
      </c>
      <c r="F149" s="265">
        <f t="shared" si="35"/>
        <v>27.65</v>
      </c>
      <c r="G149" s="266">
        <f t="shared" si="35"/>
        <v>26.85</v>
      </c>
      <c r="H149" s="262">
        <f t="shared" ref="H149:H170" si="39">F149-G149</f>
        <v>0.79999999999999716</v>
      </c>
      <c r="I149" s="266">
        <f t="shared" ref="I149:I170" si="40">B149-F149</f>
        <v>0.12999999999999901</v>
      </c>
      <c r="J149" s="263">
        <f t="shared" ref="J149:J170" si="41">B149/F149</f>
        <v>1.0047016274864375</v>
      </c>
      <c r="K149" s="264">
        <f t="shared" si="36"/>
        <v>27.880000000000003</v>
      </c>
      <c r="L149" s="433">
        <f t="shared" ref="L149:L170" si="42">B149-K149</f>
        <v>-0.10000000000000497</v>
      </c>
      <c r="M149" s="438">
        <f t="shared" ref="M149:M170" si="43">B149/K149</f>
        <v>0.99641319942611173</v>
      </c>
      <c r="N149" s="106"/>
    </row>
    <row r="150" spans="1:14" ht="18" customHeight="1">
      <c r="A150" s="368" t="s">
        <v>19</v>
      </c>
      <c r="B150" s="419">
        <f t="shared" ref="B150:C158" si="44">B122-B94</f>
        <v>568.57000000000005</v>
      </c>
      <c r="C150" s="420">
        <f t="shared" si="44"/>
        <v>0</v>
      </c>
      <c r="D150" s="421">
        <f t="shared" si="37"/>
        <v>568.57000000000005</v>
      </c>
      <c r="E150" s="422" t="e">
        <f t="shared" si="38"/>
        <v>#DIV/0!</v>
      </c>
      <c r="F150" s="419">
        <f t="shared" si="35"/>
        <v>564.99</v>
      </c>
      <c r="G150" s="423">
        <f t="shared" si="35"/>
        <v>537.70999999999992</v>
      </c>
      <c r="H150" s="424">
        <f t="shared" si="39"/>
        <v>27.280000000000086</v>
      </c>
      <c r="I150" s="423">
        <f t="shared" si="40"/>
        <v>3.5800000000000409</v>
      </c>
      <c r="J150" s="425">
        <f t="shared" si="41"/>
        <v>1.0063363953344309</v>
      </c>
      <c r="K150" s="426">
        <f t="shared" si="36"/>
        <v>547.68999999999994</v>
      </c>
      <c r="L150" s="435">
        <f t="shared" si="42"/>
        <v>20.880000000000109</v>
      </c>
      <c r="M150" s="439">
        <f t="shared" si="43"/>
        <v>1.0381237561394221</v>
      </c>
      <c r="N150" s="106"/>
    </row>
    <row r="151" spans="1:14" ht="18" customHeight="1">
      <c r="A151" s="105" t="s">
        <v>20</v>
      </c>
      <c r="B151" s="265">
        <f t="shared" si="44"/>
        <v>86.450000000000017</v>
      </c>
      <c r="C151" s="409">
        <f t="shared" si="44"/>
        <v>0</v>
      </c>
      <c r="D151" s="410">
        <f t="shared" si="37"/>
        <v>86.450000000000017</v>
      </c>
      <c r="E151" s="411" t="e">
        <f t="shared" si="38"/>
        <v>#DIV/0!</v>
      </c>
      <c r="F151" s="265">
        <f t="shared" si="35"/>
        <v>86.460000000000008</v>
      </c>
      <c r="G151" s="266">
        <f t="shared" si="35"/>
        <v>84.25</v>
      </c>
      <c r="H151" s="262">
        <f t="shared" si="39"/>
        <v>2.210000000000008</v>
      </c>
      <c r="I151" s="266">
        <f t="shared" si="40"/>
        <v>-9.9999999999909051E-3</v>
      </c>
      <c r="J151" s="263">
        <f t="shared" si="41"/>
        <v>0.99988433957899614</v>
      </c>
      <c r="K151" s="264">
        <f t="shared" si="36"/>
        <v>85.17</v>
      </c>
      <c r="L151" s="433">
        <f t="shared" si="42"/>
        <v>1.2800000000000153</v>
      </c>
      <c r="M151" s="438">
        <f t="shared" si="43"/>
        <v>1.0150287659974171</v>
      </c>
      <c r="N151" s="105"/>
    </row>
    <row r="152" spans="1:14" ht="18" customHeight="1">
      <c r="A152" s="3" t="s">
        <v>21</v>
      </c>
      <c r="B152" s="267">
        <f t="shared" si="44"/>
        <v>5.9</v>
      </c>
      <c r="C152" s="412">
        <f t="shared" si="44"/>
        <v>0</v>
      </c>
      <c r="D152" s="413">
        <f t="shared" si="37"/>
        <v>5.9</v>
      </c>
      <c r="E152" s="414" t="e">
        <f t="shared" si="38"/>
        <v>#DIV/0!</v>
      </c>
      <c r="F152" s="267">
        <f t="shared" si="35"/>
        <v>5.8000000000000007</v>
      </c>
      <c r="G152" s="268">
        <f t="shared" si="35"/>
        <v>5.8000000000000007</v>
      </c>
      <c r="H152" s="269">
        <f t="shared" si="39"/>
        <v>0</v>
      </c>
      <c r="I152" s="268">
        <f t="shared" si="40"/>
        <v>9.9999999999999645E-2</v>
      </c>
      <c r="J152" s="270">
        <f t="shared" si="41"/>
        <v>1.0172413793103448</v>
      </c>
      <c r="K152" s="271">
        <f t="shared" si="36"/>
        <v>5.7</v>
      </c>
      <c r="L152" s="436">
        <f t="shared" si="42"/>
        <v>0.20000000000000018</v>
      </c>
      <c r="M152" s="440">
        <f t="shared" si="43"/>
        <v>1.0350877192982457</v>
      </c>
    </row>
    <row r="153" spans="1:14" ht="18" customHeight="1">
      <c r="A153" s="3" t="s">
        <v>22</v>
      </c>
      <c r="B153" s="267">
        <f t="shared" si="44"/>
        <v>3.5</v>
      </c>
      <c r="C153" s="412">
        <f t="shared" si="44"/>
        <v>0</v>
      </c>
      <c r="D153" s="413">
        <f t="shared" si="37"/>
        <v>3.5</v>
      </c>
      <c r="E153" s="414" t="e">
        <f t="shared" si="38"/>
        <v>#DIV/0!</v>
      </c>
      <c r="F153" s="267">
        <f t="shared" si="35"/>
        <v>3.46</v>
      </c>
      <c r="G153" s="268">
        <f t="shared" si="35"/>
        <v>2.7300000000000004</v>
      </c>
      <c r="H153" s="269">
        <f t="shared" si="39"/>
        <v>0.72999999999999954</v>
      </c>
      <c r="I153" s="268">
        <f t="shared" si="40"/>
        <v>4.0000000000000036E-2</v>
      </c>
      <c r="J153" s="270">
        <f t="shared" si="41"/>
        <v>1.0115606936416186</v>
      </c>
      <c r="K153" s="271">
        <f t="shared" si="36"/>
        <v>3.4300000000000006</v>
      </c>
      <c r="L153" s="436">
        <f t="shared" si="42"/>
        <v>6.9999999999999396E-2</v>
      </c>
      <c r="M153" s="440">
        <f t="shared" si="43"/>
        <v>1.0204081632653059</v>
      </c>
    </row>
    <row r="154" spans="1:14" s="105" customFormat="1" ht="18" customHeight="1">
      <c r="A154" s="3" t="s">
        <v>23</v>
      </c>
      <c r="B154" s="267">
        <f t="shared" si="44"/>
        <v>5.3000000000000007</v>
      </c>
      <c r="C154" s="412">
        <f t="shared" si="44"/>
        <v>0</v>
      </c>
      <c r="D154" s="413">
        <f t="shared" si="37"/>
        <v>5.3000000000000007</v>
      </c>
      <c r="E154" s="414" t="e">
        <f t="shared" si="38"/>
        <v>#DIV/0!</v>
      </c>
      <c r="F154" s="267">
        <f t="shared" si="35"/>
        <v>5.1999999999999993</v>
      </c>
      <c r="G154" s="268">
        <f t="shared" si="35"/>
        <v>2.87</v>
      </c>
      <c r="H154" s="269">
        <f t="shared" si="39"/>
        <v>2.3299999999999992</v>
      </c>
      <c r="I154" s="268">
        <f t="shared" si="40"/>
        <v>0.10000000000000142</v>
      </c>
      <c r="J154" s="270">
        <f t="shared" si="41"/>
        <v>1.0192307692307696</v>
      </c>
      <c r="K154" s="271">
        <f t="shared" si="36"/>
        <v>5.19</v>
      </c>
      <c r="L154" s="436">
        <f t="shared" si="42"/>
        <v>0.11000000000000032</v>
      </c>
      <c r="M154" s="440">
        <f t="shared" si="43"/>
        <v>1.0211946050096339</v>
      </c>
      <c r="N154"/>
    </row>
    <row r="155" spans="1:14" ht="18" customHeight="1">
      <c r="A155" s="34" t="s">
        <v>55</v>
      </c>
      <c r="B155" s="272">
        <f t="shared" si="44"/>
        <v>71.75</v>
      </c>
      <c r="C155" s="415">
        <f t="shared" si="44"/>
        <v>0</v>
      </c>
      <c r="D155" s="416">
        <f t="shared" si="37"/>
        <v>71.75</v>
      </c>
      <c r="E155" s="417" t="e">
        <f t="shared" si="38"/>
        <v>#DIV/0!</v>
      </c>
      <c r="F155" s="272">
        <f t="shared" si="35"/>
        <v>72</v>
      </c>
      <c r="G155" s="273">
        <f t="shared" si="35"/>
        <v>72.849999999999994</v>
      </c>
      <c r="H155" s="274">
        <f t="shared" si="39"/>
        <v>-0.84999999999999432</v>
      </c>
      <c r="I155" s="273">
        <f t="shared" si="40"/>
        <v>-0.25</v>
      </c>
      <c r="J155" s="275">
        <f t="shared" si="41"/>
        <v>0.99652777777777779</v>
      </c>
      <c r="K155" s="276">
        <f t="shared" si="36"/>
        <v>70.849999999999994</v>
      </c>
      <c r="L155" s="437">
        <f t="shared" si="42"/>
        <v>0.90000000000000568</v>
      </c>
      <c r="M155" s="441">
        <f t="shared" si="43"/>
        <v>1.0127028934368385</v>
      </c>
    </row>
    <row r="156" spans="1:14" ht="18" customHeight="1">
      <c r="A156" s="105" t="s">
        <v>24</v>
      </c>
      <c r="B156" s="265">
        <f t="shared" si="44"/>
        <v>245.83000000000004</v>
      </c>
      <c r="C156" s="409">
        <f t="shared" si="44"/>
        <v>0</v>
      </c>
      <c r="D156" s="410">
        <f t="shared" si="37"/>
        <v>245.83000000000004</v>
      </c>
      <c r="E156" s="411" t="e">
        <f t="shared" si="38"/>
        <v>#DIV/0!</v>
      </c>
      <c r="F156" s="265">
        <f t="shared" si="35"/>
        <v>241.40000000000003</v>
      </c>
      <c r="G156" s="266">
        <f t="shared" si="35"/>
        <v>229.05</v>
      </c>
      <c r="H156" s="262">
        <f t="shared" si="39"/>
        <v>12.350000000000023</v>
      </c>
      <c r="I156" s="266">
        <f t="shared" si="40"/>
        <v>4.4300000000000068</v>
      </c>
      <c r="J156" s="263">
        <f t="shared" si="41"/>
        <v>1.0183512841756421</v>
      </c>
      <c r="K156" s="264">
        <f t="shared" si="36"/>
        <v>237.01999999999998</v>
      </c>
      <c r="L156" s="433">
        <f t="shared" si="42"/>
        <v>8.8100000000000591</v>
      </c>
      <c r="M156" s="438">
        <f t="shared" si="43"/>
        <v>1.0371698590836218</v>
      </c>
      <c r="N156" s="105"/>
    </row>
    <row r="157" spans="1:14" s="88" customFormat="1" ht="18" customHeight="1">
      <c r="A157" s="3" t="s">
        <v>25</v>
      </c>
      <c r="B157" s="267">
        <f t="shared" si="44"/>
        <v>11.1</v>
      </c>
      <c r="C157" s="412">
        <f t="shared" si="44"/>
        <v>0</v>
      </c>
      <c r="D157" s="413">
        <f t="shared" si="37"/>
        <v>11.1</v>
      </c>
      <c r="E157" s="414" t="e">
        <f t="shared" si="38"/>
        <v>#DIV/0!</v>
      </c>
      <c r="F157" s="267">
        <f t="shared" si="35"/>
        <v>10.899999999999999</v>
      </c>
      <c r="G157" s="268">
        <f t="shared" si="35"/>
        <v>9.8000000000000007</v>
      </c>
      <c r="H157" s="269">
        <f t="shared" si="39"/>
        <v>1.0999999999999979</v>
      </c>
      <c r="I157" s="268">
        <f t="shared" si="40"/>
        <v>0.20000000000000107</v>
      </c>
      <c r="J157" s="270">
        <f t="shared" si="41"/>
        <v>1.0183486238532111</v>
      </c>
      <c r="K157" s="271">
        <f t="shared" si="36"/>
        <v>10.6</v>
      </c>
      <c r="L157" s="436">
        <f t="shared" si="42"/>
        <v>0.5</v>
      </c>
      <c r="M157" s="440">
        <f t="shared" si="43"/>
        <v>1.0471698113207548</v>
      </c>
      <c r="N157"/>
    </row>
    <row r="158" spans="1:14" s="614" customFormat="1" ht="18" customHeight="1">
      <c r="A158" s="3" t="s">
        <v>26</v>
      </c>
      <c r="B158" s="267">
        <f t="shared" si="44"/>
        <v>103</v>
      </c>
      <c r="C158" s="412">
        <f t="shared" si="44"/>
        <v>0</v>
      </c>
      <c r="D158" s="413">
        <f t="shared" si="37"/>
        <v>103</v>
      </c>
      <c r="E158" s="414" t="e">
        <f t="shared" si="38"/>
        <v>#DIV/0!</v>
      </c>
      <c r="F158" s="267">
        <f t="shared" si="35"/>
        <v>102</v>
      </c>
      <c r="G158" s="268">
        <f t="shared" si="35"/>
        <v>96</v>
      </c>
      <c r="H158" s="269">
        <f t="shared" si="39"/>
        <v>6</v>
      </c>
      <c r="I158" s="268">
        <f t="shared" si="40"/>
        <v>1</v>
      </c>
      <c r="J158" s="270">
        <f t="shared" si="41"/>
        <v>1.0098039215686274</v>
      </c>
      <c r="K158" s="271">
        <f t="shared" si="36"/>
        <v>101.5</v>
      </c>
      <c r="L158" s="436">
        <f t="shared" si="42"/>
        <v>1.5</v>
      </c>
      <c r="M158" s="440">
        <f t="shared" si="43"/>
        <v>1.0147783251231528</v>
      </c>
      <c r="N158"/>
    </row>
    <row r="159" spans="1:14" ht="18" customHeight="1">
      <c r="A159" s="579" t="s">
        <v>128</v>
      </c>
      <c r="B159" s="588">
        <f>B148-B158</f>
        <v>493.35</v>
      </c>
      <c r="C159" s="599">
        <v>483.96000000000004</v>
      </c>
      <c r="D159" s="589">
        <f t="shared" si="37"/>
        <v>9.3899999999999864</v>
      </c>
      <c r="E159" s="581">
        <f t="shared" si="38"/>
        <v>1.0194024299528885</v>
      </c>
      <c r="F159" s="588">
        <f>F148-F158</f>
        <v>490.64</v>
      </c>
      <c r="G159" s="591">
        <v>471.77</v>
      </c>
      <c r="H159" s="593">
        <f t="shared" si="39"/>
        <v>18.870000000000005</v>
      </c>
      <c r="I159" s="591">
        <f t="shared" si="40"/>
        <v>2.7100000000000364</v>
      </c>
      <c r="J159" s="584">
        <f t="shared" si="41"/>
        <v>1.0055233980107616</v>
      </c>
      <c r="K159" s="588">
        <f>K148-K158</f>
        <v>474.07000000000005</v>
      </c>
      <c r="L159" s="602">
        <v>473.49</v>
      </c>
      <c r="M159" s="586">
        <f t="shared" si="43"/>
        <v>1.0406690995000738</v>
      </c>
      <c r="N159" s="579"/>
    </row>
    <row r="160" spans="1:14" ht="18" customHeight="1">
      <c r="A160" s="596" t="s">
        <v>129</v>
      </c>
      <c r="B160" s="580">
        <f>B158/B148</f>
        <v>0.17271736396411502</v>
      </c>
      <c r="C160" s="603">
        <v>0.17407331558468153</v>
      </c>
      <c r="D160" s="581">
        <f t="shared" si="37"/>
        <v>-1.355951620566509E-3</v>
      </c>
      <c r="E160" s="581">
        <f t="shared" si="38"/>
        <v>0.99221045674914554</v>
      </c>
      <c r="F160" s="580">
        <f>F158/F148</f>
        <v>0.17211123110151189</v>
      </c>
      <c r="G160" s="582">
        <v>0.17705444206046017</v>
      </c>
      <c r="H160" s="583">
        <f t="shared" si="39"/>
        <v>-4.9432109589482853E-3</v>
      </c>
      <c r="I160" s="582">
        <f t="shared" si="40"/>
        <v>6.0613286260313703E-4</v>
      </c>
      <c r="J160" s="584">
        <f t="shared" si="41"/>
        <v>1.0035217507813052</v>
      </c>
      <c r="K160" s="580">
        <f>K158/K148</f>
        <v>0.17634692565630591</v>
      </c>
      <c r="L160" s="585">
        <v>0.17509015836512831</v>
      </c>
      <c r="M160" s="586">
        <f t="shared" si="43"/>
        <v>0.97941806085542549</v>
      </c>
      <c r="N160" s="596"/>
    </row>
    <row r="161" spans="1:14" ht="18" customHeight="1">
      <c r="A161" s="3" t="s">
        <v>27</v>
      </c>
      <c r="B161" s="267">
        <f t="shared" ref="B161:C170" si="45">B133-B105</f>
        <v>35.07</v>
      </c>
      <c r="C161" s="412">
        <f t="shared" si="45"/>
        <v>0</v>
      </c>
      <c r="D161" s="413">
        <f t="shared" si="37"/>
        <v>35.07</v>
      </c>
      <c r="E161" s="414" t="e">
        <f t="shared" si="38"/>
        <v>#DIV/0!</v>
      </c>
      <c r="F161" s="267">
        <f t="shared" ref="F161:G169" si="46">F133-F105</f>
        <v>34.279999999999994</v>
      </c>
      <c r="G161" s="268">
        <f t="shared" si="46"/>
        <v>34.04</v>
      </c>
      <c r="H161" s="269">
        <f t="shared" si="39"/>
        <v>0.23999999999999488</v>
      </c>
      <c r="I161" s="268">
        <f t="shared" si="40"/>
        <v>0.79000000000000625</v>
      </c>
      <c r="J161" s="270">
        <f t="shared" si="41"/>
        <v>1.0230455075845977</v>
      </c>
      <c r="K161" s="271">
        <f t="shared" ref="K161:K169" si="47">K133-K105</f>
        <v>33.119999999999997</v>
      </c>
      <c r="L161" s="436">
        <f t="shared" si="42"/>
        <v>1.9500000000000028</v>
      </c>
      <c r="M161" s="440">
        <f t="shared" si="43"/>
        <v>1.0588768115942029</v>
      </c>
    </row>
    <row r="162" spans="1:14" s="196" customFormat="1" ht="18" customHeight="1">
      <c r="A162" s="3" t="s">
        <v>28</v>
      </c>
      <c r="B162" s="267">
        <f t="shared" si="45"/>
        <v>43.1</v>
      </c>
      <c r="C162" s="412">
        <f t="shared" si="45"/>
        <v>0</v>
      </c>
      <c r="D162" s="413">
        <f t="shared" si="37"/>
        <v>43.1</v>
      </c>
      <c r="E162" s="414" t="e">
        <f t="shared" si="38"/>
        <v>#DIV/0!</v>
      </c>
      <c r="F162" s="267">
        <f t="shared" si="46"/>
        <v>42.449999999999996</v>
      </c>
      <c r="G162" s="268">
        <f t="shared" si="46"/>
        <v>42.4</v>
      </c>
      <c r="H162" s="269">
        <f t="shared" si="39"/>
        <v>4.9999999999997158E-2</v>
      </c>
      <c r="I162" s="268">
        <f t="shared" si="40"/>
        <v>0.65000000000000568</v>
      </c>
      <c r="J162" s="270">
        <f t="shared" si="41"/>
        <v>1.0153121319199059</v>
      </c>
      <c r="K162" s="271">
        <f t="shared" si="47"/>
        <v>41.37</v>
      </c>
      <c r="L162" s="436">
        <f t="shared" si="42"/>
        <v>1.730000000000004</v>
      </c>
      <c r="M162" s="440">
        <f t="shared" si="43"/>
        <v>1.0418177423253567</v>
      </c>
      <c r="N162"/>
    </row>
    <row r="163" spans="1:14" ht="18" customHeight="1">
      <c r="A163" s="3" t="s">
        <v>29</v>
      </c>
      <c r="B163" s="267">
        <f t="shared" si="45"/>
        <v>24.5</v>
      </c>
      <c r="C163" s="412">
        <f t="shared" si="45"/>
        <v>0</v>
      </c>
      <c r="D163" s="413">
        <f t="shared" si="37"/>
        <v>24.5</v>
      </c>
      <c r="E163" s="414" t="e">
        <f t="shared" si="38"/>
        <v>#DIV/0!</v>
      </c>
      <c r="F163" s="267">
        <f t="shared" si="46"/>
        <v>23.7</v>
      </c>
      <c r="G163" s="268">
        <f t="shared" si="46"/>
        <v>23.7</v>
      </c>
      <c r="H163" s="269">
        <f t="shared" si="39"/>
        <v>0</v>
      </c>
      <c r="I163" s="268">
        <f t="shared" si="40"/>
        <v>0.80000000000000071</v>
      </c>
      <c r="J163" s="270">
        <f t="shared" si="41"/>
        <v>1.0337552742616034</v>
      </c>
      <c r="K163" s="271">
        <f t="shared" si="47"/>
        <v>23.599999999999998</v>
      </c>
      <c r="L163" s="436">
        <f t="shared" si="42"/>
        <v>0.90000000000000213</v>
      </c>
      <c r="M163" s="440">
        <f t="shared" si="43"/>
        <v>1.0381355932203391</v>
      </c>
    </row>
    <row r="164" spans="1:14" s="105" customFormat="1" ht="18" customHeight="1">
      <c r="A164" s="101" t="s">
        <v>30</v>
      </c>
      <c r="B164" s="267">
        <f t="shared" si="45"/>
        <v>16.25</v>
      </c>
      <c r="C164" s="412">
        <f t="shared" si="45"/>
        <v>0</v>
      </c>
      <c r="D164" s="413">
        <f t="shared" si="37"/>
        <v>16.25</v>
      </c>
      <c r="E164" s="414" t="e">
        <f t="shared" si="38"/>
        <v>#DIV/0!</v>
      </c>
      <c r="F164" s="267">
        <f t="shared" si="46"/>
        <v>15.380000000000003</v>
      </c>
      <c r="G164" s="268">
        <f t="shared" si="46"/>
        <v>15.380000000000003</v>
      </c>
      <c r="H164" s="269">
        <f t="shared" si="39"/>
        <v>0</v>
      </c>
      <c r="I164" s="268">
        <f t="shared" si="40"/>
        <v>0.86999999999999744</v>
      </c>
      <c r="J164" s="281">
        <f t="shared" si="41"/>
        <v>1.0565669700910272</v>
      </c>
      <c r="K164" s="271">
        <f t="shared" si="47"/>
        <v>14.330000000000002</v>
      </c>
      <c r="L164" s="436">
        <f t="shared" si="42"/>
        <v>1.9199999999999982</v>
      </c>
      <c r="M164" s="440">
        <f t="shared" si="43"/>
        <v>1.1339846475924633</v>
      </c>
      <c r="N164"/>
    </row>
    <row r="165" spans="1:14" s="106" customFormat="1" ht="18" customHeight="1">
      <c r="A165" s="34" t="s">
        <v>31</v>
      </c>
      <c r="B165" s="272">
        <f t="shared" si="45"/>
        <v>95</v>
      </c>
      <c r="C165" s="415">
        <f t="shared" si="45"/>
        <v>0</v>
      </c>
      <c r="D165" s="416">
        <f t="shared" si="37"/>
        <v>95</v>
      </c>
      <c r="E165" s="417" t="e">
        <f t="shared" si="38"/>
        <v>#DIV/0!</v>
      </c>
      <c r="F165" s="272">
        <f t="shared" si="46"/>
        <v>92.8</v>
      </c>
      <c r="G165" s="273">
        <f t="shared" si="46"/>
        <v>93.64</v>
      </c>
      <c r="H165" s="274">
        <f t="shared" si="39"/>
        <v>-0.84000000000000341</v>
      </c>
      <c r="I165" s="273">
        <f t="shared" si="40"/>
        <v>2.2000000000000028</v>
      </c>
      <c r="J165" s="275">
        <f t="shared" si="41"/>
        <v>1.0237068965517242</v>
      </c>
      <c r="K165" s="276">
        <f t="shared" si="47"/>
        <v>84.35</v>
      </c>
      <c r="L165" s="437">
        <f t="shared" si="42"/>
        <v>10.650000000000006</v>
      </c>
      <c r="M165" s="441">
        <f t="shared" si="43"/>
        <v>1.1262596324836989</v>
      </c>
      <c r="N165"/>
    </row>
    <row r="166" spans="1:14" s="106" customFormat="1" ht="18" customHeight="1">
      <c r="A166" s="105" t="s">
        <v>32</v>
      </c>
      <c r="B166" s="265">
        <f t="shared" si="45"/>
        <v>51.389999999999993</v>
      </c>
      <c r="C166" s="409">
        <f t="shared" si="45"/>
        <v>0</v>
      </c>
      <c r="D166" s="410">
        <f t="shared" si="37"/>
        <v>51.389999999999993</v>
      </c>
      <c r="E166" s="411" t="e">
        <f t="shared" si="38"/>
        <v>#DIV/0!</v>
      </c>
      <c r="F166" s="265">
        <f t="shared" si="46"/>
        <v>51.269999999999996</v>
      </c>
      <c r="G166" s="266">
        <f t="shared" si="46"/>
        <v>51.269999999999996</v>
      </c>
      <c r="H166" s="262">
        <f t="shared" si="39"/>
        <v>0</v>
      </c>
      <c r="I166" s="266">
        <f t="shared" si="40"/>
        <v>0.11999999999999744</v>
      </c>
      <c r="J166" s="263">
        <f t="shared" si="41"/>
        <v>1.0023405500292568</v>
      </c>
      <c r="K166" s="264">
        <f t="shared" si="47"/>
        <v>51.050000000000011</v>
      </c>
      <c r="L166" s="433">
        <f t="shared" si="42"/>
        <v>0.33999999999998209</v>
      </c>
      <c r="M166" s="438">
        <f t="shared" si="43"/>
        <v>1.0066601371204698</v>
      </c>
      <c r="N166" s="105"/>
    </row>
    <row r="167" spans="1:14" s="105" customFormat="1" ht="18" customHeight="1">
      <c r="A167" s="3" t="s">
        <v>33</v>
      </c>
      <c r="B167" s="267">
        <f t="shared" si="45"/>
        <v>23</v>
      </c>
      <c r="C167" s="412">
        <f t="shared" si="45"/>
        <v>0</v>
      </c>
      <c r="D167" s="413">
        <f t="shared" si="37"/>
        <v>23</v>
      </c>
      <c r="E167" s="414" t="e">
        <f t="shared" si="38"/>
        <v>#DIV/0!</v>
      </c>
      <c r="F167" s="267">
        <f t="shared" si="46"/>
        <v>23</v>
      </c>
      <c r="G167" s="268">
        <f t="shared" si="46"/>
        <v>23</v>
      </c>
      <c r="H167" s="269">
        <f t="shared" si="39"/>
        <v>0</v>
      </c>
      <c r="I167" s="268">
        <f t="shared" si="40"/>
        <v>0</v>
      </c>
      <c r="J167" s="270">
        <f t="shared" si="41"/>
        <v>1</v>
      </c>
      <c r="K167" s="271">
        <f t="shared" si="47"/>
        <v>23</v>
      </c>
      <c r="L167" s="436">
        <f t="shared" si="42"/>
        <v>0</v>
      </c>
      <c r="M167" s="440">
        <f t="shared" si="43"/>
        <v>1</v>
      </c>
      <c r="N167"/>
    </row>
    <row r="168" spans="1:14" ht="18" customHeight="1">
      <c r="A168" s="3" t="s">
        <v>34</v>
      </c>
      <c r="B168" s="267">
        <f t="shared" si="45"/>
        <v>4.8000000000000007</v>
      </c>
      <c r="C168" s="412">
        <f t="shared" si="45"/>
        <v>0</v>
      </c>
      <c r="D168" s="413">
        <f t="shared" si="37"/>
        <v>4.8000000000000007</v>
      </c>
      <c r="E168" s="414" t="e">
        <f t="shared" si="38"/>
        <v>#DIV/0!</v>
      </c>
      <c r="F168" s="267">
        <f t="shared" si="46"/>
        <v>4.8000000000000007</v>
      </c>
      <c r="G168" s="268">
        <f t="shared" si="46"/>
        <v>4.8000000000000007</v>
      </c>
      <c r="H168" s="269">
        <f t="shared" si="39"/>
        <v>0</v>
      </c>
      <c r="I168" s="268">
        <f t="shared" si="40"/>
        <v>0</v>
      </c>
      <c r="J168" s="270">
        <f t="shared" si="41"/>
        <v>1</v>
      </c>
      <c r="K168" s="271">
        <f t="shared" si="47"/>
        <v>4.8000000000000007</v>
      </c>
      <c r="L168" s="436">
        <f t="shared" si="42"/>
        <v>0</v>
      </c>
      <c r="M168" s="440">
        <f t="shared" si="43"/>
        <v>1</v>
      </c>
    </row>
    <row r="169" spans="1:14" ht="18" customHeight="1">
      <c r="A169" s="101" t="s">
        <v>35</v>
      </c>
      <c r="B169" s="267">
        <f t="shared" si="45"/>
        <v>6.6999999999999993</v>
      </c>
      <c r="C169" s="412">
        <f t="shared" si="45"/>
        <v>0</v>
      </c>
      <c r="D169" s="413">
        <f t="shared" si="37"/>
        <v>6.6999999999999993</v>
      </c>
      <c r="E169" s="414" t="e">
        <f t="shared" si="38"/>
        <v>#DIV/0!</v>
      </c>
      <c r="F169" s="267">
        <f t="shared" si="46"/>
        <v>6.8000000000000007</v>
      </c>
      <c r="G169" s="268">
        <f t="shared" si="46"/>
        <v>6.8000000000000007</v>
      </c>
      <c r="H169" s="269">
        <f t="shared" si="39"/>
        <v>0</v>
      </c>
      <c r="I169" s="268">
        <f t="shared" si="40"/>
        <v>-0.10000000000000142</v>
      </c>
      <c r="J169" s="281">
        <f t="shared" si="41"/>
        <v>0.98529411764705865</v>
      </c>
      <c r="K169" s="271">
        <f t="shared" si="47"/>
        <v>7.1</v>
      </c>
      <c r="L169" s="436">
        <f t="shared" si="42"/>
        <v>-0.40000000000000036</v>
      </c>
      <c r="M169" s="440">
        <f t="shared" si="43"/>
        <v>0.94366197183098588</v>
      </c>
      <c r="N169" s="88"/>
    </row>
    <row r="170" spans="1:14" ht="18" customHeight="1">
      <c r="A170" s="606" t="s">
        <v>96</v>
      </c>
      <c r="B170" s="615">
        <f>B166-B167-B168-B169</f>
        <v>16.889999999999993</v>
      </c>
      <c r="C170" s="622">
        <f t="shared" si="45"/>
        <v>0</v>
      </c>
      <c r="D170" s="617">
        <f t="shared" si="37"/>
        <v>16.889999999999993</v>
      </c>
      <c r="E170" s="609" t="e">
        <f t="shared" si="38"/>
        <v>#DIV/0!</v>
      </c>
      <c r="F170" s="615">
        <f>F166-F167-F168-F169</f>
        <v>16.669999999999995</v>
      </c>
      <c r="G170" s="623">
        <f>G142-G114</f>
        <v>16.670000000000002</v>
      </c>
      <c r="H170" s="619">
        <f t="shared" si="39"/>
        <v>0</v>
      </c>
      <c r="I170" s="618">
        <f t="shared" si="40"/>
        <v>0.21999999999999886</v>
      </c>
      <c r="J170" s="611">
        <f t="shared" si="41"/>
        <v>1.0131973605278943</v>
      </c>
      <c r="K170" s="615">
        <f>K166-K167-K168-K169</f>
        <v>16.150000000000013</v>
      </c>
      <c r="L170" s="620">
        <f t="shared" si="42"/>
        <v>0.73999999999998067</v>
      </c>
      <c r="M170" s="613">
        <f t="shared" si="43"/>
        <v>1.0458204334365313</v>
      </c>
      <c r="N170" s="614"/>
    </row>
    <row r="171" spans="1:14" ht="18" customHeight="1"/>
    <row r="172" spans="1:14" s="105" customFormat="1" ht="18" customHeight="1">
      <c r="A172" s="2" t="s">
        <v>227</v>
      </c>
      <c r="B172"/>
      <c r="C172"/>
      <c r="D172"/>
      <c r="E172" s="308"/>
      <c r="F172"/>
      <c r="G172"/>
      <c r="H172"/>
      <c r="I172"/>
      <c r="J172" s="308"/>
      <c r="K172"/>
      <c r="L172"/>
      <c r="M172" s="308"/>
      <c r="N172"/>
    </row>
    <row r="173" spans="1:14" ht="18" customHeight="1">
      <c r="A173" s="21"/>
      <c r="B173" s="21"/>
      <c r="C173" s="21"/>
      <c r="D173" s="21"/>
      <c r="E173" s="309"/>
      <c r="F173" s="21"/>
      <c r="G173" s="21"/>
      <c r="H173" s="21"/>
      <c r="I173" s="21"/>
      <c r="J173" s="309"/>
      <c r="K173" s="21"/>
      <c r="L173" s="21"/>
      <c r="M173" s="309"/>
    </row>
    <row r="174" spans="1:14" ht="60" customHeight="1">
      <c r="A174" s="121" t="s">
        <v>42</v>
      </c>
      <c r="B174" s="337" t="s">
        <v>496</v>
      </c>
      <c r="C174" s="377" t="s">
        <v>530</v>
      </c>
      <c r="D174" s="378" t="s">
        <v>531</v>
      </c>
      <c r="E174" s="652" t="s">
        <v>532</v>
      </c>
      <c r="F174" s="337" t="s">
        <v>497</v>
      </c>
      <c r="G174" s="123" t="s">
        <v>533</v>
      </c>
      <c r="H174" s="258" t="s">
        <v>534</v>
      </c>
      <c r="I174" s="374" t="s">
        <v>208</v>
      </c>
      <c r="J174" s="310" t="s">
        <v>209</v>
      </c>
      <c r="K174" s="337" t="s">
        <v>228</v>
      </c>
      <c r="L174" s="394" t="s">
        <v>229</v>
      </c>
      <c r="M174" s="656" t="s">
        <v>194</v>
      </c>
      <c r="N174" s="196"/>
    </row>
    <row r="175" spans="1:14" s="579" customFormat="1" ht="18" customHeight="1">
      <c r="A175" s="10"/>
      <c r="B175" s="338" t="s">
        <v>16</v>
      </c>
      <c r="C175" s="20" t="s">
        <v>16</v>
      </c>
      <c r="D175" s="380" t="s">
        <v>16</v>
      </c>
      <c r="E175" s="653" t="s">
        <v>1</v>
      </c>
      <c r="F175" s="340" t="s">
        <v>16</v>
      </c>
      <c r="G175" s="27" t="s">
        <v>16</v>
      </c>
      <c r="H175" s="6" t="s">
        <v>16</v>
      </c>
      <c r="I175" s="27" t="s">
        <v>16</v>
      </c>
      <c r="J175" s="311" t="s">
        <v>1</v>
      </c>
      <c r="K175" s="338" t="s">
        <v>16</v>
      </c>
      <c r="L175" s="16" t="s">
        <v>16</v>
      </c>
      <c r="M175" s="657" t="s">
        <v>1</v>
      </c>
      <c r="N175"/>
    </row>
    <row r="176" spans="1:14" s="596" customFormat="1" ht="18" customHeight="1">
      <c r="A176" s="105" t="s">
        <v>17</v>
      </c>
      <c r="B176" s="111">
        <v>258.29000000000002</v>
      </c>
      <c r="C176" s="382"/>
      <c r="D176" s="383">
        <f>B176-C176</f>
        <v>258.29000000000002</v>
      </c>
      <c r="E176" s="384" t="e">
        <f>B176/C176</f>
        <v>#DIV/0!</v>
      </c>
      <c r="F176" s="111">
        <v>255.35</v>
      </c>
      <c r="G176" s="254">
        <v>252.26</v>
      </c>
      <c r="H176" s="289">
        <f>F176-G176</f>
        <v>3.0900000000000034</v>
      </c>
      <c r="I176" s="255">
        <f>B176-F176</f>
        <v>2.9400000000000261</v>
      </c>
      <c r="J176" s="263">
        <f>B176/F176</f>
        <v>1.0115136087722734</v>
      </c>
      <c r="K176" s="112">
        <v>242.42</v>
      </c>
      <c r="L176" s="399">
        <f>B176-K176</f>
        <v>15.870000000000033</v>
      </c>
      <c r="M176" s="400">
        <f>B176/K176</f>
        <v>1.0654648956356738</v>
      </c>
      <c r="N176" s="106"/>
    </row>
    <row r="177" spans="1:14" ht="18" customHeight="1">
      <c r="A177" s="105" t="s">
        <v>18</v>
      </c>
      <c r="B177" s="116">
        <v>24.86</v>
      </c>
      <c r="C177" s="382"/>
      <c r="D177" s="383">
        <f t="shared" ref="D177:D198" si="48">B177-C177</f>
        <v>24.86</v>
      </c>
      <c r="E177" s="384" t="e">
        <f t="shared" ref="E177:E198" si="49">B177/C177</f>
        <v>#DIV/0!</v>
      </c>
      <c r="F177" s="116">
        <v>31.55</v>
      </c>
      <c r="G177" s="255">
        <v>31.55</v>
      </c>
      <c r="H177" s="259">
        <f t="shared" ref="H177:H198" si="50">F177-G177</f>
        <v>0</v>
      </c>
      <c r="I177" s="255">
        <f t="shared" ref="I177:I198" si="51">B177-F177</f>
        <v>-6.6900000000000013</v>
      </c>
      <c r="J177" s="263">
        <f t="shared" ref="J177:J198" si="52">B177/F177</f>
        <v>0.78795562599049129</v>
      </c>
      <c r="K177" s="117">
        <v>26.55</v>
      </c>
      <c r="L177" s="399">
        <f t="shared" ref="L177:L198" si="53">B177-K177</f>
        <v>-1.6900000000000013</v>
      </c>
      <c r="M177" s="400">
        <f t="shared" ref="M177:M198" si="54">B177/K177</f>
        <v>0.93634651600753294</v>
      </c>
      <c r="N177" s="106"/>
    </row>
    <row r="178" spans="1:14" ht="18" customHeight="1">
      <c r="A178" s="368" t="s">
        <v>19</v>
      </c>
      <c r="B178" s="369">
        <v>233.43</v>
      </c>
      <c r="C178" s="385"/>
      <c r="D178" s="386">
        <f t="shared" si="48"/>
        <v>233.43</v>
      </c>
      <c r="E178" s="387" t="e">
        <f t="shared" si="49"/>
        <v>#DIV/0!</v>
      </c>
      <c r="F178" s="369">
        <v>223.8</v>
      </c>
      <c r="G178" s="370">
        <v>220.71</v>
      </c>
      <c r="H178" s="371">
        <f t="shared" si="50"/>
        <v>3.0900000000000034</v>
      </c>
      <c r="I178" s="370">
        <f t="shared" si="51"/>
        <v>9.6299999999999955</v>
      </c>
      <c r="J178" s="425">
        <f t="shared" si="52"/>
        <v>1.043029490616622</v>
      </c>
      <c r="K178" s="429">
        <v>215.87</v>
      </c>
      <c r="L178" s="401">
        <f t="shared" si="53"/>
        <v>17.560000000000002</v>
      </c>
      <c r="M178" s="402">
        <f t="shared" si="54"/>
        <v>1.0813452540881086</v>
      </c>
      <c r="N178" s="106"/>
    </row>
    <row r="179" spans="1:14" ht="18" customHeight="1">
      <c r="A179" s="105" t="s">
        <v>20</v>
      </c>
      <c r="B179" s="116">
        <v>22.95</v>
      </c>
      <c r="C179" s="382"/>
      <c r="D179" s="383">
        <f t="shared" si="48"/>
        <v>22.95</v>
      </c>
      <c r="E179" s="384" t="e">
        <f t="shared" si="49"/>
        <v>#DIV/0!</v>
      </c>
      <c r="F179" s="116">
        <v>27.54</v>
      </c>
      <c r="G179" s="255">
        <v>25.04</v>
      </c>
      <c r="H179" s="259">
        <f t="shared" si="50"/>
        <v>2.5</v>
      </c>
      <c r="I179" s="255">
        <f t="shared" si="51"/>
        <v>-4.59</v>
      </c>
      <c r="J179" s="263">
        <f t="shared" si="52"/>
        <v>0.83333333333333337</v>
      </c>
      <c r="K179" s="117">
        <v>26.99</v>
      </c>
      <c r="L179" s="399">
        <f t="shared" si="53"/>
        <v>-4.0399999999999991</v>
      </c>
      <c r="M179" s="400">
        <f t="shared" si="54"/>
        <v>0.85031493145609482</v>
      </c>
      <c r="N179" s="105"/>
    </row>
    <row r="180" spans="1:14" ht="18" customHeight="1">
      <c r="A180" s="3" t="s">
        <v>21</v>
      </c>
      <c r="B180" s="102">
        <v>0.53</v>
      </c>
      <c r="C180" s="388"/>
      <c r="D180" s="389">
        <f t="shared" si="48"/>
        <v>0.53</v>
      </c>
      <c r="E180" s="390" t="e">
        <f t="shared" si="49"/>
        <v>#DIV/0!</v>
      </c>
      <c r="F180" s="102">
        <v>0.52</v>
      </c>
      <c r="G180" s="256">
        <v>0.32</v>
      </c>
      <c r="H180" s="199">
        <f t="shared" si="50"/>
        <v>0.2</v>
      </c>
      <c r="I180" s="256">
        <f t="shared" si="51"/>
        <v>1.0000000000000009E-2</v>
      </c>
      <c r="J180" s="270">
        <f t="shared" si="52"/>
        <v>1.0192307692307692</v>
      </c>
      <c r="K180" s="108">
        <v>0.62</v>
      </c>
      <c r="L180" s="73">
        <f t="shared" si="53"/>
        <v>-8.9999999999999969E-2</v>
      </c>
      <c r="M180" s="403">
        <f t="shared" si="54"/>
        <v>0.85483870967741937</v>
      </c>
    </row>
    <row r="181" spans="1:14" ht="18" customHeight="1">
      <c r="A181" s="3" t="s">
        <v>22</v>
      </c>
      <c r="B181" s="102">
        <v>6.98</v>
      </c>
      <c r="C181" s="388"/>
      <c r="D181" s="389">
        <f t="shared" si="48"/>
        <v>6.98</v>
      </c>
      <c r="E181" s="390" t="e">
        <f t="shared" si="49"/>
        <v>#DIV/0!</v>
      </c>
      <c r="F181" s="102">
        <v>8.83</v>
      </c>
      <c r="G181" s="256">
        <v>7.83</v>
      </c>
      <c r="H181" s="199">
        <f t="shared" si="50"/>
        <v>1</v>
      </c>
      <c r="I181" s="256">
        <f t="shared" si="51"/>
        <v>-1.8499999999999996</v>
      </c>
      <c r="J181" s="270">
        <f t="shared" si="52"/>
        <v>0.79048697621744057</v>
      </c>
      <c r="K181" s="108">
        <v>5.64</v>
      </c>
      <c r="L181" s="73">
        <f t="shared" si="53"/>
        <v>1.3400000000000007</v>
      </c>
      <c r="M181" s="403">
        <f t="shared" si="54"/>
        <v>1.2375886524822697</v>
      </c>
    </row>
    <row r="182" spans="1:14" s="105" customFormat="1" ht="18" customHeight="1">
      <c r="A182" s="3" t="s">
        <v>23</v>
      </c>
      <c r="B182" s="102">
        <v>5.16</v>
      </c>
      <c r="C182" s="388"/>
      <c r="D182" s="389">
        <f t="shared" si="48"/>
        <v>5.16</v>
      </c>
      <c r="E182" s="390" t="e">
        <f t="shared" si="49"/>
        <v>#DIV/0!</v>
      </c>
      <c r="F182" s="102">
        <v>7.16</v>
      </c>
      <c r="G182" s="256">
        <v>7.16</v>
      </c>
      <c r="H182" s="199">
        <f t="shared" si="50"/>
        <v>0</v>
      </c>
      <c r="I182" s="256">
        <f t="shared" si="51"/>
        <v>-2</v>
      </c>
      <c r="J182" s="270">
        <f t="shared" si="52"/>
        <v>0.72067039106145248</v>
      </c>
      <c r="K182" s="108">
        <v>5.18</v>
      </c>
      <c r="L182" s="73">
        <f t="shared" si="53"/>
        <v>-1.9999999999999574E-2</v>
      </c>
      <c r="M182" s="403">
        <f t="shared" si="54"/>
        <v>0.99613899613899626</v>
      </c>
      <c r="N182"/>
    </row>
    <row r="183" spans="1:14" ht="18" customHeight="1">
      <c r="A183" s="34" t="s">
        <v>55</v>
      </c>
      <c r="B183" s="84">
        <v>10.28</v>
      </c>
      <c r="C183" s="391"/>
      <c r="D183" s="392">
        <f t="shared" si="48"/>
        <v>10.28</v>
      </c>
      <c r="E183" s="393" t="e">
        <f t="shared" si="49"/>
        <v>#DIV/0!</v>
      </c>
      <c r="F183" s="84">
        <v>11.03</v>
      </c>
      <c r="G183" s="257">
        <v>9.74</v>
      </c>
      <c r="H183" s="203">
        <f t="shared" si="50"/>
        <v>1.2899999999999991</v>
      </c>
      <c r="I183" s="257">
        <f t="shared" si="51"/>
        <v>-0.75</v>
      </c>
      <c r="J183" s="275">
        <f t="shared" si="52"/>
        <v>0.93200362647325474</v>
      </c>
      <c r="K183" s="109">
        <v>15.56</v>
      </c>
      <c r="L183" s="404">
        <f t="shared" si="53"/>
        <v>-5.2800000000000011</v>
      </c>
      <c r="M183" s="405">
        <f t="shared" si="54"/>
        <v>0.66066838046272491</v>
      </c>
    </row>
    <row r="184" spans="1:14" ht="18" customHeight="1">
      <c r="A184" s="105" t="s">
        <v>24</v>
      </c>
      <c r="B184" s="116">
        <v>165.74</v>
      </c>
      <c r="C184" s="382"/>
      <c r="D184" s="383">
        <f t="shared" si="48"/>
        <v>165.74</v>
      </c>
      <c r="E184" s="384" t="e">
        <f t="shared" si="49"/>
        <v>#DIV/0!</v>
      </c>
      <c r="F184" s="116">
        <v>149.63999999999999</v>
      </c>
      <c r="G184" s="255">
        <v>149.43</v>
      </c>
      <c r="H184" s="259">
        <f t="shared" si="50"/>
        <v>0.20999999999997954</v>
      </c>
      <c r="I184" s="255">
        <f t="shared" si="51"/>
        <v>16.100000000000023</v>
      </c>
      <c r="J184" s="263">
        <f t="shared" si="52"/>
        <v>1.107591553060679</v>
      </c>
      <c r="K184" s="117">
        <v>139.56</v>
      </c>
      <c r="L184" s="399">
        <f t="shared" si="53"/>
        <v>26.180000000000007</v>
      </c>
      <c r="M184" s="400">
        <f t="shared" si="54"/>
        <v>1.1875895672112353</v>
      </c>
      <c r="N184" s="105"/>
    </row>
    <row r="185" spans="1:14" s="88" customFormat="1" ht="18" customHeight="1">
      <c r="A185" s="3" t="s">
        <v>25</v>
      </c>
      <c r="B185" s="102">
        <v>1.93</v>
      </c>
      <c r="C185" s="388"/>
      <c r="D185" s="389">
        <f t="shared" si="48"/>
        <v>1.93</v>
      </c>
      <c r="E185" s="390" t="e">
        <f t="shared" si="49"/>
        <v>#DIV/0!</v>
      </c>
      <c r="F185" s="102">
        <v>2.0299999999999998</v>
      </c>
      <c r="G185" s="256">
        <v>2.13</v>
      </c>
      <c r="H185" s="199">
        <f t="shared" si="50"/>
        <v>-0.10000000000000009</v>
      </c>
      <c r="I185" s="256">
        <f t="shared" si="51"/>
        <v>-9.9999999999999867E-2</v>
      </c>
      <c r="J185" s="270">
        <f t="shared" si="52"/>
        <v>0.9507389162561577</v>
      </c>
      <c r="K185" s="108">
        <v>1</v>
      </c>
      <c r="L185" s="73">
        <f t="shared" si="53"/>
        <v>0.92999999999999994</v>
      </c>
      <c r="M185" s="403">
        <f t="shared" si="54"/>
        <v>1.93</v>
      </c>
      <c r="N185"/>
    </row>
    <row r="186" spans="1:14" s="614" customFormat="1" ht="18" customHeight="1">
      <c r="A186" s="3" t="s">
        <v>26</v>
      </c>
      <c r="B186" s="102">
        <v>127.99</v>
      </c>
      <c r="C186" s="388"/>
      <c r="D186" s="389">
        <f t="shared" si="48"/>
        <v>127.99</v>
      </c>
      <c r="E186" s="390" t="e">
        <f t="shared" si="49"/>
        <v>#DIV/0!</v>
      </c>
      <c r="F186" s="102">
        <v>110.79</v>
      </c>
      <c r="G186" s="256">
        <v>111.09</v>
      </c>
      <c r="H186" s="199">
        <f t="shared" si="50"/>
        <v>-0.29999999999999716</v>
      </c>
      <c r="I186" s="256">
        <f t="shared" si="51"/>
        <v>17.199999999999989</v>
      </c>
      <c r="J186" s="270">
        <f t="shared" si="52"/>
        <v>1.1552486686524053</v>
      </c>
      <c r="K186" s="108">
        <v>97.04</v>
      </c>
      <c r="L186" s="73">
        <f t="shared" si="53"/>
        <v>30.949999999999989</v>
      </c>
      <c r="M186" s="403">
        <f t="shared" si="54"/>
        <v>1.3189406430338004</v>
      </c>
      <c r="N186"/>
    </row>
    <row r="187" spans="1:14" ht="18" customHeight="1">
      <c r="A187" s="579" t="s">
        <v>100</v>
      </c>
      <c r="B187" s="588">
        <f>B176-B186</f>
        <v>130.30000000000001</v>
      </c>
      <c r="C187" s="599"/>
      <c r="D187" s="589">
        <f t="shared" si="48"/>
        <v>130.30000000000001</v>
      </c>
      <c r="E187" s="581" t="e">
        <f>B187/C187</f>
        <v>#DIV/0!</v>
      </c>
      <c r="F187" s="588">
        <f>F176-F186</f>
        <v>144.56</v>
      </c>
      <c r="G187" s="591">
        <v>141.16999999999999</v>
      </c>
      <c r="H187" s="593">
        <f>F187-G187</f>
        <v>3.3900000000000148</v>
      </c>
      <c r="I187" s="591">
        <f>B187-F187</f>
        <v>-14.259999999999991</v>
      </c>
      <c r="J187" s="584">
        <f>B187/F187</f>
        <v>0.90135583840619815</v>
      </c>
      <c r="K187" s="604">
        <f>K176-K186</f>
        <v>145.38</v>
      </c>
      <c r="L187" s="602">
        <f>K187</f>
        <v>145.38</v>
      </c>
      <c r="M187" s="586">
        <f>B187/K187</f>
        <v>0.89627183931765042</v>
      </c>
      <c r="N187" s="579"/>
    </row>
    <row r="188" spans="1:14" ht="18" customHeight="1">
      <c r="A188" s="596" t="s">
        <v>101</v>
      </c>
      <c r="B188" s="580">
        <f>B186/B176</f>
        <v>0.49552828216345962</v>
      </c>
      <c r="C188" s="603"/>
      <c r="D188" s="581">
        <f t="shared" si="48"/>
        <v>0.49552828216345962</v>
      </c>
      <c r="E188" s="581" t="e">
        <f>B188/C188</f>
        <v>#DIV/0!</v>
      </c>
      <c r="F188" s="580">
        <f>F186/F176</f>
        <v>0.43387507342862741</v>
      </c>
      <c r="G188" s="582">
        <v>0.44037897407436777</v>
      </c>
      <c r="H188" s="583">
        <f>F188-G188</f>
        <v>-6.503900645740357E-3</v>
      </c>
      <c r="I188" s="582">
        <f>B188-F188</f>
        <v>6.165320873483221E-2</v>
      </c>
      <c r="J188" s="584">
        <f>B188/F188</f>
        <v>1.1420989877284899</v>
      </c>
      <c r="K188" s="605">
        <f>K186/K176</f>
        <v>0.40029700519759098</v>
      </c>
      <c r="L188" s="585">
        <f>K188</f>
        <v>0.40029700519759098</v>
      </c>
      <c r="M188" s="586">
        <f>B188/K188</f>
        <v>1.2379015474244217</v>
      </c>
      <c r="N188" s="596"/>
    </row>
    <row r="189" spans="1:14" ht="18" customHeight="1">
      <c r="A189" s="3" t="s">
        <v>27</v>
      </c>
      <c r="B189" s="102">
        <v>10.61</v>
      </c>
      <c r="C189" s="388"/>
      <c r="D189" s="389">
        <f t="shared" si="48"/>
        <v>10.61</v>
      </c>
      <c r="E189" s="390" t="e">
        <f t="shared" si="49"/>
        <v>#DIV/0!</v>
      </c>
      <c r="F189" s="102">
        <v>12.41</v>
      </c>
      <c r="G189" s="256">
        <v>11.74</v>
      </c>
      <c r="H189" s="199">
        <f t="shared" si="50"/>
        <v>0.66999999999999993</v>
      </c>
      <c r="I189" s="256">
        <f t="shared" si="51"/>
        <v>-1.8000000000000007</v>
      </c>
      <c r="J189" s="270">
        <f t="shared" si="52"/>
        <v>0.85495568090249796</v>
      </c>
      <c r="K189" s="108">
        <v>14.19</v>
      </c>
      <c r="L189" s="73">
        <f t="shared" si="53"/>
        <v>-3.58</v>
      </c>
      <c r="M189" s="403">
        <f t="shared" si="54"/>
        <v>0.74770965468639883</v>
      </c>
    </row>
    <row r="190" spans="1:14" ht="18" customHeight="1">
      <c r="A190" s="3" t="s">
        <v>28</v>
      </c>
      <c r="B190" s="102">
        <v>13.75</v>
      </c>
      <c r="C190" s="388"/>
      <c r="D190" s="389">
        <f t="shared" si="48"/>
        <v>13.75</v>
      </c>
      <c r="E190" s="390" t="e">
        <f t="shared" si="49"/>
        <v>#DIV/0!</v>
      </c>
      <c r="F190" s="102">
        <v>13.56</v>
      </c>
      <c r="G190" s="256">
        <v>13.64</v>
      </c>
      <c r="H190" s="199">
        <f t="shared" si="50"/>
        <v>-8.0000000000000071E-2</v>
      </c>
      <c r="I190" s="256">
        <f t="shared" si="51"/>
        <v>0.1899999999999995</v>
      </c>
      <c r="J190" s="270">
        <f t="shared" si="52"/>
        <v>1.0140117994100295</v>
      </c>
      <c r="K190" s="108">
        <v>16.61</v>
      </c>
      <c r="L190" s="73">
        <f t="shared" si="53"/>
        <v>-2.8599999999999994</v>
      </c>
      <c r="M190" s="403">
        <f t="shared" si="54"/>
        <v>0.82781456953642385</v>
      </c>
    </row>
    <row r="191" spans="1:14" ht="18" customHeight="1">
      <c r="A191" s="3" t="s">
        <v>29</v>
      </c>
      <c r="B191" s="102">
        <v>4.4800000000000004</v>
      </c>
      <c r="C191" s="388"/>
      <c r="D191" s="389">
        <f t="shared" si="48"/>
        <v>4.4800000000000004</v>
      </c>
      <c r="E191" s="390" t="e">
        <f t="shared" si="49"/>
        <v>#DIV/0!</v>
      </c>
      <c r="F191" s="102">
        <v>4.25</v>
      </c>
      <c r="G191" s="256">
        <v>4.25</v>
      </c>
      <c r="H191" s="199">
        <f t="shared" si="50"/>
        <v>0</v>
      </c>
      <c r="I191" s="256">
        <f t="shared" si="51"/>
        <v>0.23000000000000043</v>
      </c>
      <c r="J191" s="270">
        <f t="shared" si="52"/>
        <v>1.0541176470588236</v>
      </c>
      <c r="K191" s="108">
        <v>3.83</v>
      </c>
      <c r="L191" s="73">
        <f t="shared" si="53"/>
        <v>0.65000000000000036</v>
      </c>
      <c r="M191" s="403">
        <f t="shared" si="54"/>
        <v>1.1697127937336815</v>
      </c>
    </row>
    <row r="192" spans="1:14" s="105" customFormat="1" ht="18" customHeight="1">
      <c r="A192" s="101" t="s">
        <v>30</v>
      </c>
      <c r="B192" s="102">
        <v>5.09</v>
      </c>
      <c r="C192" s="388"/>
      <c r="D192" s="389">
        <f t="shared" si="48"/>
        <v>5.09</v>
      </c>
      <c r="E192" s="390" t="e">
        <f t="shared" si="49"/>
        <v>#DIV/0!</v>
      </c>
      <c r="F192" s="102">
        <v>4.71</v>
      </c>
      <c r="G192" s="256">
        <v>4.71</v>
      </c>
      <c r="H192" s="199">
        <f t="shared" si="50"/>
        <v>0</v>
      </c>
      <c r="I192" s="256">
        <f t="shared" si="51"/>
        <v>0.37999999999999989</v>
      </c>
      <c r="J192" s="281">
        <f t="shared" si="52"/>
        <v>1.0806794055201698</v>
      </c>
      <c r="K192" s="108">
        <v>5.09</v>
      </c>
      <c r="L192" s="73">
        <f t="shared" si="53"/>
        <v>0</v>
      </c>
      <c r="M192" s="403">
        <f t="shared" si="54"/>
        <v>1</v>
      </c>
      <c r="N192"/>
    </row>
    <row r="193" spans="1:14" s="106" customFormat="1" ht="18" customHeight="1">
      <c r="A193" s="34" t="s">
        <v>31</v>
      </c>
      <c r="B193" s="84">
        <v>10.14</v>
      </c>
      <c r="C193" s="391"/>
      <c r="D193" s="392">
        <f t="shared" si="48"/>
        <v>10.14</v>
      </c>
      <c r="E193" s="393" t="e">
        <f t="shared" si="49"/>
        <v>#DIV/0!</v>
      </c>
      <c r="F193" s="84">
        <v>9.64</v>
      </c>
      <c r="G193" s="257">
        <v>8.8000000000000007</v>
      </c>
      <c r="H193" s="203">
        <f t="shared" si="50"/>
        <v>0.83999999999999986</v>
      </c>
      <c r="I193" s="257">
        <f t="shared" si="51"/>
        <v>0.5</v>
      </c>
      <c r="J193" s="275">
        <f t="shared" si="52"/>
        <v>1.0518672199170125</v>
      </c>
      <c r="K193" s="109">
        <v>14.54</v>
      </c>
      <c r="L193" s="404">
        <f t="shared" si="53"/>
        <v>-4.3999999999999986</v>
      </c>
      <c r="M193" s="405">
        <f t="shared" si="54"/>
        <v>0.69738651994497947</v>
      </c>
      <c r="N193"/>
    </row>
    <row r="194" spans="1:14" s="106" customFormat="1" ht="18" customHeight="1">
      <c r="A194" s="105" t="s">
        <v>32</v>
      </c>
      <c r="B194" s="116">
        <v>19.579999999999998</v>
      </c>
      <c r="C194" s="382"/>
      <c r="D194" s="383">
        <f t="shared" si="48"/>
        <v>19.579999999999998</v>
      </c>
      <c r="E194" s="384" t="e">
        <f t="shared" si="49"/>
        <v>#DIV/0!</v>
      </c>
      <c r="F194" s="116">
        <v>21.39</v>
      </c>
      <c r="G194" s="255">
        <v>22.41</v>
      </c>
      <c r="H194" s="259">
        <f t="shared" si="50"/>
        <v>-1.0199999999999996</v>
      </c>
      <c r="I194" s="255">
        <f t="shared" si="51"/>
        <v>-1.8100000000000023</v>
      </c>
      <c r="J194" s="263">
        <f t="shared" si="52"/>
        <v>0.91538101916783532</v>
      </c>
      <c r="K194" s="117">
        <v>16.7</v>
      </c>
      <c r="L194" s="399">
        <f t="shared" si="53"/>
        <v>2.879999999999999</v>
      </c>
      <c r="M194" s="400">
        <f t="shared" si="54"/>
        <v>1.1724550898203592</v>
      </c>
      <c r="N194" s="105"/>
    </row>
    <row r="195" spans="1:14" s="105" customFormat="1" ht="18" customHeight="1">
      <c r="A195" s="3" t="s">
        <v>33</v>
      </c>
      <c r="B195" s="102">
        <v>9.6300000000000008</v>
      </c>
      <c r="C195" s="388"/>
      <c r="D195" s="389">
        <f t="shared" si="48"/>
        <v>9.6300000000000008</v>
      </c>
      <c r="E195" s="390" t="e">
        <f t="shared" si="49"/>
        <v>#DIV/0!</v>
      </c>
      <c r="F195" s="102">
        <v>10.63</v>
      </c>
      <c r="G195" s="256">
        <v>11.63</v>
      </c>
      <c r="H195" s="199">
        <f t="shared" si="50"/>
        <v>-1</v>
      </c>
      <c r="I195" s="256">
        <f t="shared" si="51"/>
        <v>-1</v>
      </c>
      <c r="J195" s="270">
        <f t="shared" si="52"/>
        <v>0.90592662276575731</v>
      </c>
      <c r="K195" s="108">
        <v>5.6</v>
      </c>
      <c r="L195" s="73">
        <f t="shared" si="53"/>
        <v>4.0300000000000011</v>
      </c>
      <c r="M195" s="403">
        <f t="shared" si="54"/>
        <v>1.7196428571428575</v>
      </c>
      <c r="N195"/>
    </row>
    <row r="196" spans="1:14" ht="18" customHeight="1">
      <c r="A196" s="3" t="s">
        <v>34</v>
      </c>
      <c r="B196" s="102">
        <v>2.88</v>
      </c>
      <c r="C196" s="388"/>
      <c r="D196" s="389">
        <f t="shared" si="48"/>
        <v>2.88</v>
      </c>
      <c r="E196" s="390" t="e">
        <f t="shared" si="49"/>
        <v>#DIV/0!</v>
      </c>
      <c r="F196" s="102">
        <v>3.73</v>
      </c>
      <c r="G196" s="256">
        <v>3.73</v>
      </c>
      <c r="H196" s="199">
        <f t="shared" si="50"/>
        <v>0</v>
      </c>
      <c r="I196" s="256">
        <f t="shared" si="51"/>
        <v>-0.85000000000000009</v>
      </c>
      <c r="J196" s="270">
        <f t="shared" si="52"/>
        <v>0.77211796246648789</v>
      </c>
      <c r="K196" s="108">
        <v>2.56</v>
      </c>
      <c r="L196" s="73">
        <f t="shared" si="53"/>
        <v>0.31999999999999984</v>
      </c>
      <c r="M196" s="403">
        <f t="shared" si="54"/>
        <v>1.125</v>
      </c>
    </row>
    <row r="197" spans="1:14" ht="18" customHeight="1">
      <c r="A197" s="101" t="s">
        <v>35</v>
      </c>
      <c r="B197" s="102">
        <v>2.0099999999999998</v>
      </c>
      <c r="C197" s="388"/>
      <c r="D197" s="389">
        <f t="shared" si="48"/>
        <v>2.0099999999999998</v>
      </c>
      <c r="E197" s="390" t="e">
        <f t="shared" si="49"/>
        <v>#DIV/0!</v>
      </c>
      <c r="F197" s="102">
        <v>2.08</v>
      </c>
      <c r="G197" s="256">
        <v>2.0699999999999998</v>
      </c>
      <c r="H197" s="199">
        <f t="shared" si="50"/>
        <v>1.0000000000000231E-2</v>
      </c>
      <c r="I197" s="256">
        <f t="shared" si="51"/>
        <v>-7.0000000000000284E-2</v>
      </c>
      <c r="J197" s="281">
        <f t="shared" si="52"/>
        <v>0.96634615384615374</v>
      </c>
      <c r="K197" s="108">
        <v>3.35</v>
      </c>
      <c r="L197" s="73">
        <f t="shared" si="53"/>
        <v>-1.3400000000000003</v>
      </c>
      <c r="M197" s="403">
        <f t="shared" si="54"/>
        <v>0.59999999999999987</v>
      </c>
      <c r="N197" s="88"/>
    </row>
    <row r="198" spans="1:14" ht="18" customHeight="1">
      <c r="A198" s="606" t="s">
        <v>96</v>
      </c>
      <c r="B198" s="615">
        <f>B194-B195-B196-B197</f>
        <v>5.0599999999999978</v>
      </c>
      <c r="C198" s="616"/>
      <c r="D198" s="617">
        <f t="shared" si="48"/>
        <v>5.0599999999999978</v>
      </c>
      <c r="E198" s="609" t="e">
        <f t="shared" si="49"/>
        <v>#DIV/0!</v>
      </c>
      <c r="F198" s="615">
        <f>F194-F195-F196-F197</f>
        <v>4.9499999999999993</v>
      </c>
      <c r="G198" s="618">
        <v>4.9799999999999986</v>
      </c>
      <c r="H198" s="619">
        <f t="shared" si="50"/>
        <v>-2.9999999999999361E-2</v>
      </c>
      <c r="I198" s="618">
        <f t="shared" si="51"/>
        <v>0.10999999999999854</v>
      </c>
      <c r="J198" s="611">
        <f t="shared" si="52"/>
        <v>1.0222222222222219</v>
      </c>
      <c r="K198" s="615">
        <f>K194-K195-K196-K197</f>
        <v>5.1899999999999995</v>
      </c>
      <c r="L198" s="620">
        <f t="shared" si="53"/>
        <v>-0.13000000000000167</v>
      </c>
      <c r="M198" s="613">
        <f t="shared" si="54"/>
        <v>0.97495183044315958</v>
      </c>
      <c r="N198" s="614"/>
    </row>
    <row r="199" spans="1:14" ht="18" customHeight="1"/>
    <row r="200" spans="1:14" s="105" customFormat="1" ht="18" customHeight="1">
      <c r="A200" s="2" t="s">
        <v>230</v>
      </c>
      <c r="B200"/>
      <c r="C200"/>
      <c r="D200"/>
      <c r="E200" s="308"/>
      <c r="F200"/>
      <c r="G200"/>
      <c r="H200"/>
      <c r="I200"/>
      <c r="J200" s="308"/>
      <c r="K200"/>
      <c r="L200"/>
      <c r="M200" s="308"/>
      <c r="N200"/>
    </row>
    <row r="201" spans="1:14" ht="18" customHeight="1">
      <c r="A201" s="21"/>
      <c r="B201" s="21"/>
      <c r="C201" s="21"/>
      <c r="D201" s="21"/>
      <c r="E201" s="309"/>
      <c r="F201" s="21"/>
      <c r="G201" s="21"/>
      <c r="H201" s="21"/>
      <c r="I201" s="21"/>
      <c r="J201" s="309"/>
      <c r="K201" s="21"/>
      <c r="L201" s="21"/>
      <c r="M201" s="309"/>
    </row>
    <row r="202" spans="1:14" ht="60" customHeight="1">
      <c r="A202" s="121" t="s">
        <v>73</v>
      </c>
      <c r="B202" s="337" t="s">
        <v>498</v>
      </c>
      <c r="C202" s="377" t="s">
        <v>535</v>
      </c>
      <c r="D202" s="378" t="s">
        <v>536</v>
      </c>
      <c r="E202" s="652" t="s">
        <v>537</v>
      </c>
      <c r="F202" s="337" t="s">
        <v>499</v>
      </c>
      <c r="G202" s="123" t="s">
        <v>538</v>
      </c>
      <c r="H202" s="258" t="s">
        <v>539</v>
      </c>
      <c r="I202" s="374" t="s">
        <v>210</v>
      </c>
      <c r="J202" s="310" t="s">
        <v>211</v>
      </c>
      <c r="K202" s="337" t="s">
        <v>231</v>
      </c>
      <c r="L202" s="394" t="s">
        <v>232</v>
      </c>
      <c r="M202" s="656" t="s">
        <v>195</v>
      </c>
    </row>
    <row r="203" spans="1:14" s="579" customFormat="1" ht="18" customHeight="1">
      <c r="A203" s="10"/>
      <c r="B203" s="338" t="s">
        <v>1</v>
      </c>
      <c r="C203" s="20" t="s">
        <v>1</v>
      </c>
      <c r="D203" s="380" t="s">
        <v>1</v>
      </c>
      <c r="E203" s="653" t="s">
        <v>1</v>
      </c>
      <c r="F203" s="340" t="s">
        <v>1</v>
      </c>
      <c r="G203" s="27" t="s">
        <v>1</v>
      </c>
      <c r="H203" s="6"/>
      <c r="I203" s="27" t="s">
        <v>1</v>
      </c>
      <c r="J203" s="311" t="s">
        <v>1</v>
      </c>
      <c r="K203" s="338" t="s">
        <v>1</v>
      </c>
      <c r="L203" s="16" t="s">
        <v>1</v>
      </c>
      <c r="M203" s="657" t="s">
        <v>1</v>
      </c>
      <c r="N203"/>
    </row>
    <row r="204" spans="1:14" ht="18" customHeight="1">
      <c r="A204" s="105" t="s">
        <v>17</v>
      </c>
      <c r="B204" s="449">
        <f>B176/B120</f>
        <v>0.35146756657458944</v>
      </c>
      <c r="C204" s="384" t="e">
        <f>C176/C120</f>
        <v>#DIV/0!</v>
      </c>
      <c r="D204" s="384" t="e">
        <f>B204-C204</f>
        <v>#DIV/0!</v>
      </c>
      <c r="E204" s="384" t="e">
        <f>B204/C204</f>
        <v>#DIV/0!</v>
      </c>
      <c r="F204" s="449">
        <f>F176/F120</f>
        <v>0.34499297449200172</v>
      </c>
      <c r="G204" s="277">
        <f>G176/G120</f>
        <v>0.35476113462809566</v>
      </c>
      <c r="H204" s="297">
        <f>F204-G204</f>
        <v>-9.7681601360939396E-3</v>
      </c>
      <c r="I204" s="321">
        <f>B204-F204</f>
        <v>6.4745920825877157E-3</v>
      </c>
      <c r="J204" s="113">
        <f>B204/F204</f>
        <v>1.0187673157464192</v>
      </c>
      <c r="K204" s="452">
        <f>K176/K120</f>
        <v>0.34043927648578809</v>
      </c>
      <c r="L204" s="445">
        <f>B204-K204</f>
        <v>1.1028290088801351E-2</v>
      </c>
      <c r="M204" s="400">
        <f>B204/K204</f>
        <v>1.0323942942266879</v>
      </c>
      <c r="N204" s="106"/>
    </row>
    <row r="205" spans="1:14" ht="18" customHeight="1">
      <c r="A205" s="105" t="s">
        <v>18</v>
      </c>
      <c r="B205" s="450">
        <f t="shared" ref="B205:C214" si="55">B177/(B121+B37)</f>
        <v>0.41690424283078992</v>
      </c>
      <c r="C205" s="384" t="e">
        <f t="shared" si="55"/>
        <v>#DIV/0!</v>
      </c>
      <c r="D205" s="384" t="e">
        <f t="shared" ref="D205:D225" si="56">B205-C205</f>
        <v>#DIV/0!</v>
      </c>
      <c r="E205" s="384" t="e">
        <f t="shared" ref="E205:E225" si="57">B205/C205</f>
        <v>#DIV/0!</v>
      </c>
      <c r="F205" s="450">
        <f t="shared" ref="F205:G214" si="58">F177/(F121+F37)</f>
        <v>0.51729791769142486</v>
      </c>
      <c r="G205" s="278">
        <f t="shared" si="58"/>
        <v>0.52653538050734316</v>
      </c>
      <c r="H205" s="279">
        <f t="shared" ref="H205:H225" si="59">F205-G205</f>
        <v>-9.237462815918307E-3</v>
      </c>
      <c r="I205" s="321">
        <f t="shared" ref="I205:I225" si="60">B205-F205</f>
        <v>-0.10039367486063494</v>
      </c>
      <c r="J205" s="113">
        <f t="shared" ref="J205:J225" si="61">B205/F205</f>
        <v>0.80592677560221471</v>
      </c>
      <c r="K205" s="452">
        <f t="shared" ref="K205:K214" si="62">K177/(K121+K37)</f>
        <v>0.49990585577104124</v>
      </c>
      <c r="L205" s="445">
        <f t="shared" ref="L205:L224" si="63">B205-K205</f>
        <v>-8.3001612940251324E-2</v>
      </c>
      <c r="M205" s="400">
        <f t="shared" ref="M205:M225" si="64">B205/K205</f>
        <v>0.83396551174174205</v>
      </c>
      <c r="N205" s="106"/>
    </row>
    <row r="206" spans="1:14" ht="18" customHeight="1">
      <c r="A206" s="368" t="s">
        <v>19</v>
      </c>
      <c r="B206" s="451">
        <f t="shared" si="55"/>
        <v>0.27346211970337742</v>
      </c>
      <c r="C206" s="387" t="e">
        <f t="shared" si="55"/>
        <v>#DIV/0!</v>
      </c>
      <c r="D206" s="387" t="e">
        <f t="shared" si="56"/>
        <v>#DIV/0!</v>
      </c>
      <c r="E206" s="387" t="e">
        <f t="shared" si="57"/>
        <v>#DIV/0!</v>
      </c>
      <c r="F206" s="451">
        <f t="shared" si="58"/>
        <v>0.26055977273785685</v>
      </c>
      <c r="G206" s="430">
        <f t="shared" si="58"/>
        <v>0.26533065650433385</v>
      </c>
      <c r="H206" s="425">
        <f t="shared" si="59"/>
        <v>-4.7708837664769965E-3</v>
      </c>
      <c r="I206" s="442">
        <f t="shared" si="60"/>
        <v>1.2902346965520561E-2</v>
      </c>
      <c r="J206" s="372">
        <f t="shared" si="61"/>
        <v>1.0495178009634716</v>
      </c>
      <c r="K206" s="453">
        <f t="shared" si="62"/>
        <v>0.25951527974802241</v>
      </c>
      <c r="L206" s="446">
        <f t="shared" si="63"/>
        <v>1.3946839955355006E-2</v>
      </c>
      <c r="M206" s="402">
        <f t="shared" si="64"/>
        <v>1.0537418835950498</v>
      </c>
      <c r="N206" s="106"/>
    </row>
    <row r="207" spans="1:14" ht="18" customHeight="1">
      <c r="A207" s="105" t="s">
        <v>20</v>
      </c>
      <c r="B207" s="450">
        <f t="shared" si="55"/>
        <v>9.847672173353357E-2</v>
      </c>
      <c r="C207" s="384" t="e">
        <f t="shared" si="55"/>
        <v>#DIV/0!</v>
      </c>
      <c r="D207" s="384" t="e">
        <f t="shared" si="56"/>
        <v>#DIV/0!</v>
      </c>
      <c r="E207" s="384" t="e">
        <f t="shared" si="57"/>
        <v>#DIV/0!</v>
      </c>
      <c r="F207" s="450">
        <f t="shared" si="58"/>
        <v>0.11781314168377824</v>
      </c>
      <c r="G207" s="278">
        <f t="shared" si="58"/>
        <v>0.10772209077220908</v>
      </c>
      <c r="H207" s="279">
        <f t="shared" si="59"/>
        <v>1.0091050911569158E-2</v>
      </c>
      <c r="I207" s="321">
        <f t="shared" si="60"/>
        <v>-1.9336419950244668E-2</v>
      </c>
      <c r="J207" s="113">
        <f t="shared" si="61"/>
        <v>0.83587213044411057</v>
      </c>
      <c r="K207" s="452">
        <f t="shared" si="62"/>
        <v>0.11564829891164624</v>
      </c>
      <c r="L207" s="445">
        <f t="shared" si="63"/>
        <v>-1.7171577178112671E-2</v>
      </c>
      <c r="M207" s="400">
        <f t="shared" si="64"/>
        <v>0.85151898177740148</v>
      </c>
      <c r="N207" s="105"/>
    </row>
    <row r="208" spans="1:14" ht="18" customHeight="1">
      <c r="A208" s="3" t="s">
        <v>21</v>
      </c>
      <c r="B208" s="488">
        <f t="shared" si="55"/>
        <v>3.1176470588235295E-2</v>
      </c>
      <c r="C208" s="390" t="e">
        <f t="shared" si="55"/>
        <v>#DIV/0!</v>
      </c>
      <c r="D208" s="390" t="e">
        <f t="shared" si="56"/>
        <v>#DIV/0!</v>
      </c>
      <c r="E208" s="390" t="e">
        <f t="shared" si="57"/>
        <v>#DIV/0!</v>
      </c>
      <c r="F208" s="488">
        <f t="shared" si="58"/>
        <v>3.2298136645962733E-2</v>
      </c>
      <c r="G208" s="280">
        <f t="shared" si="58"/>
        <v>0.02</v>
      </c>
      <c r="H208" s="281">
        <f t="shared" si="59"/>
        <v>1.2298136645962732E-2</v>
      </c>
      <c r="I208" s="443">
        <f t="shared" si="60"/>
        <v>-1.1216660577274377E-3</v>
      </c>
      <c r="J208" s="7">
        <f t="shared" si="61"/>
        <v>0.9652714932126697</v>
      </c>
      <c r="K208" s="454">
        <f t="shared" si="62"/>
        <v>0.04</v>
      </c>
      <c r="L208" s="447">
        <f t="shared" si="63"/>
        <v>-8.8235294117647058E-3</v>
      </c>
      <c r="M208" s="403">
        <f t="shared" si="64"/>
        <v>0.77941176470588236</v>
      </c>
    </row>
    <row r="209" spans="1:14" s="105" customFormat="1" ht="18" customHeight="1">
      <c r="A209" s="3" t="s">
        <v>22</v>
      </c>
      <c r="B209" s="488">
        <f t="shared" si="55"/>
        <v>0.25851851851851854</v>
      </c>
      <c r="C209" s="390" t="e">
        <f t="shared" si="55"/>
        <v>#DIV/0!</v>
      </c>
      <c r="D209" s="390" t="e">
        <f t="shared" si="56"/>
        <v>#DIV/0!</v>
      </c>
      <c r="E209" s="390" t="e">
        <f t="shared" si="57"/>
        <v>#DIV/0!</v>
      </c>
      <c r="F209" s="488">
        <f t="shared" si="58"/>
        <v>0.2762828535669587</v>
      </c>
      <c r="G209" s="280">
        <f t="shared" si="58"/>
        <v>0.24294135898231459</v>
      </c>
      <c r="H209" s="281">
        <f t="shared" si="59"/>
        <v>3.334149458464411E-2</v>
      </c>
      <c r="I209" s="443">
        <f t="shared" si="60"/>
        <v>-1.7764335048440161E-2</v>
      </c>
      <c r="J209" s="7">
        <f t="shared" si="61"/>
        <v>0.93570236147812602</v>
      </c>
      <c r="K209" s="454">
        <f t="shared" si="62"/>
        <v>0.24154175588865093</v>
      </c>
      <c r="L209" s="447">
        <f t="shared" si="63"/>
        <v>1.6976762629867609E-2</v>
      </c>
      <c r="M209" s="403">
        <f t="shared" si="64"/>
        <v>1.0702850013133702</v>
      </c>
      <c r="N209"/>
    </row>
    <row r="210" spans="1:14" ht="18" customHeight="1">
      <c r="A210" s="3" t="s">
        <v>23</v>
      </c>
      <c r="B210" s="488">
        <f t="shared" si="55"/>
        <v>0.16753246753246753</v>
      </c>
      <c r="C210" s="390" t="e">
        <f t="shared" si="55"/>
        <v>#DIV/0!</v>
      </c>
      <c r="D210" s="390" t="e">
        <f t="shared" si="56"/>
        <v>#DIV/0!</v>
      </c>
      <c r="E210" s="390" t="e">
        <f t="shared" si="57"/>
        <v>#DIV/0!</v>
      </c>
      <c r="F210" s="488">
        <f t="shared" si="58"/>
        <v>0.23708609271523179</v>
      </c>
      <c r="G210" s="280">
        <f t="shared" si="58"/>
        <v>0.25690706853247219</v>
      </c>
      <c r="H210" s="281">
        <f t="shared" si="59"/>
        <v>-1.9820975817240405E-2</v>
      </c>
      <c r="I210" s="443">
        <f t="shared" si="60"/>
        <v>-6.9553625182764256E-2</v>
      </c>
      <c r="J210" s="7">
        <f t="shared" si="61"/>
        <v>0.70663135746934624</v>
      </c>
      <c r="K210" s="454">
        <f t="shared" si="62"/>
        <v>0.1727242414138046</v>
      </c>
      <c r="L210" s="447">
        <f t="shared" si="63"/>
        <v>-5.1917738813370695E-3</v>
      </c>
      <c r="M210" s="403">
        <f t="shared" si="64"/>
        <v>0.96994183422754854</v>
      </c>
    </row>
    <row r="211" spans="1:14" ht="18" customHeight="1">
      <c r="A211" s="34" t="s">
        <v>55</v>
      </c>
      <c r="B211" s="489">
        <f t="shared" si="55"/>
        <v>6.4960505529225901E-2</v>
      </c>
      <c r="C211" s="393" t="e">
        <f t="shared" si="55"/>
        <v>#DIV/0!</v>
      </c>
      <c r="D211" s="393" t="e">
        <f t="shared" si="56"/>
        <v>#DIV/0!</v>
      </c>
      <c r="E211" s="393" t="e">
        <f t="shared" si="57"/>
        <v>#DIV/0!</v>
      </c>
      <c r="F211" s="489">
        <f t="shared" si="58"/>
        <v>7.0932475884244367E-2</v>
      </c>
      <c r="G211" s="282">
        <f t="shared" si="58"/>
        <v>6.229613047649505E-2</v>
      </c>
      <c r="H211" s="275">
        <f t="shared" si="59"/>
        <v>8.6363454077493171E-3</v>
      </c>
      <c r="I211" s="444">
        <f t="shared" si="60"/>
        <v>-5.9719703550184661E-3</v>
      </c>
      <c r="J211" s="22">
        <f t="shared" si="61"/>
        <v>0.91580767087893278</v>
      </c>
      <c r="K211" s="455">
        <f t="shared" si="62"/>
        <v>9.4566670718366358E-2</v>
      </c>
      <c r="L211" s="448">
        <f t="shared" si="63"/>
        <v>-2.9606165189140457E-2</v>
      </c>
      <c r="M211" s="405">
        <f t="shared" si="64"/>
        <v>0.68692812209375509</v>
      </c>
    </row>
    <row r="212" spans="1:14" s="88" customFormat="1" ht="18" customHeight="1">
      <c r="A212" s="105" t="s">
        <v>24</v>
      </c>
      <c r="B212" s="450">
        <f t="shared" si="55"/>
        <v>0.58827287570100095</v>
      </c>
      <c r="C212" s="384" t="e">
        <f t="shared" si="55"/>
        <v>#DIV/0!</v>
      </c>
      <c r="D212" s="384" t="e">
        <f t="shared" si="56"/>
        <v>#DIV/0!</v>
      </c>
      <c r="E212" s="384" t="e">
        <f t="shared" si="57"/>
        <v>#DIV/0!</v>
      </c>
      <c r="F212" s="450">
        <f t="shared" si="58"/>
        <v>0.52874456732977615</v>
      </c>
      <c r="G212" s="278">
        <f t="shared" si="58"/>
        <v>0.55268705847542254</v>
      </c>
      <c r="H212" s="279">
        <f t="shared" si="59"/>
        <v>-2.3942491145646394E-2</v>
      </c>
      <c r="I212" s="321">
        <f t="shared" si="60"/>
        <v>5.9528308371224803E-2</v>
      </c>
      <c r="J212" s="113">
        <f t="shared" si="61"/>
        <v>1.112584245871026</v>
      </c>
      <c r="K212" s="452">
        <f t="shared" si="62"/>
        <v>0.51435521320900757</v>
      </c>
      <c r="L212" s="445">
        <f t="shared" si="63"/>
        <v>7.3917662491993386E-2</v>
      </c>
      <c r="M212" s="400">
        <f t="shared" si="64"/>
        <v>1.1437093677554639</v>
      </c>
      <c r="N212" s="105"/>
    </row>
    <row r="213" spans="1:14" s="614" customFormat="1" ht="18" customHeight="1">
      <c r="A213" s="3" t="s">
        <v>25</v>
      </c>
      <c r="B213" s="488">
        <f t="shared" si="55"/>
        <v>0.15317460317460319</v>
      </c>
      <c r="C213" s="390" t="e">
        <f t="shared" si="55"/>
        <v>#DIV/0!</v>
      </c>
      <c r="D213" s="390" t="e">
        <f t="shared" si="56"/>
        <v>#DIV/0!</v>
      </c>
      <c r="E213" s="390" t="e">
        <f t="shared" si="57"/>
        <v>#DIV/0!</v>
      </c>
      <c r="F213" s="488">
        <f t="shared" si="58"/>
        <v>0.16239999999999999</v>
      </c>
      <c r="G213" s="280">
        <f t="shared" si="58"/>
        <v>0.17899159663865544</v>
      </c>
      <c r="H213" s="281">
        <f t="shared" si="59"/>
        <v>-1.6591596638655448E-2</v>
      </c>
      <c r="I213" s="443">
        <f t="shared" si="60"/>
        <v>-9.2253968253968033E-3</v>
      </c>
      <c r="J213" s="7">
        <f t="shared" si="61"/>
        <v>0.9431933693017438</v>
      </c>
      <c r="K213" s="454">
        <f t="shared" si="62"/>
        <v>8.2236842105263164E-2</v>
      </c>
      <c r="L213" s="447">
        <f t="shared" si="63"/>
        <v>7.0937761069340022E-2</v>
      </c>
      <c r="M213" s="403">
        <f t="shared" si="64"/>
        <v>1.8626031746031746</v>
      </c>
      <c r="N213"/>
    </row>
    <row r="214" spans="1:14" ht="18" customHeight="1">
      <c r="A214" s="3" t="s">
        <v>26</v>
      </c>
      <c r="B214" s="488">
        <f t="shared" si="55"/>
        <v>1.095804794520548</v>
      </c>
      <c r="C214" s="390" t="e">
        <f t="shared" si="55"/>
        <v>#DIV/0!</v>
      </c>
      <c r="D214" s="390" t="e">
        <f t="shared" si="56"/>
        <v>#DIV/0!</v>
      </c>
      <c r="E214" s="390" t="e">
        <f t="shared" si="57"/>
        <v>#DIV/0!</v>
      </c>
      <c r="F214" s="488">
        <f t="shared" si="58"/>
        <v>0.92866722548197833</v>
      </c>
      <c r="G214" s="280">
        <f t="shared" si="58"/>
        <v>0.98484042553191498</v>
      </c>
      <c r="H214" s="281">
        <f t="shared" si="59"/>
        <v>-5.6173200049936645E-2</v>
      </c>
      <c r="I214" s="443">
        <f t="shared" si="60"/>
        <v>0.16713756903856969</v>
      </c>
      <c r="J214" s="7">
        <f t="shared" si="61"/>
        <v>1.1799757377588354</v>
      </c>
      <c r="K214" s="454">
        <f t="shared" si="62"/>
        <v>0.8608178834383039</v>
      </c>
      <c r="L214" s="447">
        <f t="shared" si="63"/>
        <v>0.23498691108224412</v>
      </c>
      <c r="M214" s="403">
        <f t="shared" si="64"/>
        <v>1.2729809819280851</v>
      </c>
    </row>
    <row r="215" spans="1:14" ht="18" customHeight="1">
      <c r="A215" s="579" t="s">
        <v>99</v>
      </c>
      <c r="B215" s="580">
        <f>(B176-B186)/(B120-B130)</f>
        <v>0.2105382216548983</v>
      </c>
      <c r="C215" s="581" t="e">
        <f>(C176-C186)/(C120-C130)</f>
        <v>#DIV/0!</v>
      </c>
      <c r="D215" s="581" t="e">
        <f t="shared" si="56"/>
        <v>#DIV/0!</v>
      </c>
      <c r="E215" s="581" t="e">
        <f>B215/C215</f>
        <v>#DIV/0!</v>
      </c>
      <c r="F215" s="580">
        <f>(F176-F186)/(F120-F130)</f>
        <v>0.232538686741949</v>
      </c>
      <c r="G215" s="582">
        <f>(G176-G186)/(G120-G130)</f>
        <v>0.23564858864573418</v>
      </c>
      <c r="H215" s="583">
        <f>F215-G215</f>
        <v>-3.1099019037851838E-3</v>
      </c>
      <c r="I215" s="582">
        <f t="shared" si="60"/>
        <v>-2.2000465087050697E-2</v>
      </c>
      <c r="J215" s="584">
        <f t="shared" si="61"/>
        <v>0.90539008628931972</v>
      </c>
      <c r="K215" s="580">
        <f>(K176-K186)/(K120-K130)</f>
        <v>0.24226769764031461</v>
      </c>
      <c r="L215" s="585">
        <f>B215-K215</f>
        <v>-3.1729475985416311E-2</v>
      </c>
      <c r="M215" s="586">
        <f>B215/K215</f>
        <v>0.86903133890955686</v>
      </c>
      <c r="N215" s="579"/>
    </row>
    <row r="216" spans="1:14" ht="18" customHeight="1">
      <c r="A216" s="3" t="s">
        <v>27</v>
      </c>
      <c r="B216" s="488">
        <f t="shared" ref="B216:C225" si="65">B189/(B133+B49)</f>
        <v>0.2617813964964224</v>
      </c>
      <c r="C216" s="390" t="e">
        <f t="shared" si="65"/>
        <v>#DIV/0!</v>
      </c>
      <c r="D216" s="390" t="e">
        <f t="shared" si="56"/>
        <v>#DIV/0!</v>
      </c>
      <c r="E216" s="390" t="e">
        <f t="shared" si="57"/>
        <v>#DIV/0!</v>
      </c>
      <c r="F216" s="488">
        <f t="shared" ref="F216:G225" si="66">F189/(F133+F49)</f>
        <v>0.31196581196581202</v>
      </c>
      <c r="G216" s="280">
        <f t="shared" si="66"/>
        <v>0.29903209373408052</v>
      </c>
      <c r="H216" s="281">
        <f t="shared" si="59"/>
        <v>1.2933718231731506E-2</v>
      </c>
      <c r="I216" s="443">
        <f t="shared" si="60"/>
        <v>-5.0184415469389621E-2</v>
      </c>
      <c r="J216" s="7">
        <f t="shared" si="61"/>
        <v>0.83913488739949083</v>
      </c>
      <c r="K216" s="454">
        <f t="shared" ref="K216:K225" si="67">K189/(K133+K49)</f>
        <v>0.36838006230529596</v>
      </c>
      <c r="L216" s="447">
        <f t="shared" si="63"/>
        <v>-0.10659866580887356</v>
      </c>
      <c r="M216" s="403">
        <f t="shared" si="64"/>
        <v>0.71062856892474913</v>
      </c>
    </row>
    <row r="217" spans="1:14" ht="18" customHeight="1">
      <c r="A217" s="3" t="s">
        <v>28</v>
      </c>
      <c r="B217" s="488">
        <f t="shared" si="65"/>
        <v>0.29910811398738307</v>
      </c>
      <c r="C217" s="390" t="e">
        <f t="shared" si="65"/>
        <v>#DIV/0!</v>
      </c>
      <c r="D217" s="390" t="e">
        <f t="shared" si="56"/>
        <v>#DIV/0!</v>
      </c>
      <c r="E217" s="390" t="e">
        <f t="shared" si="57"/>
        <v>#DIV/0!</v>
      </c>
      <c r="F217" s="488">
        <f t="shared" si="66"/>
        <v>0.2987442167878388</v>
      </c>
      <c r="G217" s="280">
        <f t="shared" si="66"/>
        <v>0.30083811204234673</v>
      </c>
      <c r="H217" s="281">
        <f t="shared" si="59"/>
        <v>-2.093895254507927E-3</v>
      </c>
      <c r="I217" s="443">
        <f t="shared" si="60"/>
        <v>3.6389719954427191E-4</v>
      </c>
      <c r="J217" s="7">
        <f t="shared" si="61"/>
        <v>1.0012180895197134</v>
      </c>
      <c r="K217" s="454">
        <f t="shared" si="67"/>
        <v>0.37443642921550946</v>
      </c>
      <c r="L217" s="447">
        <f t="shared" si="63"/>
        <v>-7.5328315228126386E-2</v>
      </c>
      <c r="M217" s="403">
        <f t="shared" si="64"/>
        <v>0.79882215150393221</v>
      </c>
    </row>
    <row r="218" spans="1:14" ht="18" customHeight="1">
      <c r="A218" s="3" t="s">
        <v>29</v>
      </c>
      <c r="B218" s="488">
        <f t="shared" si="65"/>
        <v>0.17230769230769233</v>
      </c>
      <c r="C218" s="390" t="e">
        <f t="shared" si="65"/>
        <v>#DIV/0!</v>
      </c>
      <c r="D218" s="390" t="e">
        <f t="shared" si="56"/>
        <v>#DIV/0!</v>
      </c>
      <c r="E218" s="390" t="e">
        <f t="shared" si="57"/>
        <v>#DIV/0!</v>
      </c>
      <c r="F218" s="488">
        <f t="shared" si="66"/>
        <v>0.16865079365079366</v>
      </c>
      <c r="G218" s="280">
        <f t="shared" si="66"/>
        <v>0.16865079365079366</v>
      </c>
      <c r="H218" s="281">
        <f t="shared" si="59"/>
        <v>0</v>
      </c>
      <c r="I218" s="443">
        <f t="shared" si="60"/>
        <v>3.6568986568986661E-3</v>
      </c>
      <c r="J218" s="7">
        <f t="shared" si="61"/>
        <v>1.0216832579185522</v>
      </c>
      <c r="K218" s="454">
        <f t="shared" si="67"/>
        <v>0.1532</v>
      </c>
      <c r="L218" s="447">
        <f t="shared" si="63"/>
        <v>1.9107692307692326E-2</v>
      </c>
      <c r="M218" s="403">
        <f t="shared" si="64"/>
        <v>1.12472384012854</v>
      </c>
    </row>
    <row r="219" spans="1:14" ht="18" customHeight="1">
      <c r="A219" s="101" t="s">
        <v>30</v>
      </c>
      <c r="B219" s="488">
        <f t="shared" si="65"/>
        <v>0.20886335658596633</v>
      </c>
      <c r="C219" s="390" t="e">
        <f t="shared" si="65"/>
        <v>#DIV/0!</v>
      </c>
      <c r="D219" s="390" t="e">
        <f t="shared" si="56"/>
        <v>#DIV/0!</v>
      </c>
      <c r="E219" s="390" t="e">
        <f t="shared" si="57"/>
        <v>#DIV/0!</v>
      </c>
      <c r="F219" s="488">
        <f t="shared" si="66"/>
        <v>0.18697895990472407</v>
      </c>
      <c r="G219" s="280">
        <f t="shared" si="66"/>
        <v>0.18697895990472407</v>
      </c>
      <c r="H219" s="281">
        <f t="shared" si="59"/>
        <v>0</v>
      </c>
      <c r="I219" s="443">
        <f t="shared" si="60"/>
        <v>2.1884396681242257E-2</v>
      </c>
      <c r="J219" s="24">
        <f t="shared" si="61"/>
        <v>1.117042028110508</v>
      </c>
      <c r="K219" s="454">
        <f t="shared" si="67"/>
        <v>0.21808054841473865</v>
      </c>
      <c r="L219" s="447">
        <f t="shared" si="63"/>
        <v>-9.2171918287723142E-3</v>
      </c>
      <c r="M219" s="403">
        <f t="shared" si="64"/>
        <v>0.95773491998358629</v>
      </c>
    </row>
    <row r="220" spans="1:14" ht="18" customHeight="1">
      <c r="A220" s="34" t="s">
        <v>31</v>
      </c>
      <c r="B220" s="489">
        <f t="shared" si="65"/>
        <v>0.10089552238805971</v>
      </c>
      <c r="C220" s="711" t="e">
        <f t="shared" si="65"/>
        <v>#DIV/0!</v>
      </c>
      <c r="D220" s="393" t="e">
        <f t="shared" si="56"/>
        <v>#DIV/0!</v>
      </c>
      <c r="E220" s="393" t="e">
        <f t="shared" si="57"/>
        <v>#DIV/0!</v>
      </c>
      <c r="F220" s="489">
        <f t="shared" si="66"/>
        <v>9.8467824310520938E-2</v>
      </c>
      <c r="G220" s="282">
        <f t="shared" si="66"/>
        <v>8.9122949159408549E-2</v>
      </c>
      <c r="H220" s="275">
        <f t="shared" si="59"/>
        <v>9.344875151112389E-3</v>
      </c>
      <c r="I220" s="444">
        <f t="shared" si="60"/>
        <v>2.427698077538773E-3</v>
      </c>
      <c r="J220" s="22">
        <f t="shared" si="61"/>
        <v>1.0246547346256272</v>
      </c>
      <c r="K220" s="455">
        <f t="shared" si="67"/>
        <v>0.16213202497769849</v>
      </c>
      <c r="L220" s="448">
        <f t="shared" si="63"/>
        <v>-6.123650258963878E-2</v>
      </c>
      <c r="M220" s="405">
        <f t="shared" si="64"/>
        <v>0.62230470754891298</v>
      </c>
    </row>
    <row r="221" spans="1:14" ht="18" customHeight="1">
      <c r="A221" s="105" t="s">
        <v>32</v>
      </c>
      <c r="B221" s="450">
        <f t="shared" si="65"/>
        <v>0.14963698891860908</v>
      </c>
      <c r="C221" s="390" t="e">
        <f t="shared" si="65"/>
        <v>#DIV/0!</v>
      </c>
      <c r="D221" s="384" t="e">
        <f t="shared" si="56"/>
        <v>#DIV/0!</v>
      </c>
      <c r="E221" s="384" t="e">
        <f t="shared" si="57"/>
        <v>#DIV/0!</v>
      </c>
      <c r="F221" s="450">
        <f t="shared" si="66"/>
        <v>0.16070623591284749</v>
      </c>
      <c r="G221" s="278">
        <f t="shared" si="66"/>
        <v>0.16965705200999318</v>
      </c>
      <c r="H221" s="279">
        <f t="shared" si="59"/>
        <v>-8.9508160971456807E-3</v>
      </c>
      <c r="I221" s="321">
        <f t="shared" si="60"/>
        <v>-1.1069246994238419E-2</v>
      </c>
      <c r="J221" s="113">
        <f t="shared" si="61"/>
        <v>0.93112123539349545</v>
      </c>
      <c r="K221" s="452">
        <f t="shared" si="67"/>
        <v>0.12918697300224335</v>
      </c>
      <c r="L221" s="445">
        <f t="shared" si="63"/>
        <v>2.0450015916365721E-2</v>
      </c>
      <c r="M221" s="400">
        <f t="shared" si="64"/>
        <v>1.1582978178148859</v>
      </c>
      <c r="N221" s="105"/>
    </row>
    <row r="222" spans="1:14" ht="18" customHeight="1">
      <c r="A222" s="3" t="s">
        <v>33</v>
      </c>
      <c r="B222" s="488">
        <f t="shared" si="65"/>
        <v>0.14058394160583942</v>
      </c>
      <c r="C222" s="390" t="e">
        <f t="shared" si="65"/>
        <v>#DIV/0!</v>
      </c>
      <c r="D222" s="390" t="e">
        <f t="shared" si="56"/>
        <v>#DIV/0!</v>
      </c>
      <c r="E222" s="390" t="e">
        <f t="shared" si="57"/>
        <v>#DIV/0!</v>
      </c>
      <c r="F222" s="488">
        <f t="shared" si="66"/>
        <v>0.15632352941176472</v>
      </c>
      <c r="G222" s="280">
        <f t="shared" si="66"/>
        <v>0.17358208955223881</v>
      </c>
      <c r="H222" s="281">
        <f t="shared" si="59"/>
        <v>-1.7258560140474083E-2</v>
      </c>
      <c r="I222" s="443">
        <f t="shared" si="60"/>
        <v>-1.5739587805925298E-2</v>
      </c>
      <c r="J222" s="7">
        <f t="shared" si="61"/>
        <v>0.89931401967987579</v>
      </c>
      <c r="K222" s="454">
        <f t="shared" si="67"/>
        <v>8.9542692676686922E-2</v>
      </c>
      <c r="L222" s="447">
        <f t="shared" si="63"/>
        <v>5.1041248929152502E-2</v>
      </c>
      <c r="M222" s="403">
        <f t="shared" si="64"/>
        <v>1.5700213764337854</v>
      </c>
    </row>
    <row r="223" spans="1:14" ht="18" customHeight="1">
      <c r="A223" s="3" t="s">
        <v>34</v>
      </c>
      <c r="B223" s="488">
        <f t="shared" si="65"/>
        <v>0.20719424460431654</v>
      </c>
      <c r="C223" s="390" t="e">
        <f t="shared" si="65"/>
        <v>#DIV/0!</v>
      </c>
      <c r="D223" s="390" t="e">
        <f t="shared" si="56"/>
        <v>#DIV/0!</v>
      </c>
      <c r="E223" s="390" t="e">
        <f t="shared" si="57"/>
        <v>#DIV/0!</v>
      </c>
      <c r="F223" s="488">
        <f t="shared" si="66"/>
        <v>0.26834532374100717</v>
      </c>
      <c r="G223" s="280">
        <f t="shared" si="66"/>
        <v>0.26834532374100717</v>
      </c>
      <c r="H223" s="281">
        <f t="shared" si="59"/>
        <v>0</v>
      </c>
      <c r="I223" s="443">
        <f t="shared" si="60"/>
        <v>-6.1151079136690628E-2</v>
      </c>
      <c r="J223" s="7">
        <f t="shared" si="61"/>
        <v>0.77211796246648801</v>
      </c>
      <c r="K223" s="454">
        <f t="shared" si="67"/>
        <v>0.17655172413793105</v>
      </c>
      <c r="L223" s="447">
        <f t="shared" si="63"/>
        <v>3.0642520466385492E-2</v>
      </c>
      <c r="M223" s="403">
        <f t="shared" si="64"/>
        <v>1.1735611510791366</v>
      </c>
    </row>
    <row r="224" spans="1:14" ht="18" customHeight="1">
      <c r="A224" s="101" t="s">
        <v>35</v>
      </c>
      <c r="B224" s="488">
        <f t="shared" si="65"/>
        <v>8.007968127490038E-2</v>
      </c>
      <c r="C224" s="390" t="e">
        <f t="shared" si="65"/>
        <v>#DIV/0!</v>
      </c>
      <c r="D224" s="390" t="e">
        <f t="shared" si="56"/>
        <v>#DIV/0!</v>
      </c>
      <c r="E224" s="390" t="e">
        <f t="shared" si="57"/>
        <v>#DIV/0!</v>
      </c>
      <c r="F224" s="488">
        <f t="shared" si="66"/>
        <v>7.4021352313167255E-2</v>
      </c>
      <c r="G224" s="280">
        <f t="shared" si="66"/>
        <v>7.3665480427046251E-2</v>
      </c>
      <c r="H224" s="281">
        <f t="shared" si="59"/>
        <v>3.5587188612100362E-4</v>
      </c>
      <c r="I224" s="443">
        <f t="shared" si="60"/>
        <v>6.0583289617331254E-3</v>
      </c>
      <c r="J224" s="24">
        <f t="shared" si="61"/>
        <v>1.0818456941464907</v>
      </c>
      <c r="K224" s="454">
        <f t="shared" si="67"/>
        <v>0.11306108673641581</v>
      </c>
      <c r="L224" s="447">
        <f t="shared" si="63"/>
        <v>-3.2981405461515428E-2</v>
      </c>
      <c r="M224" s="403">
        <f t="shared" si="64"/>
        <v>0.70828685258964119</v>
      </c>
      <c r="N224" s="88"/>
    </row>
    <row r="225" spans="1:14" ht="18" customHeight="1">
      <c r="A225" s="606" t="s">
        <v>96</v>
      </c>
      <c r="B225" s="607">
        <f t="shared" si="65"/>
        <v>0.21670235546038541</v>
      </c>
      <c r="C225" s="608" t="e">
        <f t="shared" si="65"/>
        <v>#DIV/0!</v>
      </c>
      <c r="D225" s="609" t="e">
        <f t="shared" si="56"/>
        <v>#DIV/0!</v>
      </c>
      <c r="E225" s="609" t="e">
        <f t="shared" si="57"/>
        <v>#DIV/0!</v>
      </c>
      <c r="F225" s="607">
        <f t="shared" si="66"/>
        <v>0.21428571428571425</v>
      </c>
      <c r="G225" s="610">
        <f t="shared" si="66"/>
        <v>0.21567778258986572</v>
      </c>
      <c r="H225" s="611">
        <f t="shared" si="59"/>
        <v>-1.3920683041514781E-3</v>
      </c>
      <c r="I225" s="610">
        <f t="shared" si="60"/>
        <v>2.4166411746711636E-3</v>
      </c>
      <c r="J225" s="611">
        <f t="shared" si="61"/>
        <v>1.0112776588151322</v>
      </c>
      <c r="K225" s="607">
        <f t="shared" si="67"/>
        <v>0.22964601769911497</v>
      </c>
      <c r="L225" s="612">
        <f>B225-K225</f>
        <v>-1.2943662238729559E-2</v>
      </c>
      <c r="M225" s="613">
        <f t="shared" si="64"/>
        <v>0.94363646115697719</v>
      </c>
      <c r="N225" s="614"/>
    </row>
    <row r="226" spans="1:14" ht="18" customHeight="1">
      <c r="B226" s="3"/>
    </row>
    <row r="227" spans="1:14" ht="18" customHeight="1"/>
    <row r="228" spans="1:14" ht="18" customHeight="1"/>
    <row r="229" spans="1:14" ht="18" customHeight="1"/>
    <row r="230" spans="1:14" ht="18" customHeight="1"/>
  </sheetData>
  <pageMargins left="0.7" right="0.7" top="0.75" bottom="0.75" header="0.3" footer="0.3"/>
  <pageSetup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zoomScale="92" zoomScaleNormal="92" workbookViewId="0">
      <selection activeCell="B183" sqref="B183"/>
    </sheetView>
  </sheetViews>
  <sheetFormatPr defaultRowHeight="13.2"/>
  <cols>
    <col min="1" max="1" width="35.6640625" customWidth="1"/>
    <col min="2" max="13" width="15.6640625" customWidth="1"/>
  </cols>
  <sheetData>
    <row r="1" spans="1:13" ht="21">
      <c r="A1" s="4" t="s">
        <v>297</v>
      </c>
      <c r="K1" s="130"/>
    </row>
    <row r="2" spans="1:13">
      <c r="K2" s="130"/>
    </row>
    <row r="3" spans="1:13" ht="15.6">
      <c r="A3" s="2" t="s">
        <v>298</v>
      </c>
      <c r="K3" s="130"/>
    </row>
    <row r="4" spans="1:1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6" customFormat="1" ht="60" customHeight="1">
      <c r="A5" s="482" t="s">
        <v>130</v>
      </c>
      <c r="B5" s="337" t="s">
        <v>233</v>
      </c>
      <c r="C5" s="377" t="s">
        <v>234</v>
      </c>
      <c r="D5" s="378" t="s">
        <v>235</v>
      </c>
      <c r="E5" s="379" t="s">
        <v>236</v>
      </c>
      <c r="F5" s="337" t="s">
        <v>268</v>
      </c>
      <c r="G5" s="123" t="s">
        <v>269</v>
      </c>
      <c r="H5" s="513" t="s">
        <v>270</v>
      </c>
      <c r="I5" s="505" t="s">
        <v>271</v>
      </c>
      <c r="J5" s="124" t="s">
        <v>197</v>
      </c>
      <c r="K5" s="339" t="s">
        <v>299</v>
      </c>
      <c r="L5" s="431" t="s">
        <v>215</v>
      </c>
      <c r="M5" s="406" t="s">
        <v>183</v>
      </c>
    </row>
    <row r="6" spans="1:13" ht="18" customHeight="1">
      <c r="A6" s="483"/>
      <c r="B6" s="338" t="s">
        <v>16</v>
      </c>
      <c r="C6" s="20" t="s">
        <v>16</v>
      </c>
      <c r="D6" s="380" t="s">
        <v>16</v>
      </c>
      <c r="E6" s="381" t="s">
        <v>1</v>
      </c>
      <c r="F6" s="338" t="s">
        <v>16</v>
      </c>
      <c r="G6" s="27" t="s">
        <v>16</v>
      </c>
      <c r="H6" s="514" t="s">
        <v>16</v>
      </c>
      <c r="I6" s="6" t="s">
        <v>16</v>
      </c>
      <c r="J6" s="6" t="s">
        <v>1</v>
      </c>
      <c r="K6" s="341" t="s">
        <v>16</v>
      </c>
      <c r="L6" s="396" t="s">
        <v>16</v>
      </c>
      <c r="M6" s="407" t="s">
        <v>1</v>
      </c>
    </row>
    <row r="7" spans="1:13" ht="15" customHeight="1">
      <c r="A7" s="484" t="s">
        <v>17</v>
      </c>
      <c r="B7" s="111">
        <v>1033.6600000000001</v>
      </c>
      <c r="C7" s="712"/>
      <c r="D7" s="462">
        <f>B7-C7</f>
        <v>1033.6600000000001</v>
      </c>
      <c r="E7" s="463" t="e">
        <f>B7/C7</f>
        <v>#DIV/0!</v>
      </c>
      <c r="F7" s="286">
        <v>1065.1099999999999</v>
      </c>
      <c r="G7" s="713">
        <v>1049.24</v>
      </c>
      <c r="H7" s="515">
        <f>F7-G7</f>
        <v>15.869999999999891</v>
      </c>
      <c r="I7" s="289">
        <f>B7-F7</f>
        <v>-31.449999999999818</v>
      </c>
      <c r="J7" s="298">
        <f>B7/F7</f>
        <v>0.9704725333533627</v>
      </c>
      <c r="K7" s="111">
        <v>968.06</v>
      </c>
      <c r="L7" s="510">
        <f>B7-K7</f>
        <v>65.600000000000136</v>
      </c>
      <c r="M7" s="398">
        <f>B7/K7</f>
        <v>1.0677643947689195</v>
      </c>
    </row>
    <row r="8" spans="1:13" ht="15" customHeight="1">
      <c r="A8" s="484" t="s">
        <v>18</v>
      </c>
      <c r="B8" s="116">
        <v>357.27</v>
      </c>
      <c r="C8" s="714"/>
      <c r="D8" s="383">
        <f t="shared" ref="D8:D26" si="0">B8-C8</f>
        <v>357.27</v>
      </c>
      <c r="E8" s="384" t="e">
        <f t="shared" ref="E8:E26" si="1">B8/C8</f>
        <v>#DIV/0!</v>
      </c>
      <c r="F8" s="288">
        <v>384.78</v>
      </c>
      <c r="G8" s="715">
        <v>384.78</v>
      </c>
      <c r="H8" s="516">
        <f t="shared" ref="H8:H26" si="2">F8-G8</f>
        <v>0</v>
      </c>
      <c r="I8" s="259">
        <f t="shared" ref="I8:I26" si="3">B8-F8</f>
        <v>-27.509999999999991</v>
      </c>
      <c r="J8" s="299">
        <f t="shared" ref="J8:J26" si="4">B8/F8</f>
        <v>0.92850460003118662</v>
      </c>
      <c r="K8" s="116">
        <v>345.51</v>
      </c>
      <c r="L8" s="432">
        <f t="shared" ref="L8:L26" si="5">B8-K8</f>
        <v>11.759999999999991</v>
      </c>
      <c r="M8" s="400">
        <f t="shared" ref="M8:M26" si="6">B8/K8</f>
        <v>1.0340366414864981</v>
      </c>
    </row>
    <row r="9" spans="1:13" ht="15" customHeight="1">
      <c r="A9" s="485" t="s">
        <v>19</v>
      </c>
      <c r="B9" s="369">
        <v>676.4</v>
      </c>
      <c r="C9" s="716"/>
      <c r="D9" s="386">
        <f t="shared" si="0"/>
        <v>676.4</v>
      </c>
      <c r="E9" s="387" t="e">
        <f t="shared" si="1"/>
        <v>#DIV/0!</v>
      </c>
      <c r="F9" s="496">
        <v>680.34</v>
      </c>
      <c r="G9" s="717">
        <v>664.46</v>
      </c>
      <c r="H9" s="525">
        <f t="shared" si="2"/>
        <v>15.879999999999995</v>
      </c>
      <c r="I9" s="371">
        <f t="shared" si="3"/>
        <v>-3.9400000000000546</v>
      </c>
      <c r="J9" s="457">
        <f t="shared" si="4"/>
        <v>0.99420877796395912</v>
      </c>
      <c r="K9" s="369">
        <v>622.55999999999995</v>
      </c>
      <c r="L9" s="418">
        <f t="shared" si="5"/>
        <v>53.840000000000032</v>
      </c>
      <c r="M9" s="402">
        <f t="shared" si="6"/>
        <v>1.0864816242611155</v>
      </c>
    </row>
    <row r="10" spans="1:13" ht="15" customHeight="1">
      <c r="A10" s="484" t="s">
        <v>20</v>
      </c>
      <c r="B10" s="116">
        <v>147.5</v>
      </c>
      <c r="C10" s="714"/>
      <c r="D10" s="383">
        <f t="shared" si="0"/>
        <v>147.5</v>
      </c>
      <c r="E10" s="384" t="e">
        <f t="shared" si="1"/>
        <v>#DIV/0!</v>
      </c>
      <c r="F10" s="288">
        <v>151.30000000000001</v>
      </c>
      <c r="G10" s="715">
        <v>143.6</v>
      </c>
      <c r="H10" s="516">
        <f t="shared" si="2"/>
        <v>7.7000000000000171</v>
      </c>
      <c r="I10" s="259">
        <f t="shared" si="3"/>
        <v>-3.8000000000000114</v>
      </c>
      <c r="J10" s="299">
        <f t="shared" si="4"/>
        <v>0.97488433575677458</v>
      </c>
      <c r="K10" s="116">
        <v>104.21</v>
      </c>
      <c r="L10" s="432">
        <f t="shared" si="5"/>
        <v>43.290000000000006</v>
      </c>
      <c r="M10" s="400">
        <f t="shared" si="6"/>
        <v>1.4154111889453989</v>
      </c>
    </row>
    <row r="11" spans="1:13" s="3" customFormat="1" ht="15" customHeight="1">
      <c r="A11" s="486" t="s">
        <v>21</v>
      </c>
      <c r="B11" s="102">
        <v>40</v>
      </c>
      <c r="C11" s="718"/>
      <c r="D11" s="389">
        <f t="shared" si="0"/>
        <v>40</v>
      </c>
      <c r="E11" s="390" t="e">
        <f t="shared" si="1"/>
        <v>#DIV/0!</v>
      </c>
      <c r="F11" s="291">
        <v>40</v>
      </c>
      <c r="G11" s="719">
        <v>37.5</v>
      </c>
      <c r="H11" s="517">
        <f t="shared" si="2"/>
        <v>2.5</v>
      </c>
      <c r="I11" s="199">
        <f t="shared" si="3"/>
        <v>0</v>
      </c>
      <c r="J11" s="302">
        <f t="shared" si="4"/>
        <v>1</v>
      </c>
      <c r="K11" s="102">
        <v>29</v>
      </c>
      <c r="L11" s="511">
        <f t="shared" si="5"/>
        <v>11</v>
      </c>
      <c r="M11" s="459">
        <f t="shared" si="6"/>
        <v>1.3793103448275863</v>
      </c>
    </row>
    <row r="12" spans="1:13" s="3" customFormat="1" ht="15" customHeight="1">
      <c r="A12" s="486" t="s">
        <v>25</v>
      </c>
      <c r="B12" s="102">
        <v>95</v>
      </c>
      <c r="C12" s="718"/>
      <c r="D12" s="389">
        <f t="shared" si="0"/>
        <v>95</v>
      </c>
      <c r="E12" s="390" t="e">
        <f t="shared" si="1"/>
        <v>#DIV/0!</v>
      </c>
      <c r="F12" s="291">
        <v>96</v>
      </c>
      <c r="G12" s="719">
        <v>91.5</v>
      </c>
      <c r="H12" s="517">
        <f t="shared" si="2"/>
        <v>4.5</v>
      </c>
      <c r="I12" s="199">
        <f t="shared" si="3"/>
        <v>-1</v>
      </c>
      <c r="J12" s="302">
        <f t="shared" si="4"/>
        <v>0.98958333333333337</v>
      </c>
      <c r="K12" s="102">
        <v>67</v>
      </c>
      <c r="L12" s="511">
        <f t="shared" si="5"/>
        <v>28</v>
      </c>
      <c r="M12" s="459">
        <f t="shared" si="6"/>
        <v>1.4179104477611941</v>
      </c>
    </row>
    <row r="13" spans="1:13" s="3" customFormat="1" ht="15" customHeight="1">
      <c r="A13" s="355" t="s">
        <v>49</v>
      </c>
      <c r="B13" s="84">
        <v>12.5</v>
      </c>
      <c r="C13" s="720"/>
      <c r="D13" s="392">
        <f t="shared" si="0"/>
        <v>12.5</v>
      </c>
      <c r="E13" s="393" t="e">
        <f t="shared" si="1"/>
        <v>#DIV/0!</v>
      </c>
      <c r="F13" s="295">
        <v>15.3</v>
      </c>
      <c r="G13" s="721">
        <v>14.6</v>
      </c>
      <c r="H13" s="518">
        <f t="shared" si="2"/>
        <v>0.70000000000000107</v>
      </c>
      <c r="I13" s="203">
        <f t="shared" si="3"/>
        <v>-2.8000000000000007</v>
      </c>
      <c r="J13" s="303">
        <f t="shared" si="4"/>
        <v>0.81699346405228757</v>
      </c>
      <c r="K13" s="84">
        <v>8.2100000000000009</v>
      </c>
      <c r="L13" s="512">
        <f t="shared" si="5"/>
        <v>4.2899999999999991</v>
      </c>
      <c r="M13" s="460">
        <f t="shared" si="6"/>
        <v>1.5225334957369061</v>
      </c>
    </row>
    <row r="14" spans="1:13" ht="15" customHeight="1">
      <c r="A14" s="484" t="s">
        <v>24</v>
      </c>
      <c r="B14" s="116">
        <v>124.27</v>
      </c>
      <c r="C14" s="714"/>
      <c r="D14" s="383">
        <f t="shared" si="0"/>
        <v>124.27</v>
      </c>
      <c r="E14" s="384" t="e">
        <f t="shared" si="1"/>
        <v>#DIV/0!</v>
      </c>
      <c r="F14" s="288">
        <v>123.23</v>
      </c>
      <c r="G14" s="715">
        <v>120.76</v>
      </c>
      <c r="H14" s="516">
        <f t="shared" si="2"/>
        <v>2.4699999999999989</v>
      </c>
      <c r="I14" s="259">
        <f t="shared" si="3"/>
        <v>1.039999999999992</v>
      </c>
      <c r="J14" s="299">
        <f t="shared" si="4"/>
        <v>1.0084395033676863</v>
      </c>
      <c r="K14" s="116">
        <v>118.31</v>
      </c>
      <c r="L14" s="432">
        <f t="shared" si="5"/>
        <v>5.9599999999999937</v>
      </c>
      <c r="M14" s="400">
        <f t="shared" si="6"/>
        <v>1.0503761305046064</v>
      </c>
    </row>
    <row r="15" spans="1:13" s="3" customFormat="1" ht="15" customHeight="1">
      <c r="A15" s="486" t="s">
        <v>50</v>
      </c>
      <c r="B15" s="102">
        <v>6</v>
      </c>
      <c r="C15" s="718"/>
      <c r="D15" s="389">
        <f t="shared" si="0"/>
        <v>6</v>
      </c>
      <c r="E15" s="390" t="e">
        <f t="shared" si="1"/>
        <v>#DIV/0!</v>
      </c>
      <c r="F15" s="291">
        <v>6</v>
      </c>
      <c r="G15" s="719">
        <v>6</v>
      </c>
      <c r="H15" s="517">
        <f t="shared" si="2"/>
        <v>0</v>
      </c>
      <c r="I15" s="199">
        <f t="shared" si="3"/>
        <v>0</v>
      </c>
      <c r="J15" s="302">
        <f t="shared" si="4"/>
        <v>1</v>
      </c>
      <c r="K15" s="102">
        <v>6</v>
      </c>
      <c r="L15" s="511">
        <f t="shared" si="5"/>
        <v>0</v>
      </c>
      <c r="M15" s="459">
        <f t="shared" si="6"/>
        <v>1</v>
      </c>
    </row>
    <row r="16" spans="1:13" s="105" customFormat="1" ht="15" customHeight="1">
      <c r="A16" s="484" t="s">
        <v>55</v>
      </c>
      <c r="B16" s="116">
        <v>63.5</v>
      </c>
      <c r="C16" s="714"/>
      <c r="D16" s="383">
        <f t="shared" si="0"/>
        <v>63.5</v>
      </c>
      <c r="E16" s="384" t="e">
        <f t="shared" si="1"/>
        <v>#DIV/0!</v>
      </c>
      <c r="F16" s="288">
        <v>60.71</v>
      </c>
      <c r="G16" s="715">
        <v>60.3</v>
      </c>
      <c r="H16" s="516">
        <f t="shared" si="2"/>
        <v>0.41000000000000369</v>
      </c>
      <c r="I16" s="259">
        <f t="shared" si="3"/>
        <v>2.7899999999999991</v>
      </c>
      <c r="J16" s="299">
        <f t="shared" si="4"/>
        <v>1.0459561851424806</v>
      </c>
      <c r="K16" s="116">
        <v>58.73</v>
      </c>
      <c r="L16" s="432">
        <f t="shared" si="5"/>
        <v>4.7700000000000031</v>
      </c>
      <c r="M16" s="400">
        <f t="shared" si="6"/>
        <v>1.081219138430104</v>
      </c>
    </row>
    <row r="17" spans="1:14" s="3" customFormat="1" ht="15" customHeight="1">
      <c r="A17" s="486" t="s">
        <v>36</v>
      </c>
      <c r="B17" s="102">
        <v>0</v>
      </c>
      <c r="C17" s="718"/>
      <c r="D17" s="389">
        <f t="shared" si="0"/>
        <v>0</v>
      </c>
      <c r="E17" s="390" t="e">
        <f t="shared" si="1"/>
        <v>#DIV/0!</v>
      </c>
      <c r="F17" s="291">
        <v>0</v>
      </c>
      <c r="G17" s="719">
        <v>0</v>
      </c>
      <c r="H17" s="517">
        <f t="shared" si="2"/>
        <v>0</v>
      </c>
      <c r="I17" s="199">
        <f t="shared" si="3"/>
        <v>0</v>
      </c>
      <c r="J17" s="302" t="e">
        <f t="shared" si="4"/>
        <v>#DIV/0!</v>
      </c>
      <c r="K17" s="102">
        <v>0</v>
      </c>
      <c r="L17" s="511">
        <f t="shared" si="5"/>
        <v>0</v>
      </c>
      <c r="M17" s="459" t="e">
        <f t="shared" si="6"/>
        <v>#DIV/0!</v>
      </c>
    </row>
    <row r="18" spans="1:14" s="3" customFormat="1" ht="15" customHeight="1">
      <c r="A18" s="486" t="s">
        <v>37</v>
      </c>
      <c r="B18" s="102">
        <v>25</v>
      </c>
      <c r="C18" s="718"/>
      <c r="D18" s="389">
        <f t="shared" si="0"/>
        <v>25</v>
      </c>
      <c r="E18" s="390" t="e">
        <f t="shared" si="1"/>
        <v>#DIV/0!</v>
      </c>
      <c r="F18" s="291">
        <v>27</v>
      </c>
      <c r="G18" s="719">
        <v>26</v>
      </c>
      <c r="H18" s="517">
        <f t="shared" si="2"/>
        <v>1</v>
      </c>
      <c r="I18" s="199">
        <f t="shared" si="3"/>
        <v>-2</v>
      </c>
      <c r="J18" s="302">
        <f t="shared" si="4"/>
        <v>0.92592592592592593</v>
      </c>
      <c r="K18" s="102">
        <v>25.97</v>
      </c>
      <c r="L18" s="511">
        <f t="shared" si="5"/>
        <v>-0.96999999999999886</v>
      </c>
      <c r="M18" s="459">
        <f t="shared" si="6"/>
        <v>0.9626492106276473</v>
      </c>
    </row>
    <row r="19" spans="1:14" s="101" customFormat="1" ht="15" customHeight="1">
      <c r="A19" s="486" t="s">
        <v>30</v>
      </c>
      <c r="B19" s="102">
        <v>29.61</v>
      </c>
      <c r="C19" s="718"/>
      <c r="D19" s="389">
        <f t="shared" si="0"/>
        <v>29.61</v>
      </c>
      <c r="E19" s="390" t="e">
        <f t="shared" si="1"/>
        <v>#DIV/0!</v>
      </c>
      <c r="F19" s="291">
        <v>29.37</v>
      </c>
      <c r="G19" s="719">
        <v>28.31</v>
      </c>
      <c r="H19" s="517">
        <f t="shared" si="2"/>
        <v>1.0600000000000023</v>
      </c>
      <c r="I19" s="199">
        <f t="shared" si="3"/>
        <v>0.23999999999999844</v>
      </c>
      <c r="J19" s="302">
        <f t="shared" si="4"/>
        <v>1.0081716036772217</v>
      </c>
      <c r="K19" s="102">
        <v>27.46</v>
      </c>
      <c r="L19" s="511">
        <f t="shared" si="5"/>
        <v>2.1499999999999986</v>
      </c>
      <c r="M19" s="459">
        <f t="shared" si="6"/>
        <v>1.0782957028404951</v>
      </c>
    </row>
    <row r="20" spans="1:14" s="101" customFormat="1" ht="15" customHeight="1">
      <c r="A20" s="486" t="s">
        <v>40</v>
      </c>
      <c r="B20" s="102">
        <v>0.08</v>
      </c>
      <c r="C20" s="718"/>
      <c r="D20" s="389">
        <f t="shared" si="0"/>
        <v>0.08</v>
      </c>
      <c r="E20" s="390" t="e">
        <f t="shared" si="1"/>
        <v>#DIV/0!</v>
      </c>
      <c r="F20" s="291">
        <v>0.08</v>
      </c>
      <c r="G20" s="719">
        <v>0.08</v>
      </c>
      <c r="H20" s="517">
        <f t="shared" si="2"/>
        <v>0</v>
      </c>
      <c r="I20" s="199">
        <f t="shared" si="3"/>
        <v>0</v>
      </c>
      <c r="J20" s="302">
        <f t="shared" si="4"/>
        <v>1</v>
      </c>
      <c r="K20" s="102">
        <v>0.08</v>
      </c>
      <c r="L20" s="511">
        <f t="shared" si="5"/>
        <v>0</v>
      </c>
      <c r="M20" s="459">
        <f t="shared" si="6"/>
        <v>1</v>
      </c>
    </row>
    <row r="21" spans="1:14" s="3" customFormat="1" ht="15" customHeight="1">
      <c r="A21" s="355" t="s">
        <v>23</v>
      </c>
      <c r="B21" s="84">
        <v>15.2</v>
      </c>
      <c r="C21" s="720"/>
      <c r="D21" s="392">
        <f t="shared" si="0"/>
        <v>15.2</v>
      </c>
      <c r="E21" s="393" t="e">
        <f t="shared" si="1"/>
        <v>#DIV/0!</v>
      </c>
      <c r="F21" s="295">
        <v>13.2</v>
      </c>
      <c r="G21" s="721">
        <v>13.2</v>
      </c>
      <c r="H21" s="518">
        <f t="shared" si="2"/>
        <v>0</v>
      </c>
      <c r="I21" s="203">
        <f t="shared" si="3"/>
        <v>2</v>
      </c>
      <c r="J21" s="303">
        <f t="shared" si="4"/>
        <v>1.1515151515151516</v>
      </c>
      <c r="K21" s="84">
        <v>13.56</v>
      </c>
      <c r="L21" s="512">
        <f t="shared" si="5"/>
        <v>1.6399999999999988</v>
      </c>
      <c r="M21" s="460">
        <f t="shared" si="6"/>
        <v>1.1209439528023597</v>
      </c>
    </row>
    <row r="22" spans="1:14" s="105" customFormat="1" ht="15" customHeight="1">
      <c r="A22" s="484" t="s">
        <v>26</v>
      </c>
      <c r="B22" s="116">
        <v>215</v>
      </c>
      <c r="C22" s="714"/>
      <c r="D22" s="383">
        <f t="shared" si="0"/>
        <v>215</v>
      </c>
      <c r="E22" s="384" t="e">
        <f t="shared" si="1"/>
        <v>#DIV/0!</v>
      </c>
      <c r="F22" s="288">
        <v>219.55</v>
      </c>
      <c r="G22" s="715">
        <v>219.55</v>
      </c>
      <c r="H22" s="516">
        <f t="shared" si="2"/>
        <v>0</v>
      </c>
      <c r="I22" s="259">
        <f t="shared" si="3"/>
        <v>-4.5500000000000114</v>
      </c>
      <c r="J22" s="299">
        <f t="shared" si="4"/>
        <v>0.97927579139148258</v>
      </c>
      <c r="K22" s="116">
        <v>224.63</v>
      </c>
      <c r="L22" s="432">
        <f t="shared" si="5"/>
        <v>-9.6299999999999955</v>
      </c>
      <c r="M22" s="400">
        <f t="shared" si="6"/>
        <v>0.95712950184748258</v>
      </c>
    </row>
    <row r="23" spans="1:14" s="105" customFormat="1" ht="15" customHeight="1">
      <c r="A23" s="579" t="s">
        <v>118</v>
      </c>
      <c r="B23" s="588">
        <f>B7-B22</f>
        <v>818.66000000000008</v>
      </c>
      <c r="C23" s="722"/>
      <c r="D23" s="589">
        <f t="shared" si="0"/>
        <v>818.66000000000008</v>
      </c>
      <c r="E23" s="581" t="e">
        <f t="shared" si="1"/>
        <v>#DIV/0!</v>
      </c>
      <c r="F23" s="590">
        <f>F7-F22</f>
        <v>845.56</v>
      </c>
      <c r="G23" s="723">
        <v>829.69</v>
      </c>
      <c r="H23" s="592">
        <f t="shared" si="2"/>
        <v>15.869999999999891</v>
      </c>
      <c r="I23" s="593">
        <f t="shared" si="3"/>
        <v>-26.899999999999864</v>
      </c>
      <c r="J23" s="594">
        <f t="shared" si="4"/>
        <v>0.96818676380150448</v>
      </c>
      <c r="K23" s="588">
        <f>K7-K22</f>
        <v>743.43</v>
      </c>
      <c r="L23" s="595">
        <f t="shared" si="5"/>
        <v>75.230000000000132</v>
      </c>
      <c r="M23" s="586">
        <f t="shared" si="6"/>
        <v>1.101193118383708</v>
      </c>
      <c r="N23" s="579"/>
    </row>
    <row r="24" spans="1:14" s="101" customFormat="1" ht="15" customHeight="1">
      <c r="A24" s="596" t="s">
        <v>119</v>
      </c>
      <c r="B24" s="580">
        <f>B22/B7</f>
        <v>0.20799876168179091</v>
      </c>
      <c r="C24" s="724"/>
      <c r="D24" s="581">
        <f t="shared" si="0"/>
        <v>0.20799876168179091</v>
      </c>
      <c r="E24" s="581" t="e">
        <f t="shared" si="1"/>
        <v>#DIV/0!</v>
      </c>
      <c r="F24" s="597">
        <f>F22/F7</f>
        <v>0.20612894442827503</v>
      </c>
      <c r="G24" s="725">
        <v>0.2092466928443445</v>
      </c>
      <c r="H24" s="594">
        <f t="shared" si="2"/>
        <v>-3.1177484160694602E-3</v>
      </c>
      <c r="I24" s="583">
        <f t="shared" si="3"/>
        <v>1.8698172535158708E-3</v>
      </c>
      <c r="J24" s="594">
        <f t="shared" si="4"/>
        <v>1.0090711047820191</v>
      </c>
      <c r="K24" s="580">
        <f>K22/K7</f>
        <v>0.23204140239241369</v>
      </c>
      <c r="L24" s="598">
        <f t="shared" si="5"/>
        <v>-2.4042640710622787E-2</v>
      </c>
      <c r="M24" s="586">
        <f t="shared" si="6"/>
        <v>0.89638641870486802</v>
      </c>
      <c r="N24" s="596"/>
    </row>
    <row r="25" spans="1:14" s="630" customFormat="1" ht="15" customHeight="1">
      <c r="A25" s="484" t="s">
        <v>32</v>
      </c>
      <c r="B25" s="116">
        <v>48.35</v>
      </c>
      <c r="C25" s="714"/>
      <c r="D25" s="383">
        <f t="shared" si="0"/>
        <v>48.35</v>
      </c>
      <c r="E25" s="384" t="e">
        <f t="shared" si="1"/>
        <v>#DIV/0!</v>
      </c>
      <c r="F25" s="288">
        <v>47.43</v>
      </c>
      <c r="G25" s="715">
        <v>47.62</v>
      </c>
      <c r="H25" s="516">
        <f t="shared" si="2"/>
        <v>-0.18999999999999773</v>
      </c>
      <c r="I25" s="259">
        <f t="shared" si="3"/>
        <v>0.92000000000000171</v>
      </c>
      <c r="J25" s="299">
        <f t="shared" si="4"/>
        <v>1.0193970061142736</v>
      </c>
      <c r="K25" s="116">
        <v>39.869999999999997</v>
      </c>
      <c r="L25" s="432">
        <f t="shared" si="5"/>
        <v>8.480000000000004</v>
      </c>
      <c r="M25" s="400">
        <f t="shared" si="6"/>
        <v>1.2126912465512918</v>
      </c>
      <c r="N25" s="105"/>
    </row>
    <row r="26" spans="1:14" ht="15" customHeight="1">
      <c r="A26" s="486" t="s">
        <v>35</v>
      </c>
      <c r="B26" s="102">
        <v>28</v>
      </c>
      <c r="C26" s="718"/>
      <c r="D26" s="389">
        <f t="shared" si="0"/>
        <v>28</v>
      </c>
      <c r="E26" s="390" t="e">
        <f t="shared" si="1"/>
        <v>#DIV/0!</v>
      </c>
      <c r="F26" s="291">
        <v>28</v>
      </c>
      <c r="G26" s="719">
        <v>28</v>
      </c>
      <c r="H26" s="517">
        <f t="shared" si="2"/>
        <v>0</v>
      </c>
      <c r="I26" s="199">
        <f t="shared" si="3"/>
        <v>0</v>
      </c>
      <c r="J26" s="302">
        <f t="shared" si="4"/>
        <v>1</v>
      </c>
      <c r="K26" s="102">
        <v>23.33</v>
      </c>
      <c r="L26" s="511">
        <f t="shared" si="5"/>
        <v>4.6700000000000017</v>
      </c>
      <c r="M26" s="459">
        <f t="shared" si="6"/>
        <v>1.2001714530647236</v>
      </c>
      <c r="N26" s="101"/>
    </row>
    <row r="27" spans="1:14" ht="15" customHeight="1">
      <c r="A27" s="624" t="s">
        <v>97</v>
      </c>
      <c r="B27" s="621">
        <f>B25-B26</f>
        <v>20.350000000000001</v>
      </c>
      <c r="C27" s="726"/>
      <c r="D27" s="625">
        <f>B27-C27</f>
        <v>20.350000000000001</v>
      </c>
      <c r="E27" s="609" t="e">
        <f>B27/C27</f>
        <v>#DIV/0!</v>
      </c>
      <c r="F27" s="621">
        <f>F25-F26</f>
        <v>19.43</v>
      </c>
      <c r="G27" s="623">
        <v>19.619999999999997</v>
      </c>
      <c r="H27" s="626">
        <f>F27-G27</f>
        <v>-0.18999999999999773</v>
      </c>
      <c r="I27" s="627">
        <f>B27-F27</f>
        <v>0.92000000000000171</v>
      </c>
      <c r="J27" s="628">
        <f>B27/F27</f>
        <v>1.0473494595985591</v>
      </c>
      <c r="K27" s="621">
        <f>K25-K26</f>
        <v>16.54</v>
      </c>
      <c r="L27" s="629">
        <f>B27-K27</f>
        <v>3.8100000000000023</v>
      </c>
      <c r="M27" s="613">
        <f>B27/K27</f>
        <v>1.2303506650544136</v>
      </c>
      <c r="N27" s="630"/>
    </row>
    <row r="29" spans="1:14" s="300" customFormat="1" ht="15.6">
      <c r="A29" s="2" t="s">
        <v>300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4" ht="34.799999999999997">
      <c r="A31" s="482" t="s">
        <v>66</v>
      </c>
      <c r="B31" s="337" t="s">
        <v>237</v>
      </c>
      <c r="C31" s="377" t="s">
        <v>238</v>
      </c>
      <c r="D31" s="378" t="s">
        <v>239</v>
      </c>
      <c r="E31" s="379" t="s">
        <v>240</v>
      </c>
      <c r="F31" s="337" t="s">
        <v>272</v>
      </c>
      <c r="G31" s="123" t="s">
        <v>273</v>
      </c>
      <c r="H31" s="513" t="s">
        <v>274</v>
      </c>
      <c r="I31" s="505" t="s">
        <v>198</v>
      </c>
      <c r="J31" s="124" t="s">
        <v>199</v>
      </c>
      <c r="K31" s="339" t="s">
        <v>301</v>
      </c>
      <c r="L31" s="431" t="s">
        <v>184</v>
      </c>
      <c r="M31" s="406" t="s">
        <v>185</v>
      </c>
      <c r="N31" s="300"/>
    </row>
    <row r="32" spans="1:14" ht="15" customHeight="1">
      <c r="A32" s="483"/>
      <c r="B32" s="338" t="s">
        <v>16</v>
      </c>
      <c r="C32" s="20" t="s">
        <v>16</v>
      </c>
      <c r="D32" s="380" t="s">
        <v>16</v>
      </c>
      <c r="E32" s="381" t="s">
        <v>1</v>
      </c>
      <c r="F32" s="338" t="s">
        <v>16</v>
      </c>
      <c r="G32" s="27" t="s">
        <v>16</v>
      </c>
      <c r="H32" s="514" t="s">
        <v>16</v>
      </c>
      <c r="I32" s="6" t="s">
        <v>16</v>
      </c>
      <c r="J32" s="6" t="s">
        <v>1</v>
      </c>
      <c r="K32" s="341" t="s">
        <v>16</v>
      </c>
      <c r="L32" s="396" t="s">
        <v>16</v>
      </c>
      <c r="M32" s="407" t="s">
        <v>1</v>
      </c>
    </row>
    <row r="33" spans="1:14" ht="15" customHeight="1">
      <c r="A33" s="484" t="s">
        <v>17</v>
      </c>
      <c r="B33" s="111">
        <v>151.91</v>
      </c>
      <c r="C33" s="712"/>
      <c r="D33" s="462">
        <f>B33-C33</f>
        <v>151.91</v>
      </c>
      <c r="E33" s="463" t="e">
        <f>B33/C33</f>
        <v>#DIV/0!</v>
      </c>
      <c r="F33" s="286">
        <v>158.58000000000001</v>
      </c>
      <c r="G33" s="713">
        <v>152.91999999999999</v>
      </c>
      <c r="H33" s="515">
        <f>F33-G33</f>
        <v>5.660000000000025</v>
      </c>
      <c r="I33" s="289">
        <f>B33-F33</f>
        <v>-6.6700000000000159</v>
      </c>
      <c r="J33" s="298">
        <f>B33/F33</f>
        <v>0.95793921049312636</v>
      </c>
      <c r="K33" s="111">
        <v>119.95</v>
      </c>
      <c r="L33" s="510">
        <f>B33-K33</f>
        <v>31.959999999999994</v>
      </c>
      <c r="M33" s="398">
        <f>B33/K33</f>
        <v>1.2664443518132555</v>
      </c>
    </row>
    <row r="34" spans="1:14" ht="15" customHeight="1">
      <c r="A34" s="484" t="s">
        <v>18</v>
      </c>
      <c r="B34" s="116">
        <v>47.63</v>
      </c>
      <c r="C34" s="714"/>
      <c r="D34" s="383">
        <f t="shared" ref="D34:D53" si="7">B34-C34</f>
        <v>47.63</v>
      </c>
      <c r="E34" s="384" t="e">
        <f t="shared" ref="E34:E53" si="8">B34/C34</f>
        <v>#DIV/0!</v>
      </c>
      <c r="F34" s="288">
        <v>56.52</v>
      </c>
      <c r="G34" s="715">
        <v>56.52</v>
      </c>
      <c r="H34" s="516">
        <f t="shared" ref="H34:H53" si="9">F34-G34</f>
        <v>0</v>
      </c>
      <c r="I34" s="259">
        <f t="shared" ref="I34:I53" si="10">B34-F34</f>
        <v>-8.89</v>
      </c>
      <c r="J34" s="299">
        <f t="shared" ref="J34:J53" si="11">B34/F34</f>
        <v>0.84271054493984432</v>
      </c>
      <c r="K34" s="116">
        <v>48.2</v>
      </c>
      <c r="L34" s="432">
        <f t="shared" ref="L34:L53" si="12">B34-K34</f>
        <v>-0.57000000000000028</v>
      </c>
      <c r="M34" s="400">
        <f t="shared" ref="M34:M53" si="13">B34/K34</f>
        <v>0.9881742738589212</v>
      </c>
    </row>
    <row r="35" spans="1:14" s="3" customFormat="1" ht="15" customHeight="1">
      <c r="A35" s="485" t="s">
        <v>19</v>
      </c>
      <c r="B35" s="369">
        <v>104.29</v>
      </c>
      <c r="C35" s="716"/>
      <c r="D35" s="386">
        <f t="shared" si="7"/>
        <v>104.29</v>
      </c>
      <c r="E35" s="387" t="e">
        <f t="shared" si="8"/>
        <v>#DIV/0!</v>
      </c>
      <c r="F35" s="496">
        <v>102.06</v>
      </c>
      <c r="G35" s="717">
        <v>96.4</v>
      </c>
      <c r="H35" s="525">
        <f t="shared" si="9"/>
        <v>5.6599999999999966</v>
      </c>
      <c r="I35" s="371">
        <f t="shared" si="10"/>
        <v>2.230000000000004</v>
      </c>
      <c r="J35" s="457">
        <f t="shared" si="11"/>
        <v>1.0218498922202626</v>
      </c>
      <c r="K35" s="369">
        <v>71.75</v>
      </c>
      <c r="L35" s="418">
        <f t="shared" si="12"/>
        <v>32.540000000000006</v>
      </c>
      <c r="M35" s="402">
        <f t="shared" si="13"/>
        <v>1.4535191637630662</v>
      </c>
      <c r="N35"/>
    </row>
    <row r="36" spans="1:14" s="3" customFormat="1" ht="15" customHeight="1">
      <c r="A36" s="484" t="s">
        <v>20</v>
      </c>
      <c r="B36" s="116">
        <v>64.2</v>
      </c>
      <c r="C36" s="714"/>
      <c r="D36" s="383">
        <f t="shared" si="7"/>
        <v>64.2</v>
      </c>
      <c r="E36" s="384" t="e">
        <f t="shared" si="8"/>
        <v>#DIV/0!</v>
      </c>
      <c r="F36" s="288">
        <v>63.5</v>
      </c>
      <c r="G36" s="715">
        <v>58.5</v>
      </c>
      <c r="H36" s="516">
        <f t="shared" si="9"/>
        <v>5</v>
      </c>
      <c r="I36" s="259">
        <f t="shared" si="10"/>
        <v>0.70000000000000284</v>
      </c>
      <c r="J36" s="299">
        <f t="shared" si="11"/>
        <v>1.0110236220472442</v>
      </c>
      <c r="K36" s="116">
        <v>36.700000000000003</v>
      </c>
      <c r="L36" s="432">
        <f t="shared" si="12"/>
        <v>27.5</v>
      </c>
      <c r="M36" s="400">
        <f t="shared" si="13"/>
        <v>1.7493188010899181</v>
      </c>
      <c r="N36"/>
    </row>
    <row r="37" spans="1:14" s="3" customFormat="1" ht="15" customHeight="1">
      <c r="A37" s="486" t="s">
        <v>21</v>
      </c>
      <c r="B37" s="102">
        <v>28.5</v>
      </c>
      <c r="C37" s="718"/>
      <c r="D37" s="389">
        <f t="shared" si="7"/>
        <v>28.5</v>
      </c>
      <c r="E37" s="390" t="e">
        <f t="shared" si="8"/>
        <v>#DIV/0!</v>
      </c>
      <c r="F37" s="291">
        <v>27.5</v>
      </c>
      <c r="G37" s="719">
        <v>25.5</v>
      </c>
      <c r="H37" s="517">
        <f t="shared" si="9"/>
        <v>2</v>
      </c>
      <c r="I37" s="199">
        <f t="shared" si="10"/>
        <v>1</v>
      </c>
      <c r="J37" s="302">
        <f t="shared" si="11"/>
        <v>1.0363636363636364</v>
      </c>
      <c r="K37" s="102">
        <v>21.7</v>
      </c>
      <c r="L37" s="511">
        <f t="shared" si="12"/>
        <v>6.8000000000000007</v>
      </c>
      <c r="M37" s="459">
        <f t="shared" si="13"/>
        <v>1.3133640552995391</v>
      </c>
    </row>
    <row r="38" spans="1:14" ht="15" customHeight="1">
      <c r="A38" s="486" t="s">
        <v>25</v>
      </c>
      <c r="B38" s="102">
        <v>34</v>
      </c>
      <c r="C38" s="718"/>
      <c r="D38" s="389">
        <f t="shared" si="7"/>
        <v>34</v>
      </c>
      <c r="E38" s="390" t="e">
        <f t="shared" si="8"/>
        <v>#DIV/0!</v>
      </c>
      <c r="F38" s="291">
        <v>34</v>
      </c>
      <c r="G38" s="719">
        <v>31</v>
      </c>
      <c r="H38" s="517">
        <f t="shared" si="9"/>
        <v>3</v>
      </c>
      <c r="I38" s="199">
        <f t="shared" si="10"/>
        <v>0</v>
      </c>
      <c r="J38" s="302">
        <f t="shared" si="11"/>
        <v>1</v>
      </c>
      <c r="K38" s="102">
        <v>14</v>
      </c>
      <c r="L38" s="511">
        <f t="shared" si="12"/>
        <v>20</v>
      </c>
      <c r="M38" s="459">
        <f t="shared" si="13"/>
        <v>2.4285714285714284</v>
      </c>
      <c r="N38" s="3"/>
    </row>
    <row r="39" spans="1:14" s="3" customFormat="1" ht="15" customHeight="1">
      <c r="A39" s="355" t="s">
        <v>49</v>
      </c>
      <c r="B39" s="84">
        <v>1.7</v>
      </c>
      <c r="C39" s="720"/>
      <c r="D39" s="392">
        <f t="shared" si="7"/>
        <v>1.7</v>
      </c>
      <c r="E39" s="393" t="e">
        <f t="shared" si="8"/>
        <v>#DIV/0!</v>
      </c>
      <c r="F39" s="295">
        <v>2</v>
      </c>
      <c r="G39" s="721">
        <v>2</v>
      </c>
      <c r="H39" s="518">
        <f t="shared" si="9"/>
        <v>0</v>
      </c>
      <c r="I39" s="203">
        <f t="shared" si="10"/>
        <v>-0.30000000000000004</v>
      </c>
      <c r="J39" s="303">
        <f t="shared" si="11"/>
        <v>0.85</v>
      </c>
      <c r="K39" s="84">
        <v>0.8</v>
      </c>
      <c r="L39" s="512">
        <f t="shared" si="12"/>
        <v>0.89999999999999991</v>
      </c>
      <c r="M39" s="460">
        <f t="shared" si="13"/>
        <v>2.125</v>
      </c>
    </row>
    <row r="40" spans="1:14" s="105" customFormat="1" ht="15" customHeight="1">
      <c r="A40" s="484" t="s">
        <v>24</v>
      </c>
      <c r="B40" s="116">
        <v>3.93</v>
      </c>
      <c r="C40" s="714"/>
      <c r="D40" s="383">
        <f t="shared" si="7"/>
        <v>3.93</v>
      </c>
      <c r="E40" s="384" t="e">
        <f t="shared" si="8"/>
        <v>#DIV/0!</v>
      </c>
      <c r="F40" s="288">
        <v>3.83</v>
      </c>
      <c r="G40" s="715">
        <v>3.74</v>
      </c>
      <c r="H40" s="516">
        <f t="shared" si="9"/>
        <v>8.9999999999999858E-2</v>
      </c>
      <c r="I40" s="259">
        <f t="shared" si="10"/>
        <v>0.10000000000000009</v>
      </c>
      <c r="J40" s="299">
        <f t="shared" si="11"/>
        <v>1.0261096605744127</v>
      </c>
      <c r="K40" s="116">
        <v>4.4400000000000004</v>
      </c>
      <c r="L40" s="432">
        <f t="shared" si="12"/>
        <v>-0.51000000000000023</v>
      </c>
      <c r="M40" s="400">
        <f t="shared" si="13"/>
        <v>0.88513513513513509</v>
      </c>
      <c r="N40"/>
    </row>
    <row r="41" spans="1:14" s="3" customFormat="1" ht="15" customHeight="1">
      <c r="A41" s="486" t="s">
        <v>50</v>
      </c>
      <c r="B41" s="102">
        <v>0.01</v>
      </c>
      <c r="C41" s="718"/>
      <c r="D41" s="389">
        <f t="shared" si="7"/>
        <v>0.01</v>
      </c>
      <c r="E41" s="390" t="e">
        <f t="shared" si="8"/>
        <v>#DIV/0!</v>
      </c>
      <c r="F41" s="291">
        <v>0.01</v>
      </c>
      <c r="G41" s="719">
        <v>0.01</v>
      </c>
      <c r="H41" s="517">
        <f t="shared" si="9"/>
        <v>0</v>
      </c>
      <c r="I41" s="199">
        <f t="shared" si="10"/>
        <v>0</v>
      </c>
      <c r="J41" s="302">
        <f t="shared" si="11"/>
        <v>1</v>
      </c>
      <c r="K41" s="102">
        <v>0.01</v>
      </c>
      <c r="L41" s="511">
        <f t="shared" si="12"/>
        <v>0</v>
      </c>
      <c r="M41" s="459">
        <f t="shared" si="13"/>
        <v>1</v>
      </c>
    </row>
    <row r="42" spans="1:14" s="3" customFormat="1" ht="15" customHeight="1">
      <c r="A42" s="484" t="s">
        <v>55</v>
      </c>
      <c r="B42" s="116">
        <v>2.5</v>
      </c>
      <c r="C42" s="714"/>
      <c r="D42" s="383">
        <f t="shared" si="7"/>
        <v>2.5</v>
      </c>
      <c r="E42" s="384" t="e">
        <f t="shared" si="8"/>
        <v>#DIV/0!</v>
      </c>
      <c r="F42" s="288">
        <v>2</v>
      </c>
      <c r="G42" s="715">
        <v>2</v>
      </c>
      <c r="H42" s="516">
        <f t="shared" si="9"/>
        <v>0</v>
      </c>
      <c r="I42" s="259">
        <f t="shared" si="10"/>
        <v>0.5</v>
      </c>
      <c r="J42" s="299">
        <f t="shared" si="11"/>
        <v>1.25</v>
      </c>
      <c r="K42" s="116">
        <v>1.95</v>
      </c>
      <c r="L42" s="432">
        <f t="shared" si="12"/>
        <v>0.55000000000000004</v>
      </c>
      <c r="M42" s="400">
        <f t="shared" si="13"/>
        <v>1.2820512820512822</v>
      </c>
      <c r="N42" s="105"/>
    </row>
    <row r="43" spans="1:14" s="101" customFormat="1" ht="15" customHeight="1">
      <c r="A43" s="486" t="s">
        <v>36</v>
      </c>
      <c r="B43" s="102">
        <v>0</v>
      </c>
      <c r="C43" s="718"/>
      <c r="D43" s="389">
        <f t="shared" si="7"/>
        <v>0</v>
      </c>
      <c r="E43" s="390" t="e">
        <f t="shared" si="8"/>
        <v>#DIV/0!</v>
      </c>
      <c r="F43" s="291">
        <v>0</v>
      </c>
      <c r="G43" s="719">
        <v>0</v>
      </c>
      <c r="H43" s="517">
        <f t="shared" si="9"/>
        <v>0</v>
      </c>
      <c r="I43" s="199">
        <f t="shared" si="10"/>
        <v>0</v>
      </c>
      <c r="J43" s="302" t="e">
        <f t="shared" si="11"/>
        <v>#DIV/0!</v>
      </c>
      <c r="K43" s="102">
        <v>0</v>
      </c>
      <c r="L43" s="511">
        <f t="shared" si="12"/>
        <v>0</v>
      </c>
      <c r="M43" s="459" t="e">
        <f t="shared" si="13"/>
        <v>#DIV/0!</v>
      </c>
      <c r="N43" s="3"/>
    </row>
    <row r="44" spans="1:14" s="101" customFormat="1" ht="15" customHeight="1">
      <c r="A44" s="486" t="s">
        <v>37</v>
      </c>
      <c r="B44" s="102">
        <v>0.7</v>
      </c>
      <c r="C44" s="718"/>
      <c r="D44" s="389">
        <f t="shared" si="7"/>
        <v>0.7</v>
      </c>
      <c r="E44" s="390" t="e">
        <f t="shared" si="8"/>
        <v>#DIV/0!</v>
      </c>
      <c r="F44" s="291">
        <v>0.8</v>
      </c>
      <c r="G44" s="719">
        <v>0.8</v>
      </c>
      <c r="H44" s="517">
        <f t="shared" si="9"/>
        <v>0</v>
      </c>
      <c r="I44" s="199">
        <f t="shared" si="10"/>
        <v>-0.10000000000000009</v>
      </c>
      <c r="J44" s="302">
        <f t="shared" si="11"/>
        <v>0.87499999999999989</v>
      </c>
      <c r="K44" s="102">
        <v>1.56</v>
      </c>
      <c r="L44" s="511">
        <f t="shared" si="12"/>
        <v>-0.8600000000000001</v>
      </c>
      <c r="M44" s="459">
        <f t="shared" si="13"/>
        <v>0.44871794871794868</v>
      </c>
      <c r="N44" s="3"/>
    </row>
    <row r="45" spans="1:14" s="3" customFormat="1" ht="15" customHeight="1">
      <c r="A45" s="486" t="s">
        <v>30</v>
      </c>
      <c r="B45" s="102">
        <v>0.72</v>
      </c>
      <c r="C45" s="718"/>
      <c r="D45" s="389">
        <f t="shared" si="7"/>
        <v>0.72</v>
      </c>
      <c r="E45" s="390" t="e">
        <f t="shared" si="8"/>
        <v>#DIV/0!</v>
      </c>
      <c r="F45" s="291">
        <v>1.02</v>
      </c>
      <c r="G45" s="719">
        <v>0.93</v>
      </c>
      <c r="H45" s="517">
        <f t="shared" si="9"/>
        <v>8.9999999999999969E-2</v>
      </c>
      <c r="I45" s="199">
        <f t="shared" si="10"/>
        <v>-0.30000000000000004</v>
      </c>
      <c r="J45" s="302">
        <f t="shared" si="11"/>
        <v>0.70588235294117641</v>
      </c>
      <c r="K45" s="102">
        <v>0.93</v>
      </c>
      <c r="L45" s="511">
        <f t="shared" si="12"/>
        <v>-0.21000000000000008</v>
      </c>
      <c r="M45" s="459">
        <f t="shared" si="13"/>
        <v>0.77419354838709675</v>
      </c>
      <c r="N45" s="101"/>
    </row>
    <row r="46" spans="1:14" s="105" customFormat="1" ht="15" customHeight="1">
      <c r="A46" s="486" t="s">
        <v>40</v>
      </c>
      <c r="B46" s="102">
        <v>0</v>
      </c>
      <c r="C46" s="718"/>
      <c r="D46" s="389">
        <f t="shared" si="7"/>
        <v>0</v>
      </c>
      <c r="E46" s="390" t="e">
        <f t="shared" si="8"/>
        <v>#DIV/0!</v>
      </c>
      <c r="F46" s="291">
        <v>0</v>
      </c>
      <c r="G46" s="719">
        <v>0</v>
      </c>
      <c r="H46" s="517">
        <f t="shared" si="9"/>
        <v>0</v>
      </c>
      <c r="I46" s="199">
        <f t="shared" si="10"/>
        <v>0</v>
      </c>
      <c r="J46" s="302" t="e">
        <f t="shared" si="11"/>
        <v>#DIV/0!</v>
      </c>
      <c r="K46" s="102">
        <v>0</v>
      </c>
      <c r="L46" s="511">
        <f t="shared" si="12"/>
        <v>0</v>
      </c>
      <c r="M46" s="459" t="e">
        <f t="shared" si="13"/>
        <v>#DIV/0!</v>
      </c>
      <c r="N46" s="101"/>
    </row>
    <row r="47" spans="1:14" s="105" customFormat="1" ht="15" customHeight="1">
      <c r="A47" s="355" t="s">
        <v>23</v>
      </c>
      <c r="B47" s="84">
        <v>1.5</v>
      </c>
      <c r="C47" s="720"/>
      <c r="D47" s="392">
        <f t="shared" si="7"/>
        <v>1.5</v>
      </c>
      <c r="E47" s="393" t="e">
        <f t="shared" si="8"/>
        <v>#DIV/0!</v>
      </c>
      <c r="F47" s="295">
        <v>1.1000000000000001</v>
      </c>
      <c r="G47" s="721">
        <v>0.8</v>
      </c>
      <c r="H47" s="518">
        <f t="shared" si="9"/>
        <v>0.30000000000000004</v>
      </c>
      <c r="I47" s="203">
        <f t="shared" si="10"/>
        <v>0.39999999999999991</v>
      </c>
      <c r="J47" s="303">
        <f t="shared" si="11"/>
        <v>1.3636363636363635</v>
      </c>
      <c r="K47" s="84">
        <v>1.74</v>
      </c>
      <c r="L47" s="512">
        <f t="shared" si="12"/>
        <v>-0.24</v>
      </c>
      <c r="M47" s="460">
        <f t="shared" si="13"/>
        <v>0.86206896551724144</v>
      </c>
      <c r="N47" s="3"/>
    </row>
    <row r="48" spans="1:14" s="101" customFormat="1" ht="15" customHeight="1">
      <c r="A48" s="484" t="s">
        <v>26</v>
      </c>
      <c r="B48" s="116">
        <v>0.02</v>
      </c>
      <c r="C48" s="714"/>
      <c r="D48" s="383">
        <f t="shared" si="7"/>
        <v>0.02</v>
      </c>
      <c r="E48" s="384" t="e">
        <f t="shared" si="8"/>
        <v>#DIV/0!</v>
      </c>
      <c r="F48" s="288">
        <v>0.02</v>
      </c>
      <c r="G48" s="715">
        <v>0.02</v>
      </c>
      <c r="H48" s="516">
        <f t="shared" si="9"/>
        <v>0</v>
      </c>
      <c r="I48" s="259">
        <f t="shared" si="10"/>
        <v>0</v>
      </c>
      <c r="J48" s="299">
        <f t="shared" si="11"/>
        <v>1</v>
      </c>
      <c r="K48" s="116">
        <v>0</v>
      </c>
      <c r="L48" s="432">
        <f t="shared" si="12"/>
        <v>0.02</v>
      </c>
      <c r="M48" s="400" t="e">
        <f t="shared" si="13"/>
        <v>#DIV/0!</v>
      </c>
      <c r="N48" s="105"/>
    </row>
    <row r="49" spans="1:14" s="630" customFormat="1" ht="15" customHeight="1">
      <c r="A49" s="579" t="s">
        <v>120</v>
      </c>
      <c r="B49" s="588">
        <f>B33-B48</f>
        <v>151.88999999999999</v>
      </c>
      <c r="C49" s="722"/>
      <c r="D49" s="589">
        <f t="shared" si="7"/>
        <v>151.88999999999999</v>
      </c>
      <c r="E49" s="581" t="e">
        <f t="shared" si="8"/>
        <v>#DIV/0!</v>
      </c>
      <c r="F49" s="590">
        <f>F33-F48</f>
        <v>158.56</v>
      </c>
      <c r="G49" s="723">
        <v>152.89999999999998</v>
      </c>
      <c r="H49" s="592">
        <f t="shared" si="9"/>
        <v>5.660000000000025</v>
      </c>
      <c r="I49" s="593">
        <f t="shared" si="10"/>
        <v>-6.6700000000000159</v>
      </c>
      <c r="J49" s="594">
        <f t="shared" si="11"/>
        <v>0.95793390514631671</v>
      </c>
      <c r="K49" s="588">
        <f>K33-K48</f>
        <v>119.95</v>
      </c>
      <c r="L49" s="595">
        <f t="shared" si="12"/>
        <v>31.939999999999984</v>
      </c>
      <c r="M49" s="586">
        <f t="shared" si="13"/>
        <v>1.266277615673197</v>
      </c>
      <c r="N49" s="579"/>
    </row>
    <row r="50" spans="1:14" ht="15" customHeight="1">
      <c r="A50" s="596" t="s">
        <v>121</v>
      </c>
      <c r="B50" s="580">
        <f>B48/B33</f>
        <v>1.3165690211309328E-4</v>
      </c>
      <c r="C50" s="724"/>
      <c r="D50" s="581">
        <f t="shared" si="7"/>
        <v>1.3165690211309328E-4</v>
      </c>
      <c r="E50" s="581" t="e">
        <f t="shared" si="8"/>
        <v>#DIV/0!</v>
      </c>
      <c r="F50" s="597">
        <f>F48/F33</f>
        <v>1.261193088661874E-4</v>
      </c>
      <c r="G50" s="725">
        <v>1.3078733978550878E-4</v>
      </c>
      <c r="H50" s="594">
        <f t="shared" si="9"/>
        <v>-4.6680309193213737E-6</v>
      </c>
      <c r="I50" s="583">
        <f t="shared" si="10"/>
        <v>5.5375932469058759E-6</v>
      </c>
      <c r="J50" s="594">
        <f t="shared" si="11"/>
        <v>1.0439075768547168</v>
      </c>
      <c r="K50" s="580">
        <f>K48/K33</f>
        <v>0</v>
      </c>
      <c r="L50" s="598">
        <f t="shared" si="12"/>
        <v>1.3165690211309328E-4</v>
      </c>
      <c r="M50" s="586" t="e">
        <f t="shared" si="13"/>
        <v>#DIV/0!</v>
      </c>
      <c r="N50" s="596"/>
    </row>
    <row r="51" spans="1:14" ht="15" customHeight="1">
      <c r="A51" s="484" t="s">
        <v>32</v>
      </c>
      <c r="B51" s="116">
        <v>25.71</v>
      </c>
      <c r="C51" s="714"/>
      <c r="D51" s="383">
        <f t="shared" si="7"/>
        <v>25.71</v>
      </c>
      <c r="E51" s="384" t="e">
        <f t="shared" si="8"/>
        <v>#DIV/0!</v>
      </c>
      <c r="F51" s="288">
        <v>24.66</v>
      </c>
      <c r="G51" s="715">
        <v>24.4</v>
      </c>
      <c r="H51" s="516">
        <f t="shared" si="9"/>
        <v>0.26000000000000156</v>
      </c>
      <c r="I51" s="259">
        <f t="shared" si="10"/>
        <v>1.0500000000000007</v>
      </c>
      <c r="J51" s="299">
        <f t="shared" si="11"/>
        <v>1.0425790754257909</v>
      </c>
      <c r="K51" s="116">
        <v>21.42</v>
      </c>
      <c r="L51" s="432">
        <f t="shared" si="12"/>
        <v>4.2899999999999991</v>
      </c>
      <c r="M51" s="400">
        <f t="shared" si="13"/>
        <v>1.2002801120448179</v>
      </c>
      <c r="N51" s="105"/>
    </row>
    <row r="52" spans="1:14" ht="15" customHeight="1">
      <c r="A52" s="486" t="s">
        <v>35</v>
      </c>
      <c r="B52" s="102">
        <v>20</v>
      </c>
      <c r="C52" s="718"/>
      <c r="D52" s="389">
        <f t="shared" si="7"/>
        <v>20</v>
      </c>
      <c r="E52" s="390" t="e">
        <f t="shared" si="8"/>
        <v>#DIV/0!</v>
      </c>
      <c r="F52" s="291">
        <v>19</v>
      </c>
      <c r="G52" s="719">
        <v>18.7</v>
      </c>
      <c r="H52" s="517">
        <f t="shared" si="9"/>
        <v>0.30000000000000071</v>
      </c>
      <c r="I52" s="199">
        <f t="shared" si="10"/>
        <v>1</v>
      </c>
      <c r="J52" s="302">
        <f t="shared" si="11"/>
        <v>1.0526315789473684</v>
      </c>
      <c r="K52" s="102">
        <v>16.600000000000001</v>
      </c>
      <c r="L52" s="511">
        <f t="shared" si="12"/>
        <v>3.3999999999999986</v>
      </c>
      <c r="M52" s="459">
        <f t="shared" si="13"/>
        <v>1.2048192771084336</v>
      </c>
      <c r="N52" s="101"/>
    </row>
    <row r="53" spans="1:14" s="196" customFormat="1" ht="15" customHeight="1">
      <c r="A53" s="624" t="s">
        <v>97</v>
      </c>
      <c r="B53" s="621">
        <f>B51-B52</f>
        <v>5.7100000000000009</v>
      </c>
      <c r="C53" s="726"/>
      <c r="D53" s="625">
        <f t="shared" si="7"/>
        <v>5.7100000000000009</v>
      </c>
      <c r="E53" s="609" t="e">
        <f t="shared" si="8"/>
        <v>#DIV/0!</v>
      </c>
      <c r="F53" s="621">
        <f>F51-F52</f>
        <v>5.66</v>
      </c>
      <c r="G53" s="623">
        <v>5.6999999999999993</v>
      </c>
      <c r="H53" s="626">
        <f t="shared" si="9"/>
        <v>-3.9999999999999147E-2</v>
      </c>
      <c r="I53" s="627">
        <f t="shared" si="10"/>
        <v>5.0000000000000711E-2</v>
      </c>
      <c r="J53" s="628">
        <f t="shared" si="11"/>
        <v>1.0088339222614842</v>
      </c>
      <c r="K53" s="621">
        <f>K51-K52</f>
        <v>4.82</v>
      </c>
      <c r="L53" s="629">
        <f t="shared" si="12"/>
        <v>0.89000000000000057</v>
      </c>
      <c r="M53" s="613">
        <f t="shared" si="13"/>
        <v>1.1846473029045643</v>
      </c>
      <c r="N53" s="630"/>
    </row>
    <row r="55" spans="1:14" ht="15.6">
      <c r="A55" s="2" t="s">
        <v>302</v>
      </c>
    </row>
    <row r="56" spans="1:1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4" ht="34.799999999999997">
      <c r="A57" s="482" t="s">
        <v>51</v>
      </c>
      <c r="B57" s="337" t="s">
        <v>241</v>
      </c>
      <c r="C57" s="377" t="s">
        <v>242</v>
      </c>
      <c r="D57" s="378" t="s">
        <v>243</v>
      </c>
      <c r="E57" s="379" t="s">
        <v>244</v>
      </c>
      <c r="F57" s="337" t="s">
        <v>275</v>
      </c>
      <c r="G57" s="123" t="s">
        <v>276</v>
      </c>
      <c r="H57" s="513" t="s">
        <v>277</v>
      </c>
      <c r="I57" s="505" t="s">
        <v>200</v>
      </c>
      <c r="J57" s="124" t="s">
        <v>201</v>
      </c>
      <c r="K57" s="339" t="s">
        <v>303</v>
      </c>
      <c r="L57" s="395" t="s">
        <v>186</v>
      </c>
      <c r="M57" s="406" t="s">
        <v>187</v>
      </c>
      <c r="N57" s="196"/>
    </row>
    <row r="58" spans="1:14" ht="15" customHeight="1">
      <c r="A58" s="483"/>
      <c r="B58" s="338" t="s">
        <v>16</v>
      </c>
      <c r="C58" s="20" t="s">
        <v>16</v>
      </c>
      <c r="D58" s="380" t="s">
        <v>16</v>
      </c>
      <c r="E58" s="381" t="s">
        <v>1</v>
      </c>
      <c r="F58" s="338" t="s">
        <v>16</v>
      </c>
      <c r="G58" s="27" t="s">
        <v>16</v>
      </c>
      <c r="H58" s="514" t="s">
        <v>16</v>
      </c>
      <c r="I58" s="6" t="s">
        <v>16</v>
      </c>
      <c r="J58" s="6" t="s">
        <v>1</v>
      </c>
      <c r="K58" s="341" t="s">
        <v>16</v>
      </c>
      <c r="L58" s="396" t="s">
        <v>16</v>
      </c>
      <c r="M58" s="407" t="s">
        <v>1</v>
      </c>
    </row>
    <row r="59" spans="1:14" s="3" customFormat="1" ht="15" customHeight="1">
      <c r="A59" s="484" t="s">
        <v>17</v>
      </c>
      <c r="B59" s="111">
        <v>144.79</v>
      </c>
      <c r="C59" s="712"/>
      <c r="D59" s="462">
        <f>B59-C59</f>
        <v>144.79</v>
      </c>
      <c r="E59" s="463" t="e">
        <f>B59/C59</f>
        <v>#DIV/0!</v>
      </c>
      <c r="F59" s="286">
        <v>137.93</v>
      </c>
      <c r="G59" s="713">
        <v>137.19</v>
      </c>
      <c r="H59" s="515">
        <f>F59-G59</f>
        <v>0.74000000000000909</v>
      </c>
      <c r="I59" s="289">
        <f>B59-F59</f>
        <v>6.8599999999999852</v>
      </c>
      <c r="J59" s="298">
        <f>B59/F59</f>
        <v>1.0497353730152974</v>
      </c>
      <c r="K59" s="111">
        <v>140.56</v>
      </c>
      <c r="L59" s="510">
        <f>B59-K59</f>
        <v>4.2299999999999898</v>
      </c>
      <c r="M59" s="398">
        <f>B59/K59</f>
        <v>1.0300939100739896</v>
      </c>
      <c r="N59"/>
    </row>
    <row r="60" spans="1:14" s="3" customFormat="1" ht="15" customHeight="1">
      <c r="A60" s="484" t="s">
        <v>18</v>
      </c>
      <c r="B60" s="116">
        <v>1.27</v>
      </c>
      <c r="C60" s="714"/>
      <c r="D60" s="383">
        <f t="shared" ref="D60:D79" si="14">B60-C60</f>
        <v>1.27</v>
      </c>
      <c r="E60" s="384" t="e">
        <f t="shared" ref="E60:E79" si="15">B60/C60</f>
        <v>#DIV/0!</v>
      </c>
      <c r="F60" s="288">
        <v>1.4</v>
      </c>
      <c r="G60" s="715">
        <v>1.4</v>
      </c>
      <c r="H60" s="516">
        <f t="shared" ref="H60:H79" si="16">F60-G60</f>
        <v>0</v>
      </c>
      <c r="I60" s="259">
        <f t="shared" ref="I60:I79" si="17">B60-F60</f>
        <v>-0.12999999999999989</v>
      </c>
      <c r="J60" s="299">
        <f t="shared" ref="J60:J79" si="18">B60/F60</f>
        <v>0.90714285714285725</v>
      </c>
      <c r="K60" s="116">
        <v>1.71</v>
      </c>
      <c r="L60" s="432">
        <f t="shared" ref="L60:L79" si="19">B60-K60</f>
        <v>-0.43999999999999995</v>
      </c>
      <c r="M60" s="400">
        <f t="shared" ref="M60:M79" si="20">B60/K60</f>
        <v>0.74269005847953218</v>
      </c>
      <c r="N60"/>
    </row>
    <row r="61" spans="1:14" s="3" customFormat="1" ht="15" customHeight="1">
      <c r="A61" s="485" t="s">
        <v>19</v>
      </c>
      <c r="B61" s="369">
        <v>143.52000000000001</v>
      </c>
      <c r="C61" s="716"/>
      <c r="D61" s="386">
        <f t="shared" si="14"/>
        <v>143.52000000000001</v>
      </c>
      <c r="E61" s="387" t="e">
        <f t="shared" si="15"/>
        <v>#DIV/0!</v>
      </c>
      <c r="F61" s="496">
        <v>136.54</v>
      </c>
      <c r="G61" s="717">
        <v>135.79</v>
      </c>
      <c r="H61" s="525">
        <f t="shared" si="16"/>
        <v>0.75</v>
      </c>
      <c r="I61" s="371">
        <f t="shared" si="17"/>
        <v>6.9800000000000182</v>
      </c>
      <c r="J61" s="457">
        <f t="shared" si="18"/>
        <v>1.0511205507543577</v>
      </c>
      <c r="K61" s="369">
        <v>138.85</v>
      </c>
      <c r="L61" s="418">
        <f t="shared" si="19"/>
        <v>4.6700000000000159</v>
      </c>
      <c r="M61" s="402">
        <f t="shared" si="20"/>
        <v>1.03363341735686</v>
      </c>
      <c r="N61"/>
    </row>
    <row r="62" spans="1:14" ht="15" customHeight="1">
      <c r="A62" s="484" t="s">
        <v>20</v>
      </c>
      <c r="B62" s="116">
        <v>0.41</v>
      </c>
      <c r="C62" s="714"/>
      <c r="D62" s="383">
        <f t="shared" si="14"/>
        <v>0.41</v>
      </c>
      <c r="E62" s="384" t="e">
        <f t="shared" si="15"/>
        <v>#DIV/0!</v>
      </c>
      <c r="F62" s="288">
        <v>0.61</v>
      </c>
      <c r="G62" s="715">
        <v>0.41</v>
      </c>
      <c r="H62" s="516">
        <f t="shared" si="16"/>
        <v>0.2</v>
      </c>
      <c r="I62" s="259">
        <f t="shared" si="17"/>
        <v>-0.2</v>
      </c>
      <c r="J62" s="299">
        <f t="shared" si="18"/>
        <v>0.67213114754098358</v>
      </c>
      <c r="K62" s="116">
        <v>5.83</v>
      </c>
      <c r="L62" s="432">
        <f t="shared" si="19"/>
        <v>-5.42</v>
      </c>
      <c r="M62" s="400">
        <f t="shared" si="20"/>
        <v>7.0325900514579751E-2</v>
      </c>
    </row>
    <row r="63" spans="1:14" s="3" customFormat="1" ht="15" customHeight="1">
      <c r="A63" s="486" t="s">
        <v>21</v>
      </c>
      <c r="B63" s="102">
        <v>0.01</v>
      </c>
      <c r="C63" s="718"/>
      <c r="D63" s="389">
        <f t="shared" si="14"/>
        <v>0.01</v>
      </c>
      <c r="E63" s="390" t="e">
        <f t="shared" si="15"/>
        <v>#DIV/0!</v>
      </c>
      <c r="F63" s="291">
        <v>0.01</v>
      </c>
      <c r="G63" s="719">
        <v>0.01</v>
      </c>
      <c r="H63" s="517">
        <f t="shared" si="16"/>
        <v>0</v>
      </c>
      <c r="I63" s="199">
        <f t="shared" si="17"/>
        <v>0</v>
      </c>
      <c r="J63" s="302">
        <f t="shared" si="18"/>
        <v>1</v>
      </c>
      <c r="K63" s="102">
        <v>0.01</v>
      </c>
      <c r="L63" s="511">
        <f t="shared" si="19"/>
        <v>0</v>
      </c>
      <c r="M63" s="459">
        <f t="shared" si="20"/>
        <v>1</v>
      </c>
    </row>
    <row r="64" spans="1:14" s="105" customFormat="1" ht="15" customHeight="1">
      <c r="A64" s="486" t="s">
        <v>25</v>
      </c>
      <c r="B64" s="102">
        <v>0.3</v>
      </c>
      <c r="C64" s="718"/>
      <c r="D64" s="389">
        <f t="shared" si="14"/>
        <v>0.3</v>
      </c>
      <c r="E64" s="390" t="e">
        <f t="shared" si="15"/>
        <v>#DIV/0!</v>
      </c>
      <c r="F64" s="291">
        <v>0.5</v>
      </c>
      <c r="G64" s="719">
        <v>0.3</v>
      </c>
      <c r="H64" s="517">
        <f t="shared" si="16"/>
        <v>0.2</v>
      </c>
      <c r="I64" s="199">
        <f t="shared" si="17"/>
        <v>-0.2</v>
      </c>
      <c r="J64" s="302">
        <f t="shared" si="18"/>
        <v>0.6</v>
      </c>
      <c r="K64" s="102">
        <v>3.42</v>
      </c>
      <c r="L64" s="511">
        <f t="shared" si="19"/>
        <v>-3.12</v>
      </c>
      <c r="M64" s="459">
        <f t="shared" si="20"/>
        <v>8.771929824561403E-2</v>
      </c>
      <c r="N64" s="3"/>
    </row>
    <row r="65" spans="1:14" s="3" customFormat="1" ht="15" customHeight="1">
      <c r="A65" s="355" t="s">
        <v>49</v>
      </c>
      <c r="B65" s="84">
        <v>0.1</v>
      </c>
      <c r="C65" s="720"/>
      <c r="D65" s="392">
        <f t="shared" si="14"/>
        <v>0.1</v>
      </c>
      <c r="E65" s="393" t="e">
        <f t="shared" si="15"/>
        <v>#DIV/0!</v>
      </c>
      <c r="F65" s="295">
        <v>0.1</v>
      </c>
      <c r="G65" s="721">
        <v>0.1</v>
      </c>
      <c r="H65" s="518">
        <f t="shared" si="16"/>
        <v>0</v>
      </c>
      <c r="I65" s="203">
        <f t="shared" si="17"/>
        <v>0</v>
      </c>
      <c r="J65" s="303">
        <f t="shared" si="18"/>
        <v>1</v>
      </c>
      <c r="K65" s="84">
        <v>2.4</v>
      </c>
      <c r="L65" s="512">
        <f t="shared" si="19"/>
        <v>-2.2999999999999998</v>
      </c>
      <c r="M65" s="460">
        <f t="shared" si="20"/>
        <v>4.1666666666666671E-2</v>
      </c>
    </row>
    <row r="66" spans="1:14" s="3" customFormat="1" ht="15" customHeight="1">
      <c r="A66" s="484" t="s">
        <v>24</v>
      </c>
      <c r="B66" s="116">
        <v>84.3</v>
      </c>
      <c r="C66" s="714"/>
      <c r="D66" s="383">
        <f t="shared" si="14"/>
        <v>84.3</v>
      </c>
      <c r="E66" s="384" t="e">
        <f t="shared" si="15"/>
        <v>#DIV/0!</v>
      </c>
      <c r="F66" s="288">
        <v>79.900000000000006</v>
      </c>
      <c r="G66" s="715">
        <v>79.599999999999994</v>
      </c>
      <c r="H66" s="516">
        <f t="shared" si="16"/>
        <v>0.30000000000001137</v>
      </c>
      <c r="I66" s="259">
        <f t="shared" si="17"/>
        <v>4.3999999999999915</v>
      </c>
      <c r="J66" s="299">
        <f t="shared" si="18"/>
        <v>1.0550688360450562</v>
      </c>
      <c r="K66" s="116">
        <v>81.72</v>
      </c>
      <c r="L66" s="432">
        <f t="shared" si="19"/>
        <v>2.5799999999999983</v>
      </c>
      <c r="M66" s="400">
        <f t="shared" si="20"/>
        <v>1.0315712187958883</v>
      </c>
      <c r="N66"/>
    </row>
    <row r="67" spans="1:14" s="101" customFormat="1" ht="15" customHeight="1">
      <c r="A67" s="486" t="s">
        <v>50</v>
      </c>
      <c r="B67" s="102">
        <v>10</v>
      </c>
      <c r="C67" s="718"/>
      <c r="D67" s="389">
        <f t="shared" si="14"/>
        <v>10</v>
      </c>
      <c r="E67" s="390" t="e">
        <f t="shared" si="15"/>
        <v>#DIV/0!</v>
      </c>
      <c r="F67" s="291">
        <v>9</v>
      </c>
      <c r="G67" s="719">
        <v>9</v>
      </c>
      <c r="H67" s="517">
        <f t="shared" si="16"/>
        <v>0</v>
      </c>
      <c r="I67" s="199">
        <f t="shared" si="17"/>
        <v>1</v>
      </c>
      <c r="J67" s="302">
        <f t="shared" si="18"/>
        <v>1.1111111111111112</v>
      </c>
      <c r="K67" s="102">
        <v>8.7799999999999994</v>
      </c>
      <c r="L67" s="511">
        <f t="shared" si="19"/>
        <v>1.2200000000000006</v>
      </c>
      <c r="M67" s="459">
        <f t="shared" si="20"/>
        <v>1.1389521640091116</v>
      </c>
      <c r="N67" s="3"/>
    </row>
    <row r="68" spans="1:14" s="101" customFormat="1" ht="15" customHeight="1">
      <c r="A68" s="484" t="s">
        <v>55</v>
      </c>
      <c r="B68" s="116">
        <v>14</v>
      </c>
      <c r="C68" s="714"/>
      <c r="D68" s="383">
        <f t="shared" si="14"/>
        <v>14</v>
      </c>
      <c r="E68" s="384" t="e">
        <f t="shared" si="15"/>
        <v>#DIV/0!</v>
      </c>
      <c r="F68" s="288">
        <v>13.1</v>
      </c>
      <c r="G68" s="715">
        <v>13.1</v>
      </c>
      <c r="H68" s="516">
        <f t="shared" si="16"/>
        <v>0</v>
      </c>
      <c r="I68" s="259">
        <f t="shared" si="17"/>
        <v>0.90000000000000036</v>
      </c>
      <c r="J68" s="299">
        <f t="shared" si="18"/>
        <v>1.0687022900763359</v>
      </c>
      <c r="K68" s="116">
        <v>13.77</v>
      </c>
      <c r="L68" s="432">
        <f t="shared" si="19"/>
        <v>0.23000000000000043</v>
      </c>
      <c r="M68" s="400">
        <f t="shared" si="20"/>
        <v>1.0167029774872913</v>
      </c>
      <c r="N68" s="105"/>
    </row>
    <row r="69" spans="1:14" s="3" customFormat="1" ht="15" customHeight="1">
      <c r="A69" s="486" t="s">
        <v>36</v>
      </c>
      <c r="B69" s="102">
        <v>15</v>
      </c>
      <c r="C69" s="718"/>
      <c r="D69" s="389">
        <f t="shared" si="14"/>
        <v>15</v>
      </c>
      <c r="E69" s="390" t="e">
        <f t="shared" si="15"/>
        <v>#DIV/0!</v>
      </c>
      <c r="F69" s="291">
        <v>15</v>
      </c>
      <c r="G69" s="719">
        <v>15</v>
      </c>
      <c r="H69" s="517">
        <f t="shared" si="16"/>
        <v>0</v>
      </c>
      <c r="I69" s="199">
        <f t="shared" si="17"/>
        <v>0</v>
      </c>
      <c r="J69" s="302">
        <f t="shared" si="18"/>
        <v>1</v>
      </c>
      <c r="K69" s="102">
        <v>15.19</v>
      </c>
      <c r="L69" s="511">
        <f t="shared" si="19"/>
        <v>-0.1899999999999995</v>
      </c>
      <c r="M69" s="459">
        <f t="shared" si="20"/>
        <v>0.9874917709019092</v>
      </c>
    </row>
    <row r="70" spans="1:14" s="105" customFormat="1" ht="15" customHeight="1">
      <c r="A70" s="486" t="s">
        <v>37</v>
      </c>
      <c r="B70" s="102">
        <v>15.5</v>
      </c>
      <c r="C70" s="718"/>
      <c r="D70" s="389">
        <f t="shared" si="14"/>
        <v>15.5</v>
      </c>
      <c r="E70" s="390" t="e">
        <f t="shared" si="15"/>
        <v>#DIV/0!</v>
      </c>
      <c r="F70" s="291">
        <v>14.8</v>
      </c>
      <c r="G70" s="719">
        <v>13.8</v>
      </c>
      <c r="H70" s="517">
        <f t="shared" si="16"/>
        <v>1</v>
      </c>
      <c r="I70" s="199">
        <f t="shared" si="17"/>
        <v>0.69999999999999929</v>
      </c>
      <c r="J70" s="302">
        <f t="shared" si="18"/>
        <v>1.0472972972972971</v>
      </c>
      <c r="K70" s="102">
        <v>14.01</v>
      </c>
      <c r="L70" s="511">
        <f t="shared" si="19"/>
        <v>1.4900000000000002</v>
      </c>
      <c r="M70" s="459">
        <f t="shared" si="20"/>
        <v>1.1063526052819415</v>
      </c>
      <c r="N70" s="3"/>
    </row>
    <row r="71" spans="1:14" s="105" customFormat="1" ht="15" customHeight="1">
      <c r="A71" s="486" t="s">
        <v>30</v>
      </c>
      <c r="B71" s="102">
        <v>15.1</v>
      </c>
      <c r="C71" s="718"/>
      <c r="D71" s="389">
        <f t="shared" si="14"/>
        <v>15.1</v>
      </c>
      <c r="E71" s="390" t="e">
        <f t="shared" si="15"/>
        <v>#DIV/0!</v>
      </c>
      <c r="F71" s="291">
        <v>13.6</v>
      </c>
      <c r="G71" s="719">
        <v>14.3</v>
      </c>
      <c r="H71" s="517">
        <f t="shared" si="16"/>
        <v>-0.70000000000000107</v>
      </c>
      <c r="I71" s="199">
        <f t="shared" si="17"/>
        <v>1.5</v>
      </c>
      <c r="J71" s="302">
        <f t="shared" si="18"/>
        <v>1.1102941176470589</v>
      </c>
      <c r="K71" s="102">
        <v>15.19</v>
      </c>
      <c r="L71" s="511">
        <f t="shared" si="19"/>
        <v>-8.9999999999999858E-2</v>
      </c>
      <c r="M71" s="459">
        <f t="shared" si="20"/>
        <v>0.99407504937458857</v>
      </c>
      <c r="N71" s="101"/>
    </row>
    <row r="72" spans="1:14" s="101" customFormat="1" ht="15" customHeight="1">
      <c r="A72" s="486" t="s">
        <v>40</v>
      </c>
      <c r="B72" s="102">
        <v>10.199999999999999</v>
      </c>
      <c r="C72" s="718"/>
      <c r="D72" s="389">
        <f t="shared" si="14"/>
        <v>10.199999999999999</v>
      </c>
      <c r="E72" s="390" t="e">
        <f t="shared" si="15"/>
        <v>#DIV/0!</v>
      </c>
      <c r="F72" s="291">
        <v>9.8000000000000007</v>
      </c>
      <c r="G72" s="719">
        <v>9.8000000000000007</v>
      </c>
      <c r="H72" s="517">
        <f t="shared" si="16"/>
        <v>0</v>
      </c>
      <c r="I72" s="199">
        <f t="shared" si="17"/>
        <v>0.39999999999999858</v>
      </c>
      <c r="J72" s="302">
        <f t="shared" si="18"/>
        <v>1.0408163265306121</v>
      </c>
      <c r="K72" s="102">
        <v>10.119999999999999</v>
      </c>
      <c r="L72" s="511">
        <f t="shared" si="19"/>
        <v>8.0000000000000071E-2</v>
      </c>
      <c r="M72" s="459">
        <f t="shared" si="20"/>
        <v>1.0079051383399209</v>
      </c>
    </row>
    <row r="73" spans="1:14" s="630" customFormat="1" ht="15" customHeight="1">
      <c r="A73" s="355" t="s">
        <v>23</v>
      </c>
      <c r="B73" s="84">
        <v>0.8</v>
      </c>
      <c r="C73" s="720"/>
      <c r="D73" s="392">
        <f t="shared" si="14"/>
        <v>0.8</v>
      </c>
      <c r="E73" s="393" t="e">
        <f t="shared" si="15"/>
        <v>#DIV/0!</v>
      </c>
      <c r="F73" s="295">
        <v>1</v>
      </c>
      <c r="G73" s="721">
        <v>1</v>
      </c>
      <c r="H73" s="518">
        <f t="shared" si="16"/>
        <v>0</v>
      </c>
      <c r="I73" s="203">
        <f t="shared" si="17"/>
        <v>-0.19999999999999996</v>
      </c>
      <c r="J73" s="303">
        <f t="shared" si="18"/>
        <v>0.8</v>
      </c>
      <c r="K73" s="84">
        <v>1.37</v>
      </c>
      <c r="L73" s="512">
        <f t="shared" si="19"/>
        <v>-0.57000000000000006</v>
      </c>
      <c r="M73" s="460">
        <f t="shared" si="20"/>
        <v>0.58394160583941601</v>
      </c>
      <c r="N73" s="3"/>
    </row>
    <row r="74" spans="1:14" ht="15" customHeight="1">
      <c r="A74" s="484" t="s">
        <v>26</v>
      </c>
      <c r="B74" s="116">
        <v>3</v>
      </c>
      <c r="C74" s="714"/>
      <c r="D74" s="383">
        <f t="shared" si="14"/>
        <v>3</v>
      </c>
      <c r="E74" s="384" t="e">
        <f t="shared" si="15"/>
        <v>#DIV/0!</v>
      </c>
      <c r="F74" s="288">
        <v>3</v>
      </c>
      <c r="G74" s="715">
        <v>3</v>
      </c>
      <c r="H74" s="516">
        <f t="shared" si="16"/>
        <v>0</v>
      </c>
      <c r="I74" s="259">
        <f t="shared" si="17"/>
        <v>0</v>
      </c>
      <c r="J74" s="299">
        <f t="shared" si="18"/>
        <v>1</v>
      </c>
      <c r="K74" s="116">
        <v>3.17</v>
      </c>
      <c r="L74" s="432">
        <f t="shared" si="19"/>
        <v>-0.16999999999999993</v>
      </c>
      <c r="M74" s="400">
        <f t="shared" si="20"/>
        <v>0.94637223974763407</v>
      </c>
      <c r="N74" s="105"/>
    </row>
    <row r="75" spans="1:14" ht="15" customHeight="1">
      <c r="A75" s="579" t="s">
        <v>122</v>
      </c>
      <c r="B75" s="588">
        <f>B59-B74</f>
        <v>141.79</v>
      </c>
      <c r="C75" s="722"/>
      <c r="D75" s="589">
        <f t="shared" si="14"/>
        <v>141.79</v>
      </c>
      <c r="E75" s="581" t="e">
        <f t="shared" si="15"/>
        <v>#DIV/0!</v>
      </c>
      <c r="F75" s="590">
        <f>F59-F74</f>
        <v>134.93</v>
      </c>
      <c r="G75" s="723">
        <v>134.19</v>
      </c>
      <c r="H75" s="592">
        <f t="shared" si="16"/>
        <v>0.74000000000000909</v>
      </c>
      <c r="I75" s="593">
        <f t="shared" si="17"/>
        <v>6.8599999999999852</v>
      </c>
      <c r="J75" s="594">
        <f t="shared" si="18"/>
        <v>1.050841176906544</v>
      </c>
      <c r="K75" s="588">
        <f>K59-K74</f>
        <v>137.39000000000001</v>
      </c>
      <c r="L75" s="595">
        <f t="shared" si="19"/>
        <v>4.3999999999999773</v>
      </c>
      <c r="M75" s="586">
        <f t="shared" si="20"/>
        <v>1.0320256204963969</v>
      </c>
      <c r="N75" s="579"/>
    </row>
    <row r="76" spans="1:14" ht="15" customHeight="1">
      <c r="A76" s="596" t="s">
        <v>123</v>
      </c>
      <c r="B76" s="580">
        <f>B74/B59</f>
        <v>2.0719662960149182E-2</v>
      </c>
      <c r="C76" s="724"/>
      <c r="D76" s="581">
        <f t="shared" si="14"/>
        <v>2.0719662960149182E-2</v>
      </c>
      <c r="E76" s="581" t="e">
        <f t="shared" si="15"/>
        <v>#DIV/0!</v>
      </c>
      <c r="F76" s="597">
        <f>F74/F59</f>
        <v>2.1750163126223444E-2</v>
      </c>
      <c r="G76" s="725">
        <v>2.1867483052700636E-2</v>
      </c>
      <c r="H76" s="594">
        <f t="shared" si="16"/>
        <v>-1.1731992647719125E-4</v>
      </c>
      <c r="I76" s="583">
        <f t="shared" si="17"/>
        <v>-1.0305001660742621E-3</v>
      </c>
      <c r="J76" s="594">
        <f t="shared" si="18"/>
        <v>0.95262103736445902</v>
      </c>
      <c r="K76" s="580">
        <f>K74/K59</f>
        <v>2.2552646556630619E-2</v>
      </c>
      <c r="L76" s="598">
        <f t="shared" si="19"/>
        <v>-1.832983596481437E-3</v>
      </c>
      <c r="M76" s="586">
        <f t="shared" si="20"/>
        <v>0.9187242352298326</v>
      </c>
      <c r="N76" s="596"/>
    </row>
    <row r="77" spans="1:14" s="196" customFormat="1" ht="15" customHeight="1">
      <c r="A77" s="484" t="s">
        <v>32</v>
      </c>
      <c r="B77" s="116">
        <v>0.36</v>
      </c>
      <c r="C77" s="714"/>
      <c r="D77" s="383">
        <f t="shared" si="14"/>
        <v>0.36</v>
      </c>
      <c r="E77" s="384" t="e">
        <f t="shared" si="15"/>
        <v>#DIV/0!</v>
      </c>
      <c r="F77" s="288">
        <v>0.4</v>
      </c>
      <c r="G77" s="715">
        <v>0.42</v>
      </c>
      <c r="H77" s="516">
        <f t="shared" si="16"/>
        <v>-1.9999999999999962E-2</v>
      </c>
      <c r="I77" s="259">
        <f t="shared" si="17"/>
        <v>-4.0000000000000036E-2</v>
      </c>
      <c r="J77" s="299">
        <f t="shared" si="18"/>
        <v>0.89999999999999991</v>
      </c>
      <c r="K77" s="116">
        <v>0.38</v>
      </c>
      <c r="L77" s="432">
        <f t="shared" si="19"/>
        <v>-2.0000000000000018E-2</v>
      </c>
      <c r="M77" s="400">
        <f t="shared" si="20"/>
        <v>0.94736842105263153</v>
      </c>
      <c r="N77" s="105"/>
    </row>
    <row r="78" spans="1:14" ht="15" customHeight="1">
      <c r="A78" s="486" t="s">
        <v>35</v>
      </c>
      <c r="B78" s="102">
        <v>0.03</v>
      </c>
      <c r="C78" s="718"/>
      <c r="D78" s="389">
        <f t="shared" si="14"/>
        <v>0.03</v>
      </c>
      <c r="E78" s="390" t="e">
        <f t="shared" si="15"/>
        <v>#DIV/0!</v>
      </c>
      <c r="F78" s="291">
        <v>0.05</v>
      </c>
      <c r="G78" s="719">
        <v>0.05</v>
      </c>
      <c r="H78" s="517">
        <f t="shared" si="16"/>
        <v>0</v>
      </c>
      <c r="I78" s="199">
        <f t="shared" si="17"/>
        <v>-2.0000000000000004E-2</v>
      </c>
      <c r="J78" s="302">
        <f t="shared" si="18"/>
        <v>0.6</v>
      </c>
      <c r="K78" s="102">
        <v>0.03</v>
      </c>
      <c r="L78" s="511">
        <f t="shared" si="19"/>
        <v>0</v>
      </c>
      <c r="M78" s="459">
        <f t="shared" si="20"/>
        <v>1</v>
      </c>
      <c r="N78" s="101"/>
    </row>
    <row r="79" spans="1:14" ht="15" customHeight="1">
      <c r="A79" s="624" t="s">
        <v>97</v>
      </c>
      <c r="B79" s="621">
        <f>B77-B78</f>
        <v>0.32999999999999996</v>
      </c>
      <c r="C79" s="726"/>
      <c r="D79" s="625">
        <f t="shared" si="14"/>
        <v>0.32999999999999996</v>
      </c>
      <c r="E79" s="609" t="e">
        <f t="shared" si="15"/>
        <v>#DIV/0!</v>
      </c>
      <c r="F79" s="621">
        <f>F77-F78</f>
        <v>0.35000000000000003</v>
      </c>
      <c r="G79" s="623">
        <v>0.37</v>
      </c>
      <c r="H79" s="626">
        <f t="shared" si="16"/>
        <v>-1.9999999999999962E-2</v>
      </c>
      <c r="I79" s="627">
        <f t="shared" si="17"/>
        <v>-2.0000000000000073E-2</v>
      </c>
      <c r="J79" s="628">
        <f t="shared" si="18"/>
        <v>0.94285714285714262</v>
      </c>
      <c r="K79" s="621">
        <f>K77-K78</f>
        <v>0.35</v>
      </c>
      <c r="L79" s="629">
        <f t="shared" si="19"/>
        <v>-2.0000000000000018E-2</v>
      </c>
      <c r="M79" s="613">
        <f t="shared" si="20"/>
        <v>0.94285714285714284</v>
      </c>
      <c r="N79" s="630"/>
    </row>
    <row r="81" spans="1:14" ht="15.6">
      <c r="A81" s="2" t="s">
        <v>304</v>
      </c>
    </row>
    <row r="82" spans="1:14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4" s="3" customFormat="1" ht="46.2">
      <c r="A83" s="482" t="s">
        <v>52</v>
      </c>
      <c r="B83" s="337" t="s">
        <v>245</v>
      </c>
      <c r="C83" s="377" t="s">
        <v>246</v>
      </c>
      <c r="D83" s="378" t="s">
        <v>247</v>
      </c>
      <c r="E83" s="379" t="s">
        <v>248</v>
      </c>
      <c r="F83" s="337" t="s">
        <v>278</v>
      </c>
      <c r="G83" s="123" t="s">
        <v>279</v>
      </c>
      <c r="H83" s="513" t="s">
        <v>280</v>
      </c>
      <c r="I83" s="505" t="s">
        <v>202</v>
      </c>
      <c r="J83" s="124" t="s">
        <v>203</v>
      </c>
      <c r="K83" s="339" t="s">
        <v>305</v>
      </c>
      <c r="L83" s="431" t="s">
        <v>188</v>
      </c>
      <c r="M83" s="406" t="s">
        <v>189</v>
      </c>
      <c r="N83" s="196"/>
    </row>
    <row r="84" spans="1:14" s="3" customFormat="1" ht="15" customHeight="1">
      <c r="A84" s="483"/>
      <c r="B84" s="338" t="s">
        <v>16</v>
      </c>
      <c r="C84" s="20" t="s">
        <v>16</v>
      </c>
      <c r="D84" s="380" t="s">
        <v>16</v>
      </c>
      <c r="E84" s="381" t="s">
        <v>1</v>
      </c>
      <c r="F84" s="338" t="s">
        <v>16</v>
      </c>
      <c r="G84" s="27" t="s">
        <v>16</v>
      </c>
      <c r="H84" s="514" t="s">
        <v>16</v>
      </c>
      <c r="I84" s="6" t="s">
        <v>16</v>
      </c>
      <c r="J84" s="6" t="s">
        <v>1</v>
      </c>
      <c r="K84" s="341" t="s">
        <v>16</v>
      </c>
      <c r="L84" s="396" t="s">
        <v>16</v>
      </c>
      <c r="M84" s="407" t="s">
        <v>1</v>
      </c>
      <c r="N84"/>
    </row>
    <row r="85" spans="1:14" s="3" customFormat="1" ht="15" customHeight="1">
      <c r="A85" s="484" t="s">
        <v>17</v>
      </c>
      <c r="B85" s="111">
        <v>650.76</v>
      </c>
      <c r="C85" s="712"/>
      <c r="D85" s="462">
        <f>B85-C85</f>
        <v>650.76</v>
      </c>
      <c r="E85" s="463" t="e">
        <f>B85/C85</f>
        <v>#DIV/0!</v>
      </c>
      <c r="F85" s="111">
        <v>633.94000000000005</v>
      </c>
      <c r="G85" s="713">
        <v>630.24</v>
      </c>
      <c r="H85" s="515">
        <f>F85-G85</f>
        <v>3.7000000000000455</v>
      </c>
      <c r="I85" s="289">
        <f>B85-F85</f>
        <v>16.819999999999936</v>
      </c>
      <c r="J85" s="298">
        <f>B85/F85</f>
        <v>1.0265324794144555</v>
      </c>
      <c r="K85" s="111">
        <v>603</v>
      </c>
      <c r="L85" s="510">
        <f>B85-K85</f>
        <v>47.759999999999991</v>
      </c>
      <c r="M85" s="398">
        <f>B85/K85</f>
        <v>1.0792039800995026</v>
      </c>
      <c r="N85"/>
    </row>
    <row r="86" spans="1:14" ht="15" customHeight="1">
      <c r="A86" s="484" t="s">
        <v>18</v>
      </c>
      <c r="B86" s="116">
        <v>137.80000000000001</v>
      </c>
      <c r="C86" s="714"/>
      <c r="D86" s="383">
        <f t="shared" ref="D86:D105" si="21">B86-C86</f>
        <v>137.80000000000001</v>
      </c>
      <c r="E86" s="384" t="e">
        <f t="shared" ref="E86:E105" si="22">B86/C86</f>
        <v>#DIV/0!</v>
      </c>
      <c r="F86" s="116">
        <v>139.71</v>
      </c>
      <c r="G86" s="715">
        <v>140.97999999999999</v>
      </c>
      <c r="H86" s="516">
        <f t="shared" ref="H86:H105" si="23">F86-G86</f>
        <v>-1.2699999999999818</v>
      </c>
      <c r="I86" s="259">
        <f t="shared" ref="I86:I105" si="24">B86-F86</f>
        <v>-1.9099999999999966</v>
      </c>
      <c r="J86" s="299">
        <f t="shared" ref="J86:J105" si="25">B86/F86</f>
        <v>0.98632882399255606</v>
      </c>
      <c r="K86" s="116">
        <v>130.13</v>
      </c>
      <c r="L86" s="432">
        <f t="shared" ref="L86:L105" si="26">B86-K86</f>
        <v>7.6700000000000159</v>
      </c>
      <c r="M86" s="400">
        <f t="shared" ref="M86:M105" si="27">B86/K86</f>
        <v>1.0589410589410591</v>
      </c>
    </row>
    <row r="87" spans="1:14" s="3" customFormat="1" ht="15" customHeight="1">
      <c r="A87" s="485" t="s">
        <v>19</v>
      </c>
      <c r="B87" s="369">
        <v>513.05999999999995</v>
      </c>
      <c r="C87" s="716"/>
      <c r="D87" s="386">
        <f t="shared" si="21"/>
        <v>513.05999999999995</v>
      </c>
      <c r="E87" s="387" t="e">
        <f t="shared" si="22"/>
        <v>#DIV/0!</v>
      </c>
      <c r="F87" s="369">
        <v>494.23</v>
      </c>
      <c r="G87" s="717">
        <v>489.27</v>
      </c>
      <c r="H87" s="525">
        <f t="shared" si="23"/>
        <v>4.9600000000000364</v>
      </c>
      <c r="I87" s="371">
        <f t="shared" si="24"/>
        <v>18.829999999999927</v>
      </c>
      <c r="J87" s="457">
        <f t="shared" si="25"/>
        <v>1.038099670194039</v>
      </c>
      <c r="K87" s="369">
        <v>472.87</v>
      </c>
      <c r="L87" s="418">
        <f t="shared" si="26"/>
        <v>40.189999999999941</v>
      </c>
      <c r="M87" s="402">
        <f t="shared" si="27"/>
        <v>1.0849916467528071</v>
      </c>
      <c r="N87"/>
    </row>
    <row r="88" spans="1:14" s="105" customFormat="1" ht="15" customHeight="1">
      <c r="A88" s="484" t="s">
        <v>20</v>
      </c>
      <c r="B88" s="116">
        <v>65.3</v>
      </c>
      <c r="C88" s="714"/>
      <c r="D88" s="383">
        <f t="shared" si="21"/>
        <v>65.3</v>
      </c>
      <c r="E88" s="384" t="e">
        <f t="shared" si="22"/>
        <v>#DIV/0!</v>
      </c>
      <c r="F88" s="116">
        <v>63.8</v>
      </c>
      <c r="G88" s="715">
        <v>63.1</v>
      </c>
      <c r="H88" s="516">
        <f t="shared" si="23"/>
        <v>0.69999999999999574</v>
      </c>
      <c r="I88" s="259">
        <f t="shared" si="24"/>
        <v>1.5</v>
      </c>
      <c r="J88" s="299">
        <f t="shared" si="25"/>
        <v>1.0235109717868338</v>
      </c>
      <c r="K88" s="116">
        <v>60.55</v>
      </c>
      <c r="L88" s="432">
        <f t="shared" si="26"/>
        <v>4.75</v>
      </c>
      <c r="M88" s="400">
        <f t="shared" si="27"/>
        <v>1.0784475639966971</v>
      </c>
      <c r="N88"/>
    </row>
    <row r="89" spans="1:14" s="3" customFormat="1" ht="15" customHeight="1">
      <c r="A89" s="486" t="s">
        <v>21</v>
      </c>
      <c r="B89" s="102">
        <v>7.5</v>
      </c>
      <c r="C89" s="718"/>
      <c r="D89" s="389">
        <f t="shared" si="21"/>
        <v>7.5</v>
      </c>
      <c r="E89" s="390" t="e">
        <f t="shared" si="22"/>
        <v>#DIV/0!</v>
      </c>
      <c r="F89" s="102">
        <v>7</v>
      </c>
      <c r="G89" s="719">
        <v>6.8</v>
      </c>
      <c r="H89" s="517">
        <f t="shared" si="23"/>
        <v>0.20000000000000018</v>
      </c>
      <c r="I89" s="199">
        <f t="shared" si="24"/>
        <v>0.5</v>
      </c>
      <c r="J89" s="302">
        <f t="shared" si="25"/>
        <v>1.0714285714285714</v>
      </c>
      <c r="K89" s="102">
        <v>5.85</v>
      </c>
      <c r="L89" s="511">
        <f t="shared" si="26"/>
        <v>1.6500000000000004</v>
      </c>
      <c r="M89" s="459">
        <f t="shared" si="27"/>
        <v>1.2820512820512822</v>
      </c>
    </row>
    <row r="90" spans="1:14" s="3" customFormat="1" ht="15" customHeight="1">
      <c r="A90" s="486" t="s">
        <v>25</v>
      </c>
      <c r="B90" s="102">
        <v>52</v>
      </c>
      <c r="C90" s="718"/>
      <c r="D90" s="389">
        <f t="shared" si="21"/>
        <v>52</v>
      </c>
      <c r="E90" s="390" t="e">
        <f t="shared" si="22"/>
        <v>#DIV/0!</v>
      </c>
      <c r="F90" s="102">
        <v>51</v>
      </c>
      <c r="G90" s="719">
        <v>50.5</v>
      </c>
      <c r="H90" s="517">
        <f t="shared" si="23"/>
        <v>0.5</v>
      </c>
      <c r="I90" s="199">
        <f t="shared" si="24"/>
        <v>1</v>
      </c>
      <c r="J90" s="302">
        <f t="shared" si="25"/>
        <v>1.0196078431372548</v>
      </c>
      <c r="K90" s="102">
        <v>49</v>
      </c>
      <c r="L90" s="511">
        <f t="shared" si="26"/>
        <v>3</v>
      </c>
      <c r="M90" s="459">
        <f t="shared" si="27"/>
        <v>1.0612244897959184</v>
      </c>
    </row>
    <row r="91" spans="1:14" s="101" customFormat="1" ht="15" customHeight="1">
      <c r="A91" s="355" t="s">
        <v>49</v>
      </c>
      <c r="B91" s="84">
        <v>5.8</v>
      </c>
      <c r="C91" s="720"/>
      <c r="D91" s="392">
        <f t="shared" si="21"/>
        <v>5.8</v>
      </c>
      <c r="E91" s="393" t="e">
        <f t="shared" si="22"/>
        <v>#DIV/0!</v>
      </c>
      <c r="F91" s="84">
        <v>5.8</v>
      </c>
      <c r="G91" s="721">
        <v>5.8</v>
      </c>
      <c r="H91" s="518">
        <f t="shared" si="23"/>
        <v>0</v>
      </c>
      <c r="I91" s="203">
        <f t="shared" si="24"/>
        <v>0</v>
      </c>
      <c r="J91" s="303">
        <f t="shared" si="25"/>
        <v>1</v>
      </c>
      <c r="K91" s="84">
        <v>5.7</v>
      </c>
      <c r="L91" s="512">
        <f t="shared" si="26"/>
        <v>9.9999999999999645E-2</v>
      </c>
      <c r="M91" s="460">
        <f t="shared" si="27"/>
        <v>1.0175438596491226</v>
      </c>
      <c r="N91" s="3"/>
    </row>
    <row r="92" spans="1:14" s="101" customFormat="1" ht="15" customHeight="1">
      <c r="A92" s="484" t="s">
        <v>24</v>
      </c>
      <c r="B92" s="116">
        <v>152.80000000000001</v>
      </c>
      <c r="C92" s="714"/>
      <c r="D92" s="383">
        <f t="shared" si="21"/>
        <v>152.80000000000001</v>
      </c>
      <c r="E92" s="384" t="e">
        <f t="shared" si="22"/>
        <v>#DIV/0!</v>
      </c>
      <c r="F92" s="116">
        <v>147.35</v>
      </c>
      <c r="G92" s="715">
        <v>147.75</v>
      </c>
      <c r="H92" s="516">
        <f t="shared" si="23"/>
        <v>-0.40000000000000568</v>
      </c>
      <c r="I92" s="259">
        <f t="shared" si="24"/>
        <v>5.4500000000000171</v>
      </c>
      <c r="J92" s="299">
        <f t="shared" si="25"/>
        <v>1.0369867662029184</v>
      </c>
      <c r="K92" s="116">
        <v>144.9</v>
      </c>
      <c r="L92" s="432">
        <f t="shared" si="26"/>
        <v>7.9000000000000057</v>
      </c>
      <c r="M92" s="400">
        <f t="shared" si="27"/>
        <v>1.0545203588681851</v>
      </c>
      <c r="N92"/>
    </row>
    <row r="93" spans="1:14" s="3" customFormat="1" ht="15" customHeight="1">
      <c r="A93" s="486" t="s">
        <v>50</v>
      </c>
      <c r="B93" s="102">
        <v>13.4</v>
      </c>
      <c r="C93" s="718"/>
      <c r="D93" s="389">
        <f t="shared" si="21"/>
        <v>13.4</v>
      </c>
      <c r="E93" s="390" t="e">
        <f t="shared" si="22"/>
        <v>#DIV/0!</v>
      </c>
      <c r="F93" s="102">
        <v>12.7</v>
      </c>
      <c r="G93" s="719">
        <v>12.7</v>
      </c>
      <c r="H93" s="517">
        <f t="shared" si="23"/>
        <v>0</v>
      </c>
      <c r="I93" s="199">
        <f t="shared" si="24"/>
        <v>0.70000000000000107</v>
      </c>
      <c r="J93" s="302">
        <f t="shared" si="25"/>
        <v>1.0551181102362206</v>
      </c>
      <c r="K93" s="102">
        <v>12.45</v>
      </c>
      <c r="L93" s="511">
        <f t="shared" si="26"/>
        <v>0.95000000000000107</v>
      </c>
      <c r="M93" s="459">
        <f t="shared" si="27"/>
        <v>1.0763052208835342</v>
      </c>
    </row>
    <row r="94" spans="1:14" s="105" customFormat="1" ht="15" customHeight="1">
      <c r="A94" s="484" t="s">
        <v>55</v>
      </c>
      <c r="B94" s="116">
        <v>56.1</v>
      </c>
      <c r="C94" s="714"/>
      <c r="D94" s="383">
        <f t="shared" si="21"/>
        <v>56.1</v>
      </c>
      <c r="E94" s="384" t="e">
        <f t="shared" si="22"/>
        <v>#DIV/0!</v>
      </c>
      <c r="F94" s="116">
        <v>53.9</v>
      </c>
      <c r="G94" s="715">
        <v>55.4</v>
      </c>
      <c r="H94" s="516">
        <f t="shared" si="23"/>
        <v>-1.5</v>
      </c>
      <c r="I94" s="259">
        <f t="shared" si="24"/>
        <v>2.2000000000000028</v>
      </c>
      <c r="J94" s="299">
        <f t="shared" si="25"/>
        <v>1.0408163265306123</v>
      </c>
      <c r="K94" s="116">
        <v>55.5</v>
      </c>
      <c r="L94" s="432">
        <f t="shared" si="26"/>
        <v>0.60000000000000142</v>
      </c>
      <c r="M94" s="400">
        <f t="shared" si="27"/>
        <v>1.0108108108108109</v>
      </c>
    </row>
    <row r="95" spans="1:14" s="105" customFormat="1" ht="15" customHeight="1">
      <c r="A95" s="486" t="s">
        <v>36</v>
      </c>
      <c r="B95" s="102">
        <v>11.5</v>
      </c>
      <c r="C95" s="718"/>
      <c r="D95" s="389">
        <f t="shared" si="21"/>
        <v>11.5</v>
      </c>
      <c r="E95" s="390" t="e">
        <f t="shared" si="22"/>
        <v>#DIV/0!</v>
      </c>
      <c r="F95" s="102">
        <v>11.5</v>
      </c>
      <c r="G95" s="719">
        <v>11.5</v>
      </c>
      <c r="H95" s="517">
        <f t="shared" si="23"/>
        <v>0</v>
      </c>
      <c r="I95" s="199">
        <f t="shared" si="24"/>
        <v>0</v>
      </c>
      <c r="J95" s="302">
        <f t="shared" si="25"/>
        <v>1</v>
      </c>
      <c r="K95" s="102">
        <v>11.6</v>
      </c>
      <c r="L95" s="511">
        <f t="shared" si="26"/>
        <v>-9.9999999999999645E-2</v>
      </c>
      <c r="M95" s="459">
        <f t="shared" si="27"/>
        <v>0.99137931034482762</v>
      </c>
      <c r="N95" s="3"/>
    </row>
    <row r="96" spans="1:14" s="101" customFormat="1" ht="15" customHeight="1">
      <c r="A96" s="486" t="s">
        <v>37</v>
      </c>
      <c r="B96" s="102">
        <v>22.7</v>
      </c>
      <c r="C96" s="718"/>
      <c r="D96" s="389">
        <f t="shared" si="21"/>
        <v>22.7</v>
      </c>
      <c r="E96" s="390" t="e">
        <f t="shared" si="22"/>
        <v>#DIV/0!</v>
      </c>
      <c r="F96" s="102">
        <v>22</v>
      </c>
      <c r="G96" s="719">
        <v>21</v>
      </c>
      <c r="H96" s="517">
        <f t="shared" si="23"/>
        <v>1</v>
      </c>
      <c r="I96" s="199">
        <f t="shared" si="24"/>
        <v>0.69999999999999929</v>
      </c>
      <c r="J96" s="302">
        <f t="shared" si="25"/>
        <v>1.0318181818181817</v>
      </c>
      <c r="K96" s="102">
        <v>20.3</v>
      </c>
      <c r="L96" s="511">
        <f t="shared" si="26"/>
        <v>2.3999999999999986</v>
      </c>
      <c r="M96" s="459">
        <f t="shared" si="27"/>
        <v>1.1182266009852215</v>
      </c>
      <c r="N96" s="3"/>
    </row>
    <row r="97" spans="1:14" s="630" customFormat="1" ht="15" customHeight="1">
      <c r="A97" s="486" t="s">
        <v>30</v>
      </c>
      <c r="B97" s="102">
        <v>36.65</v>
      </c>
      <c r="C97" s="718"/>
      <c r="D97" s="389">
        <f t="shared" si="21"/>
        <v>36.65</v>
      </c>
      <c r="E97" s="390" t="e">
        <f t="shared" si="22"/>
        <v>#DIV/0!</v>
      </c>
      <c r="F97" s="102">
        <v>35.200000000000003</v>
      </c>
      <c r="G97" s="719">
        <v>35.1</v>
      </c>
      <c r="H97" s="517">
        <f t="shared" si="23"/>
        <v>0.10000000000000142</v>
      </c>
      <c r="I97" s="199">
        <f t="shared" si="24"/>
        <v>1.4499999999999957</v>
      </c>
      <c r="J97" s="302">
        <f t="shared" si="25"/>
        <v>1.0411931818181817</v>
      </c>
      <c r="K97" s="102">
        <v>33.1</v>
      </c>
      <c r="L97" s="511">
        <f t="shared" si="26"/>
        <v>3.5499999999999972</v>
      </c>
      <c r="M97" s="459">
        <f t="shared" si="27"/>
        <v>1.107250755287009</v>
      </c>
      <c r="N97" s="101"/>
    </row>
    <row r="98" spans="1:14" ht="15" customHeight="1">
      <c r="A98" s="486" t="s">
        <v>40</v>
      </c>
      <c r="B98" s="102">
        <v>8</v>
      </c>
      <c r="C98" s="718"/>
      <c r="D98" s="389">
        <f t="shared" si="21"/>
        <v>8</v>
      </c>
      <c r="E98" s="390" t="e">
        <f t="shared" si="22"/>
        <v>#DIV/0!</v>
      </c>
      <c r="F98" s="102">
        <v>7.6</v>
      </c>
      <c r="G98" s="719">
        <v>7.6</v>
      </c>
      <c r="H98" s="517">
        <f t="shared" si="23"/>
        <v>0</v>
      </c>
      <c r="I98" s="199">
        <f t="shared" si="24"/>
        <v>0.40000000000000036</v>
      </c>
      <c r="J98" s="302">
        <f t="shared" si="25"/>
        <v>1.0526315789473684</v>
      </c>
      <c r="K98" s="102">
        <v>7.8</v>
      </c>
      <c r="L98" s="511">
        <f t="shared" si="26"/>
        <v>0.20000000000000018</v>
      </c>
      <c r="M98" s="459">
        <f t="shared" si="27"/>
        <v>1.0256410256410258</v>
      </c>
      <c r="N98" s="101"/>
    </row>
    <row r="99" spans="1:14" ht="15" customHeight="1">
      <c r="A99" s="355" t="s">
        <v>23</v>
      </c>
      <c r="B99" s="84">
        <v>8.5</v>
      </c>
      <c r="C99" s="720"/>
      <c r="D99" s="392">
        <f t="shared" si="21"/>
        <v>8.5</v>
      </c>
      <c r="E99" s="393" t="e">
        <f t="shared" si="22"/>
        <v>#DIV/0!</v>
      </c>
      <c r="F99" s="84">
        <v>7.5</v>
      </c>
      <c r="G99" s="721">
        <v>7.5</v>
      </c>
      <c r="H99" s="518">
        <f t="shared" si="23"/>
        <v>0</v>
      </c>
      <c r="I99" s="203">
        <f t="shared" si="24"/>
        <v>1</v>
      </c>
      <c r="J99" s="303">
        <f t="shared" si="25"/>
        <v>1.1333333333333333</v>
      </c>
      <c r="K99" s="84">
        <v>7.07</v>
      </c>
      <c r="L99" s="512">
        <f t="shared" si="26"/>
        <v>1.4299999999999997</v>
      </c>
      <c r="M99" s="460">
        <f t="shared" si="27"/>
        <v>1.2022630834512023</v>
      </c>
      <c r="N99" s="3"/>
    </row>
    <row r="100" spans="1:14" ht="15" customHeight="1">
      <c r="A100" s="484" t="s">
        <v>26</v>
      </c>
      <c r="B100" s="116">
        <v>166</v>
      </c>
      <c r="C100" s="714"/>
      <c r="D100" s="383">
        <f t="shared" si="21"/>
        <v>166</v>
      </c>
      <c r="E100" s="384" t="e">
        <f t="shared" si="22"/>
        <v>#DIV/0!</v>
      </c>
      <c r="F100" s="116">
        <v>162</v>
      </c>
      <c r="G100" s="715">
        <v>161</v>
      </c>
      <c r="H100" s="516">
        <f t="shared" si="23"/>
        <v>1</v>
      </c>
      <c r="I100" s="259">
        <f t="shared" si="24"/>
        <v>4</v>
      </c>
      <c r="J100" s="299">
        <f t="shared" si="25"/>
        <v>1.0246913580246915</v>
      </c>
      <c r="K100" s="116">
        <v>153.5</v>
      </c>
      <c r="L100" s="432">
        <f t="shared" si="26"/>
        <v>12.5</v>
      </c>
      <c r="M100" s="400">
        <f t="shared" si="27"/>
        <v>1.0814332247557004</v>
      </c>
      <c r="N100" s="105"/>
    </row>
    <row r="101" spans="1:14" s="196" customFormat="1" ht="15" customHeight="1">
      <c r="A101" s="579" t="s">
        <v>124</v>
      </c>
      <c r="B101" s="588">
        <f>B85-B100</f>
        <v>484.76</v>
      </c>
      <c r="C101" s="722"/>
      <c r="D101" s="589">
        <f t="shared" si="21"/>
        <v>484.76</v>
      </c>
      <c r="E101" s="581" t="e">
        <f t="shared" si="22"/>
        <v>#DIV/0!</v>
      </c>
      <c r="F101" s="590">
        <f>F85-F100</f>
        <v>471.94000000000005</v>
      </c>
      <c r="G101" s="723">
        <v>469.24</v>
      </c>
      <c r="H101" s="592">
        <f t="shared" si="23"/>
        <v>2.7000000000000455</v>
      </c>
      <c r="I101" s="593">
        <f t="shared" si="24"/>
        <v>12.819999999999936</v>
      </c>
      <c r="J101" s="594">
        <f t="shared" si="25"/>
        <v>1.0271644700597533</v>
      </c>
      <c r="K101" s="588">
        <f>K85-K100</f>
        <v>449.5</v>
      </c>
      <c r="L101" s="595">
        <f t="shared" si="26"/>
        <v>35.259999999999991</v>
      </c>
      <c r="M101" s="586">
        <f t="shared" si="27"/>
        <v>1.0784427141268076</v>
      </c>
      <c r="N101" s="579"/>
    </row>
    <row r="102" spans="1:14" ht="15" customHeight="1">
      <c r="A102" s="596" t="s">
        <v>125</v>
      </c>
      <c r="B102" s="580">
        <f>B100/B85</f>
        <v>0.25508636056303402</v>
      </c>
      <c r="C102" s="724"/>
      <c r="D102" s="581">
        <f t="shared" si="21"/>
        <v>0.25508636056303402</v>
      </c>
      <c r="E102" s="581" t="e">
        <f t="shared" si="22"/>
        <v>#DIV/0!</v>
      </c>
      <c r="F102" s="597">
        <f>F100/F85</f>
        <v>0.25554468877180803</v>
      </c>
      <c r="G102" s="725">
        <v>0.25545823813150548</v>
      </c>
      <c r="H102" s="594">
        <f t="shared" si="23"/>
        <v>8.6450640302548898E-5</v>
      </c>
      <c r="I102" s="583">
        <f t="shared" si="24"/>
        <v>-4.5832820877400593E-4</v>
      </c>
      <c r="J102" s="594">
        <f t="shared" si="25"/>
        <v>0.9982064655267272</v>
      </c>
      <c r="K102" s="580">
        <f>K100/K85</f>
        <v>0.25456053067993367</v>
      </c>
      <c r="L102" s="598">
        <f t="shared" si="26"/>
        <v>5.2582988310034828E-4</v>
      </c>
      <c r="M102" s="586">
        <f t="shared" si="27"/>
        <v>1.002065637912114</v>
      </c>
      <c r="N102" s="596"/>
    </row>
    <row r="103" spans="1:14" ht="15" customHeight="1">
      <c r="A103" s="484" t="s">
        <v>32</v>
      </c>
      <c r="B103" s="116">
        <v>20.43</v>
      </c>
      <c r="C103" s="714"/>
      <c r="D103" s="383">
        <f t="shared" si="21"/>
        <v>20.43</v>
      </c>
      <c r="E103" s="384" t="e">
        <f t="shared" si="22"/>
        <v>#DIV/0!</v>
      </c>
      <c r="F103" s="116">
        <v>19.21</v>
      </c>
      <c r="G103" s="715">
        <v>19.190000000000001</v>
      </c>
      <c r="H103" s="516">
        <f t="shared" si="23"/>
        <v>1.9999999999999574E-2</v>
      </c>
      <c r="I103" s="259">
        <f t="shared" si="24"/>
        <v>1.2199999999999989</v>
      </c>
      <c r="J103" s="299">
        <f t="shared" si="25"/>
        <v>1.0635085892764184</v>
      </c>
      <c r="K103" s="116">
        <v>17.73</v>
      </c>
      <c r="L103" s="432">
        <f t="shared" si="26"/>
        <v>2.6999999999999993</v>
      </c>
      <c r="M103" s="400">
        <f t="shared" si="27"/>
        <v>1.1522842639593909</v>
      </c>
      <c r="N103" s="105"/>
    </row>
    <row r="104" spans="1:14" ht="15" customHeight="1">
      <c r="A104" s="486" t="s">
        <v>35</v>
      </c>
      <c r="B104" s="102">
        <v>7</v>
      </c>
      <c r="C104" s="718"/>
      <c r="D104" s="389">
        <f t="shared" si="21"/>
        <v>7</v>
      </c>
      <c r="E104" s="390" t="e">
        <f t="shared" si="22"/>
        <v>#DIV/0!</v>
      </c>
      <c r="F104" s="102">
        <v>7</v>
      </c>
      <c r="G104" s="719">
        <v>7</v>
      </c>
      <c r="H104" s="517">
        <f t="shared" si="23"/>
        <v>0</v>
      </c>
      <c r="I104" s="199">
        <f t="shared" si="24"/>
        <v>0</v>
      </c>
      <c r="J104" s="302">
        <f t="shared" si="25"/>
        <v>1</v>
      </c>
      <c r="K104" s="102">
        <v>6.6</v>
      </c>
      <c r="L104" s="511">
        <f t="shared" si="26"/>
        <v>0.40000000000000036</v>
      </c>
      <c r="M104" s="459">
        <f t="shared" si="27"/>
        <v>1.0606060606060606</v>
      </c>
      <c r="N104" s="101"/>
    </row>
    <row r="105" spans="1:14" ht="15" customHeight="1">
      <c r="A105" s="624" t="s">
        <v>97</v>
      </c>
      <c r="B105" s="621">
        <f>B103-B104</f>
        <v>13.43</v>
      </c>
      <c r="C105" s="726"/>
      <c r="D105" s="625">
        <f t="shared" si="21"/>
        <v>13.43</v>
      </c>
      <c r="E105" s="609" t="e">
        <f t="shared" si="22"/>
        <v>#DIV/0!</v>
      </c>
      <c r="F105" s="621">
        <f>F103-F104</f>
        <v>12.21</v>
      </c>
      <c r="G105" s="623">
        <v>12.190000000000001</v>
      </c>
      <c r="H105" s="626">
        <f t="shared" si="23"/>
        <v>1.9999999999999574E-2</v>
      </c>
      <c r="I105" s="627">
        <f t="shared" si="24"/>
        <v>1.2199999999999989</v>
      </c>
      <c r="J105" s="628">
        <f t="shared" si="25"/>
        <v>1.0999180999180997</v>
      </c>
      <c r="K105" s="621">
        <f>K103-K104</f>
        <v>11.13</v>
      </c>
      <c r="L105" s="629">
        <f t="shared" si="26"/>
        <v>2.2999999999999989</v>
      </c>
      <c r="M105" s="613">
        <f t="shared" si="27"/>
        <v>1.2066486972147348</v>
      </c>
      <c r="N105" s="630"/>
    </row>
    <row r="107" spans="1:14" s="3" customFormat="1" ht="15.6">
      <c r="A107" s="2" t="s">
        <v>306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s="3" customForma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88"/>
      <c r="M108"/>
      <c r="N108"/>
    </row>
    <row r="109" spans="1:14" s="3" customFormat="1" ht="46.2">
      <c r="A109" s="482" t="s">
        <v>62</v>
      </c>
      <c r="B109" s="337" t="s">
        <v>249</v>
      </c>
      <c r="C109" s="377" t="s">
        <v>250</v>
      </c>
      <c r="D109" s="378" t="s">
        <v>251</v>
      </c>
      <c r="E109" s="379" t="s">
        <v>252</v>
      </c>
      <c r="F109" s="337" t="s">
        <v>281</v>
      </c>
      <c r="G109" s="123" t="s">
        <v>282</v>
      </c>
      <c r="H109" s="513" t="s">
        <v>283</v>
      </c>
      <c r="I109" s="505" t="s">
        <v>284</v>
      </c>
      <c r="J109" s="124" t="s">
        <v>285</v>
      </c>
      <c r="K109" s="339" t="s">
        <v>307</v>
      </c>
      <c r="L109" s="431" t="s">
        <v>253</v>
      </c>
      <c r="M109" s="406" t="s">
        <v>308</v>
      </c>
      <c r="N109" s="196"/>
    </row>
    <row r="110" spans="1:14">
      <c r="A110" s="483"/>
      <c r="B110" s="338" t="s">
        <v>16</v>
      </c>
      <c r="C110" s="20" t="s">
        <v>16</v>
      </c>
      <c r="D110" s="380" t="s">
        <v>16</v>
      </c>
      <c r="E110" s="381" t="s">
        <v>1</v>
      </c>
      <c r="F110" s="338" t="s">
        <v>16</v>
      </c>
      <c r="G110" s="27" t="s">
        <v>16</v>
      </c>
      <c r="H110" s="514" t="s">
        <v>16</v>
      </c>
      <c r="I110" s="6" t="s">
        <v>16</v>
      </c>
      <c r="J110" s="6" t="s">
        <v>1</v>
      </c>
      <c r="K110" s="341" t="s">
        <v>16</v>
      </c>
      <c r="L110" s="396" t="s">
        <v>16</v>
      </c>
      <c r="M110" s="407" t="s">
        <v>1</v>
      </c>
    </row>
    <row r="111" spans="1:14" s="3" customFormat="1" ht="15" customHeight="1">
      <c r="A111" s="484" t="s">
        <v>17</v>
      </c>
      <c r="B111" s="111">
        <v>1062.3</v>
      </c>
      <c r="C111" s="712"/>
      <c r="D111" s="462">
        <f>B111-C111</f>
        <v>1062.3</v>
      </c>
      <c r="E111" s="463" t="e">
        <f>B111/C111</f>
        <v>#DIV/0!</v>
      </c>
      <c r="F111" s="286">
        <v>1053.5899999999999</v>
      </c>
      <c r="G111" s="713">
        <v>1039.43</v>
      </c>
      <c r="H111" s="515">
        <f>F111-G111</f>
        <v>14.159999999999854</v>
      </c>
      <c r="I111" s="289">
        <f>B111-F111</f>
        <v>8.7100000000000364</v>
      </c>
      <c r="J111" s="298">
        <f>B111/F111</f>
        <v>1.0082669729211553</v>
      </c>
      <c r="K111" s="111">
        <v>965.1</v>
      </c>
      <c r="L111" s="510">
        <f>B111-K111</f>
        <v>97.199999999999932</v>
      </c>
      <c r="M111" s="398">
        <f>B111/K111</f>
        <v>1.1007149518184642</v>
      </c>
      <c r="N111"/>
    </row>
    <row r="112" spans="1:14" s="105" customFormat="1" ht="15" customHeight="1">
      <c r="A112" s="484" t="s">
        <v>18</v>
      </c>
      <c r="B112" s="116">
        <v>315.61</v>
      </c>
      <c r="C112" s="714"/>
      <c r="D112" s="383">
        <f t="shared" ref="D112:D131" si="28">B112-C112</f>
        <v>315.61</v>
      </c>
      <c r="E112" s="384" t="e">
        <f t="shared" ref="E112:E131" si="29">B112/C112</f>
        <v>#DIV/0!</v>
      </c>
      <c r="F112" s="288">
        <v>315.48</v>
      </c>
      <c r="G112" s="715">
        <v>314.85000000000002</v>
      </c>
      <c r="H112" s="516">
        <f t="shared" ref="H112:H131" si="30">F112-G112</f>
        <v>0.62999999999999545</v>
      </c>
      <c r="I112" s="259">
        <f t="shared" ref="I112:I131" si="31">B112-F112</f>
        <v>0.12999999999999545</v>
      </c>
      <c r="J112" s="299">
        <f t="shared" ref="J112:J131" si="32">B112/F112</f>
        <v>1.0004120704957524</v>
      </c>
      <c r="K112" s="116">
        <v>298.87</v>
      </c>
      <c r="L112" s="432">
        <f t="shared" ref="L112:L131" si="33">B112-K112</f>
        <v>16.740000000000009</v>
      </c>
      <c r="M112" s="400">
        <f t="shared" ref="M112:M131" si="34">B112/K112</f>
        <v>1.0560109746712618</v>
      </c>
      <c r="N112"/>
    </row>
    <row r="113" spans="1:14" s="3" customFormat="1" ht="15" customHeight="1">
      <c r="A113" s="485" t="s">
        <v>19</v>
      </c>
      <c r="B113" s="369">
        <v>746.69</v>
      </c>
      <c r="C113" s="716"/>
      <c r="D113" s="386">
        <f t="shared" si="28"/>
        <v>746.69</v>
      </c>
      <c r="E113" s="387" t="e">
        <f t="shared" si="29"/>
        <v>#DIV/0!</v>
      </c>
      <c r="F113" s="496">
        <v>738.1</v>
      </c>
      <c r="G113" s="717">
        <v>724.59</v>
      </c>
      <c r="H113" s="525">
        <f t="shared" si="30"/>
        <v>13.509999999999991</v>
      </c>
      <c r="I113" s="371">
        <f t="shared" si="31"/>
        <v>8.5900000000000318</v>
      </c>
      <c r="J113" s="457">
        <f t="shared" si="32"/>
        <v>1.0116379894323262</v>
      </c>
      <c r="K113" s="369">
        <v>666.23</v>
      </c>
      <c r="L113" s="418">
        <f t="shared" si="33"/>
        <v>80.460000000000036</v>
      </c>
      <c r="M113" s="402">
        <f t="shared" si="34"/>
        <v>1.1207691037629648</v>
      </c>
      <c r="N113"/>
    </row>
    <row r="114" spans="1:14" s="3" customFormat="1" ht="15" customHeight="1">
      <c r="A114" s="484" t="s">
        <v>20</v>
      </c>
      <c r="B114" s="116">
        <v>84</v>
      </c>
      <c r="C114" s="714"/>
      <c r="D114" s="383">
        <f t="shared" si="28"/>
        <v>84</v>
      </c>
      <c r="E114" s="384" t="e">
        <f t="shared" si="29"/>
        <v>#DIV/0!</v>
      </c>
      <c r="F114" s="288">
        <v>82.4</v>
      </c>
      <c r="G114" s="715">
        <v>81.7</v>
      </c>
      <c r="H114" s="516">
        <f t="shared" si="30"/>
        <v>0.70000000000000284</v>
      </c>
      <c r="I114" s="259">
        <f t="shared" si="31"/>
        <v>1.5999999999999943</v>
      </c>
      <c r="J114" s="299">
        <f t="shared" si="32"/>
        <v>1.0194174757281553</v>
      </c>
      <c r="K114" s="116">
        <v>77.849999999999994</v>
      </c>
      <c r="L114" s="432">
        <f t="shared" si="33"/>
        <v>6.1500000000000057</v>
      </c>
      <c r="M114" s="400">
        <f t="shared" si="34"/>
        <v>1.0789980732177264</v>
      </c>
      <c r="N114"/>
    </row>
    <row r="115" spans="1:14" s="101" customFormat="1" ht="15" customHeight="1">
      <c r="A115" s="486" t="s">
        <v>21</v>
      </c>
      <c r="B115" s="102">
        <v>11.3</v>
      </c>
      <c r="C115" s="718"/>
      <c r="D115" s="389">
        <f t="shared" si="28"/>
        <v>11.3</v>
      </c>
      <c r="E115" s="390" t="e">
        <f t="shared" si="29"/>
        <v>#DIV/0!</v>
      </c>
      <c r="F115" s="291">
        <v>10.7</v>
      </c>
      <c r="G115" s="719">
        <v>10.5</v>
      </c>
      <c r="H115" s="517">
        <f t="shared" si="30"/>
        <v>0.19999999999999929</v>
      </c>
      <c r="I115" s="199">
        <f t="shared" si="31"/>
        <v>0.60000000000000142</v>
      </c>
      <c r="J115" s="302">
        <f t="shared" si="32"/>
        <v>1.0560747663551404</v>
      </c>
      <c r="K115" s="102">
        <v>9.15</v>
      </c>
      <c r="L115" s="511">
        <f t="shared" si="33"/>
        <v>2.1500000000000004</v>
      </c>
      <c r="M115" s="459">
        <f t="shared" si="34"/>
        <v>1.2349726775956285</v>
      </c>
      <c r="N115" s="3"/>
    </row>
    <row r="116" spans="1:14" s="101" customFormat="1" ht="15" customHeight="1">
      <c r="A116" s="486" t="s">
        <v>25</v>
      </c>
      <c r="B116" s="102">
        <v>61</v>
      </c>
      <c r="C116" s="718"/>
      <c r="D116" s="389">
        <f t="shared" si="28"/>
        <v>61</v>
      </c>
      <c r="E116" s="390" t="e">
        <f t="shared" si="29"/>
        <v>#DIV/0!</v>
      </c>
      <c r="F116" s="291">
        <v>60</v>
      </c>
      <c r="G116" s="719">
        <v>59.5</v>
      </c>
      <c r="H116" s="517">
        <f t="shared" si="30"/>
        <v>0.5</v>
      </c>
      <c r="I116" s="199">
        <f t="shared" si="31"/>
        <v>1</v>
      </c>
      <c r="J116" s="302">
        <f t="shared" si="32"/>
        <v>1.0166666666666666</v>
      </c>
      <c r="K116" s="102">
        <v>57.5</v>
      </c>
      <c r="L116" s="511">
        <f t="shared" si="33"/>
        <v>3.5</v>
      </c>
      <c r="M116" s="459">
        <f t="shared" si="34"/>
        <v>1.0608695652173914</v>
      </c>
      <c r="N116" s="3"/>
    </row>
    <row r="117" spans="1:14" s="3" customFormat="1" ht="15" customHeight="1">
      <c r="A117" s="355" t="s">
        <v>49</v>
      </c>
      <c r="B117" s="84">
        <v>11.7</v>
      </c>
      <c r="C117" s="720"/>
      <c r="D117" s="392">
        <f t="shared" si="28"/>
        <v>11.7</v>
      </c>
      <c r="E117" s="393" t="e">
        <f t="shared" si="29"/>
        <v>#DIV/0!</v>
      </c>
      <c r="F117" s="295">
        <v>11.7</v>
      </c>
      <c r="G117" s="721">
        <v>11.7</v>
      </c>
      <c r="H117" s="518">
        <f t="shared" si="30"/>
        <v>0</v>
      </c>
      <c r="I117" s="203">
        <f t="shared" si="31"/>
        <v>0</v>
      </c>
      <c r="J117" s="303">
        <f t="shared" si="32"/>
        <v>1</v>
      </c>
      <c r="K117" s="84">
        <v>11.2</v>
      </c>
      <c r="L117" s="512">
        <f t="shared" si="33"/>
        <v>0.5</v>
      </c>
      <c r="M117" s="460">
        <f t="shared" si="34"/>
        <v>1.0446428571428572</v>
      </c>
    </row>
    <row r="118" spans="1:14" s="105" customFormat="1" ht="15" customHeight="1">
      <c r="A118" s="484" t="s">
        <v>24</v>
      </c>
      <c r="B118" s="116">
        <v>206.05</v>
      </c>
      <c r="C118" s="714"/>
      <c r="D118" s="383">
        <f t="shared" si="28"/>
        <v>206.05</v>
      </c>
      <c r="E118" s="384" t="e">
        <f t="shared" si="29"/>
        <v>#DIV/0!</v>
      </c>
      <c r="F118" s="288">
        <v>200</v>
      </c>
      <c r="G118" s="715">
        <v>199.48</v>
      </c>
      <c r="H118" s="516">
        <f t="shared" si="30"/>
        <v>0.52000000000001023</v>
      </c>
      <c r="I118" s="259">
        <f t="shared" si="31"/>
        <v>6.0500000000000114</v>
      </c>
      <c r="J118" s="299">
        <f t="shared" si="32"/>
        <v>1.0302500000000001</v>
      </c>
      <c r="K118" s="116">
        <v>196.44</v>
      </c>
      <c r="L118" s="432">
        <f t="shared" si="33"/>
        <v>9.6100000000000136</v>
      </c>
      <c r="M118" s="400">
        <f t="shared" si="34"/>
        <v>1.0489207900631237</v>
      </c>
      <c r="N118"/>
    </row>
    <row r="119" spans="1:14" s="105" customFormat="1" ht="15" customHeight="1">
      <c r="A119" s="486" t="s">
        <v>50</v>
      </c>
      <c r="B119" s="102">
        <v>15.9</v>
      </c>
      <c r="C119" s="718"/>
      <c r="D119" s="389">
        <f t="shared" si="28"/>
        <v>15.9</v>
      </c>
      <c r="E119" s="390" t="e">
        <f t="shared" si="29"/>
        <v>#DIV/0!</v>
      </c>
      <c r="F119" s="291">
        <v>15.1</v>
      </c>
      <c r="G119" s="719">
        <v>15.1</v>
      </c>
      <c r="H119" s="517">
        <f t="shared" si="30"/>
        <v>0</v>
      </c>
      <c r="I119" s="199">
        <f t="shared" si="31"/>
        <v>0.80000000000000071</v>
      </c>
      <c r="J119" s="302">
        <f t="shared" si="32"/>
        <v>1.0529801324503312</v>
      </c>
      <c r="K119" s="102">
        <v>14.85</v>
      </c>
      <c r="L119" s="511">
        <f t="shared" si="33"/>
        <v>1.0500000000000007</v>
      </c>
      <c r="M119" s="459">
        <f t="shared" si="34"/>
        <v>1.0707070707070707</v>
      </c>
      <c r="N119" s="3"/>
    </row>
    <row r="120" spans="1:14" s="101" customFormat="1" ht="15" customHeight="1">
      <c r="A120" s="484" t="s">
        <v>55</v>
      </c>
      <c r="B120" s="116">
        <v>75</v>
      </c>
      <c r="C120" s="714"/>
      <c r="D120" s="383">
        <f t="shared" si="28"/>
        <v>75</v>
      </c>
      <c r="E120" s="384" t="e">
        <f t="shared" si="29"/>
        <v>#DIV/0!</v>
      </c>
      <c r="F120" s="288">
        <v>72.5</v>
      </c>
      <c r="G120" s="715">
        <v>73</v>
      </c>
      <c r="H120" s="516">
        <f t="shared" si="30"/>
        <v>-0.5</v>
      </c>
      <c r="I120" s="259">
        <f t="shared" si="31"/>
        <v>2.5</v>
      </c>
      <c r="J120" s="299">
        <f t="shared" si="32"/>
        <v>1.0344827586206897</v>
      </c>
      <c r="K120" s="116">
        <v>73.5</v>
      </c>
      <c r="L120" s="432">
        <f t="shared" si="33"/>
        <v>1.5</v>
      </c>
      <c r="M120" s="400">
        <f t="shared" si="34"/>
        <v>1.0204081632653061</v>
      </c>
      <c r="N120" s="105"/>
    </row>
    <row r="121" spans="1:14" s="630" customFormat="1" ht="15" customHeight="1">
      <c r="A121" s="486" t="s">
        <v>36</v>
      </c>
      <c r="B121" s="102">
        <v>15.1</v>
      </c>
      <c r="C121" s="718"/>
      <c r="D121" s="389">
        <f t="shared" si="28"/>
        <v>15.1</v>
      </c>
      <c r="E121" s="390" t="e">
        <f t="shared" si="29"/>
        <v>#DIV/0!</v>
      </c>
      <c r="F121" s="291">
        <v>15.1</v>
      </c>
      <c r="G121" s="719">
        <v>15.1</v>
      </c>
      <c r="H121" s="517">
        <f t="shared" si="30"/>
        <v>0</v>
      </c>
      <c r="I121" s="199">
        <f t="shared" si="31"/>
        <v>0</v>
      </c>
      <c r="J121" s="302">
        <f t="shared" si="32"/>
        <v>1</v>
      </c>
      <c r="K121" s="102">
        <v>15.2</v>
      </c>
      <c r="L121" s="511">
        <f t="shared" si="33"/>
        <v>-9.9999999999999645E-2</v>
      </c>
      <c r="M121" s="459">
        <f t="shared" si="34"/>
        <v>0.99342105263157898</v>
      </c>
      <c r="N121" s="3"/>
    </row>
    <row r="122" spans="1:14" ht="15" customHeight="1">
      <c r="A122" s="486" t="s">
        <v>37</v>
      </c>
      <c r="B122" s="102">
        <v>40.700000000000003</v>
      </c>
      <c r="C122" s="718"/>
      <c r="D122" s="389">
        <f t="shared" si="28"/>
        <v>40.700000000000003</v>
      </c>
      <c r="E122" s="390" t="e">
        <f t="shared" si="29"/>
        <v>#DIV/0!</v>
      </c>
      <c r="F122" s="291">
        <v>39.799999999999997</v>
      </c>
      <c r="G122" s="719">
        <v>38.6</v>
      </c>
      <c r="H122" s="517">
        <f t="shared" si="30"/>
        <v>1.1999999999999957</v>
      </c>
      <c r="I122" s="199">
        <f t="shared" si="31"/>
        <v>0.90000000000000568</v>
      </c>
      <c r="J122" s="302">
        <f t="shared" si="32"/>
        <v>1.0226130653266332</v>
      </c>
      <c r="K122" s="102">
        <v>37.299999999999997</v>
      </c>
      <c r="L122" s="511">
        <f t="shared" si="33"/>
        <v>3.4000000000000057</v>
      </c>
      <c r="M122" s="459">
        <f t="shared" si="34"/>
        <v>1.0911528150134049</v>
      </c>
      <c r="N122" s="3"/>
    </row>
    <row r="123" spans="1:14" ht="15" customHeight="1">
      <c r="A123" s="486" t="s">
        <v>30</v>
      </c>
      <c r="B123" s="102">
        <v>44.45</v>
      </c>
      <c r="C123" s="718"/>
      <c r="D123" s="389">
        <f t="shared" si="28"/>
        <v>44.45</v>
      </c>
      <c r="E123" s="390" t="e">
        <f t="shared" si="29"/>
        <v>#DIV/0!</v>
      </c>
      <c r="F123" s="291">
        <v>43</v>
      </c>
      <c r="G123" s="719">
        <v>43.1</v>
      </c>
      <c r="H123" s="517">
        <f t="shared" si="30"/>
        <v>-0.10000000000000142</v>
      </c>
      <c r="I123" s="199">
        <f t="shared" si="31"/>
        <v>1.4500000000000028</v>
      </c>
      <c r="J123" s="302">
        <f t="shared" si="32"/>
        <v>1.0337209302325583</v>
      </c>
      <c r="K123" s="102">
        <v>41.15</v>
      </c>
      <c r="L123" s="511">
        <f t="shared" si="33"/>
        <v>3.3000000000000043</v>
      </c>
      <c r="M123" s="459">
        <f t="shared" si="34"/>
        <v>1.0801944106925883</v>
      </c>
      <c r="N123" s="101"/>
    </row>
    <row r="124" spans="1:14" ht="15" customHeight="1">
      <c r="A124" s="486" t="s">
        <v>40</v>
      </c>
      <c r="B124" s="102">
        <v>10.3</v>
      </c>
      <c r="C124" s="718"/>
      <c r="D124" s="389">
        <f t="shared" si="28"/>
        <v>10.3</v>
      </c>
      <c r="E124" s="390" t="e">
        <f t="shared" si="29"/>
        <v>#DIV/0!</v>
      </c>
      <c r="F124" s="291">
        <v>9.9</v>
      </c>
      <c r="G124" s="719">
        <v>9.9</v>
      </c>
      <c r="H124" s="517">
        <f t="shared" si="30"/>
        <v>0</v>
      </c>
      <c r="I124" s="199">
        <f t="shared" si="31"/>
        <v>0.40000000000000036</v>
      </c>
      <c r="J124" s="302">
        <f t="shared" si="32"/>
        <v>1.0404040404040404</v>
      </c>
      <c r="K124" s="102">
        <v>10.119999999999999</v>
      </c>
      <c r="L124" s="511">
        <f t="shared" si="33"/>
        <v>0.18000000000000149</v>
      </c>
      <c r="M124" s="459">
        <f t="shared" si="34"/>
        <v>1.0177865612648223</v>
      </c>
      <c r="N124" s="101"/>
    </row>
    <row r="125" spans="1:14" ht="15" customHeight="1">
      <c r="A125" s="355" t="s">
        <v>23</v>
      </c>
      <c r="B125" s="84">
        <v>14.1</v>
      </c>
      <c r="C125" s="720"/>
      <c r="D125" s="392">
        <f t="shared" si="28"/>
        <v>14.1</v>
      </c>
      <c r="E125" s="393" t="e">
        <f t="shared" si="29"/>
        <v>#DIV/0!</v>
      </c>
      <c r="F125" s="295">
        <v>12.92</v>
      </c>
      <c r="G125" s="721">
        <v>12.9</v>
      </c>
      <c r="H125" s="518">
        <f t="shared" si="30"/>
        <v>1.9999999999999574E-2</v>
      </c>
      <c r="I125" s="203">
        <f t="shared" si="31"/>
        <v>1.1799999999999997</v>
      </c>
      <c r="J125" s="303">
        <f t="shared" si="32"/>
        <v>1.0913312693498451</v>
      </c>
      <c r="K125" s="84">
        <v>12.35</v>
      </c>
      <c r="L125" s="512">
        <f t="shared" si="33"/>
        <v>1.75</v>
      </c>
      <c r="M125" s="460">
        <f t="shared" si="34"/>
        <v>1.1417004048582995</v>
      </c>
      <c r="N125" s="3"/>
    </row>
    <row r="126" spans="1:14" ht="15" customHeight="1">
      <c r="A126" s="484" t="s">
        <v>26</v>
      </c>
      <c r="B126" s="116">
        <v>238</v>
      </c>
      <c r="C126" s="714"/>
      <c r="D126" s="383">
        <f t="shared" si="28"/>
        <v>238</v>
      </c>
      <c r="E126" s="384" t="e">
        <f t="shared" si="29"/>
        <v>#DIV/0!</v>
      </c>
      <c r="F126" s="288">
        <v>232</v>
      </c>
      <c r="G126" s="715">
        <v>231</v>
      </c>
      <c r="H126" s="516">
        <f t="shared" si="30"/>
        <v>1</v>
      </c>
      <c r="I126" s="259">
        <f t="shared" si="31"/>
        <v>6</v>
      </c>
      <c r="J126" s="299">
        <f t="shared" si="32"/>
        <v>1.0258620689655173</v>
      </c>
      <c r="K126" s="116">
        <v>217.5</v>
      </c>
      <c r="L126" s="432">
        <f t="shared" si="33"/>
        <v>20.5</v>
      </c>
      <c r="M126" s="400">
        <f t="shared" si="34"/>
        <v>1.0942528735632184</v>
      </c>
      <c r="N126" s="105"/>
    </row>
    <row r="127" spans="1:14" ht="15" customHeight="1">
      <c r="A127" s="579" t="s">
        <v>126</v>
      </c>
      <c r="B127" s="588">
        <f>B111-B126</f>
        <v>824.3</v>
      </c>
      <c r="C127" s="722"/>
      <c r="D127" s="589">
        <f t="shared" si="28"/>
        <v>824.3</v>
      </c>
      <c r="E127" s="581" t="e">
        <f t="shared" si="29"/>
        <v>#DIV/0!</v>
      </c>
      <c r="F127" s="590">
        <f>F111-F126</f>
        <v>821.58999999999992</v>
      </c>
      <c r="G127" s="723">
        <v>808.43000000000006</v>
      </c>
      <c r="H127" s="592">
        <f t="shared" si="30"/>
        <v>13.159999999999854</v>
      </c>
      <c r="I127" s="593">
        <f t="shared" si="31"/>
        <v>2.7100000000000364</v>
      </c>
      <c r="J127" s="594">
        <f t="shared" si="32"/>
        <v>1.003298482211322</v>
      </c>
      <c r="K127" s="588">
        <f>K111-K126</f>
        <v>747.6</v>
      </c>
      <c r="L127" s="595">
        <f t="shared" si="33"/>
        <v>76.699999999999932</v>
      </c>
      <c r="M127" s="586">
        <f t="shared" si="34"/>
        <v>1.1025949705724987</v>
      </c>
      <c r="N127" s="579"/>
    </row>
    <row r="128" spans="1:14" ht="15" customHeight="1">
      <c r="A128" s="596" t="s">
        <v>127</v>
      </c>
      <c r="B128" s="580">
        <f>B126/B111</f>
        <v>0.22404217264426246</v>
      </c>
      <c r="C128" s="724"/>
      <c r="D128" s="581">
        <f t="shared" si="28"/>
        <v>0.22404217264426246</v>
      </c>
      <c r="E128" s="581" t="e">
        <f t="shared" si="29"/>
        <v>#DIV/0!</v>
      </c>
      <c r="F128" s="597">
        <f>F126/F111</f>
        <v>0.22019950834764948</v>
      </c>
      <c r="G128" s="725">
        <v>0.22223718768940667</v>
      </c>
      <c r="H128" s="594">
        <f t="shared" si="30"/>
        <v>-2.0376793417571926E-3</v>
      </c>
      <c r="I128" s="583">
        <f t="shared" si="31"/>
        <v>3.8426642966129798E-3</v>
      </c>
      <c r="J128" s="594">
        <f t="shared" si="32"/>
        <v>1.0174508305011571</v>
      </c>
      <c r="K128" s="580">
        <f>K126/K111</f>
        <v>0.22536524712465028</v>
      </c>
      <c r="L128" s="598">
        <f t="shared" si="33"/>
        <v>-1.3230744803878203E-3</v>
      </c>
      <c r="M128" s="586">
        <f t="shared" si="34"/>
        <v>0.99412919916771358</v>
      </c>
      <c r="N128" s="596"/>
    </row>
    <row r="129" spans="1:14" ht="15" customHeight="1">
      <c r="A129" s="484" t="s">
        <v>32</v>
      </c>
      <c r="B129" s="116">
        <v>23.21</v>
      </c>
      <c r="C129" s="714"/>
      <c r="D129" s="383">
        <f t="shared" si="28"/>
        <v>23.21</v>
      </c>
      <c r="E129" s="384" t="e">
        <f t="shared" si="29"/>
        <v>#DIV/0!</v>
      </c>
      <c r="F129" s="116">
        <v>21.99</v>
      </c>
      <c r="G129" s="715">
        <v>21.97</v>
      </c>
      <c r="H129" s="516">
        <f t="shared" si="30"/>
        <v>1.9999999999999574E-2</v>
      </c>
      <c r="I129" s="259">
        <f t="shared" si="31"/>
        <v>1.2200000000000024</v>
      </c>
      <c r="J129" s="299">
        <f t="shared" si="32"/>
        <v>1.0554797635288768</v>
      </c>
      <c r="K129" s="288">
        <v>20.440000000000001</v>
      </c>
      <c r="L129" s="432">
        <f t="shared" si="33"/>
        <v>2.7699999999999996</v>
      </c>
      <c r="M129" s="400">
        <f t="shared" si="34"/>
        <v>1.135518590998043</v>
      </c>
      <c r="N129" s="105"/>
    </row>
    <row r="130" spans="1:14" ht="15" customHeight="1">
      <c r="A130" s="486" t="s">
        <v>35</v>
      </c>
      <c r="B130" s="102">
        <v>8.4</v>
      </c>
      <c r="C130" s="718"/>
      <c r="D130" s="389">
        <f t="shared" si="28"/>
        <v>8.4</v>
      </c>
      <c r="E130" s="390" t="e">
        <f t="shared" si="29"/>
        <v>#DIV/0!</v>
      </c>
      <c r="F130" s="102">
        <v>8.4</v>
      </c>
      <c r="G130" s="719">
        <v>8.4</v>
      </c>
      <c r="H130" s="517">
        <f t="shared" si="30"/>
        <v>0</v>
      </c>
      <c r="I130" s="199">
        <f t="shared" si="31"/>
        <v>0</v>
      </c>
      <c r="J130" s="302">
        <f t="shared" si="32"/>
        <v>1</v>
      </c>
      <c r="K130" s="291">
        <v>8</v>
      </c>
      <c r="L130" s="511">
        <f t="shared" si="33"/>
        <v>0.40000000000000036</v>
      </c>
      <c r="M130" s="459">
        <f t="shared" si="34"/>
        <v>1.05</v>
      </c>
      <c r="N130" s="101"/>
    </row>
    <row r="131" spans="1:14" s="3" customFormat="1" ht="15" customHeight="1">
      <c r="A131" s="624" t="s">
        <v>97</v>
      </c>
      <c r="B131" s="621">
        <f>B129-B130</f>
        <v>14.81</v>
      </c>
      <c r="C131" s="726"/>
      <c r="D131" s="625">
        <f t="shared" si="28"/>
        <v>14.81</v>
      </c>
      <c r="E131" s="609" t="e">
        <f t="shared" si="29"/>
        <v>#DIV/0!</v>
      </c>
      <c r="F131" s="621">
        <f>F129-F130</f>
        <v>13.589999999999998</v>
      </c>
      <c r="G131" s="623">
        <v>13.569999999999999</v>
      </c>
      <c r="H131" s="626">
        <f t="shared" si="30"/>
        <v>1.9999999999999574E-2</v>
      </c>
      <c r="I131" s="627">
        <f t="shared" si="31"/>
        <v>1.2200000000000024</v>
      </c>
      <c r="J131" s="628">
        <f t="shared" si="32"/>
        <v>1.0897718910963945</v>
      </c>
      <c r="K131" s="621">
        <f>K129-K130</f>
        <v>12.440000000000001</v>
      </c>
      <c r="L131" s="629">
        <f t="shared" si="33"/>
        <v>2.3699999999999992</v>
      </c>
      <c r="M131" s="613">
        <f t="shared" si="34"/>
        <v>1.190514469453376</v>
      </c>
      <c r="N131" s="630"/>
    </row>
    <row r="132" spans="1:14" s="3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3" customFormat="1" ht="15.6">
      <c r="A133" s="2" t="s">
        <v>309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88"/>
    </row>
    <row r="135" spans="1:14" s="3" customFormat="1" ht="34.799999999999997">
      <c r="A135" s="524" t="s">
        <v>63</v>
      </c>
      <c r="B135" s="337" t="s">
        <v>254</v>
      </c>
      <c r="C135" s="377" t="s">
        <v>255</v>
      </c>
      <c r="D135" s="378" t="s">
        <v>256</v>
      </c>
      <c r="E135" s="379" t="s">
        <v>257</v>
      </c>
      <c r="F135" s="337" t="s">
        <v>286</v>
      </c>
      <c r="G135" s="123" t="s">
        <v>287</v>
      </c>
      <c r="H135" s="513" t="s">
        <v>288</v>
      </c>
      <c r="I135" s="505" t="s">
        <v>206</v>
      </c>
      <c r="J135" s="124" t="s">
        <v>207</v>
      </c>
      <c r="K135" s="339" t="s">
        <v>310</v>
      </c>
      <c r="L135" s="431" t="s">
        <v>191</v>
      </c>
      <c r="M135" s="406" t="s">
        <v>192</v>
      </c>
      <c r="N135"/>
    </row>
    <row r="136" spans="1:14" s="105" customFormat="1" ht="15" customHeight="1">
      <c r="A136" s="483"/>
      <c r="B136" s="338" t="s">
        <v>16</v>
      </c>
      <c r="C136" s="20" t="s">
        <v>16</v>
      </c>
      <c r="D136" s="380" t="s">
        <v>16</v>
      </c>
      <c r="E136" s="381" t="s">
        <v>1</v>
      </c>
      <c r="F136" s="338" t="s">
        <v>16</v>
      </c>
      <c r="G136" s="27" t="s">
        <v>16</v>
      </c>
      <c r="H136" s="514" t="s">
        <v>16</v>
      </c>
      <c r="I136" s="6" t="s">
        <v>16</v>
      </c>
      <c r="J136" s="6" t="s">
        <v>1</v>
      </c>
      <c r="K136" s="341" t="s">
        <v>16</v>
      </c>
      <c r="L136" s="396" t="s">
        <v>16</v>
      </c>
      <c r="M136" s="407" t="s">
        <v>1</v>
      </c>
      <c r="N136"/>
    </row>
    <row r="137" spans="1:14" s="3" customFormat="1" ht="15" customHeight="1">
      <c r="A137" s="484" t="s">
        <v>17</v>
      </c>
      <c r="B137" s="260">
        <f t="shared" ref="B137:C152" si="35">B111-B85</f>
        <v>411.53999999999996</v>
      </c>
      <c r="C137" s="461">
        <f t="shared" si="35"/>
        <v>0</v>
      </c>
      <c r="D137" s="461">
        <f>B137-C137</f>
        <v>411.53999999999996</v>
      </c>
      <c r="E137" s="509" t="e">
        <f>B137/C137</f>
        <v>#DIV/0!</v>
      </c>
      <c r="F137" s="260">
        <f t="shared" ref="F137:G152" si="36">F111-F85</f>
        <v>419.64999999999986</v>
      </c>
      <c r="G137" s="261">
        <f t="shared" si="36"/>
        <v>409.19000000000005</v>
      </c>
      <c r="H137" s="533">
        <f>F137-G137</f>
        <v>10.459999999999809</v>
      </c>
      <c r="I137" s="534">
        <f>B137-F137</f>
        <v>-8.1099999999999</v>
      </c>
      <c r="J137" s="297">
        <f>B137/F137</f>
        <v>0.98067437150005976</v>
      </c>
      <c r="K137" s="519">
        <f t="shared" ref="K137:K152" si="37">K111-K85</f>
        <v>362.1</v>
      </c>
      <c r="L137" s="544">
        <f>B137-K137</f>
        <v>49.439999999999941</v>
      </c>
      <c r="M137" s="467">
        <f>B137/K137</f>
        <v>1.136536868268434</v>
      </c>
      <c r="N137"/>
    </row>
    <row r="138" spans="1:14" s="3" customFormat="1" ht="15" customHeight="1">
      <c r="A138" s="484" t="s">
        <v>18</v>
      </c>
      <c r="B138" s="265">
        <f t="shared" si="35"/>
        <v>177.81</v>
      </c>
      <c r="C138" s="410">
        <f t="shared" si="35"/>
        <v>0</v>
      </c>
      <c r="D138" s="410">
        <f t="shared" ref="D138:D156" si="38">B138-C138</f>
        <v>177.81</v>
      </c>
      <c r="E138" s="411" t="e">
        <f t="shared" ref="E138:E156" si="39">B138/C138</f>
        <v>#DIV/0!</v>
      </c>
      <c r="F138" s="265">
        <f t="shared" si="36"/>
        <v>175.77</v>
      </c>
      <c r="G138" s="266">
        <f t="shared" si="36"/>
        <v>173.87000000000003</v>
      </c>
      <c r="H138" s="535">
        <f t="shared" ref="H138:H156" si="40">F138-G138</f>
        <v>1.8999999999999773</v>
      </c>
      <c r="I138" s="536">
        <f t="shared" ref="I138:I156" si="41">B138-F138</f>
        <v>2.039999999999992</v>
      </c>
      <c r="J138" s="279">
        <f t="shared" ref="J138:J156" si="42">B138/F138</f>
        <v>1.0116060761222052</v>
      </c>
      <c r="K138" s="520">
        <f t="shared" si="37"/>
        <v>168.74</v>
      </c>
      <c r="L138" s="545">
        <f t="shared" ref="L138:L156" si="43">B138-K138</f>
        <v>9.0699999999999932</v>
      </c>
      <c r="M138" s="438">
        <f t="shared" ref="M138:M156" si="44">B138/K138</f>
        <v>1.0537513334123503</v>
      </c>
      <c r="N138"/>
    </row>
    <row r="139" spans="1:14" s="101" customFormat="1" ht="15" customHeight="1">
      <c r="A139" s="485" t="s">
        <v>19</v>
      </c>
      <c r="B139" s="419">
        <f t="shared" si="35"/>
        <v>233.63000000000011</v>
      </c>
      <c r="C139" s="421">
        <f t="shared" si="35"/>
        <v>0</v>
      </c>
      <c r="D139" s="421">
        <f t="shared" si="38"/>
        <v>233.63000000000011</v>
      </c>
      <c r="E139" s="422" t="e">
        <f t="shared" si="39"/>
        <v>#DIV/0!</v>
      </c>
      <c r="F139" s="419">
        <f t="shared" si="36"/>
        <v>243.87</v>
      </c>
      <c r="G139" s="423">
        <f t="shared" si="36"/>
        <v>235.32000000000005</v>
      </c>
      <c r="H139" s="537">
        <f t="shared" si="40"/>
        <v>8.5499999999999545</v>
      </c>
      <c r="I139" s="538">
        <f t="shared" si="41"/>
        <v>-10.239999999999895</v>
      </c>
      <c r="J139" s="425">
        <f t="shared" si="42"/>
        <v>0.95801041538524667</v>
      </c>
      <c r="K139" s="526">
        <f t="shared" si="37"/>
        <v>193.36</v>
      </c>
      <c r="L139" s="546">
        <f t="shared" si="43"/>
        <v>40.270000000000095</v>
      </c>
      <c r="M139" s="439">
        <f t="shared" si="44"/>
        <v>1.2082643773272657</v>
      </c>
      <c r="N139"/>
    </row>
    <row r="140" spans="1:14" s="101" customFormat="1" ht="15" customHeight="1">
      <c r="A140" s="484" t="s">
        <v>20</v>
      </c>
      <c r="B140" s="265">
        <f t="shared" si="35"/>
        <v>18.700000000000003</v>
      </c>
      <c r="C140" s="410">
        <f t="shared" si="35"/>
        <v>0</v>
      </c>
      <c r="D140" s="410">
        <f t="shared" si="38"/>
        <v>18.700000000000003</v>
      </c>
      <c r="E140" s="411" t="e">
        <f t="shared" si="39"/>
        <v>#DIV/0!</v>
      </c>
      <c r="F140" s="265">
        <f t="shared" si="36"/>
        <v>18.600000000000009</v>
      </c>
      <c r="G140" s="266">
        <f t="shared" si="36"/>
        <v>18.600000000000001</v>
      </c>
      <c r="H140" s="535">
        <f t="shared" si="40"/>
        <v>0</v>
      </c>
      <c r="I140" s="536">
        <f t="shared" si="41"/>
        <v>9.9999999999994316E-2</v>
      </c>
      <c r="J140" s="279">
        <f t="shared" si="42"/>
        <v>1.0053763440860213</v>
      </c>
      <c r="K140" s="520">
        <f t="shared" si="37"/>
        <v>17.299999999999997</v>
      </c>
      <c r="L140" s="545">
        <f t="shared" si="43"/>
        <v>1.4000000000000057</v>
      </c>
      <c r="M140" s="438">
        <f t="shared" si="44"/>
        <v>1.0809248554913298</v>
      </c>
      <c r="N140"/>
    </row>
    <row r="141" spans="1:14" s="3" customFormat="1" ht="15" customHeight="1">
      <c r="A141" s="486" t="s">
        <v>21</v>
      </c>
      <c r="B141" s="267">
        <f t="shared" si="35"/>
        <v>3.8000000000000007</v>
      </c>
      <c r="C141" s="413">
        <f t="shared" si="35"/>
        <v>0</v>
      </c>
      <c r="D141" s="413">
        <f t="shared" si="38"/>
        <v>3.8000000000000007</v>
      </c>
      <c r="E141" s="414" t="e">
        <f t="shared" si="39"/>
        <v>#DIV/0!</v>
      </c>
      <c r="F141" s="267">
        <f t="shared" si="36"/>
        <v>3.6999999999999993</v>
      </c>
      <c r="G141" s="268">
        <f t="shared" si="36"/>
        <v>3.7</v>
      </c>
      <c r="H141" s="539">
        <f t="shared" si="40"/>
        <v>0</v>
      </c>
      <c r="I141" s="540">
        <f t="shared" si="41"/>
        <v>0.10000000000000142</v>
      </c>
      <c r="J141" s="281">
        <f t="shared" si="42"/>
        <v>1.0270270270270274</v>
      </c>
      <c r="K141" s="521">
        <f t="shared" si="37"/>
        <v>3.3000000000000007</v>
      </c>
      <c r="L141" s="547">
        <f t="shared" si="43"/>
        <v>0.5</v>
      </c>
      <c r="M141" s="440">
        <f t="shared" si="44"/>
        <v>1.1515151515151514</v>
      </c>
    </row>
    <row r="142" spans="1:14" s="105" customFormat="1" ht="15" customHeight="1">
      <c r="A142" s="486" t="s">
        <v>25</v>
      </c>
      <c r="B142" s="267">
        <f t="shared" si="35"/>
        <v>9</v>
      </c>
      <c r="C142" s="413">
        <f t="shared" si="35"/>
        <v>0</v>
      </c>
      <c r="D142" s="413">
        <f t="shared" si="38"/>
        <v>9</v>
      </c>
      <c r="E142" s="414" t="e">
        <f t="shared" si="39"/>
        <v>#DIV/0!</v>
      </c>
      <c r="F142" s="267">
        <f t="shared" si="36"/>
        <v>9</v>
      </c>
      <c r="G142" s="268">
        <f t="shared" si="36"/>
        <v>9</v>
      </c>
      <c r="H142" s="539">
        <f t="shared" si="40"/>
        <v>0</v>
      </c>
      <c r="I142" s="540">
        <f t="shared" si="41"/>
        <v>0</v>
      </c>
      <c r="J142" s="281">
        <f t="shared" si="42"/>
        <v>1</v>
      </c>
      <c r="K142" s="521">
        <f t="shared" si="37"/>
        <v>8.5</v>
      </c>
      <c r="L142" s="547">
        <f t="shared" si="43"/>
        <v>0.5</v>
      </c>
      <c r="M142" s="440">
        <f t="shared" si="44"/>
        <v>1.0588235294117647</v>
      </c>
      <c r="N142" s="3"/>
    </row>
    <row r="143" spans="1:14" s="105" customFormat="1" ht="15" customHeight="1">
      <c r="A143" s="355" t="s">
        <v>49</v>
      </c>
      <c r="B143" s="272">
        <f t="shared" si="35"/>
        <v>5.8999999999999995</v>
      </c>
      <c r="C143" s="416">
        <f t="shared" si="35"/>
        <v>0</v>
      </c>
      <c r="D143" s="416">
        <f t="shared" si="38"/>
        <v>5.8999999999999995</v>
      </c>
      <c r="E143" s="417" t="e">
        <f t="shared" si="39"/>
        <v>#DIV/0!</v>
      </c>
      <c r="F143" s="272">
        <f t="shared" si="36"/>
        <v>5.8999999999999995</v>
      </c>
      <c r="G143" s="273">
        <f t="shared" si="36"/>
        <v>5.8999999999999995</v>
      </c>
      <c r="H143" s="541">
        <f t="shared" si="40"/>
        <v>0</v>
      </c>
      <c r="I143" s="542">
        <f t="shared" si="41"/>
        <v>0</v>
      </c>
      <c r="J143" s="275">
        <f t="shared" si="42"/>
        <v>1</v>
      </c>
      <c r="K143" s="522">
        <f t="shared" si="37"/>
        <v>5.4999999999999991</v>
      </c>
      <c r="L143" s="548">
        <f t="shared" si="43"/>
        <v>0.40000000000000036</v>
      </c>
      <c r="M143" s="441">
        <f t="shared" si="44"/>
        <v>1.0727272727272728</v>
      </c>
      <c r="N143" s="3"/>
    </row>
    <row r="144" spans="1:14" s="101" customFormat="1" ht="15" customHeight="1">
      <c r="A144" s="484" t="s">
        <v>24</v>
      </c>
      <c r="B144" s="265">
        <f t="shared" si="35"/>
        <v>53.25</v>
      </c>
      <c r="C144" s="410">
        <f t="shared" si="35"/>
        <v>0</v>
      </c>
      <c r="D144" s="410">
        <f t="shared" si="38"/>
        <v>53.25</v>
      </c>
      <c r="E144" s="411" t="e">
        <f t="shared" si="39"/>
        <v>#DIV/0!</v>
      </c>
      <c r="F144" s="265">
        <f t="shared" si="36"/>
        <v>52.650000000000006</v>
      </c>
      <c r="G144" s="266">
        <f t="shared" si="36"/>
        <v>51.72999999999999</v>
      </c>
      <c r="H144" s="535">
        <f t="shared" si="40"/>
        <v>0.92000000000001592</v>
      </c>
      <c r="I144" s="536">
        <f t="shared" si="41"/>
        <v>0.59999999999999432</v>
      </c>
      <c r="J144" s="279">
        <f t="shared" si="42"/>
        <v>1.0113960113960112</v>
      </c>
      <c r="K144" s="520">
        <f t="shared" si="37"/>
        <v>51.539999999999992</v>
      </c>
      <c r="L144" s="545">
        <f t="shared" si="43"/>
        <v>1.710000000000008</v>
      </c>
      <c r="M144" s="438">
        <f t="shared" si="44"/>
        <v>1.0331781140861469</v>
      </c>
      <c r="N144"/>
    </row>
    <row r="145" spans="1:14" s="630" customFormat="1" ht="15" customHeight="1">
      <c r="A145" s="486" t="s">
        <v>50</v>
      </c>
      <c r="B145" s="267">
        <f t="shared" si="35"/>
        <v>2.5</v>
      </c>
      <c r="C145" s="413">
        <f t="shared" si="35"/>
        <v>0</v>
      </c>
      <c r="D145" s="413">
        <f t="shared" si="38"/>
        <v>2.5</v>
      </c>
      <c r="E145" s="414" t="e">
        <f t="shared" si="39"/>
        <v>#DIV/0!</v>
      </c>
      <c r="F145" s="267">
        <f t="shared" si="36"/>
        <v>2.4000000000000004</v>
      </c>
      <c r="G145" s="268">
        <f t="shared" si="36"/>
        <v>2.4000000000000004</v>
      </c>
      <c r="H145" s="539">
        <f t="shared" si="40"/>
        <v>0</v>
      </c>
      <c r="I145" s="540">
        <f t="shared" si="41"/>
        <v>9.9999999999999645E-2</v>
      </c>
      <c r="J145" s="281">
        <f t="shared" si="42"/>
        <v>1.0416666666666665</v>
      </c>
      <c r="K145" s="521">
        <f t="shared" si="37"/>
        <v>2.4000000000000004</v>
      </c>
      <c r="L145" s="547">
        <f t="shared" si="43"/>
        <v>9.9999999999999645E-2</v>
      </c>
      <c r="M145" s="440">
        <f t="shared" si="44"/>
        <v>1.0416666666666665</v>
      </c>
      <c r="N145" s="3"/>
    </row>
    <row r="146" spans="1:14" ht="15" customHeight="1">
      <c r="A146" s="484" t="s">
        <v>55</v>
      </c>
      <c r="B146" s="265">
        <f t="shared" si="35"/>
        <v>18.899999999999999</v>
      </c>
      <c r="C146" s="410">
        <f t="shared" si="35"/>
        <v>0</v>
      </c>
      <c r="D146" s="410">
        <f t="shared" si="38"/>
        <v>18.899999999999999</v>
      </c>
      <c r="E146" s="411" t="e">
        <f t="shared" si="39"/>
        <v>#DIV/0!</v>
      </c>
      <c r="F146" s="265">
        <f t="shared" si="36"/>
        <v>18.600000000000001</v>
      </c>
      <c r="G146" s="266">
        <f t="shared" si="36"/>
        <v>17.600000000000001</v>
      </c>
      <c r="H146" s="535">
        <f t="shared" si="40"/>
        <v>1</v>
      </c>
      <c r="I146" s="536">
        <f t="shared" si="41"/>
        <v>0.29999999999999716</v>
      </c>
      <c r="J146" s="279">
        <f t="shared" si="42"/>
        <v>1.0161290322580643</v>
      </c>
      <c r="K146" s="520">
        <f t="shared" si="37"/>
        <v>18</v>
      </c>
      <c r="L146" s="545">
        <f t="shared" si="43"/>
        <v>0.89999999999999858</v>
      </c>
      <c r="M146" s="438">
        <f t="shared" si="44"/>
        <v>1.0499999999999998</v>
      </c>
      <c r="N146" s="105"/>
    </row>
    <row r="147" spans="1:14" ht="15" customHeight="1">
      <c r="A147" s="486" t="s">
        <v>36</v>
      </c>
      <c r="B147" s="267">
        <f t="shared" si="35"/>
        <v>3.5999999999999996</v>
      </c>
      <c r="C147" s="413">
        <f t="shared" si="35"/>
        <v>0</v>
      </c>
      <c r="D147" s="413">
        <f t="shared" si="38"/>
        <v>3.5999999999999996</v>
      </c>
      <c r="E147" s="414" t="e">
        <f t="shared" si="39"/>
        <v>#DIV/0!</v>
      </c>
      <c r="F147" s="267">
        <f t="shared" si="36"/>
        <v>3.5999999999999996</v>
      </c>
      <c r="G147" s="268">
        <f t="shared" si="36"/>
        <v>3.5999999999999996</v>
      </c>
      <c r="H147" s="539">
        <f t="shared" si="40"/>
        <v>0</v>
      </c>
      <c r="I147" s="540">
        <f t="shared" si="41"/>
        <v>0</v>
      </c>
      <c r="J147" s="281">
        <f t="shared" si="42"/>
        <v>1</v>
      </c>
      <c r="K147" s="521">
        <f t="shared" si="37"/>
        <v>3.5999999999999996</v>
      </c>
      <c r="L147" s="547">
        <f t="shared" si="43"/>
        <v>0</v>
      </c>
      <c r="M147" s="440">
        <f t="shared" si="44"/>
        <v>1</v>
      </c>
      <c r="N147" s="3"/>
    </row>
    <row r="148" spans="1:14" ht="15" customHeight="1">
      <c r="A148" s="486" t="s">
        <v>37</v>
      </c>
      <c r="B148" s="267">
        <f t="shared" si="35"/>
        <v>18.000000000000004</v>
      </c>
      <c r="C148" s="413">
        <f t="shared" si="35"/>
        <v>0</v>
      </c>
      <c r="D148" s="413">
        <f t="shared" si="38"/>
        <v>18.000000000000004</v>
      </c>
      <c r="E148" s="414" t="e">
        <f t="shared" si="39"/>
        <v>#DIV/0!</v>
      </c>
      <c r="F148" s="267">
        <f t="shared" si="36"/>
        <v>17.799999999999997</v>
      </c>
      <c r="G148" s="268">
        <f t="shared" si="36"/>
        <v>17.600000000000001</v>
      </c>
      <c r="H148" s="539">
        <f t="shared" si="40"/>
        <v>0.19999999999999574</v>
      </c>
      <c r="I148" s="540">
        <f t="shared" si="41"/>
        <v>0.20000000000000639</v>
      </c>
      <c r="J148" s="281">
        <f t="shared" si="42"/>
        <v>1.0112359550561802</v>
      </c>
      <c r="K148" s="521">
        <f t="shared" si="37"/>
        <v>16.999999999999996</v>
      </c>
      <c r="L148" s="547">
        <f t="shared" si="43"/>
        <v>1.0000000000000071</v>
      </c>
      <c r="M148" s="440">
        <f t="shared" si="44"/>
        <v>1.0588235294117652</v>
      </c>
      <c r="N148" s="3"/>
    </row>
    <row r="149" spans="1:14" ht="15" customHeight="1">
      <c r="A149" s="486" t="s">
        <v>30</v>
      </c>
      <c r="B149" s="267">
        <f t="shared" si="35"/>
        <v>7.8000000000000043</v>
      </c>
      <c r="C149" s="413">
        <f t="shared" si="35"/>
        <v>0</v>
      </c>
      <c r="D149" s="413">
        <f t="shared" si="38"/>
        <v>7.8000000000000043</v>
      </c>
      <c r="E149" s="414" t="e">
        <f t="shared" si="39"/>
        <v>#DIV/0!</v>
      </c>
      <c r="F149" s="267">
        <f t="shared" si="36"/>
        <v>7.7999999999999972</v>
      </c>
      <c r="G149" s="268">
        <f t="shared" si="36"/>
        <v>8</v>
      </c>
      <c r="H149" s="539">
        <f t="shared" si="40"/>
        <v>-0.20000000000000284</v>
      </c>
      <c r="I149" s="540">
        <f t="shared" si="41"/>
        <v>7.1054273576010019E-15</v>
      </c>
      <c r="J149" s="281">
        <f t="shared" si="42"/>
        <v>1.0000000000000009</v>
      </c>
      <c r="K149" s="521">
        <f t="shared" si="37"/>
        <v>8.0499999999999972</v>
      </c>
      <c r="L149" s="547">
        <f t="shared" si="43"/>
        <v>-0.24999999999999289</v>
      </c>
      <c r="M149" s="440">
        <f t="shared" si="44"/>
        <v>0.96894409937888282</v>
      </c>
      <c r="N149" s="101"/>
    </row>
    <row r="150" spans="1:14" ht="15" customHeight="1">
      <c r="A150" s="486" t="s">
        <v>40</v>
      </c>
      <c r="B150" s="267">
        <f t="shared" si="35"/>
        <v>2.3000000000000007</v>
      </c>
      <c r="C150" s="413">
        <f t="shared" si="35"/>
        <v>0</v>
      </c>
      <c r="D150" s="413">
        <f t="shared" si="38"/>
        <v>2.3000000000000007</v>
      </c>
      <c r="E150" s="414" t="e">
        <f t="shared" si="39"/>
        <v>#DIV/0!</v>
      </c>
      <c r="F150" s="267">
        <f t="shared" si="36"/>
        <v>2.3000000000000007</v>
      </c>
      <c r="G150" s="268">
        <f t="shared" si="36"/>
        <v>2.3000000000000007</v>
      </c>
      <c r="H150" s="539">
        <f t="shared" si="40"/>
        <v>0</v>
      </c>
      <c r="I150" s="540">
        <f t="shared" si="41"/>
        <v>0</v>
      </c>
      <c r="J150" s="281">
        <f t="shared" si="42"/>
        <v>1</v>
      </c>
      <c r="K150" s="521">
        <f t="shared" si="37"/>
        <v>2.3199999999999994</v>
      </c>
      <c r="L150" s="547">
        <f t="shared" si="43"/>
        <v>-1.9999999999998685E-2</v>
      </c>
      <c r="M150" s="440">
        <f t="shared" si="44"/>
        <v>0.99137931034482818</v>
      </c>
      <c r="N150" s="101"/>
    </row>
    <row r="151" spans="1:14" ht="15" customHeight="1">
      <c r="A151" s="355" t="s">
        <v>23</v>
      </c>
      <c r="B151" s="272">
        <f t="shared" si="35"/>
        <v>5.6</v>
      </c>
      <c r="C151" s="416">
        <f t="shared" si="35"/>
        <v>0</v>
      </c>
      <c r="D151" s="416">
        <f t="shared" si="38"/>
        <v>5.6</v>
      </c>
      <c r="E151" s="417" t="e">
        <f t="shared" si="39"/>
        <v>#DIV/0!</v>
      </c>
      <c r="F151" s="272">
        <f t="shared" si="36"/>
        <v>5.42</v>
      </c>
      <c r="G151" s="273">
        <f t="shared" si="36"/>
        <v>5.4</v>
      </c>
      <c r="H151" s="541">
        <f t="shared" si="40"/>
        <v>1.9999999999999574E-2</v>
      </c>
      <c r="I151" s="542">
        <f t="shared" si="41"/>
        <v>0.17999999999999972</v>
      </c>
      <c r="J151" s="275">
        <f t="shared" si="42"/>
        <v>1.033210332103321</v>
      </c>
      <c r="K151" s="522">
        <f t="shared" si="37"/>
        <v>5.2799999999999994</v>
      </c>
      <c r="L151" s="548">
        <f t="shared" si="43"/>
        <v>0.32000000000000028</v>
      </c>
      <c r="M151" s="441">
        <f t="shared" si="44"/>
        <v>1.0606060606060608</v>
      </c>
      <c r="N151" s="3"/>
    </row>
    <row r="152" spans="1:14" ht="15" customHeight="1">
      <c r="A152" s="484" t="s">
        <v>26</v>
      </c>
      <c r="B152" s="265">
        <f t="shared" si="35"/>
        <v>72</v>
      </c>
      <c r="C152" s="410">
        <f t="shared" si="35"/>
        <v>0</v>
      </c>
      <c r="D152" s="410">
        <f t="shared" si="38"/>
        <v>72</v>
      </c>
      <c r="E152" s="411" t="e">
        <f t="shared" si="39"/>
        <v>#DIV/0!</v>
      </c>
      <c r="F152" s="265">
        <f t="shared" si="36"/>
        <v>70</v>
      </c>
      <c r="G152" s="266">
        <f t="shared" si="36"/>
        <v>70</v>
      </c>
      <c r="H152" s="535">
        <f t="shared" si="40"/>
        <v>0</v>
      </c>
      <c r="I152" s="536">
        <f t="shared" si="41"/>
        <v>2</v>
      </c>
      <c r="J152" s="279">
        <f t="shared" si="42"/>
        <v>1.0285714285714285</v>
      </c>
      <c r="K152" s="520">
        <f t="shared" si="37"/>
        <v>64</v>
      </c>
      <c r="L152" s="545">
        <f t="shared" si="43"/>
        <v>8</v>
      </c>
      <c r="M152" s="438">
        <f t="shared" si="44"/>
        <v>1.125</v>
      </c>
      <c r="N152" s="105"/>
    </row>
    <row r="153" spans="1:14" ht="15" customHeight="1">
      <c r="A153" s="579" t="s">
        <v>128</v>
      </c>
      <c r="B153" s="588">
        <f>B137-B152</f>
        <v>339.53999999999996</v>
      </c>
      <c r="C153" s="722">
        <f>C137-C152</f>
        <v>0</v>
      </c>
      <c r="D153" s="589">
        <f t="shared" si="38"/>
        <v>339.53999999999996</v>
      </c>
      <c r="E153" s="581" t="e">
        <f t="shared" si="39"/>
        <v>#DIV/0!</v>
      </c>
      <c r="F153" s="590">
        <f>F137-F152</f>
        <v>349.64999999999986</v>
      </c>
      <c r="G153" s="723">
        <f>G137-G152</f>
        <v>339.19000000000005</v>
      </c>
      <c r="H153" s="592">
        <f t="shared" si="40"/>
        <v>10.459999999999809</v>
      </c>
      <c r="I153" s="593">
        <f t="shared" si="41"/>
        <v>-10.1099999999999</v>
      </c>
      <c r="J153" s="594">
        <f t="shared" si="42"/>
        <v>0.97108537108537141</v>
      </c>
      <c r="K153" s="588">
        <f>K137-K152</f>
        <v>298.10000000000002</v>
      </c>
      <c r="L153" s="595">
        <f t="shared" si="43"/>
        <v>41.439999999999941</v>
      </c>
      <c r="M153" s="586">
        <f t="shared" si="44"/>
        <v>1.1390137537739011</v>
      </c>
      <c r="N153" s="579"/>
    </row>
    <row r="154" spans="1:14" ht="15" customHeight="1">
      <c r="A154" s="596" t="s">
        <v>129</v>
      </c>
      <c r="B154" s="580">
        <f>B152/B137</f>
        <v>0.17495261699956263</v>
      </c>
      <c r="C154" s="724" t="e">
        <f>C152/C137</f>
        <v>#DIV/0!</v>
      </c>
      <c r="D154" s="581" t="e">
        <f t="shared" si="38"/>
        <v>#DIV/0!</v>
      </c>
      <c r="E154" s="581" t="e">
        <f t="shared" si="39"/>
        <v>#DIV/0!</v>
      </c>
      <c r="F154" s="597">
        <f>F152/F137</f>
        <v>0.1668056713928274</v>
      </c>
      <c r="G154" s="725">
        <f>G152/G137</f>
        <v>0.17106967423446318</v>
      </c>
      <c r="H154" s="594">
        <f t="shared" si="40"/>
        <v>-4.2640028416357778E-3</v>
      </c>
      <c r="I154" s="583">
        <f t="shared" si="41"/>
        <v>8.1469456067352342E-3</v>
      </c>
      <c r="J154" s="594">
        <f t="shared" si="42"/>
        <v>1.0488409389123776</v>
      </c>
      <c r="K154" s="580">
        <f>K152/K137</f>
        <v>0.17674675504004417</v>
      </c>
      <c r="L154" s="598">
        <f t="shared" si="43"/>
        <v>-1.7941380404815355E-3</v>
      </c>
      <c r="M154" s="586">
        <f t="shared" si="44"/>
        <v>0.98984910336783805</v>
      </c>
      <c r="N154" s="596"/>
    </row>
    <row r="155" spans="1:14" s="3" customFormat="1" ht="15" customHeight="1">
      <c r="A155" s="484" t="s">
        <v>32</v>
      </c>
      <c r="B155" s="265">
        <f t="shared" ref="B155:C157" si="45">B129-B103</f>
        <v>2.7800000000000011</v>
      </c>
      <c r="C155" s="410">
        <f t="shared" si="45"/>
        <v>0</v>
      </c>
      <c r="D155" s="410">
        <f t="shared" si="38"/>
        <v>2.7800000000000011</v>
      </c>
      <c r="E155" s="411" t="e">
        <f t="shared" si="39"/>
        <v>#DIV/0!</v>
      </c>
      <c r="F155" s="265">
        <f t="shared" ref="F155:G157" si="46">F129-F103</f>
        <v>2.7799999999999976</v>
      </c>
      <c r="G155" s="266">
        <f t="shared" si="46"/>
        <v>2.7799999999999976</v>
      </c>
      <c r="H155" s="535">
        <f t="shared" si="40"/>
        <v>0</v>
      </c>
      <c r="I155" s="536">
        <f t="shared" si="41"/>
        <v>3.5527136788005009E-15</v>
      </c>
      <c r="J155" s="279">
        <f t="shared" si="42"/>
        <v>1.0000000000000013</v>
      </c>
      <c r="K155" s="520">
        <f>K129-K103</f>
        <v>2.7100000000000009</v>
      </c>
      <c r="L155" s="545">
        <f t="shared" si="43"/>
        <v>7.0000000000000284E-2</v>
      </c>
      <c r="M155" s="438">
        <f t="shared" si="44"/>
        <v>1.0258302583025831</v>
      </c>
      <c r="N155" s="105"/>
    </row>
    <row r="156" spans="1:14" s="3" customFormat="1" ht="15" customHeight="1">
      <c r="A156" s="486" t="s">
        <v>35</v>
      </c>
      <c r="B156" s="267">
        <f t="shared" si="45"/>
        <v>1.4000000000000004</v>
      </c>
      <c r="C156" s="413">
        <f t="shared" si="45"/>
        <v>0</v>
      </c>
      <c r="D156" s="413">
        <f t="shared" si="38"/>
        <v>1.4000000000000004</v>
      </c>
      <c r="E156" s="414" t="e">
        <f t="shared" si="39"/>
        <v>#DIV/0!</v>
      </c>
      <c r="F156" s="267">
        <f t="shared" si="46"/>
        <v>1.4000000000000004</v>
      </c>
      <c r="G156" s="268">
        <f t="shared" si="46"/>
        <v>1.4000000000000004</v>
      </c>
      <c r="H156" s="539">
        <f t="shared" si="40"/>
        <v>0</v>
      </c>
      <c r="I156" s="540">
        <f t="shared" si="41"/>
        <v>0</v>
      </c>
      <c r="J156" s="281">
        <f t="shared" si="42"/>
        <v>1</v>
      </c>
      <c r="K156" s="521">
        <f>K130-K104</f>
        <v>1.4000000000000004</v>
      </c>
      <c r="L156" s="547">
        <f t="shared" si="43"/>
        <v>0</v>
      </c>
      <c r="M156" s="440">
        <f t="shared" si="44"/>
        <v>1</v>
      </c>
      <c r="N156" s="101"/>
    </row>
    <row r="157" spans="1:14" s="3" customFormat="1" ht="15" customHeight="1">
      <c r="A157" s="624" t="s">
        <v>97</v>
      </c>
      <c r="B157" s="621">
        <f t="shared" si="45"/>
        <v>1.3800000000000008</v>
      </c>
      <c r="C157" s="625">
        <f t="shared" si="45"/>
        <v>0</v>
      </c>
      <c r="D157" s="625">
        <f>B157-C157</f>
        <v>1.3800000000000008</v>
      </c>
      <c r="E157" s="609" t="e">
        <f>B157/C157</f>
        <v>#DIV/0!</v>
      </c>
      <c r="F157" s="621">
        <f t="shared" si="46"/>
        <v>1.3799999999999972</v>
      </c>
      <c r="G157" s="623">
        <f t="shared" si="46"/>
        <v>1.3799999999999972</v>
      </c>
      <c r="H157" s="626">
        <f>F157-G157</f>
        <v>0</v>
      </c>
      <c r="I157" s="631">
        <f>B157-F157</f>
        <v>3.5527136788005009E-15</v>
      </c>
      <c r="J157" s="611">
        <f>B157/F157</f>
        <v>1.0000000000000027</v>
      </c>
      <c r="K157" s="632">
        <f>K131-K105</f>
        <v>1.3100000000000005</v>
      </c>
      <c r="L157" s="633">
        <f>B157-K157</f>
        <v>7.0000000000000284E-2</v>
      </c>
      <c r="M157" s="613">
        <f>B157/K157</f>
        <v>1.053435114503817</v>
      </c>
      <c r="N157" s="630"/>
    </row>
    <row r="159" spans="1:14" s="3" customFormat="1" ht="15.6">
      <c r="A159" s="2" t="s">
        <v>540</v>
      </c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05" customForma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88"/>
      <c r="M160"/>
      <c r="N160"/>
    </row>
    <row r="161" spans="1:14" s="3" customFormat="1" ht="46.2">
      <c r="A161" s="482" t="s">
        <v>67</v>
      </c>
      <c r="B161" s="337" t="s">
        <v>258</v>
      </c>
      <c r="C161" s="377" t="s">
        <v>259</v>
      </c>
      <c r="D161" s="378" t="s">
        <v>260</v>
      </c>
      <c r="E161" s="379" t="s">
        <v>261</v>
      </c>
      <c r="F161" s="337" t="s">
        <v>289</v>
      </c>
      <c r="G161" s="123" t="s">
        <v>290</v>
      </c>
      <c r="H161" s="513" t="s">
        <v>291</v>
      </c>
      <c r="I161" s="505" t="s">
        <v>208</v>
      </c>
      <c r="J161" s="124" t="s">
        <v>209</v>
      </c>
      <c r="K161" s="339" t="s">
        <v>311</v>
      </c>
      <c r="L161" s="431" t="s">
        <v>193</v>
      </c>
      <c r="M161" s="406" t="s">
        <v>194</v>
      </c>
      <c r="N161"/>
    </row>
    <row r="162" spans="1:14" s="3" customFormat="1" ht="15" customHeight="1">
      <c r="A162" s="483"/>
      <c r="B162" s="338" t="s">
        <v>16</v>
      </c>
      <c r="C162" s="20" t="s">
        <v>16</v>
      </c>
      <c r="D162" s="380" t="s">
        <v>16</v>
      </c>
      <c r="E162" s="381" t="s">
        <v>1</v>
      </c>
      <c r="F162" s="338" t="s">
        <v>16</v>
      </c>
      <c r="G162" s="27" t="s">
        <v>16</v>
      </c>
      <c r="H162" s="514" t="s">
        <v>16</v>
      </c>
      <c r="I162" s="6" t="s">
        <v>16</v>
      </c>
      <c r="J162" s="6" t="s">
        <v>1</v>
      </c>
      <c r="K162" s="341" t="s">
        <v>16</v>
      </c>
      <c r="L162" s="396" t="s">
        <v>16</v>
      </c>
      <c r="M162" s="407" t="s">
        <v>1</v>
      </c>
      <c r="N162"/>
    </row>
    <row r="163" spans="1:14" s="101" customFormat="1" ht="15" customHeight="1">
      <c r="A163" s="484" t="s">
        <v>17</v>
      </c>
      <c r="B163" s="111">
        <v>195.27</v>
      </c>
      <c r="C163" s="712"/>
      <c r="D163" s="462">
        <f>B163-C163</f>
        <v>195.27</v>
      </c>
      <c r="E163" s="463" t="e">
        <f>B163/C163</f>
        <v>#DIV/0!</v>
      </c>
      <c r="F163" s="111">
        <v>223.9</v>
      </c>
      <c r="G163" s="713">
        <v>220.68</v>
      </c>
      <c r="H163" s="515">
        <f>F163-G163</f>
        <v>3.2199999999999989</v>
      </c>
      <c r="I163" s="289">
        <f>B163-F163</f>
        <v>-28.629999999999995</v>
      </c>
      <c r="J163" s="298">
        <f>B163/F163</f>
        <v>0.87213041536400182</v>
      </c>
      <c r="K163" s="111">
        <v>212.37</v>
      </c>
      <c r="L163" s="510">
        <f>B163-K163</f>
        <v>-17.099999999999994</v>
      </c>
      <c r="M163" s="398">
        <f>B163/K163</f>
        <v>0.91948015256392146</v>
      </c>
      <c r="N163"/>
    </row>
    <row r="164" spans="1:14" s="101" customFormat="1" ht="15" customHeight="1">
      <c r="A164" s="484" t="s">
        <v>18</v>
      </c>
      <c r="B164" s="116">
        <v>53.6</v>
      </c>
      <c r="C164" s="714"/>
      <c r="D164" s="383">
        <f t="shared" ref="D164:D183" si="47">B164-C164</f>
        <v>53.6</v>
      </c>
      <c r="E164" s="384" t="e">
        <f t="shared" ref="E164:E183" si="48">B164/C164</f>
        <v>#DIV/0!</v>
      </c>
      <c r="F164" s="116">
        <v>58.3</v>
      </c>
      <c r="G164" s="715">
        <v>58.93</v>
      </c>
      <c r="H164" s="516">
        <f t="shared" ref="H164:H183" si="49">F164-G164</f>
        <v>-0.63000000000000256</v>
      </c>
      <c r="I164" s="259">
        <f t="shared" ref="I164:I183" si="50">B164-F164</f>
        <v>-4.6999999999999957</v>
      </c>
      <c r="J164" s="299">
        <f t="shared" ref="J164:J183" si="51">B164/F164</f>
        <v>0.9193825042881647</v>
      </c>
      <c r="K164" s="116">
        <v>44.12</v>
      </c>
      <c r="L164" s="432">
        <f t="shared" ref="L164:L183" si="52">B164-K164</f>
        <v>9.480000000000004</v>
      </c>
      <c r="M164" s="400">
        <f t="shared" ref="M164:M183" si="53">B164/K164</f>
        <v>1.214868540344515</v>
      </c>
      <c r="N164"/>
    </row>
    <row r="165" spans="1:14" s="3" customFormat="1" ht="15" customHeight="1">
      <c r="A165" s="485" t="s">
        <v>19</v>
      </c>
      <c r="B165" s="369">
        <v>141.66999999999999</v>
      </c>
      <c r="C165" s="716"/>
      <c r="D165" s="386">
        <f t="shared" si="47"/>
        <v>141.66999999999999</v>
      </c>
      <c r="E165" s="387" t="e">
        <f t="shared" si="48"/>
        <v>#DIV/0!</v>
      </c>
      <c r="F165" s="369">
        <v>165.6</v>
      </c>
      <c r="G165" s="717">
        <v>161.75</v>
      </c>
      <c r="H165" s="525">
        <f t="shared" si="49"/>
        <v>3.8499999999999943</v>
      </c>
      <c r="I165" s="371">
        <f t="shared" si="50"/>
        <v>-23.930000000000007</v>
      </c>
      <c r="J165" s="457">
        <f t="shared" si="51"/>
        <v>0.85549516908212553</v>
      </c>
      <c r="K165" s="369">
        <v>168.25</v>
      </c>
      <c r="L165" s="418">
        <f t="shared" si="52"/>
        <v>-26.580000000000013</v>
      </c>
      <c r="M165" s="402">
        <f t="shared" si="53"/>
        <v>0.8420208023774145</v>
      </c>
      <c r="N165"/>
    </row>
    <row r="166" spans="1:14" s="105" customFormat="1" ht="15" customHeight="1">
      <c r="A166" s="484" t="s">
        <v>20</v>
      </c>
      <c r="B166" s="116">
        <v>14.59</v>
      </c>
      <c r="C166" s="714"/>
      <c r="D166" s="383">
        <f t="shared" si="47"/>
        <v>14.59</v>
      </c>
      <c r="E166" s="384" t="e">
        <f t="shared" si="48"/>
        <v>#DIV/0!</v>
      </c>
      <c r="F166" s="116">
        <v>14.89</v>
      </c>
      <c r="G166" s="715">
        <v>12.66</v>
      </c>
      <c r="H166" s="516">
        <f t="shared" si="49"/>
        <v>2.2300000000000004</v>
      </c>
      <c r="I166" s="259">
        <f t="shared" si="50"/>
        <v>-0.30000000000000071</v>
      </c>
      <c r="J166" s="299">
        <f t="shared" si="51"/>
        <v>0.97985224983210206</v>
      </c>
      <c r="K166" s="116">
        <v>8.8800000000000008</v>
      </c>
      <c r="L166" s="432">
        <f t="shared" si="52"/>
        <v>5.7099999999999991</v>
      </c>
      <c r="M166" s="400">
        <f t="shared" si="53"/>
        <v>1.6430180180180178</v>
      </c>
      <c r="N166"/>
    </row>
    <row r="167" spans="1:14" s="579" customFormat="1" ht="15" customHeight="1">
      <c r="A167" s="486" t="s">
        <v>21</v>
      </c>
      <c r="B167" s="102">
        <v>3.06</v>
      </c>
      <c r="C167" s="718"/>
      <c r="D167" s="389">
        <f t="shared" si="47"/>
        <v>3.06</v>
      </c>
      <c r="E167" s="390" t="e">
        <f t="shared" si="48"/>
        <v>#DIV/0!</v>
      </c>
      <c r="F167" s="102">
        <v>2.86</v>
      </c>
      <c r="G167" s="719">
        <v>2.56</v>
      </c>
      <c r="H167" s="517">
        <f t="shared" si="49"/>
        <v>0.29999999999999982</v>
      </c>
      <c r="I167" s="199">
        <f t="shared" si="50"/>
        <v>0.20000000000000018</v>
      </c>
      <c r="J167" s="302">
        <f t="shared" si="51"/>
        <v>1.06993006993007</v>
      </c>
      <c r="K167" s="102">
        <v>1.05</v>
      </c>
      <c r="L167" s="511">
        <f t="shared" si="52"/>
        <v>2.0099999999999998</v>
      </c>
      <c r="M167" s="459">
        <f t="shared" si="53"/>
        <v>2.9142857142857141</v>
      </c>
      <c r="N167" s="3"/>
    </row>
    <row r="168" spans="1:14" s="596" customFormat="1" ht="15" customHeight="1">
      <c r="A168" s="486" t="s">
        <v>25</v>
      </c>
      <c r="B168" s="102">
        <v>9.57</v>
      </c>
      <c r="C168" s="718"/>
      <c r="D168" s="389">
        <f t="shared" si="47"/>
        <v>9.57</v>
      </c>
      <c r="E168" s="390" t="e">
        <f t="shared" si="48"/>
        <v>#DIV/0!</v>
      </c>
      <c r="F168" s="102">
        <v>9.27</v>
      </c>
      <c r="G168" s="719">
        <v>7.84</v>
      </c>
      <c r="H168" s="517">
        <f t="shared" si="49"/>
        <v>1.4299999999999997</v>
      </c>
      <c r="I168" s="199">
        <f t="shared" si="50"/>
        <v>0.30000000000000071</v>
      </c>
      <c r="J168" s="302">
        <f t="shared" si="51"/>
        <v>1.0323624595469256</v>
      </c>
      <c r="K168" s="102">
        <v>6.77</v>
      </c>
      <c r="L168" s="511">
        <f t="shared" si="52"/>
        <v>2.8000000000000007</v>
      </c>
      <c r="M168" s="459">
        <f t="shared" si="53"/>
        <v>1.4135893648449041</v>
      </c>
      <c r="N168" s="3"/>
    </row>
    <row r="169" spans="1:14" s="105" customFormat="1" ht="15" customHeight="1">
      <c r="A169" s="355" t="s">
        <v>49</v>
      </c>
      <c r="B169" s="84">
        <v>1.96</v>
      </c>
      <c r="C169" s="720"/>
      <c r="D169" s="392">
        <f t="shared" si="47"/>
        <v>1.96</v>
      </c>
      <c r="E169" s="393" t="e">
        <f t="shared" si="48"/>
        <v>#DIV/0!</v>
      </c>
      <c r="F169" s="84">
        <v>2.76</v>
      </c>
      <c r="G169" s="721">
        <v>2.2599999999999998</v>
      </c>
      <c r="H169" s="518">
        <f t="shared" si="49"/>
        <v>0.5</v>
      </c>
      <c r="I169" s="203">
        <f t="shared" si="50"/>
        <v>-0.79999999999999982</v>
      </c>
      <c r="J169" s="303">
        <f t="shared" si="51"/>
        <v>0.71014492753623193</v>
      </c>
      <c r="K169" s="84">
        <v>1.06</v>
      </c>
      <c r="L169" s="512">
        <f t="shared" si="52"/>
        <v>0.89999999999999991</v>
      </c>
      <c r="M169" s="460">
        <f t="shared" si="53"/>
        <v>1.8490566037735847</v>
      </c>
      <c r="N169" s="3"/>
    </row>
    <row r="170" spans="1:14" s="101" customFormat="1" ht="15" customHeight="1">
      <c r="A170" s="484" t="s">
        <v>24</v>
      </c>
      <c r="B170" s="116">
        <v>20.190000000000001</v>
      </c>
      <c r="C170" s="714"/>
      <c r="D170" s="383">
        <f t="shared" si="47"/>
        <v>20.190000000000001</v>
      </c>
      <c r="E170" s="384" t="e">
        <f t="shared" si="48"/>
        <v>#DIV/0!</v>
      </c>
      <c r="F170" s="116">
        <v>21.61</v>
      </c>
      <c r="G170" s="715">
        <v>19.45</v>
      </c>
      <c r="H170" s="516">
        <f t="shared" si="49"/>
        <v>2.16</v>
      </c>
      <c r="I170" s="259">
        <f t="shared" si="50"/>
        <v>-1.4199999999999982</v>
      </c>
      <c r="J170" s="299">
        <f t="shared" si="51"/>
        <v>0.93428968070337814</v>
      </c>
      <c r="K170" s="116">
        <v>22.3</v>
      </c>
      <c r="L170" s="432">
        <f t="shared" si="52"/>
        <v>-2.1099999999999994</v>
      </c>
      <c r="M170" s="400">
        <f t="shared" si="53"/>
        <v>0.90538116591928253</v>
      </c>
      <c r="N170"/>
    </row>
    <row r="171" spans="1:14" s="630" customFormat="1" ht="15" customHeight="1">
      <c r="A171" s="486" t="s">
        <v>50</v>
      </c>
      <c r="B171" s="102">
        <v>2.2000000000000002</v>
      </c>
      <c r="C171" s="718"/>
      <c r="D171" s="389">
        <f t="shared" si="47"/>
        <v>2.2000000000000002</v>
      </c>
      <c r="E171" s="390" t="e">
        <f t="shared" si="48"/>
        <v>#DIV/0!</v>
      </c>
      <c r="F171" s="102">
        <v>2.11</v>
      </c>
      <c r="G171" s="719">
        <v>2.1</v>
      </c>
      <c r="H171" s="517">
        <f t="shared" si="49"/>
        <v>9.9999999999997868E-3</v>
      </c>
      <c r="I171" s="199">
        <f t="shared" si="50"/>
        <v>9.0000000000000302E-2</v>
      </c>
      <c r="J171" s="302">
        <f t="shared" si="51"/>
        <v>1.0426540284360191</v>
      </c>
      <c r="K171" s="102">
        <v>2.2200000000000002</v>
      </c>
      <c r="L171" s="511">
        <f t="shared" si="52"/>
        <v>-2.0000000000000018E-2</v>
      </c>
      <c r="M171" s="459">
        <f t="shared" si="53"/>
        <v>0.99099099099099097</v>
      </c>
      <c r="N171" s="3"/>
    </row>
    <row r="172" spans="1:14" ht="15" customHeight="1">
      <c r="A172" s="484" t="s">
        <v>55</v>
      </c>
      <c r="B172" s="116">
        <v>5.99</v>
      </c>
      <c r="C172" s="714"/>
      <c r="D172" s="383">
        <f t="shared" si="47"/>
        <v>5.99</v>
      </c>
      <c r="E172" s="384" t="e">
        <f t="shared" si="48"/>
        <v>#DIV/0!</v>
      </c>
      <c r="F172" s="116">
        <v>2.99</v>
      </c>
      <c r="G172" s="715">
        <v>5.05</v>
      </c>
      <c r="H172" s="516">
        <f t="shared" si="49"/>
        <v>-2.0599999999999996</v>
      </c>
      <c r="I172" s="259">
        <f t="shared" si="50"/>
        <v>3</v>
      </c>
      <c r="J172" s="299">
        <f t="shared" si="51"/>
        <v>2.0033444816053509</v>
      </c>
      <c r="K172" s="116">
        <v>6.68</v>
      </c>
      <c r="L172" s="432">
        <f t="shared" si="52"/>
        <v>-0.6899999999999995</v>
      </c>
      <c r="M172" s="400">
        <f t="shared" si="53"/>
        <v>0.89670658682634741</v>
      </c>
      <c r="N172" s="105"/>
    </row>
    <row r="173" spans="1:14" ht="15" customHeight="1">
      <c r="A173" s="486" t="s">
        <v>36</v>
      </c>
      <c r="B173" s="102">
        <v>1.1499999999999999</v>
      </c>
      <c r="C173" s="718"/>
      <c r="D173" s="389">
        <f t="shared" si="47"/>
        <v>1.1499999999999999</v>
      </c>
      <c r="E173" s="390" t="e">
        <f t="shared" si="48"/>
        <v>#DIV/0!</v>
      </c>
      <c r="F173" s="102">
        <v>1.24</v>
      </c>
      <c r="G173" s="719">
        <v>1.24</v>
      </c>
      <c r="H173" s="517">
        <f t="shared" si="49"/>
        <v>0</v>
      </c>
      <c r="I173" s="199">
        <f t="shared" si="50"/>
        <v>-9.000000000000008E-2</v>
      </c>
      <c r="J173" s="302">
        <f t="shared" si="51"/>
        <v>0.92741935483870963</v>
      </c>
      <c r="K173" s="102">
        <v>1.34</v>
      </c>
      <c r="L173" s="511">
        <f t="shared" si="52"/>
        <v>-0.19000000000000017</v>
      </c>
      <c r="M173" s="459">
        <f t="shared" si="53"/>
        <v>0.85820895522388052</v>
      </c>
      <c r="N173" s="3"/>
    </row>
    <row r="174" spans="1:14" ht="15" customHeight="1">
      <c r="A174" s="486" t="s">
        <v>37</v>
      </c>
      <c r="B174" s="102">
        <v>5.51</v>
      </c>
      <c r="C174" s="718"/>
      <c r="D174" s="389">
        <f t="shared" si="47"/>
        <v>5.51</v>
      </c>
      <c r="E174" s="390" t="e">
        <f t="shared" si="48"/>
        <v>#DIV/0!</v>
      </c>
      <c r="F174" s="102">
        <v>6.41</v>
      </c>
      <c r="G174" s="719">
        <v>5.61</v>
      </c>
      <c r="H174" s="517">
        <f t="shared" si="49"/>
        <v>0.79999999999999982</v>
      </c>
      <c r="I174" s="199">
        <f t="shared" si="50"/>
        <v>-0.90000000000000036</v>
      </c>
      <c r="J174" s="302">
        <f t="shared" si="51"/>
        <v>0.85959438377535091</v>
      </c>
      <c r="K174" s="102">
        <v>5.21</v>
      </c>
      <c r="L174" s="511">
        <f t="shared" si="52"/>
        <v>0.29999999999999982</v>
      </c>
      <c r="M174" s="459">
        <f t="shared" si="53"/>
        <v>1.0575815738963532</v>
      </c>
      <c r="N174" s="3"/>
    </row>
    <row r="175" spans="1:14" ht="15" customHeight="1">
      <c r="A175" s="486" t="s">
        <v>30</v>
      </c>
      <c r="B175" s="102">
        <v>2.76</v>
      </c>
      <c r="C175" s="718"/>
      <c r="D175" s="389">
        <f t="shared" si="47"/>
        <v>2.76</v>
      </c>
      <c r="E175" s="390" t="e">
        <f t="shared" si="48"/>
        <v>#DIV/0!</v>
      </c>
      <c r="F175" s="102">
        <v>3.22</v>
      </c>
      <c r="G175" s="719">
        <v>2.94</v>
      </c>
      <c r="H175" s="517">
        <f t="shared" si="49"/>
        <v>0.28000000000000025</v>
      </c>
      <c r="I175" s="199">
        <f t="shared" si="50"/>
        <v>-0.46000000000000041</v>
      </c>
      <c r="J175" s="302">
        <f t="shared" si="51"/>
        <v>0.85714285714285698</v>
      </c>
      <c r="K175" s="102">
        <v>4.2699999999999996</v>
      </c>
      <c r="L175" s="511">
        <f t="shared" si="52"/>
        <v>-1.5099999999999998</v>
      </c>
      <c r="M175" s="459">
        <f t="shared" si="53"/>
        <v>0.6463700234192038</v>
      </c>
      <c r="N175" s="101"/>
    </row>
    <row r="176" spans="1:14" ht="15" customHeight="1">
      <c r="A176" s="486" t="s">
        <v>40</v>
      </c>
      <c r="B176" s="102">
        <v>1.89</v>
      </c>
      <c r="C176" s="718"/>
      <c r="D176" s="389">
        <f t="shared" si="47"/>
        <v>1.89</v>
      </c>
      <c r="E176" s="390" t="e">
        <f t="shared" si="48"/>
        <v>#DIV/0!</v>
      </c>
      <c r="F176" s="102">
        <v>1.91</v>
      </c>
      <c r="G176" s="719">
        <v>1.91</v>
      </c>
      <c r="H176" s="517">
        <f t="shared" si="49"/>
        <v>0</v>
      </c>
      <c r="I176" s="199">
        <f t="shared" si="50"/>
        <v>-2.0000000000000018E-2</v>
      </c>
      <c r="J176" s="302">
        <f t="shared" si="51"/>
        <v>0.98952879581151831</v>
      </c>
      <c r="K176" s="102">
        <v>1.94</v>
      </c>
      <c r="L176" s="511">
        <f t="shared" si="52"/>
        <v>-5.0000000000000044E-2</v>
      </c>
      <c r="M176" s="459">
        <f t="shared" si="53"/>
        <v>0.97422680412371132</v>
      </c>
      <c r="N176" s="101"/>
    </row>
    <row r="177" spans="1:14" ht="15" customHeight="1">
      <c r="A177" s="355" t="s">
        <v>23</v>
      </c>
      <c r="B177" s="84">
        <v>2.82</v>
      </c>
      <c r="C177" s="720"/>
      <c r="D177" s="392">
        <f t="shared" si="47"/>
        <v>2.82</v>
      </c>
      <c r="E177" s="393" t="e">
        <f t="shared" si="48"/>
        <v>#DIV/0!</v>
      </c>
      <c r="F177" s="84">
        <v>2.54</v>
      </c>
      <c r="G177" s="721">
        <v>2.54</v>
      </c>
      <c r="H177" s="518">
        <f t="shared" si="49"/>
        <v>0</v>
      </c>
      <c r="I177" s="203">
        <f t="shared" si="50"/>
        <v>0.2799999999999998</v>
      </c>
      <c r="J177" s="303">
        <f t="shared" si="51"/>
        <v>1.110236220472441</v>
      </c>
      <c r="K177" s="84">
        <v>2.2400000000000002</v>
      </c>
      <c r="L177" s="512">
        <f t="shared" si="52"/>
        <v>0.57999999999999963</v>
      </c>
      <c r="M177" s="460">
        <f t="shared" si="53"/>
        <v>1.2589285714285712</v>
      </c>
      <c r="N177" s="3"/>
    </row>
    <row r="178" spans="1:14" ht="15" customHeight="1">
      <c r="A178" s="484" t="s">
        <v>26</v>
      </c>
      <c r="B178" s="116">
        <v>81.290000000000006</v>
      </c>
      <c r="C178" s="714"/>
      <c r="D178" s="383">
        <f t="shared" si="47"/>
        <v>81.290000000000006</v>
      </c>
      <c r="E178" s="384" t="e">
        <f t="shared" si="48"/>
        <v>#DIV/0!</v>
      </c>
      <c r="F178" s="116">
        <v>101.31</v>
      </c>
      <c r="G178" s="715">
        <v>102.31</v>
      </c>
      <c r="H178" s="516">
        <f t="shared" si="49"/>
        <v>-1</v>
      </c>
      <c r="I178" s="259">
        <f t="shared" si="50"/>
        <v>-20.019999999999996</v>
      </c>
      <c r="J178" s="299">
        <f t="shared" si="51"/>
        <v>0.80238870792616723</v>
      </c>
      <c r="K178" s="116">
        <v>110.77</v>
      </c>
      <c r="L178" s="432">
        <f t="shared" si="52"/>
        <v>-29.47999999999999</v>
      </c>
      <c r="M178" s="400">
        <f t="shared" si="53"/>
        <v>0.733862959285005</v>
      </c>
      <c r="N178" s="105"/>
    </row>
    <row r="179" spans="1:14" ht="15" customHeight="1">
      <c r="A179" s="579" t="s">
        <v>100</v>
      </c>
      <c r="B179" s="588">
        <f>B163-B178</f>
        <v>113.98</v>
      </c>
      <c r="C179" s="722"/>
      <c r="D179" s="589">
        <f>B179-C179</f>
        <v>113.98</v>
      </c>
      <c r="E179" s="581" t="e">
        <f>B179/C179</f>
        <v>#DIV/0!</v>
      </c>
      <c r="F179" s="590">
        <f>F163-F178</f>
        <v>122.59</v>
      </c>
      <c r="G179" s="723">
        <v>118.37</v>
      </c>
      <c r="H179" s="592">
        <f>F179-G179</f>
        <v>4.2199999999999989</v>
      </c>
      <c r="I179" s="593">
        <f>B179-F179</f>
        <v>-8.61</v>
      </c>
      <c r="J179" s="594">
        <f>B179/F179</f>
        <v>0.92976588628762546</v>
      </c>
      <c r="K179" s="588">
        <f>K163-K178</f>
        <v>101.60000000000001</v>
      </c>
      <c r="L179" s="595">
        <f>B179-K179</f>
        <v>12.379999999999995</v>
      </c>
      <c r="M179" s="586">
        <f>B179/K179</f>
        <v>1.1218503937007873</v>
      </c>
      <c r="N179" s="579"/>
    </row>
    <row r="180" spans="1:14" ht="15" customHeight="1">
      <c r="A180" s="596" t="s">
        <v>101</v>
      </c>
      <c r="B180" s="580">
        <f>B178/B163</f>
        <v>0.41629538587596659</v>
      </c>
      <c r="C180" s="724"/>
      <c r="D180" s="581">
        <f>B180-C180</f>
        <v>0.41629538587596659</v>
      </c>
      <c r="E180" s="581" t="e">
        <f>B180/C180</f>
        <v>#DIV/0!</v>
      </c>
      <c r="F180" s="597">
        <f>F178/F163</f>
        <v>0.45247878517195178</v>
      </c>
      <c r="G180" s="725">
        <v>0.46361247054558635</v>
      </c>
      <c r="H180" s="594">
        <f>F180-G180</f>
        <v>-1.1133685373634572E-2</v>
      </c>
      <c r="I180" s="583">
        <f>B180-F180</f>
        <v>-3.6183399295985186E-2</v>
      </c>
      <c r="J180" s="594">
        <f>B180/F180</f>
        <v>0.92003293749510329</v>
      </c>
      <c r="K180" s="580">
        <f>K178/K163</f>
        <v>0.52158967839148651</v>
      </c>
      <c r="L180" s="598">
        <f>B180-K180</f>
        <v>-0.10529429251551992</v>
      </c>
      <c r="M180" s="586">
        <f>B180/K180</f>
        <v>0.79812811319381627</v>
      </c>
      <c r="N180" s="596"/>
    </row>
    <row r="181" spans="1:14" ht="15" customHeight="1">
      <c r="A181" s="484" t="s">
        <v>32</v>
      </c>
      <c r="B181" s="116">
        <v>2.4</v>
      </c>
      <c r="C181" s="714"/>
      <c r="D181" s="383">
        <f t="shared" si="47"/>
        <v>2.4</v>
      </c>
      <c r="E181" s="384" t="e">
        <f t="shared" si="48"/>
        <v>#DIV/0!</v>
      </c>
      <c r="F181" s="116">
        <v>2.61</v>
      </c>
      <c r="G181" s="715">
        <v>3.11</v>
      </c>
      <c r="H181" s="516">
        <f t="shared" si="49"/>
        <v>-0.5</v>
      </c>
      <c r="I181" s="259">
        <f t="shared" si="50"/>
        <v>-0.20999999999999996</v>
      </c>
      <c r="J181" s="299">
        <f t="shared" si="51"/>
        <v>0.91954022988505746</v>
      </c>
      <c r="K181" s="288">
        <v>1.43</v>
      </c>
      <c r="L181" s="432">
        <f t="shared" si="52"/>
        <v>0.97</v>
      </c>
      <c r="M181" s="400">
        <f t="shared" si="53"/>
        <v>1.6783216783216783</v>
      </c>
      <c r="N181" s="105"/>
    </row>
    <row r="182" spans="1:14" ht="15" customHeight="1">
      <c r="A182" s="486" t="s">
        <v>35</v>
      </c>
      <c r="B182" s="102">
        <v>0.86</v>
      </c>
      <c r="C182" s="718"/>
      <c r="D182" s="389">
        <f t="shared" si="47"/>
        <v>0.86</v>
      </c>
      <c r="E182" s="390" t="e">
        <f t="shared" si="48"/>
        <v>#DIV/0!</v>
      </c>
      <c r="F182" s="102">
        <v>1.24</v>
      </c>
      <c r="G182" s="719">
        <v>1.54</v>
      </c>
      <c r="H182" s="517">
        <f t="shared" si="49"/>
        <v>-0.30000000000000004</v>
      </c>
      <c r="I182" s="199">
        <f t="shared" si="50"/>
        <v>-0.38</v>
      </c>
      <c r="J182" s="302">
        <f t="shared" si="51"/>
        <v>0.69354838709677413</v>
      </c>
      <c r="K182" s="291">
        <v>0.59</v>
      </c>
      <c r="L182" s="511">
        <f t="shared" si="52"/>
        <v>0.27</v>
      </c>
      <c r="M182" s="459">
        <f t="shared" si="53"/>
        <v>1.4576271186440679</v>
      </c>
      <c r="N182" s="101"/>
    </row>
    <row r="183" spans="1:14" ht="15" customHeight="1">
      <c r="A183" s="624" t="s">
        <v>97</v>
      </c>
      <c r="B183" s="621">
        <f>B181-B182</f>
        <v>1.54</v>
      </c>
      <c r="C183" s="726"/>
      <c r="D183" s="625">
        <f t="shared" si="47"/>
        <v>1.54</v>
      </c>
      <c r="E183" s="609" t="e">
        <f t="shared" si="48"/>
        <v>#DIV/0!</v>
      </c>
      <c r="F183" s="621">
        <f>F181-F182</f>
        <v>1.3699999999999999</v>
      </c>
      <c r="G183" s="623">
        <v>1.5699999999999998</v>
      </c>
      <c r="H183" s="626">
        <f t="shared" si="49"/>
        <v>-0.19999999999999996</v>
      </c>
      <c r="I183" s="627">
        <f t="shared" si="50"/>
        <v>0.17000000000000015</v>
      </c>
      <c r="J183" s="628">
        <f t="shared" si="51"/>
        <v>1.1240875912408761</v>
      </c>
      <c r="K183" s="621">
        <f>K181-K182</f>
        <v>0.84</v>
      </c>
      <c r="L183" s="629">
        <f t="shared" si="52"/>
        <v>0.70000000000000007</v>
      </c>
      <c r="M183" s="613">
        <f t="shared" si="53"/>
        <v>1.8333333333333335</v>
      </c>
      <c r="N183" s="630"/>
    </row>
    <row r="185" spans="1:14" ht="15.6">
      <c r="A185" s="2" t="s">
        <v>312</v>
      </c>
    </row>
    <row r="186" spans="1:14" s="105" customForma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88"/>
      <c r="M186"/>
      <c r="N186"/>
    </row>
    <row r="187" spans="1:14" ht="46.2">
      <c r="A187" s="482" t="s">
        <v>75</v>
      </c>
      <c r="B187" s="337" t="s">
        <v>262</v>
      </c>
      <c r="C187" s="377" t="s">
        <v>263</v>
      </c>
      <c r="D187" s="378" t="s">
        <v>264</v>
      </c>
      <c r="E187" s="379" t="s">
        <v>265</v>
      </c>
      <c r="F187" s="337" t="s">
        <v>292</v>
      </c>
      <c r="G187" s="123" t="s">
        <v>293</v>
      </c>
      <c r="H187" s="513" t="s">
        <v>294</v>
      </c>
      <c r="I187" s="505" t="s">
        <v>295</v>
      </c>
      <c r="J187" s="124" t="s">
        <v>296</v>
      </c>
      <c r="K187" s="339" t="s">
        <v>313</v>
      </c>
      <c r="L187" s="431" t="s">
        <v>266</v>
      </c>
      <c r="M187" s="406" t="s">
        <v>267</v>
      </c>
    </row>
    <row r="188" spans="1:14" ht="15" customHeight="1">
      <c r="A188" s="483"/>
      <c r="B188" s="338" t="s">
        <v>1</v>
      </c>
      <c r="C188" s="20" t="s">
        <v>1</v>
      </c>
      <c r="D188" s="380" t="s">
        <v>1</v>
      </c>
      <c r="E188" s="381" t="s">
        <v>1</v>
      </c>
      <c r="F188" s="340" t="s">
        <v>1</v>
      </c>
      <c r="G188" s="27" t="s">
        <v>1</v>
      </c>
      <c r="H188" s="514" t="s">
        <v>1</v>
      </c>
      <c r="I188" s="6" t="s">
        <v>1</v>
      </c>
      <c r="J188" s="6" t="s">
        <v>1</v>
      </c>
      <c r="K188" s="523" t="s">
        <v>1</v>
      </c>
      <c r="L188" s="396" t="s">
        <v>1</v>
      </c>
      <c r="M188" s="407" t="s">
        <v>1</v>
      </c>
    </row>
    <row r="189" spans="1:14" s="88" customFormat="1" ht="15" customHeight="1">
      <c r="A189" s="484" t="s">
        <v>17</v>
      </c>
      <c r="B189" s="449">
        <f>B163/(B111)</f>
        <v>0.18381813047161821</v>
      </c>
      <c r="C189" s="411" t="e">
        <f>C163/(C111)</f>
        <v>#DIV/0!</v>
      </c>
      <c r="D189" s="411" t="e">
        <f>B189-C189</f>
        <v>#DIV/0!</v>
      </c>
      <c r="E189" s="411" t="e">
        <f>B189/C189</f>
        <v>#DIV/0!</v>
      </c>
      <c r="F189" s="449">
        <f>F163/(F111)</f>
        <v>0.21251150827171864</v>
      </c>
      <c r="G189" s="277">
        <f>G163/(G111)</f>
        <v>0.21230866917445138</v>
      </c>
      <c r="H189" s="527">
        <f>F189-G189</f>
        <v>2.0283909726726002E-4</v>
      </c>
      <c r="I189" s="297">
        <f>B189-F189</f>
        <v>-2.8693377800100422E-2</v>
      </c>
      <c r="J189" s="297">
        <f>B189/F189</f>
        <v>0.86497965200353821</v>
      </c>
      <c r="K189" s="449">
        <f>K163/(K111)</f>
        <v>0.22004973577867579</v>
      </c>
      <c r="L189" s="528">
        <f>B189-K189</f>
        <v>-3.6231605307057574E-2</v>
      </c>
      <c r="M189" s="467">
        <f>B189/K189</f>
        <v>0.83534810810452853</v>
      </c>
      <c r="N189"/>
    </row>
    <row r="190" spans="1:14" s="88" customFormat="1" ht="15" customHeight="1">
      <c r="A190" s="484" t="s">
        <v>18</v>
      </c>
      <c r="B190" s="450">
        <f t="shared" ref="B190:C204" si="54">B164/(B112+B34)</f>
        <v>0.14756084131703556</v>
      </c>
      <c r="C190" s="411" t="e">
        <f t="shared" si="54"/>
        <v>#DIV/0!</v>
      </c>
      <c r="D190" s="411" t="e">
        <f t="shared" ref="D190:D207" si="55">B190-C190</f>
        <v>#DIV/0!</v>
      </c>
      <c r="E190" s="411" t="e">
        <f t="shared" ref="E190:E207" si="56">B190/C190</f>
        <v>#DIV/0!</v>
      </c>
      <c r="F190" s="450">
        <f t="shared" ref="F190:G204" si="57">F164/(F112+F34)</f>
        <v>0.15672043010752687</v>
      </c>
      <c r="G190" s="278">
        <f t="shared" si="57"/>
        <v>0.15868271535126693</v>
      </c>
      <c r="H190" s="529">
        <f t="shared" ref="H190:H208" si="58">F190-G190</f>
        <v>-1.962285243740064E-3</v>
      </c>
      <c r="I190" s="279">
        <f t="shared" ref="I190:I207" si="59">B190-F190</f>
        <v>-9.1595887904913076E-3</v>
      </c>
      <c r="J190" s="279">
        <f t="shared" ref="J190:J208" si="60">B190/F190</f>
        <v>0.94155459639686512</v>
      </c>
      <c r="K190" s="450">
        <f t="shared" ref="K190:K204" si="61">K164/(K112+K34)</f>
        <v>0.12712132999106807</v>
      </c>
      <c r="L190" s="434">
        <f t="shared" ref="L190:L207" si="62">B190-K190</f>
        <v>2.0439511325967497E-2</v>
      </c>
      <c r="M190" s="438">
        <f t="shared" ref="M190:M207" si="63">B190/K190</f>
        <v>1.160787425111141</v>
      </c>
      <c r="N190"/>
    </row>
    <row r="191" spans="1:14" s="3" customFormat="1" ht="15" customHeight="1">
      <c r="A191" s="485" t="s">
        <v>19</v>
      </c>
      <c r="B191" s="451">
        <f t="shared" si="54"/>
        <v>0.16647864814684243</v>
      </c>
      <c r="C191" s="422" t="e">
        <f t="shared" si="54"/>
        <v>#DIV/0!</v>
      </c>
      <c r="D191" s="422" t="e">
        <f t="shared" si="55"/>
        <v>#DIV/0!</v>
      </c>
      <c r="E191" s="422" t="e">
        <f t="shared" si="56"/>
        <v>#DIV/0!</v>
      </c>
      <c r="F191" s="451">
        <f t="shared" si="57"/>
        <v>0.19710531327366212</v>
      </c>
      <c r="G191" s="430">
        <f t="shared" si="57"/>
        <v>0.19701823408324096</v>
      </c>
      <c r="H191" s="530">
        <f t="shared" si="58"/>
        <v>8.707919042116874E-5</v>
      </c>
      <c r="I191" s="425">
        <f t="shared" si="59"/>
        <v>-3.0626665126819691E-2</v>
      </c>
      <c r="J191" s="425">
        <f t="shared" si="60"/>
        <v>0.84461775982518816</v>
      </c>
      <c r="K191" s="451">
        <f t="shared" si="61"/>
        <v>0.22798720832542888</v>
      </c>
      <c r="L191" s="427">
        <f t="shared" si="62"/>
        <v>-6.1508560178586441E-2</v>
      </c>
      <c r="M191" s="439">
        <f t="shared" si="63"/>
        <v>0.73021047702470598</v>
      </c>
      <c r="N191"/>
    </row>
    <row r="192" spans="1:14" s="105" customFormat="1" ht="15" customHeight="1">
      <c r="A192" s="484" t="s">
        <v>20</v>
      </c>
      <c r="B192" s="450">
        <f t="shared" si="54"/>
        <v>9.84480431848853E-2</v>
      </c>
      <c r="C192" s="411" t="e">
        <f t="shared" si="54"/>
        <v>#DIV/0!</v>
      </c>
      <c r="D192" s="411" t="e">
        <f t="shared" si="55"/>
        <v>#DIV/0!</v>
      </c>
      <c r="E192" s="411" t="e">
        <f t="shared" si="56"/>
        <v>#DIV/0!</v>
      </c>
      <c r="F192" s="450">
        <f t="shared" si="57"/>
        <v>0.10205620287868403</v>
      </c>
      <c r="G192" s="278">
        <f t="shared" si="57"/>
        <v>9.0299572039942946E-2</v>
      </c>
      <c r="H192" s="529">
        <f t="shared" si="58"/>
        <v>1.1756630838741081E-2</v>
      </c>
      <c r="I192" s="279">
        <f t="shared" si="59"/>
        <v>-3.6081596937987265E-3</v>
      </c>
      <c r="J192" s="279">
        <f t="shared" si="60"/>
        <v>0.96464536606277806</v>
      </c>
      <c r="K192" s="450">
        <f t="shared" si="61"/>
        <v>7.7520733304233966E-2</v>
      </c>
      <c r="L192" s="434">
        <f t="shared" si="62"/>
        <v>2.0927309880651335E-2</v>
      </c>
      <c r="M192" s="438">
        <f t="shared" si="63"/>
        <v>1.269957584102321</v>
      </c>
      <c r="N192"/>
    </row>
    <row r="193" spans="1:14" s="587" customFormat="1" ht="15" customHeight="1">
      <c r="A193" s="486" t="s">
        <v>21</v>
      </c>
      <c r="B193" s="488">
        <f t="shared" si="54"/>
        <v>7.6884422110552769E-2</v>
      </c>
      <c r="C193" s="414" t="e">
        <f t="shared" si="54"/>
        <v>#DIV/0!</v>
      </c>
      <c r="D193" s="414" t="e">
        <f t="shared" si="55"/>
        <v>#DIV/0!</v>
      </c>
      <c r="E193" s="414" t="e">
        <f t="shared" si="56"/>
        <v>#DIV/0!</v>
      </c>
      <c r="F193" s="488">
        <f t="shared" si="57"/>
        <v>7.4869109947643966E-2</v>
      </c>
      <c r="G193" s="280">
        <f t="shared" si="57"/>
        <v>7.1111111111111111E-2</v>
      </c>
      <c r="H193" s="531">
        <f t="shared" si="58"/>
        <v>3.7579988365328554E-3</v>
      </c>
      <c r="I193" s="281">
        <f t="shared" si="59"/>
        <v>2.0153121629088028E-3</v>
      </c>
      <c r="J193" s="281">
        <f t="shared" si="60"/>
        <v>1.0269178058122783</v>
      </c>
      <c r="K193" s="488">
        <f t="shared" si="61"/>
        <v>3.4035656401944892E-2</v>
      </c>
      <c r="L193" s="428">
        <f t="shared" si="62"/>
        <v>4.2848765708607878E-2</v>
      </c>
      <c r="M193" s="440">
        <f t="shared" si="63"/>
        <v>2.2589375448671936</v>
      </c>
      <c r="N193"/>
    </row>
    <row r="194" spans="1:14" s="105" customFormat="1" ht="15" customHeight="1">
      <c r="A194" s="486" t="s">
        <v>25</v>
      </c>
      <c r="B194" s="488">
        <f t="shared" si="54"/>
        <v>0.10073684210526317</v>
      </c>
      <c r="C194" s="414" t="e">
        <f t="shared" si="54"/>
        <v>#DIV/0!</v>
      </c>
      <c r="D194" s="414" t="e">
        <f t="shared" si="55"/>
        <v>#DIV/0!</v>
      </c>
      <c r="E194" s="414" t="e">
        <f t="shared" si="56"/>
        <v>#DIV/0!</v>
      </c>
      <c r="F194" s="488">
        <f t="shared" si="57"/>
        <v>9.8617021276595745E-2</v>
      </c>
      <c r="G194" s="280">
        <f t="shared" si="57"/>
        <v>8.6629834254143639E-2</v>
      </c>
      <c r="H194" s="531">
        <f t="shared" si="58"/>
        <v>1.1987187022452106E-2</v>
      </c>
      <c r="I194" s="281">
        <f t="shared" si="59"/>
        <v>2.1198208286674208E-3</v>
      </c>
      <c r="J194" s="281">
        <f t="shared" si="60"/>
        <v>1.021495486288537</v>
      </c>
      <c r="K194" s="488">
        <f t="shared" si="61"/>
        <v>9.4685314685314673E-2</v>
      </c>
      <c r="L194" s="428">
        <f t="shared" si="62"/>
        <v>6.0515274199484936E-3</v>
      </c>
      <c r="M194" s="440">
        <f t="shared" si="63"/>
        <v>1.063911995646428</v>
      </c>
      <c r="N194"/>
    </row>
    <row r="195" spans="1:14" s="88" customFormat="1" ht="15" customHeight="1">
      <c r="A195" s="355" t="s">
        <v>49</v>
      </c>
      <c r="B195" s="489">
        <f t="shared" si="54"/>
        <v>0.14626865671641792</v>
      </c>
      <c r="C195" s="417" t="e">
        <f t="shared" si="54"/>
        <v>#DIV/0!</v>
      </c>
      <c r="D195" s="417" t="e">
        <f t="shared" si="55"/>
        <v>#DIV/0!</v>
      </c>
      <c r="E195" s="417" t="e">
        <f t="shared" si="56"/>
        <v>#DIV/0!</v>
      </c>
      <c r="F195" s="489">
        <f t="shared" si="57"/>
        <v>0.20145985401459854</v>
      </c>
      <c r="G195" s="282">
        <f t="shared" si="57"/>
        <v>0.16496350364963502</v>
      </c>
      <c r="H195" s="532">
        <f t="shared" si="58"/>
        <v>3.6496350364963515E-2</v>
      </c>
      <c r="I195" s="275">
        <f t="shared" si="59"/>
        <v>-5.5191197298180616E-2</v>
      </c>
      <c r="J195" s="275">
        <f t="shared" si="60"/>
        <v>0.72604369457062523</v>
      </c>
      <c r="K195" s="489">
        <f t="shared" si="61"/>
        <v>8.8333333333333333E-2</v>
      </c>
      <c r="L195" s="408">
        <f t="shared" si="62"/>
        <v>5.7935323383084589E-2</v>
      </c>
      <c r="M195" s="441">
        <f t="shared" si="63"/>
        <v>1.6558715854688821</v>
      </c>
      <c r="N195"/>
    </row>
    <row r="196" spans="1:14" s="630" customFormat="1" ht="15" customHeight="1">
      <c r="A196" s="484" t="s">
        <v>24</v>
      </c>
      <c r="B196" s="450">
        <f t="shared" si="54"/>
        <v>9.6152014477569284E-2</v>
      </c>
      <c r="C196" s="411" t="e">
        <f t="shared" si="54"/>
        <v>#DIV/0!</v>
      </c>
      <c r="D196" s="411" t="e">
        <f t="shared" si="55"/>
        <v>#DIV/0!</v>
      </c>
      <c r="E196" s="411" t="e">
        <f t="shared" si="56"/>
        <v>#DIV/0!</v>
      </c>
      <c r="F196" s="450">
        <f t="shared" si="57"/>
        <v>0.10601972231761761</v>
      </c>
      <c r="G196" s="278">
        <f t="shared" si="57"/>
        <v>9.5709083751599255E-2</v>
      </c>
      <c r="H196" s="529">
        <f t="shared" si="58"/>
        <v>1.0310638566018354E-2</v>
      </c>
      <c r="I196" s="279">
        <f t="shared" si="59"/>
        <v>-9.8677078400483259E-3</v>
      </c>
      <c r="J196" s="279">
        <f t="shared" si="60"/>
        <v>0.90692573396404208</v>
      </c>
      <c r="K196" s="450">
        <f t="shared" si="61"/>
        <v>0.1110115491835922</v>
      </c>
      <c r="L196" s="434">
        <f t="shared" si="62"/>
        <v>-1.4859534706022914E-2</v>
      </c>
      <c r="M196" s="438">
        <f t="shared" si="63"/>
        <v>0.86614424521318911</v>
      </c>
      <c r="N196"/>
    </row>
    <row r="197" spans="1:14" ht="15" customHeight="1">
      <c r="A197" s="486" t="s">
        <v>50</v>
      </c>
      <c r="B197" s="488">
        <f t="shared" si="54"/>
        <v>0.13827781269641737</v>
      </c>
      <c r="C197" s="414" t="e">
        <f t="shared" si="54"/>
        <v>#DIV/0!</v>
      </c>
      <c r="D197" s="414" t="e">
        <f t="shared" si="55"/>
        <v>#DIV/0!</v>
      </c>
      <c r="E197" s="414" t="e">
        <f t="shared" si="56"/>
        <v>#DIV/0!</v>
      </c>
      <c r="F197" s="488">
        <f t="shared" si="57"/>
        <v>0.13964262078093978</v>
      </c>
      <c r="G197" s="280">
        <f t="shared" si="57"/>
        <v>0.13898080741230973</v>
      </c>
      <c r="H197" s="531">
        <f t="shared" si="58"/>
        <v>6.6181336863005424E-4</v>
      </c>
      <c r="I197" s="281">
        <f t="shared" si="59"/>
        <v>-1.364808084522412E-3</v>
      </c>
      <c r="J197" s="281">
        <f t="shared" si="60"/>
        <v>0.9902264217264769</v>
      </c>
      <c r="K197" s="488">
        <f t="shared" si="61"/>
        <v>0.14939434724091522</v>
      </c>
      <c r="L197" s="428">
        <f t="shared" si="62"/>
        <v>-1.1116534544497847E-2</v>
      </c>
      <c r="M197" s="440">
        <f t="shared" si="63"/>
        <v>0.92558932282376671</v>
      </c>
    </row>
    <row r="198" spans="1:14" ht="15" customHeight="1">
      <c r="A198" s="484" t="s">
        <v>55</v>
      </c>
      <c r="B198" s="450">
        <f t="shared" si="54"/>
        <v>7.7290322580645165E-2</v>
      </c>
      <c r="C198" s="411" t="e">
        <f t="shared" si="54"/>
        <v>#DIV/0!</v>
      </c>
      <c r="D198" s="411" t="e">
        <f t="shared" si="55"/>
        <v>#DIV/0!</v>
      </c>
      <c r="E198" s="411" t="e">
        <f t="shared" si="56"/>
        <v>#DIV/0!</v>
      </c>
      <c r="F198" s="450">
        <f t="shared" si="57"/>
        <v>4.0134228187919466E-2</v>
      </c>
      <c r="G198" s="278">
        <f t="shared" si="57"/>
        <v>6.7333333333333328E-2</v>
      </c>
      <c r="H198" s="529">
        <f t="shared" si="58"/>
        <v>-2.7199105145413863E-2</v>
      </c>
      <c r="I198" s="279">
        <f t="shared" si="59"/>
        <v>3.71560943927257E-2</v>
      </c>
      <c r="J198" s="279">
        <f t="shared" si="60"/>
        <v>1.9257956629625634</v>
      </c>
      <c r="K198" s="450">
        <f t="shared" si="61"/>
        <v>8.8535453943008602E-2</v>
      </c>
      <c r="L198" s="434">
        <f t="shared" si="62"/>
        <v>-1.1245131362363436E-2</v>
      </c>
      <c r="M198" s="438">
        <f t="shared" si="63"/>
        <v>0.87298725130384414</v>
      </c>
      <c r="N198" s="105"/>
    </row>
    <row r="199" spans="1:14" ht="15" customHeight="1">
      <c r="A199" s="486" t="s">
        <v>36</v>
      </c>
      <c r="B199" s="488">
        <f t="shared" si="54"/>
        <v>7.6158940397350994E-2</v>
      </c>
      <c r="C199" s="414" t="e">
        <f t="shared" si="54"/>
        <v>#DIV/0!</v>
      </c>
      <c r="D199" s="414" t="e">
        <f t="shared" si="55"/>
        <v>#DIV/0!</v>
      </c>
      <c r="E199" s="414" t="e">
        <f t="shared" si="56"/>
        <v>#DIV/0!</v>
      </c>
      <c r="F199" s="488">
        <f t="shared" si="57"/>
        <v>8.211920529801324E-2</v>
      </c>
      <c r="G199" s="280">
        <f t="shared" si="57"/>
        <v>8.211920529801324E-2</v>
      </c>
      <c r="H199" s="531">
        <f t="shared" si="58"/>
        <v>0</v>
      </c>
      <c r="I199" s="281">
        <f t="shared" si="59"/>
        <v>-5.960264900662246E-3</v>
      </c>
      <c r="J199" s="281">
        <f t="shared" si="60"/>
        <v>0.92741935483870974</v>
      </c>
      <c r="K199" s="488">
        <f t="shared" si="61"/>
        <v>8.8157894736842116E-2</v>
      </c>
      <c r="L199" s="428">
        <f t="shared" si="62"/>
        <v>-1.1998954339491122E-2</v>
      </c>
      <c r="M199" s="440">
        <f t="shared" si="63"/>
        <v>0.86389245823860816</v>
      </c>
    </row>
    <row r="200" spans="1:14" ht="15" customHeight="1">
      <c r="A200" s="486" t="s">
        <v>37</v>
      </c>
      <c r="B200" s="488">
        <f t="shared" si="54"/>
        <v>0.1330917874396135</v>
      </c>
      <c r="C200" s="414" t="e">
        <f t="shared" si="54"/>
        <v>#DIV/0!</v>
      </c>
      <c r="D200" s="414" t="e">
        <f t="shared" si="55"/>
        <v>#DIV/0!</v>
      </c>
      <c r="E200" s="414" t="e">
        <f t="shared" si="56"/>
        <v>#DIV/0!</v>
      </c>
      <c r="F200" s="488">
        <f t="shared" si="57"/>
        <v>0.1578817733990148</v>
      </c>
      <c r="G200" s="280">
        <f t="shared" si="57"/>
        <v>0.14238578680203046</v>
      </c>
      <c r="H200" s="531">
        <f t="shared" si="58"/>
        <v>1.549598659698434E-2</v>
      </c>
      <c r="I200" s="281">
        <f t="shared" si="59"/>
        <v>-2.4789985959401295E-2</v>
      </c>
      <c r="J200" s="281">
        <f t="shared" si="60"/>
        <v>0.84298386428210725</v>
      </c>
      <c r="K200" s="488">
        <f t="shared" si="61"/>
        <v>0.13407102418939784</v>
      </c>
      <c r="L200" s="428">
        <f t="shared" si="62"/>
        <v>-9.7923674978434017E-4</v>
      </c>
      <c r="M200" s="440">
        <f t="shared" si="63"/>
        <v>0.99269613433846071</v>
      </c>
    </row>
    <row r="201" spans="1:14" ht="15" customHeight="1">
      <c r="A201" s="486" t="s">
        <v>30</v>
      </c>
      <c r="B201" s="488">
        <f t="shared" si="54"/>
        <v>6.1102501660394062E-2</v>
      </c>
      <c r="C201" s="414" t="e">
        <f t="shared" si="54"/>
        <v>#DIV/0!</v>
      </c>
      <c r="D201" s="414" t="e">
        <f t="shared" si="55"/>
        <v>#DIV/0!</v>
      </c>
      <c r="E201" s="414" t="e">
        <f t="shared" si="56"/>
        <v>#DIV/0!</v>
      </c>
      <c r="F201" s="488">
        <f t="shared" si="57"/>
        <v>7.3148568832348937E-2</v>
      </c>
      <c r="G201" s="280">
        <f t="shared" si="57"/>
        <v>6.6772655007949128E-2</v>
      </c>
      <c r="H201" s="531">
        <f t="shared" si="58"/>
        <v>6.3759138243998092E-3</v>
      </c>
      <c r="I201" s="281">
        <f t="shared" si="59"/>
        <v>-1.2046067171954875E-2</v>
      </c>
      <c r="J201" s="281">
        <f t="shared" si="60"/>
        <v>0.83532053512128768</v>
      </c>
      <c r="K201" s="488">
        <f t="shared" si="61"/>
        <v>0.10147338403041825</v>
      </c>
      <c r="L201" s="428">
        <f t="shared" si="62"/>
        <v>-4.0370882370024189E-2</v>
      </c>
      <c r="M201" s="440">
        <f t="shared" si="63"/>
        <v>0.60215299060172889</v>
      </c>
      <c r="N201" s="88"/>
    </row>
    <row r="202" spans="1:14" ht="15" customHeight="1">
      <c r="A202" s="486" t="s">
        <v>40</v>
      </c>
      <c r="B202" s="488">
        <f t="shared" si="54"/>
        <v>0.18349514563106795</v>
      </c>
      <c r="C202" s="414" t="e">
        <f t="shared" si="54"/>
        <v>#DIV/0!</v>
      </c>
      <c r="D202" s="414" t="e">
        <f t="shared" si="55"/>
        <v>#DIV/0!</v>
      </c>
      <c r="E202" s="414" t="e">
        <f t="shared" si="56"/>
        <v>#DIV/0!</v>
      </c>
      <c r="F202" s="488">
        <f t="shared" si="57"/>
        <v>0.19292929292929292</v>
      </c>
      <c r="G202" s="280">
        <f t="shared" si="57"/>
        <v>0.19292929292929292</v>
      </c>
      <c r="H202" s="531">
        <f t="shared" si="58"/>
        <v>0</v>
      </c>
      <c r="I202" s="281">
        <f t="shared" si="59"/>
        <v>-9.4341472982249763E-3</v>
      </c>
      <c r="J202" s="281">
        <f t="shared" si="60"/>
        <v>0.95110049306155642</v>
      </c>
      <c r="K202" s="488">
        <f t="shared" si="61"/>
        <v>0.19169960474308301</v>
      </c>
      <c r="L202" s="428">
        <f t="shared" si="62"/>
        <v>-8.2044591120150612E-3</v>
      </c>
      <c r="M202" s="440">
        <f t="shared" si="63"/>
        <v>0.95720148133319982</v>
      </c>
      <c r="N202" s="88"/>
    </row>
    <row r="203" spans="1:14" ht="15" customHeight="1">
      <c r="A203" s="355" t="s">
        <v>23</v>
      </c>
      <c r="B203" s="489">
        <f t="shared" si="54"/>
        <v>0.18076923076923077</v>
      </c>
      <c r="C203" s="417" t="e">
        <f t="shared" si="54"/>
        <v>#DIV/0!</v>
      </c>
      <c r="D203" s="417" t="e">
        <f t="shared" si="55"/>
        <v>#DIV/0!</v>
      </c>
      <c r="E203" s="417" t="e">
        <f t="shared" si="56"/>
        <v>#DIV/0!</v>
      </c>
      <c r="F203" s="489">
        <f t="shared" si="57"/>
        <v>0.181169757489301</v>
      </c>
      <c r="G203" s="282">
        <f t="shared" si="57"/>
        <v>0.1854014598540146</v>
      </c>
      <c r="H203" s="532">
        <f t="shared" si="58"/>
        <v>-4.2317023647135965E-3</v>
      </c>
      <c r="I203" s="275">
        <f t="shared" si="59"/>
        <v>-4.0052672007023782E-4</v>
      </c>
      <c r="J203" s="275">
        <f t="shared" si="60"/>
        <v>0.9977892186553603</v>
      </c>
      <c r="K203" s="489">
        <f t="shared" si="61"/>
        <v>0.15897799858055361</v>
      </c>
      <c r="L203" s="408">
        <f t="shared" si="62"/>
        <v>2.1791232188677151E-2</v>
      </c>
      <c r="M203" s="441">
        <f t="shared" si="63"/>
        <v>1.1370707417582415</v>
      </c>
      <c r="N203" s="3"/>
    </row>
    <row r="204" spans="1:14" ht="15" customHeight="1">
      <c r="A204" s="484" t="s">
        <v>26</v>
      </c>
      <c r="B204" s="450">
        <f t="shared" si="54"/>
        <v>0.34152592219141248</v>
      </c>
      <c r="C204" s="411" t="e">
        <f t="shared" si="54"/>
        <v>#DIV/0!</v>
      </c>
      <c r="D204" s="411" t="e">
        <f t="shared" si="55"/>
        <v>#DIV/0!</v>
      </c>
      <c r="E204" s="411" t="e">
        <f t="shared" si="56"/>
        <v>#DIV/0!</v>
      </c>
      <c r="F204" s="450">
        <f t="shared" si="57"/>
        <v>0.43664339281096454</v>
      </c>
      <c r="G204" s="278">
        <f t="shared" si="57"/>
        <v>0.44286208986234959</v>
      </c>
      <c r="H204" s="529">
        <f t="shared" si="58"/>
        <v>-6.2186970513850581E-3</v>
      </c>
      <c r="I204" s="279">
        <f t="shared" si="59"/>
        <v>-9.5117470619552058E-2</v>
      </c>
      <c r="J204" s="279">
        <f t="shared" si="60"/>
        <v>0.78216212088492276</v>
      </c>
      <c r="K204" s="450">
        <f t="shared" si="61"/>
        <v>0.50928735632183908</v>
      </c>
      <c r="L204" s="434">
        <f t="shared" si="62"/>
        <v>-0.1677614341304266</v>
      </c>
      <c r="M204" s="438">
        <f t="shared" si="63"/>
        <v>0.67059572155486336</v>
      </c>
      <c r="N204" s="105"/>
    </row>
    <row r="205" spans="1:14" ht="15" customHeight="1">
      <c r="A205" s="587" t="s">
        <v>99</v>
      </c>
      <c r="B205" s="580">
        <f>(B163-B178)/(B111-B126)</f>
        <v>0.13827489991507946</v>
      </c>
      <c r="C205" s="581" t="e">
        <f>(C163-C178)/(C111-C126)</f>
        <v>#DIV/0!</v>
      </c>
      <c r="D205" s="581" t="e">
        <f>B205-C205</f>
        <v>#DIV/0!</v>
      </c>
      <c r="E205" s="581" t="e">
        <f>B205/C205</f>
        <v>#DIV/0!</v>
      </c>
      <c r="F205" s="580">
        <f>(F163-F178)/(F111-F126)</f>
        <v>0.14921067685828701</v>
      </c>
      <c r="G205" s="583">
        <f>(G163-G178)/(G111-G126)</f>
        <v>0.14641960342886828</v>
      </c>
      <c r="H205" s="594">
        <f t="shared" si="58"/>
        <v>2.7910734294187278E-3</v>
      </c>
      <c r="I205" s="583">
        <f>B205-F205</f>
        <v>-1.0935776943207548E-2</v>
      </c>
      <c r="J205" s="583">
        <f t="shared" si="60"/>
        <v>0.92670915263259734</v>
      </c>
      <c r="K205" s="580">
        <f>(K163-K178)/(K111-K126)</f>
        <v>0.13590155163188872</v>
      </c>
      <c r="L205" s="598">
        <f>B205-K205</f>
        <v>2.373348283190746E-3</v>
      </c>
      <c r="M205" s="586">
        <f>B205/K205</f>
        <v>1.0174637320522972</v>
      </c>
      <c r="N205" s="587"/>
    </row>
    <row r="206" spans="1:14" ht="15" customHeight="1">
      <c r="A206" s="484" t="s">
        <v>32</v>
      </c>
      <c r="B206" s="450">
        <f t="shared" ref="B206:C208" si="64">B181/(B129+B51)</f>
        <v>4.9059689288634502E-2</v>
      </c>
      <c r="C206" s="411" t="e">
        <f t="shared" si="64"/>
        <v>#DIV/0!</v>
      </c>
      <c r="D206" s="411" t="e">
        <f t="shared" si="55"/>
        <v>#DIV/0!</v>
      </c>
      <c r="E206" s="411" t="e">
        <f t="shared" si="56"/>
        <v>#DIV/0!</v>
      </c>
      <c r="F206" s="450">
        <f t="shared" ref="F206:G208" si="65">F181/(F129+F51)</f>
        <v>5.5948553054662377E-2</v>
      </c>
      <c r="G206" s="278">
        <f t="shared" si="65"/>
        <v>6.7069225792538281E-2</v>
      </c>
      <c r="H206" s="529">
        <f t="shared" si="58"/>
        <v>-1.1120672737875904E-2</v>
      </c>
      <c r="I206" s="279">
        <f t="shared" si="59"/>
        <v>-6.8888637660278751E-3</v>
      </c>
      <c r="J206" s="279">
        <f t="shared" si="60"/>
        <v>0.87687145797501898</v>
      </c>
      <c r="K206" s="450">
        <f>K181/(K129+K51)</f>
        <v>3.4161490683229816E-2</v>
      </c>
      <c r="L206" s="434">
        <f t="shared" si="62"/>
        <v>1.4898198605404686E-2</v>
      </c>
      <c r="M206" s="438">
        <f t="shared" si="63"/>
        <v>1.436110904630937</v>
      </c>
      <c r="N206" s="105"/>
    </row>
    <row r="207" spans="1:14" ht="15" customHeight="1">
      <c r="A207" s="486" t="s">
        <v>35</v>
      </c>
      <c r="B207" s="488">
        <f t="shared" si="64"/>
        <v>3.0281690140845072E-2</v>
      </c>
      <c r="C207" s="414" t="e">
        <f t="shared" si="64"/>
        <v>#DIV/0!</v>
      </c>
      <c r="D207" s="414" t="e">
        <f t="shared" si="55"/>
        <v>#DIV/0!</v>
      </c>
      <c r="E207" s="414" t="e">
        <f t="shared" si="56"/>
        <v>#DIV/0!</v>
      </c>
      <c r="F207" s="488">
        <f t="shared" si="65"/>
        <v>4.5255474452554748E-2</v>
      </c>
      <c r="G207" s="280">
        <f t="shared" si="65"/>
        <v>5.6826568265682657E-2</v>
      </c>
      <c r="H207" s="531">
        <f t="shared" si="58"/>
        <v>-1.157109381312791E-2</v>
      </c>
      <c r="I207" s="281">
        <f t="shared" si="59"/>
        <v>-1.4973784311709676E-2</v>
      </c>
      <c r="J207" s="281">
        <f t="shared" si="60"/>
        <v>0.669127669241254</v>
      </c>
      <c r="K207" s="488">
        <f>K182/(K130+K52)</f>
        <v>2.398373983739837E-2</v>
      </c>
      <c r="L207" s="428">
        <f t="shared" si="62"/>
        <v>6.2979503034467019E-3</v>
      </c>
      <c r="M207" s="440">
        <f t="shared" si="63"/>
        <v>1.2625925041776083</v>
      </c>
      <c r="N207" s="88"/>
    </row>
    <row r="208" spans="1:14" ht="15" customHeight="1">
      <c r="A208" s="624" t="s">
        <v>97</v>
      </c>
      <c r="B208" s="607">
        <f t="shared" si="64"/>
        <v>7.5048732943469781E-2</v>
      </c>
      <c r="C208" s="609" t="e">
        <f t="shared" si="64"/>
        <v>#DIV/0!</v>
      </c>
      <c r="D208" s="609" t="e">
        <f>B208-C208</f>
        <v>#DIV/0!</v>
      </c>
      <c r="E208" s="609" t="e">
        <f>B208/C208</f>
        <v>#DIV/0!</v>
      </c>
      <c r="F208" s="607">
        <f t="shared" si="65"/>
        <v>7.1168831168831159E-2</v>
      </c>
      <c r="G208" s="610">
        <f t="shared" si="65"/>
        <v>8.1473793461338873E-2</v>
      </c>
      <c r="H208" s="628">
        <f t="shared" si="58"/>
        <v>-1.0304962292507713E-2</v>
      </c>
      <c r="I208" s="611">
        <f>B208-F208</f>
        <v>3.8799017746386222E-3</v>
      </c>
      <c r="J208" s="611">
        <f t="shared" si="60"/>
        <v>1.0545168680013091</v>
      </c>
      <c r="K208" s="607">
        <f>K183/(K131+K53)</f>
        <v>4.8667439165701036E-2</v>
      </c>
      <c r="L208" s="634">
        <f>B208-K208</f>
        <v>2.6381293777768745E-2</v>
      </c>
      <c r="M208" s="613">
        <f>B208/K208</f>
        <v>1.5420727745289151</v>
      </c>
      <c r="N208" s="630"/>
    </row>
  </sheetData>
  <pageMargins left="0.7" right="0.7" top="0.75" bottom="0.75" header="0.3" footer="0.3"/>
  <pageSetup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zoomScale="92" zoomScaleNormal="92" workbookViewId="0">
      <selection activeCell="B197" sqref="B197"/>
    </sheetView>
  </sheetViews>
  <sheetFormatPr defaultRowHeight="13.2"/>
  <cols>
    <col min="1" max="1" width="35.6640625" style="18" customWidth="1"/>
    <col min="2" max="9" width="15.6640625" customWidth="1"/>
    <col min="10" max="11" width="15.6640625" style="130" customWidth="1"/>
    <col min="12" max="13" width="15.6640625" customWidth="1"/>
  </cols>
  <sheetData>
    <row r="1" spans="1:13" ht="21">
      <c r="A1" s="497" t="s">
        <v>318</v>
      </c>
    </row>
    <row r="3" spans="1:13" ht="15.6">
      <c r="A3" s="498" t="s">
        <v>319</v>
      </c>
    </row>
    <row r="4" spans="1:13">
      <c r="A4" s="499"/>
      <c r="B4" s="21"/>
      <c r="C4" s="21"/>
      <c r="D4" s="21"/>
      <c r="E4" s="21"/>
      <c r="F4" s="21"/>
      <c r="G4" s="21"/>
      <c r="H4" s="21"/>
      <c r="I4" s="21"/>
      <c r="J4" s="131"/>
      <c r="K4" s="131"/>
      <c r="L4" s="21"/>
      <c r="M4" s="21"/>
    </row>
    <row r="5" spans="1:13" s="196" customFormat="1" ht="60" customHeight="1">
      <c r="A5" s="482" t="s">
        <v>43</v>
      </c>
      <c r="B5" s="337" t="s">
        <v>350</v>
      </c>
      <c r="C5" s="377" t="s">
        <v>366</v>
      </c>
      <c r="D5" s="378" t="s">
        <v>235</v>
      </c>
      <c r="E5" s="379" t="s">
        <v>236</v>
      </c>
      <c r="F5" s="337" t="s">
        <v>351</v>
      </c>
      <c r="G5" s="123" t="s">
        <v>367</v>
      </c>
      <c r="H5" s="258" t="s">
        <v>368</v>
      </c>
      <c r="I5" s="374" t="s">
        <v>271</v>
      </c>
      <c r="J5" s="505" t="s">
        <v>197</v>
      </c>
      <c r="K5" s="506" t="s">
        <v>320</v>
      </c>
      <c r="L5" s="464" t="s">
        <v>321</v>
      </c>
      <c r="M5" s="508" t="s">
        <v>322</v>
      </c>
    </row>
    <row r="6" spans="1:13">
      <c r="A6" s="483"/>
      <c r="B6" s="338" t="s">
        <v>16</v>
      </c>
      <c r="C6" s="20" t="s">
        <v>16</v>
      </c>
      <c r="D6" s="380" t="s">
        <v>16</v>
      </c>
      <c r="E6" s="381" t="s">
        <v>1</v>
      </c>
      <c r="F6" s="338" t="s">
        <v>16</v>
      </c>
      <c r="G6" s="27" t="s">
        <v>16</v>
      </c>
      <c r="H6" s="6" t="s">
        <v>16</v>
      </c>
      <c r="I6" s="27" t="s">
        <v>16</v>
      </c>
      <c r="J6" s="6" t="s">
        <v>1</v>
      </c>
      <c r="K6" s="343" t="s">
        <v>16</v>
      </c>
      <c r="L6" s="16" t="s">
        <v>16</v>
      </c>
      <c r="M6" s="407" t="s">
        <v>1</v>
      </c>
    </row>
    <row r="7" spans="1:13" ht="15" customHeight="1">
      <c r="A7" s="484" t="s">
        <v>17</v>
      </c>
      <c r="B7" s="111">
        <v>1311.83</v>
      </c>
      <c r="C7" s="712" t="s">
        <v>86</v>
      </c>
      <c r="D7" s="462" t="e">
        <f>B7-C7</f>
        <v>#VALUE!</v>
      </c>
      <c r="E7" s="463" t="e">
        <f>B7/C7</f>
        <v>#VALUE!</v>
      </c>
      <c r="F7" s="286">
        <v>1358.09</v>
      </c>
      <c r="G7" s="713">
        <v>1346.08</v>
      </c>
      <c r="H7" s="289">
        <f>F7-G7</f>
        <v>12.009999999999991</v>
      </c>
      <c r="I7" s="254">
        <f>B7-F7</f>
        <v>-46.259999999999991</v>
      </c>
      <c r="J7" s="290">
        <f>B7/F7</f>
        <v>0.96593745628051164</v>
      </c>
      <c r="K7" s="112">
        <v>1258.29</v>
      </c>
      <c r="L7" s="397">
        <f>B7-K7</f>
        <v>53.539999999999964</v>
      </c>
      <c r="M7" s="398">
        <f>B7/K7</f>
        <v>1.0425498096623194</v>
      </c>
    </row>
    <row r="8" spans="1:13" ht="15" customHeight="1">
      <c r="A8" s="484" t="s">
        <v>18</v>
      </c>
      <c r="B8" s="116">
        <v>370.39</v>
      </c>
      <c r="C8" s="714" t="s">
        <v>86</v>
      </c>
      <c r="D8" s="383" t="e">
        <f t="shared" ref="D8:D28" si="0">B8-C8</f>
        <v>#VALUE!</v>
      </c>
      <c r="E8" s="384" t="e">
        <f t="shared" ref="E8:E28" si="1">B8/C8</f>
        <v>#VALUE!</v>
      </c>
      <c r="F8" s="288">
        <v>402.6</v>
      </c>
      <c r="G8" s="715">
        <v>402.6</v>
      </c>
      <c r="H8" s="259">
        <f t="shared" ref="H8:H28" si="2">F8-G8</f>
        <v>0</v>
      </c>
      <c r="I8" s="255">
        <f t="shared" ref="I8:I28" si="3">B8-F8</f>
        <v>-32.210000000000036</v>
      </c>
      <c r="J8" s="287">
        <f t="shared" ref="J8:J28" si="4">B8/F8</f>
        <v>0.91999503229011415</v>
      </c>
      <c r="K8" s="117">
        <v>367.01</v>
      </c>
      <c r="L8" s="399">
        <f t="shared" ref="L8:L28" si="5">B8-K8</f>
        <v>3.3799999999999955</v>
      </c>
      <c r="M8" s="400">
        <f t="shared" ref="M8:M28" si="6">B8/K8</f>
        <v>1.0092095583226615</v>
      </c>
    </row>
    <row r="9" spans="1:13" ht="15" customHeight="1">
      <c r="A9" s="485" t="s">
        <v>19</v>
      </c>
      <c r="B9" s="369">
        <v>941.43</v>
      </c>
      <c r="C9" s="716" t="s">
        <v>86</v>
      </c>
      <c r="D9" s="386" t="e">
        <f t="shared" si="0"/>
        <v>#VALUE!</v>
      </c>
      <c r="E9" s="387" t="e">
        <f t="shared" si="1"/>
        <v>#VALUE!</v>
      </c>
      <c r="F9" s="496">
        <v>955.49</v>
      </c>
      <c r="G9" s="717">
        <v>943.48</v>
      </c>
      <c r="H9" s="371">
        <f t="shared" si="2"/>
        <v>12.009999999999991</v>
      </c>
      <c r="I9" s="370">
        <f t="shared" si="3"/>
        <v>-14.060000000000059</v>
      </c>
      <c r="J9" s="372">
        <f t="shared" si="4"/>
        <v>0.9852850369967241</v>
      </c>
      <c r="K9" s="429">
        <v>891.28</v>
      </c>
      <c r="L9" s="401">
        <f t="shared" si="5"/>
        <v>50.149999999999977</v>
      </c>
      <c r="M9" s="402">
        <f t="shared" si="6"/>
        <v>1.0562673907189659</v>
      </c>
    </row>
    <row r="10" spans="1:13" ht="15" customHeight="1">
      <c r="A10" s="484" t="s">
        <v>20</v>
      </c>
      <c r="B10" s="116">
        <v>196.95</v>
      </c>
      <c r="C10" s="714" t="s">
        <v>86</v>
      </c>
      <c r="D10" s="383" t="e">
        <f t="shared" si="0"/>
        <v>#VALUE!</v>
      </c>
      <c r="E10" s="384" t="e">
        <f t="shared" si="1"/>
        <v>#VALUE!</v>
      </c>
      <c r="F10" s="288">
        <v>204.76</v>
      </c>
      <c r="G10" s="715">
        <v>200.03</v>
      </c>
      <c r="H10" s="259">
        <f t="shared" si="2"/>
        <v>4.7299999999999898</v>
      </c>
      <c r="I10" s="255">
        <f t="shared" si="3"/>
        <v>-7.8100000000000023</v>
      </c>
      <c r="J10" s="287">
        <f t="shared" si="4"/>
        <v>0.96185778472357886</v>
      </c>
      <c r="K10" s="117">
        <v>153.80000000000001</v>
      </c>
      <c r="L10" s="399">
        <f t="shared" si="5"/>
        <v>43.149999999999977</v>
      </c>
      <c r="M10" s="400">
        <f t="shared" si="6"/>
        <v>1.280559167750325</v>
      </c>
    </row>
    <row r="11" spans="1:13" s="3" customFormat="1" ht="15" customHeight="1">
      <c r="A11" s="486" t="s">
        <v>21</v>
      </c>
      <c r="B11" s="102">
        <v>47.65</v>
      </c>
      <c r="C11" s="718" t="s">
        <v>86</v>
      </c>
      <c r="D11" s="389" t="e">
        <f t="shared" si="0"/>
        <v>#VALUE!</v>
      </c>
      <c r="E11" s="390" t="e">
        <f t="shared" si="1"/>
        <v>#VALUE!</v>
      </c>
      <c r="F11" s="291">
        <v>47.78</v>
      </c>
      <c r="G11" s="719">
        <v>46.18</v>
      </c>
      <c r="H11" s="199">
        <f t="shared" si="2"/>
        <v>1.6000000000000014</v>
      </c>
      <c r="I11" s="256">
        <f t="shared" si="3"/>
        <v>-0.13000000000000256</v>
      </c>
      <c r="J11" s="292">
        <f t="shared" si="4"/>
        <v>0.99727919631645034</v>
      </c>
      <c r="K11" s="108">
        <v>37.94</v>
      </c>
      <c r="L11" s="458">
        <f t="shared" si="5"/>
        <v>9.7100000000000009</v>
      </c>
      <c r="M11" s="459">
        <f t="shared" si="6"/>
        <v>1.2559304164470217</v>
      </c>
    </row>
    <row r="12" spans="1:13" s="3" customFormat="1" ht="15" customHeight="1">
      <c r="A12" s="486" t="s">
        <v>22</v>
      </c>
      <c r="B12" s="102">
        <v>11.88</v>
      </c>
      <c r="C12" s="718" t="s">
        <v>86</v>
      </c>
      <c r="D12" s="389" t="e">
        <f t="shared" si="0"/>
        <v>#VALUE!</v>
      </c>
      <c r="E12" s="390" t="e">
        <f t="shared" si="1"/>
        <v>#VALUE!</v>
      </c>
      <c r="F12" s="291">
        <v>16.63</v>
      </c>
      <c r="G12" s="719">
        <v>16.63</v>
      </c>
      <c r="H12" s="199">
        <f t="shared" si="2"/>
        <v>0</v>
      </c>
      <c r="I12" s="256">
        <f t="shared" si="3"/>
        <v>-4.7499999999999982</v>
      </c>
      <c r="J12" s="292">
        <f t="shared" si="4"/>
        <v>0.7143716175586291</v>
      </c>
      <c r="K12" s="108">
        <v>12.44</v>
      </c>
      <c r="L12" s="458">
        <f t="shared" si="5"/>
        <v>-0.55999999999999872</v>
      </c>
      <c r="M12" s="459">
        <f t="shared" si="6"/>
        <v>0.95498392282958211</v>
      </c>
    </row>
    <row r="13" spans="1:13" s="3" customFormat="1" ht="15" customHeight="1">
      <c r="A13" s="486" t="s">
        <v>25</v>
      </c>
      <c r="B13" s="102">
        <v>97.6</v>
      </c>
      <c r="C13" s="718" t="s">
        <v>86</v>
      </c>
      <c r="D13" s="389" t="e">
        <f t="shared" si="0"/>
        <v>#VALUE!</v>
      </c>
      <c r="E13" s="390" t="e">
        <f t="shared" si="1"/>
        <v>#VALUE!</v>
      </c>
      <c r="F13" s="291">
        <v>98.85</v>
      </c>
      <c r="G13" s="719">
        <v>96.02</v>
      </c>
      <c r="H13" s="199">
        <f t="shared" si="2"/>
        <v>2.8299999999999983</v>
      </c>
      <c r="I13" s="256">
        <f t="shared" si="3"/>
        <v>-1.25</v>
      </c>
      <c r="J13" s="292">
        <f t="shared" si="4"/>
        <v>0.98735457764289325</v>
      </c>
      <c r="K13" s="108">
        <v>69.13</v>
      </c>
      <c r="L13" s="458">
        <f t="shared" si="5"/>
        <v>28.47</v>
      </c>
      <c r="M13" s="459">
        <f t="shared" si="6"/>
        <v>1.4118327788225082</v>
      </c>
    </row>
    <row r="14" spans="1:13" s="3" customFormat="1" ht="15" customHeight="1">
      <c r="A14" s="355" t="s">
        <v>23</v>
      </c>
      <c r="B14" s="84">
        <v>26.78</v>
      </c>
      <c r="C14" s="720" t="s">
        <v>86</v>
      </c>
      <c r="D14" s="392" t="e">
        <f t="shared" si="0"/>
        <v>#VALUE!</v>
      </c>
      <c r="E14" s="393" t="e">
        <f t="shared" si="1"/>
        <v>#VALUE!</v>
      </c>
      <c r="F14" s="295">
        <v>25.63</v>
      </c>
      <c r="G14" s="721">
        <v>25.63</v>
      </c>
      <c r="H14" s="203">
        <f t="shared" si="2"/>
        <v>0</v>
      </c>
      <c r="I14" s="257">
        <f t="shared" si="3"/>
        <v>1.1500000000000021</v>
      </c>
      <c r="J14" s="296">
        <f t="shared" si="4"/>
        <v>1.0448692937963324</v>
      </c>
      <c r="K14" s="109">
        <v>25.62</v>
      </c>
      <c r="L14" s="253">
        <f t="shared" si="5"/>
        <v>1.1600000000000001</v>
      </c>
      <c r="M14" s="460">
        <f t="shared" si="6"/>
        <v>1.0452771272443404</v>
      </c>
    </row>
    <row r="15" spans="1:13" ht="15" customHeight="1">
      <c r="A15" s="484" t="s">
        <v>24</v>
      </c>
      <c r="B15" s="116">
        <v>245.42</v>
      </c>
      <c r="C15" s="714" t="s">
        <v>86</v>
      </c>
      <c r="D15" s="383" t="e">
        <f t="shared" si="0"/>
        <v>#VALUE!</v>
      </c>
      <c r="E15" s="384" t="e">
        <f t="shared" si="1"/>
        <v>#VALUE!</v>
      </c>
      <c r="F15" s="288">
        <v>241.68</v>
      </c>
      <c r="G15" s="715">
        <v>242.47</v>
      </c>
      <c r="H15" s="259">
        <f t="shared" si="2"/>
        <v>-0.78999999999999204</v>
      </c>
      <c r="I15" s="255">
        <f t="shared" si="3"/>
        <v>3.7399999999999807</v>
      </c>
      <c r="J15" s="287">
        <f t="shared" si="4"/>
        <v>1.0154750082754054</v>
      </c>
      <c r="K15" s="117">
        <v>246.22</v>
      </c>
      <c r="L15" s="399">
        <f t="shared" si="5"/>
        <v>-0.80000000000001137</v>
      </c>
      <c r="M15" s="400">
        <f t="shared" si="6"/>
        <v>0.99675087320282674</v>
      </c>
    </row>
    <row r="16" spans="1:13" s="3" customFormat="1" ht="15" customHeight="1">
      <c r="A16" s="486" t="s">
        <v>55</v>
      </c>
      <c r="B16" s="102">
        <v>155</v>
      </c>
      <c r="C16" s="718" t="s">
        <v>86</v>
      </c>
      <c r="D16" s="389" t="e">
        <f t="shared" si="0"/>
        <v>#VALUE!</v>
      </c>
      <c r="E16" s="390" t="e">
        <f t="shared" si="1"/>
        <v>#VALUE!</v>
      </c>
      <c r="F16" s="291">
        <v>151.96</v>
      </c>
      <c r="G16" s="719">
        <v>152.16999999999999</v>
      </c>
      <c r="H16" s="199">
        <f t="shared" si="2"/>
        <v>-0.20999999999997954</v>
      </c>
      <c r="I16" s="256">
        <f t="shared" si="3"/>
        <v>3.039999999999992</v>
      </c>
      <c r="J16" s="292">
        <f t="shared" si="4"/>
        <v>1.0200052645433009</v>
      </c>
      <c r="K16" s="108">
        <v>152.65</v>
      </c>
      <c r="L16" s="458">
        <f t="shared" si="5"/>
        <v>2.3499999999999943</v>
      </c>
      <c r="M16" s="459">
        <f t="shared" si="6"/>
        <v>1.0153946937438585</v>
      </c>
    </row>
    <row r="17" spans="1:13" s="3" customFormat="1" ht="15" customHeight="1">
      <c r="A17" s="486" t="s">
        <v>36</v>
      </c>
      <c r="B17" s="102">
        <v>0.17</v>
      </c>
      <c r="C17" s="718" t="s">
        <v>86</v>
      </c>
      <c r="D17" s="389" t="e">
        <f t="shared" si="0"/>
        <v>#VALUE!</v>
      </c>
      <c r="E17" s="390" t="e">
        <f t="shared" si="1"/>
        <v>#VALUE!</v>
      </c>
      <c r="F17" s="291">
        <v>0.17</v>
      </c>
      <c r="G17" s="719">
        <v>0.17</v>
      </c>
      <c r="H17" s="199">
        <f t="shared" si="2"/>
        <v>0</v>
      </c>
      <c r="I17" s="256">
        <f t="shared" si="3"/>
        <v>0</v>
      </c>
      <c r="J17" s="292">
        <f t="shared" si="4"/>
        <v>1</v>
      </c>
      <c r="K17" s="108">
        <v>0.18</v>
      </c>
      <c r="L17" s="458">
        <f t="shared" si="5"/>
        <v>-9.9999999999999811E-3</v>
      </c>
      <c r="M17" s="459">
        <f t="shared" si="6"/>
        <v>0.94444444444444453</v>
      </c>
    </row>
    <row r="18" spans="1:13" s="3" customFormat="1" ht="15" customHeight="1">
      <c r="A18" s="486" t="s">
        <v>37</v>
      </c>
      <c r="B18" s="102">
        <v>31.83</v>
      </c>
      <c r="C18" s="718" t="s">
        <v>86</v>
      </c>
      <c r="D18" s="389" t="e">
        <f t="shared" si="0"/>
        <v>#VALUE!</v>
      </c>
      <c r="E18" s="390" t="e">
        <f t="shared" si="1"/>
        <v>#VALUE!</v>
      </c>
      <c r="F18" s="291">
        <v>33.21</v>
      </c>
      <c r="G18" s="719">
        <v>33.229999999999997</v>
      </c>
      <c r="H18" s="199">
        <f t="shared" si="2"/>
        <v>-1.9999999999996021E-2</v>
      </c>
      <c r="I18" s="256">
        <f t="shared" si="3"/>
        <v>-1.3800000000000026</v>
      </c>
      <c r="J18" s="292">
        <f t="shared" si="4"/>
        <v>0.95844625112917792</v>
      </c>
      <c r="K18" s="108">
        <v>32.380000000000003</v>
      </c>
      <c r="L18" s="458">
        <f t="shared" si="5"/>
        <v>-0.55000000000000426</v>
      </c>
      <c r="M18" s="459">
        <f t="shared" si="6"/>
        <v>0.98301420630018521</v>
      </c>
    </row>
    <row r="19" spans="1:13" s="3" customFormat="1" ht="15" customHeight="1">
      <c r="A19" s="486" t="s">
        <v>38</v>
      </c>
      <c r="B19" s="102">
        <v>28.12</v>
      </c>
      <c r="C19" s="718" t="s">
        <v>86</v>
      </c>
      <c r="D19" s="389" t="e">
        <f t="shared" si="0"/>
        <v>#VALUE!</v>
      </c>
      <c r="E19" s="390" t="e">
        <f t="shared" si="1"/>
        <v>#VALUE!</v>
      </c>
      <c r="F19" s="291">
        <v>26.28</v>
      </c>
      <c r="G19" s="719">
        <v>26.72</v>
      </c>
      <c r="H19" s="199">
        <f t="shared" si="2"/>
        <v>-0.43999999999999773</v>
      </c>
      <c r="I19" s="256">
        <f t="shared" si="3"/>
        <v>1.8399999999999999</v>
      </c>
      <c r="J19" s="292">
        <f t="shared" si="4"/>
        <v>1.0700152207001521</v>
      </c>
      <c r="K19" s="108">
        <v>32.880000000000003</v>
      </c>
      <c r="L19" s="458">
        <f t="shared" si="5"/>
        <v>-4.7600000000000016</v>
      </c>
      <c r="M19" s="459">
        <f t="shared" si="6"/>
        <v>0.85523114355231145</v>
      </c>
    </row>
    <row r="20" spans="1:13" s="3" customFormat="1" ht="15" customHeight="1">
      <c r="A20" s="486" t="s">
        <v>39</v>
      </c>
      <c r="B20" s="102">
        <v>0.36</v>
      </c>
      <c r="C20" s="718" t="s">
        <v>86</v>
      </c>
      <c r="D20" s="389" t="e">
        <f t="shared" si="0"/>
        <v>#VALUE!</v>
      </c>
      <c r="E20" s="390" t="e">
        <f t="shared" si="1"/>
        <v>#VALUE!</v>
      </c>
      <c r="F20" s="291">
        <v>0.36</v>
      </c>
      <c r="G20" s="719">
        <v>0.36</v>
      </c>
      <c r="H20" s="199">
        <f t="shared" si="2"/>
        <v>0</v>
      </c>
      <c r="I20" s="256">
        <f t="shared" si="3"/>
        <v>0</v>
      </c>
      <c r="J20" s="292">
        <f t="shared" si="4"/>
        <v>1</v>
      </c>
      <c r="K20" s="108">
        <v>0.36</v>
      </c>
      <c r="L20" s="458">
        <f t="shared" si="5"/>
        <v>0</v>
      </c>
      <c r="M20" s="459">
        <f t="shared" si="6"/>
        <v>1</v>
      </c>
    </row>
    <row r="21" spans="1:13" s="101" customFormat="1" ht="15" customHeight="1">
      <c r="A21" s="486" t="s">
        <v>30</v>
      </c>
      <c r="B21" s="102">
        <v>29.66</v>
      </c>
      <c r="C21" s="718" t="s">
        <v>86</v>
      </c>
      <c r="D21" s="389" t="e">
        <f t="shared" si="0"/>
        <v>#VALUE!</v>
      </c>
      <c r="E21" s="390" t="e">
        <f t="shared" si="1"/>
        <v>#VALUE!</v>
      </c>
      <c r="F21" s="291">
        <v>29.42</v>
      </c>
      <c r="G21" s="719">
        <v>29.54</v>
      </c>
      <c r="H21" s="199">
        <f t="shared" si="2"/>
        <v>-0.11999999999999744</v>
      </c>
      <c r="I21" s="256">
        <f t="shared" si="3"/>
        <v>0.23999999999999844</v>
      </c>
      <c r="J21" s="292">
        <f t="shared" si="4"/>
        <v>1.0081577158395649</v>
      </c>
      <c r="K21" s="108">
        <v>27.51</v>
      </c>
      <c r="L21" s="458">
        <f t="shared" si="5"/>
        <v>2.1499999999999986</v>
      </c>
      <c r="M21" s="459">
        <f t="shared" si="6"/>
        <v>1.0781533987640857</v>
      </c>
    </row>
    <row r="22" spans="1:13" s="101" customFormat="1" ht="15" customHeight="1">
      <c r="A22" s="355" t="s">
        <v>40</v>
      </c>
      <c r="B22" s="84">
        <v>0.2</v>
      </c>
      <c r="C22" s="720" t="s">
        <v>86</v>
      </c>
      <c r="D22" s="392" t="e">
        <f t="shared" si="0"/>
        <v>#VALUE!</v>
      </c>
      <c r="E22" s="393" t="e">
        <f t="shared" si="1"/>
        <v>#VALUE!</v>
      </c>
      <c r="F22" s="295">
        <v>0.2</v>
      </c>
      <c r="G22" s="721">
        <v>0.2</v>
      </c>
      <c r="H22" s="203">
        <f t="shared" si="2"/>
        <v>0</v>
      </c>
      <c r="I22" s="257">
        <f t="shared" si="3"/>
        <v>0</v>
      </c>
      <c r="J22" s="296">
        <f t="shared" si="4"/>
        <v>1</v>
      </c>
      <c r="K22" s="109">
        <v>0.19</v>
      </c>
      <c r="L22" s="253">
        <f t="shared" si="5"/>
        <v>1.0000000000000009E-2</v>
      </c>
      <c r="M22" s="460">
        <f t="shared" si="6"/>
        <v>1.0526315789473684</v>
      </c>
    </row>
    <row r="23" spans="1:13" ht="15" customHeight="1">
      <c r="A23" s="484" t="s">
        <v>26</v>
      </c>
      <c r="B23" s="116">
        <v>223.04</v>
      </c>
      <c r="C23" s="714" t="s">
        <v>86</v>
      </c>
      <c r="D23" s="383" t="e">
        <f t="shared" si="0"/>
        <v>#VALUE!</v>
      </c>
      <c r="E23" s="384" t="e">
        <f t="shared" si="1"/>
        <v>#VALUE!</v>
      </c>
      <c r="F23" s="288">
        <v>227.44</v>
      </c>
      <c r="G23" s="715">
        <v>227.85</v>
      </c>
      <c r="H23" s="259">
        <f t="shared" si="2"/>
        <v>-0.40999999999999659</v>
      </c>
      <c r="I23" s="255">
        <f t="shared" si="3"/>
        <v>-4.4000000000000057</v>
      </c>
      <c r="J23" s="287">
        <f t="shared" si="4"/>
        <v>0.98065423848047839</v>
      </c>
      <c r="K23" s="117">
        <v>231.4</v>
      </c>
      <c r="L23" s="399">
        <f t="shared" si="5"/>
        <v>-8.3600000000000136</v>
      </c>
      <c r="M23" s="400">
        <f t="shared" si="6"/>
        <v>0.96387208297320648</v>
      </c>
    </row>
    <row r="24" spans="1:13" s="635" customFormat="1" ht="15" customHeight="1">
      <c r="A24" s="691" t="s">
        <v>102</v>
      </c>
      <c r="B24" s="676">
        <f>B7-B23</f>
        <v>1088.79</v>
      </c>
      <c r="C24" s="727" t="s">
        <v>86</v>
      </c>
      <c r="D24" s="678" t="e">
        <f>B24-C24</f>
        <v>#VALUE!</v>
      </c>
      <c r="E24" s="663" t="e">
        <f>B24/C24</f>
        <v>#VALUE!</v>
      </c>
      <c r="F24" s="679">
        <f>F7-F23</f>
        <v>1130.6499999999999</v>
      </c>
      <c r="G24" s="728">
        <v>1118.23</v>
      </c>
      <c r="H24" s="681">
        <f>F24-G24</f>
        <v>12.419999999999845</v>
      </c>
      <c r="I24" s="680">
        <f>B24-F24</f>
        <v>-41.8599999999999</v>
      </c>
      <c r="J24" s="665">
        <f>B24/F24</f>
        <v>0.96297704860036271</v>
      </c>
      <c r="K24" s="692">
        <f>K7-K23</f>
        <v>1026.8899999999999</v>
      </c>
      <c r="L24" s="682">
        <f>B24-K24</f>
        <v>61.900000000000091</v>
      </c>
      <c r="M24" s="667">
        <f>B24/K24</f>
        <v>1.0602790951319032</v>
      </c>
    </row>
    <row r="25" spans="1:13" s="660" customFormat="1" ht="15" customHeight="1">
      <c r="A25" s="636" t="s">
        <v>103</v>
      </c>
      <c r="B25" s="580">
        <f>B23/B7</f>
        <v>0.17002203029355939</v>
      </c>
      <c r="C25" s="724" t="s">
        <v>86</v>
      </c>
      <c r="D25" s="581" t="e">
        <f>B25-C25</f>
        <v>#VALUE!</v>
      </c>
      <c r="E25" s="581" t="e">
        <f>B25/C25</f>
        <v>#VALUE!</v>
      </c>
      <c r="F25" s="597">
        <f>F23/F7</f>
        <v>0.1674704916463563</v>
      </c>
      <c r="G25" s="725">
        <v>0.16926928562938309</v>
      </c>
      <c r="H25" s="583">
        <f>F25-G25</f>
        <v>-1.7987939830267918E-3</v>
      </c>
      <c r="I25" s="582">
        <f>B25-F25</f>
        <v>2.5515386472030888E-3</v>
      </c>
      <c r="J25" s="583">
        <f>B25/F25</f>
        <v>1.0152357506216148</v>
      </c>
      <c r="K25" s="605">
        <f>K23/K7</f>
        <v>0.18390037272806747</v>
      </c>
      <c r="L25" s="585">
        <f>B25-K25</f>
        <v>-1.3878342434508084E-2</v>
      </c>
      <c r="M25" s="586">
        <f>B25/K25</f>
        <v>0.92453336429595001</v>
      </c>
    </row>
    <row r="26" spans="1:13" s="105" customFormat="1" ht="15" customHeight="1">
      <c r="A26" s="484" t="s">
        <v>32</v>
      </c>
      <c r="B26" s="116">
        <v>90.19</v>
      </c>
      <c r="C26" s="714" t="s">
        <v>86</v>
      </c>
      <c r="D26" s="383" t="e">
        <f t="shared" si="0"/>
        <v>#VALUE!</v>
      </c>
      <c r="E26" s="384" t="e">
        <f t="shared" si="1"/>
        <v>#VALUE!</v>
      </c>
      <c r="F26" s="288">
        <v>93.02</v>
      </c>
      <c r="G26" s="715">
        <v>92.97</v>
      </c>
      <c r="H26" s="259">
        <f t="shared" si="2"/>
        <v>4.9999999999997158E-2</v>
      </c>
      <c r="I26" s="255">
        <f t="shared" si="3"/>
        <v>-2.8299999999999983</v>
      </c>
      <c r="J26" s="287">
        <f t="shared" si="4"/>
        <v>0.96957643517523118</v>
      </c>
      <c r="K26" s="288">
        <v>82.55</v>
      </c>
      <c r="L26" s="399">
        <f t="shared" si="5"/>
        <v>7.6400000000000006</v>
      </c>
      <c r="M26" s="400">
        <f t="shared" si="6"/>
        <v>1.092549969715324</v>
      </c>
    </row>
    <row r="27" spans="1:13" s="3" customFormat="1" ht="15" customHeight="1">
      <c r="A27" s="486" t="s">
        <v>33</v>
      </c>
      <c r="B27" s="291">
        <v>41.15</v>
      </c>
      <c r="C27" s="718" t="s">
        <v>86</v>
      </c>
      <c r="D27" s="389" t="e">
        <f t="shared" si="0"/>
        <v>#VALUE!</v>
      </c>
      <c r="E27" s="390" t="e">
        <f t="shared" si="1"/>
        <v>#VALUE!</v>
      </c>
      <c r="F27" s="291">
        <v>40.770000000000003</v>
      </c>
      <c r="G27" s="719">
        <v>40.770000000000003</v>
      </c>
      <c r="H27" s="199">
        <f t="shared" si="2"/>
        <v>0</v>
      </c>
      <c r="I27" s="256">
        <f t="shared" si="3"/>
        <v>0.37999999999999545</v>
      </c>
      <c r="J27" s="292">
        <f t="shared" si="4"/>
        <v>1.0093205788570025</v>
      </c>
      <c r="K27" s="291">
        <v>37.43</v>
      </c>
      <c r="L27" s="458">
        <f t="shared" si="5"/>
        <v>3.7199999999999989</v>
      </c>
      <c r="M27" s="459">
        <f t="shared" si="6"/>
        <v>1.0993855196366551</v>
      </c>
    </row>
    <row r="28" spans="1:13" s="101" customFormat="1" ht="15" customHeight="1">
      <c r="A28" s="486" t="s">
        <v>35</v>
      </c>
      <c r="B28" s="291">
        <v>36.79</v>
      </c>
      <c r="C28" s="718" t="s">
        <v>86</v>
      </c>
      <c r="D28" s="389" t="e">
        <f t="shared" si="0"/>
        <v>#VALUE!</v>
      </c>
      <c r="E28" s="390" t="e">
        <f t="shared" si="1"/>
        <v>#VALUE!</v>
      </c>
      <c r="F28" s="291">
        <v>39.26</v>
      </c>
      <c r="G28" s="719">
        <v>39.21</v>
      </c>
      <c r="H28" s="199">
        <f t="shared" si="2"/>
        <v>4.9999999999997158E-2</v>
      </c>
      <c r="I28" s="256">
        <f t="shared" si="3"/>
        <v>-2.4699999999999989</v>
      </c>
      <c r="J28" s="292">
        <f t="shared" si="4"/>
        <v>0.9370860927152318</v>
      </c>
      <c r="K28" s="291">
        <v>33.39</v>
      </c>
      <c r="L28" s="458">
        <f t="shared" si="5"/>
        <v>3.3999999999999986</v>
      </c>
      <c r="M28" s="459">
        <f t="shared" si="6"/>
        <v>1.1018268942797245</v>
      </c>
    </row>
    <row r="29" spans="1:13" s="630" customFormat="1" ht="15" customHeight="1">
      <c r="A29" s="668" t="s">
        <v>98</v>
      </c>
      <c r="B29" s="685">
        <f>B26-B27-B28</f>
        <v>12.25</v>
      </c>
      <c r="C29" s="686" t="s">
        <v>86</v>
      </c>
      <c r="D29" s="687" t="e">
        <f>B29-C29</f>
        <v>#VALUE!</v>
      </c>
      <c r="E29" s="670" t="e">
        <f>B29/C29</f>
        <v>#VALUE!</v>
      </c>
      <c r="F29" s="685">
        <f>F26-F27-F28</f>
        <v>12.989999999999995</v>
      </c>
      <c r="G29" s="688">
        <v>12.989999999999995</v>
      </c>
      <c r="H29" s="689">
        <f>F29-G29</f>
        <v>0</v>
      </c>
      <c r="I29" s="688">
        <f>B29-F29</f>
        <v>-0.73999999999999488</v>
      </c>
      <c r="J29" s="672">
        <f>B29/F29</f>
        <v>0.94303310238645144</v>
      </c>
      <c r="K29" s="685">
        <f>K26-K27-K28</f>
        <v>11.729999999999997</v>
      </c>
      <c r="L29" s="690">
        <f>B29-K29</f>
        <v>0.52000000000000313</v>
      </c>
      <c r="M29" s="675">
        <f>B29/K29</f>
        <v>1.0443307757885765</v>
      </c>
    </row>
    <row r="31" spans="1:13" ht="15.6">
      <c r="A31" s="498" t="s">
        <v>323</v>
      </c>
    </row>
    <row r="32" spans="1:13">
      <c r="A32" s="499"/>
      <c r="B32" s="21"/>
      <c r="C32" s="21"/>
      <c r="D32" s="21"/>
      <c r="E32" s="21"/>
      <c r="F32" s="21"/>
      <c r="G32" s="21"/>
      <c r="H32" s="21"/>
      <c r="I32" s="21"/>
      <c r="J32" s="21"/>
      <c r="K32" s="131"/>
      <c r="L32" s="21"/>
      <c r="M32" s="21"/>
    </row>
    <row r="33" spans="1:14" s="196" customFormat="1" ht="46.2">
      <c r="A33" s="500" t="s">
        <v>95</v>
      </c>
      <c r="B33" s="337" t="s">
        <v>352</v>
      </c>
      <c r="C33" s="377" t="s">
        <v>369</v>
      </c>
      <c r="D33" s="378" t="s">
        <v>239</v>
      </c>
      <c r="E33" s="379" t="s">
        <v>240</v>
      </c>
      <c r="F33" s="337" t="s">
        <v>353</v>
      </c>
      <c r="G33" s="123" t="s">
        <v>370</v>
      </c>
      <c r="H33" s="258" t="s">
        <v>371</v>
      </c>
      <c r="I33" s="374" t="s">
        <v>198</v>
      </c>
      <c r="J33" s="124" t="s">
        <v>199</v>
      </c>
      <c r="K33" s="342" t="s">
        <v>324</v>
      </c>
      <c r="L33" s="394" t="s">
        <v>325</v>
      </c>
      <c r="M33" s="406" t="s">
        <v>326</v>
      </c>
    </row>
    <row r="34" spans="1:14">
      <c r="A34" s="501"/>
      <c r="B34" s="338" t="s">
        <v>16</v>
      </c>
      <c r="C34" s="20" t="s">
        <v>16</v>
      </c>
      <c r="D34" s="380" t="s">
        <v>16</v>
      </c>
      <c r="E34" s="381" t="s">
        <v>1</v>
      </c>
      <c r="F34" s="338" t="s">
        <v>16</v>
      </c>
      <c r="G34" s="27" t="s">
        <v>16</v>
      </c>
      <c r="H34" s="6" t="s">
        <v>16</v>
      </c>
      <c r="I34" s="27" t="s">
        <v>16</v>
      </c>
      <c r="J34" s="6" t="s">
        <v>1</v>
      </c>
      <c r="K34" s="343" t="s">
        <v>16</v>
      </c>
      <c r="L34" s="16" t="s">
        <v>16</v>
      </c>
      <c r="M34" s="407" t="s">
        <v>1</v>
      </c>
    </row>
    <row r="35" spans="1:14" ht="15" customHeight="1">
      <c r="A35" s="115" t="s">
        <v>17</v>
      </c>
      <c r="B35" s="111">
        <v>185.93</v>
      </c>
      <c r="C35" s="712"/>
      <c r="D35" s="462">
        <f>B35-C35</f>
        <v>185.93</v>
      </c>
      <c r="E35" s="463" t="e">
        <f>B35/C35</f>
        <v>#DIV/0!</v>
      </c>
      <c r="F35" s="286">
        <v>195.79</v>
      </c>
      <c r="G35" s="713">
        <v>191.39</v>
      </c>
      <c r="H35" s="289">
        <f>F35-G35</f>
        <v>4.4000000000000057</v>
      </c>
      <c r="I35" s="254">
        <f>B35-F35</f>
        <v>-9.8599999999999852</v>
      </c>
      <c r="J35" s="290">
        <f>B35/F35</f>
        <v>0.94963992032279487</v>
      </c>
      <c r="K35" s="112">
        <v>163.69</v>
      </c>
      <c r="L35" s="397">
        <f>B35-K35</f>
        <v>22.240000000000009</v>
      </c>
      <c r="M35" s="398">
        <f>B35/K35</f>
        <v>1.135866577066406</v>
      </c>
      <c r="N35" s="106"/>
    </row>
    <row r="36" spans="1:14" ht="15" customHeight="1">
      <c r="A36" s="115" t="s">
        <v>18</v>
      </c>
      <c r="B36" s="116">
        <v>52.85</v>
      </c>
      <c r="C36" s="714"/>
      <c r="D36" s="383">
        <f t="shared" ref="D36:D57" si="7">B36-C36</f>
        <v>52.85</v>
      </c>
      <c r="E36" s="384" t="e">
        <f t="shared" ref="E36:E57" si="8">B36/C36</f>
        <v>#DIV/0!</v>
      </c>
      <c r="F36" s="288">
        <v>62.39</v>
      </c>
      <c r="G36" s="715">
        <v>62.39</v>
      </c>
      <c r="H36" s="259">
        <f t="shared" ref="H36:H57" si="9">F36-G36</f>
        <v>0</v>
      </c>
      <c r="I36" s="255">
        <f t="shared" ref="I36:I57" si="10">B36-F36</f>
        <v>-9.5399999999999991</v>
      </c>
      <c r="J36" s="287">
        <f t="shared" ref="J36:J57" si="11">B36/F36</f>
        <v>0.8470908799487098</v>
      </c>
      <c r="K36" s="117">
        <v>57.07</v>
      </c>
      <c r="L36" s="399">
        <f t="shared" ref="L36:L57" si="12">B36-K36</f>
        <v>-4.2199999999999989</v>
      </c>
      <c r="M36" s="400">
        <f t="shared" ref="M36:M57" si="13">B36/K36</f>
        <v>0.92605572104433154</v>
      </c>
      <c r="N36" s="106"/>
    </row>
    <row r="37" spans="1:14" ht="15" customHeight="1">
      <c r="A37" s="502" t="s">
        <v>19</v>
      </c>
      <c r="B37" s="369">
        <v>133.08000000000001</v>
      </c>
      <c r="C37" s="716"/>
      <c r="D37" s="386">
        <f t="shared" si="7"/>
        <v>133.08000000000001</v>
      </c>
      <c r="E37" s="387" t="e">
        <f t="shared" si="8"/>
        <v>#DIV/0!</v>
      </c>
      <c r="F37" s="496">
        <v>133.4</v>
      </c>
      <c r="G37" s="717">
        <v>129</v>
      </c>
      <c r="H37" s="371">
        <f t="shared" si="9"/>
        <v>4.4000000000000057</v>
      </c>
      <c r="I37" s="370">
        <f t="shared" si="10"/>
        <v>-0.31999999999999318</v>
      </c>
      <c r="J37" s="372">
        <f t="shared" si="11"/>
        <v>0.9976011994002999</v>
      </c>
      <c r="K37" s="429">
        <v>106.62</v>
      </c>
      <c r="L37" s="401">
        <f t="shared" si="12"/>
        <v>26.460000000000008</v>
      </c>
      <c r="M37" s="402">
        <f t="shared" si="13"/>
        <v>1.2481710748452448</v>
      </c>
      <c r="N37" s="106"/>
    </row>
    <row r="38" spans="1:14" ht="15" customHeight="1">
      <c r="A38" s="115" t="s">
        <v>20</v>
      </c>
      <c r="B38" s="116">
        <v>78.61</v>
      </c>
      <c r="C38" s="714"/>
      <c r="D38" s="383">
        <f t="shared" si="7"/>
        <v>78.61</v>
      </c>
      <c r="E38" s="384" t="e">
        <f t="shared" si="8"/>
        <v>#DIV/0!</v>
      </c>
      <c r="F38" s="288">
        <v>80.19</v>
      </c>
      <c r="G38" s="715">
        <v>76.09</v>
      </c>
      <c r="H38" s="259">
        <f t="shared" si="9"/>
        <v>4.0999999999999943</v>
      </c>
      <c r="I38" s="255">
        <f t="shared" si="10"/>
        <v>-1.5799999999999983</v>
      </c>
      <c r="J38" s="287">
        <f t="shared" si="11"/>
        <v>0.98029679511160994</v>
      </c>
      <c r="K38" s="117">
        <v>51.69</v>
      </c>
      <c r="L38" s="399">
        <f t="shared" si="12"/>
        <v>26.92</v>
      </c>
      <c r="M38" s="400">
        <f t="shared" si="13"/>
        <v>1.5207970593925324</v>
      </c>
      <c r="N38" s="105"/>
    </row>
    <row r="39" spans="1:14" s="3" customFormat="1" ht="15" customHeight="1">
      <c r="A39" s="28" t="s">
        <v>21</v>
      </c>
      <c r="B39" s="102">
        <v>31.11</v>
      </c>
      <c r="C39" s="718"/>
      <c r="D39" s="389">
        <f t="shared" si="7"/>
        <v>31.11</v>
      </c>
      <c r="E39" s="390" t="e">
        <f t="shared" si="8"/>
        <v>#DIV/0!</v>
      </c>
      <c r="F39" s="291">
        <v>30.31</v>
      </c>
      <c r="G39" s="719">
        <v>28.71</v>
      </c>
      <c r="H39" s="199">
        <f t="shared" si="9"/>
        <v>1.5999999999999979</v>
      </c>
      <c r="I39" s="256">
        <f t="shared" si="10"/>
        <v>0.80000000000000071</v>
      </c>
      <c r="J39" s="292">
        <f t="shared" si="11"/>
        <v>1.026393929396239</v>
      </c>
      <c r="K39" s="108">
        <v>25.33</v>
      </c>
      <c r="L39" s="458">
        <f t="shared" si="12"/>
        <v>5.7800000000000011</v>
      </c>
      <c r="M39" s="459">
        <f t="shared" si="13"/>
        <v>1.2281879194630874</v>
      </c>
    </row>
    <row r="40" spans="1:14" s="3" customFormat="1" ht="15" customHeight="1">
      <c r="A40" s="28" t="s">
        <v>22</v>
      </c>
      <c r="B40" s="102">
        <v>7.23</v>
      </c>
      <c r="C40" s="718"/>
      <c r="D40" s="389">
        <f t="shared" si="7"/>
        <v>7.23</v>
      </c>
      <c r="E40" s="390" t="e">
        <f t="shared" si="8"/>
        <v>#DIV/0!</v>
      </c>
      <c r="F40" s="291">
        <v>9.48</v>
      </c>
      <c r="G40" s="719">
        <v>8.8800000000000008</v>
      </c>
      <c r="H40" s="199">
        <f t="shared" si="9"/>
        <v>0.59999999999999964</v>
      </c>
      <c r="I40" s="256">
        <f t="shared" si="10"/>
        <v>-2.25</v>
      </c>
      <c r="J40" s="292">
        <f t="shared" si="11"/>
        <v>0.76265822784810122</v>
      </c>
      <c r="K40" s="108">
        <v>6.94</v>
      </c>
      <c r="L40" s="458">
        <f t="shared" si="12"/>
        <v>0.29000000000000004</v>
      </c>
      <c r="M40" s="459">
        <f t="shared" si="13"/>
        <v>1.0417867435158501</v>
      </c>
    </row>
    <row r="41" spans="1:14" s="3" customFormat="1" ht="15" customHeight="1">
      <c r="A41" s="28" t="s">
        <v>25</v>
      </c>
      <c r="B41" s="102">
        <v>34.020000000000003</v>
      </c>
      <c r="C41" s="718"/>
      <c r="D41" s="389">
        <f t="shared" si="7"/>
        <v>34.020000000000003</v>
      </c>
      <c r="E41" s="390" t="e">
        <f t="shared" si="8"/>
        <v>#DIV/0!</v>
      </c>
      <c r="F41" s="291">
        <v>34.03</v>
      </c>
      <c r="G41" s="719">
        <v>32.03</v>
      </c>
      <c r="H41" s="199">
        <f t="shared" si="9"/>
        <v>2</v>
      </c>
      <c r="I41" s="256">
        <f t="shared" si="10"/>
        <v>-9.9999999999980105E-3</v>
      </c>
      <c r="J41" s="292">
        <f t="shared" si="11"/>
        <v>0.99970614163972971</v>
      </c>
      <c r="K41" s="108">
        <v>14.03</v>
      </c>
      <c r="L41" s="458">
        <f t="shared" si="12"/>
        <v>19.990000000000002</v>
      </c>
      <c r="M41" s="459">
        <f t="shared" si="13"/>
        <v>2.4248039914469</v>
      </c>
    </row>
    <row r="42" spans="1:14" s="3" customFormat="1" ht="15" customHeight="1">
      <c r="A42" s="503" t="s">
        <v>23</v>
      </c>
      <c r="B42" s="84">
        <v>4.55</v>
      </c>
      <c r="C42" s="720"/>
      <c r="D42" s="392">
        <f t="shared" si="7"/>
        <v>4.55</v>
      </c>
      <c r="E42" s="393" t="e">
        <f t="shared" si="8"/>
        <v>#DIV/0!</v>
      </c>
      <c r="F42" s="295">
        <v>4.3499999999999996</v>
      </c>
      <c r="G42" s="721">
        <v>4.45</v>
      </c>
      <c r="H42" s="203">
        <f t="shared" si="9"/>
        <v>-0.10000000000000053</v>
      </c>
      <c r="I42" s="257">
        <f t="shared" si="10"/>
        <v>0.20000000000000018</v>
      </c>
      <c r="J42" s="296">
        <f t="shared" si="11"/>
        <v>1.0459770114942528</v>
      </c>
      <c r="K42" s="109">
        <v>4.5999999999999996</v>
      </c>
      <c r="L42" s="253">
        <f t="shared" si="12"/>
        <v>-4.9999999999999822E-2</v>
      </c>
      <c r="M42" s="460">
        <f t="shared" si="13"/>
        <v>0.98913043478260876</v>
      </c>
    </row>
    <row r="43" spans="1:14" ht="15" customHeight="1">
      <c r="A43" s="115" t="s">
        <v>24</v>
      </c>
      <c r="B43" s="116">
        <v>11.33</v>
      </c>
      <c r="C43" s="714"/>
      <c r="D43" s="383">
        <f t="shared" si="7"/>
        <v>11.33</v>
      </c>
      <c r="E43" s="384" t="e">
        <f t="shared" si="8"/>
        <v>#DIV/0!</v>
      </c>
      <c r="F43" s="288">
        <v>9.65</v>
      </c>
      <c r="G43" s="715">
        <v>9.5299999999999994</v>
      </c>
      <c r="H43" s="259">
        <f t="shared" si="9"/>
        <v>0.12000000000000099</v>
      </c>
      <c r="I43" s="255">
        <f t="shared" si="10"/>
        <v>1.6799999999999997</v>
      </c>
      <c r="J43" s="287">
        <f t="shared" si="11"/>
        <v>1.1740932642487045</v>
      </c>
      <c r="K43" s="117">
        <v>15.71</v>
      </c>
      <c r="L43" s="399">
        <f t="shared" si="12"/>
        <v>-4.3800000000000008</v>
      </c>
      <c r="M43" s="400">
        <f t="shared" si="13"/>
        <v>0.72119669000636533</v>
      </c>
      <c r="N43" s="105"/>
    </row>
    <row r="44" spans="1:14" s="3" customFormat="1" ht="15" customHeight="1">
      <c r="A44" s="486" t="s">
        <v>55</v>
      </c>
      <c r="B44" s="102">
        <v>9.81</v>
      </c>
      <c r="C44" s="718"/>
      <c r="D44" s="389">
        <f t="shared" si="7"/>
        <v>9.81</v>
      </c>
      <c r="E44" s="390" t="e">
        <f t="shared" si="8"/>
        <v>#DIV/0!</v>
      </c>
      <c r="F44" s="291">
        <v>7.68</v>
      </c>
      <c r="G44" s="719">
        <v>7.68</v>
      </c>
      <c r="H44" s="199">
        <f t="shared" si="9"/>
        <v>0</v>
      </c>
      <c r="I44" s="256">
        <f t="shared" si="10"/>
        <v>2.1300000000000008</v>
      </c>
      <c r="J44" s="292">
        <f t="shared" si="11"/>
        <v>1.2773437500000002</v>
      </c>
      <c r="K44" s="108">
        <v>13.11</v>
      </c>
      <c r="L44" s="458">
        <f t="shared" si="12"/>
        <v>-3.2999999999999989</v>
      </c>
      <c r="M44" s="459">
        <f t="shared" si="13"/>
        <v>0.74828375286041193</v>
      </c>
    </row>
    <row r="45" spans="1:14" s="3" customFormat="1" ht="15" customHeight="1">
      <c r="A45" s="486" t="s">
        <v>36</v>
      </c>
      <c r="B45" s="102">
        <v>0</v>
      </c>
      <c r="C45" s="718"/>
      <c r="D45" s="389">
        <f t="shared" si="7"/>
        <v>0</v>
      </c>
      <c r="E45" s="390" t="e">
        <f t="shared" si="8"/>
        <v>#DIV/0!</v>
      </c>
      <c r="F45" s="291">
        <v>0</v>
      </c>
      <c r="G45" s="719">
        <v>0</v>
      </c>
      <c r="H45" s="199">
        <f t="shared" si="9"/>
        <v>0</v>
      </c>
      <c r="I45" s="256">
        <f t="shared" si="10"/>
        <v>0</v>
      </c>
      <c r="J45" s="292" t="e">
        <f t="shared" si="11"/>
        <v>#DIV/0!</v>
      </c>
      <c r="K45" s="108">
        <v>0</v>
      </c>
      <c r="L45" s="458">
        <f t="shared" si="12"/>
        <v>0</v>
      </c>
      <c r="M45" s="459" t="e">
        <f t="shared" si="13"/>
        <v>#DIV/0!</v>
      </c>
    </row>
    <row r="46" spans="1:14" s="3" customFormat="1" ht="15" customHeight="1">
      <c r="A46" s="28" t="s">
        <v>37</v>
      </c>
      <c r="B46" s="102">
        <v>0.7</v>
      </c>
      <c r="C46" s="718"/>
      <c r="D46" s="389">
        <f t="shared" si="7"/>
        <v>0.7</v>
      </c>
      <c r="E46" s="390" t="e">
        <f t="shared" si="8"/>
        <v>#DIV/0!</v>
      </c>
      <c r="F46" s="291">
        <v>0.8</v>
      </c>
      <c r="G46" s="719">
        <v>0.8</v>
      </c>
      <c r="H46" s="199">
        <f t="shared" si="9"/>
        <v>0</v>
      </c>
      <c r="I46" s="256">
        <f t="shared" si="10"/>
        <v>-0.10000000000000009</v>
      </c>
      <c r="J46" s="292">
        <f t="shared" si="11"/>
        <v>0.87499999999999989</v>
      </c>
      <c r="K46" s="108">
        <v>1.56</v>
      </c>
      <c r="L46" s="458">
        <f t="shared" si="12"/>
        <v>-0.8600000000000001</v>
      </c>
      <c r="M46" s="459">
        <f t="shared" si="13"/>
        <v>0.44871794871794868</v>
      </c>
    </row>
    <row r="47" spans="1:14" s="3" customFormat="1" ht="15" customHeight="1">
      <c r="A47" s="28" t="s">
        <v>38</v>
      </c>
      <c r="B47" s="102">
        <v>0.1</v>
      </c>
      <c r="C47" s="718"/>
      <c r="D47" s="389">
        <f t="shared" si="7"/>
        <v>0.1</v>
      </c>
      <c r="E47" s="390" t="e">
        <f t="shared" si="8"/>
        <v>#DIV/0!</v>
      </c>
      <c r="F47" s="291">
        <v>0.15</v>
      </c>
      <c r="G47" s="719">
        <v>0.12</v>
      </c>
      <c r="H47" s="199">
        <f t="shared" si="9"/>
        <v>0.03</v>
      </c>
      <c r="I47" s="256">
        <f t="shared" si="10"/>
        <v>-4.9999999999999989E-2</v>
      </c>
      <c r="J47" s="292">
        <f t="shared" si="11"/>
        <v>0.66666666666666674</v>
      </c>
      <c r="K47" s="108">
        <v>0.11</v>
      </c>
      <c r="L47" s="458">
        <f t="shared" si="12"/>
        <v>-9.999999999999995E-3</v>
      </c>
      <c r="M47" s="459">
        <f t="shared" si="13"/>
        <v>0.90909090909090917</v>
      </c>
    </row>
    <row r="48" spans="1:14" s="3" customFormat="1" ht="15" customHeight="1">
      <c r="A48" s="28" t="s">
        <v>39</v>
      </c>
      <c r="B48" s="102">
        <v>0</v>
      </c>
      <c r="C48" s="718"/>
      <c r="D48" s="389">
        <f t="shared" si="7"/>
        <v>0</v>
      </c>
      <c r="E48" s="390" t="e">
        <f t="shared" si="8"/>
        <v>#DIV/0!</v>
      </c>
      <c r="F48" s="291">
        <v>0</v>
      </c>
      <c r="G48" s="719">
        <v>0</v>
      </c>
      <c r="H48" s="199">
        <f t="shared" si="9"/>
        <v>0</v>
      </c>
      <c r="I48" s="256">
        <f t="shared" si="10"/>
        <v>0</v>
      </c>
      <c r="J48" s="292" t="e">
        <f t="shared" si="11"/>
        <v>#DIV/0!</v>
      </c>
      <c r="K48" s="108">
        <v>0</v>
      </c>
      <c r="L48" s="458">
        <f t="shared" si="12"/>
        <v>0</v>
      </c>
      <c r="M48" s="459" t="e">
        <f t="shared" si="13"/>
        <v>#DIV/0!</v>
      </c>
    </row>
    <row r="49" spans="1:14" s="101" customFormat="1" ht="15" customHeight="1">
      <c r="A49" s="28" t="s">
        <v>30</v>
      </c>
      <c r="B49" s="102">
        <v>0.73</v>
      </c>
      <c r="C49" s="718"/>
      <c r="D49" s="389">
        <f t="shared" si="7"/>
        <v>0.73</v>
      </c>
      <c r="E49" s="390" t="e">
        <f t="shared" si="8"/>
        <v>#DIV/0!</v>
      </c>
      <c r="F49" s="291">
        <v>1.03</v>
      </c>
      <c r="G49" s="719">
        <v>0.93</v>
      </c>
      <c r="H49" s="199">
        <f t="shared" si="9"/>
        <v>9.9999999999999978E-2</v>
      </c>
      <c r="I49" s="256">
        <f t="shared" si="10"/>
        <v>-0.30000000000000004</v>
      </c>
      <c r="J49" s="292">
        <f t="shared" si="11"/>
        <v>0.70873786407766992</v>
      </c>
      <c r="K49" s="108">
        <v>0.93</v>
      </c>
      <c r="L49" s="458">
        <f t="shared" si="12"/>
        <v>-0.20000000000000007</v>
      </c>
      <c r="M49" s="459">
        <f t="shared" si="13"/>
        <v>0.78494623655913975</v>
      </c>
    </row>
    <row r="50" spans="1:14" s="101" customFormat="1" ht="15" customHeight="1">
      <c r="A50" s="503" t="s">
        <v>40</v>
      </c>
      <c r="B50" s="84">
        <v>0</v>
      </c>
      <c r="C50" s="720"/>
      <c r="D50" s="392">
        <f t="shared" si="7"/>
        <v>0</v>
      </c>
      <c r="E50" s="393" t="e">
        <f t="shared" si="8"/>
        <v>#DIV/0!</v>
      </c>
      <c r="F50" s="295">
        <v>0</v>
      </c>
      <c r="G50" s="721">
        <v>0</v>
      </c>
      <c r="H50" s="203">
        <f t="shared" si="9"/>
        <v>0</v>
      </c>
      <c r="I50" s="257">
        <f t="shared" si="10"/>
        <v>0</v>
      </c>
      <c r="J50" s="296" t="e">
        <f t="shared" si="11"/>
        <v>#DIV/0!</v>
      </c>
      <c r="K50" s="109">
        <v>0</v>
      </c>
      <c r="L50" s="253">
        <f t="shared" si="12"/>
        <v>0</v>
      </c>
      <c r="M50" s="460" t="e">
        <f t="shared" si="13"/>
        <v>#DIV/0!</v>
      </c>
    </row>
    <row r="51" spans="1:14" ht="15" customHeight="1">
      <c r="A51" s="115" t="s">
        <v>26</v>
      </c>
      <c r="B51" s="116">
        <v>0.03</v>
      </c>
      <c r="C51" s="714"/>
      <c r="D51" s="383">
        <f t="shared" si="7"/>
        <v>0.03</v>
      </c>
      <c r="E51" s="384" t="e">
        <f t="shared" si="8"/>
        <v>#DIV/0!</v>
      </c>
      <c r="F51" s="288">
        <v>0.04</v>
      </c>
      <c r="G51" s="715">
        <v>0.04</v>
      </c>
      <c r="H51" s="259">
        <f t="shared" si="9"/>
        <v>0</v>
      </c>
      <c r="I51" s="255">
        <f t="shared" si="10"/>
        <v>-1.0000000000000002E-2</v>
      </c>
      <c r="J51" s="287">
        <f t="shared" si="11"/>
        <v>0.75</v>
      </c>
      <c r="K51" s="117">
        <v>0.03</v>
      </c>
      <c r="L51" s="399">
        <f t="shared" si="12"/>
        <v>0</v>
      </c>
      <c r="M51" s="400">
        <f t="shared" si="13"/>
        <v>1</v>
      </c>
      <c r="N51" s="105"/>
    </row>
    <row r="52" spans="1:14" s="635" customFormat="1" ht="15" customHeight="1">
      <c r="A52" s="691" t="s">
        <v>102</v>
      </c>
      <c r="B52" s="676">
        <f>B35-B51</f>
        <v>185.9</v>
      </c>
      <c r="C52" s="727"/>
      <c r="D52" s="678">
        <f t="shared" si="7"/>
        <v>185.9</v>
      </c>
      <c r="E52" s="663" t="e">
        <f t="shared" si="8"/>
        <v>#DIV/0!</v>
      </c>
      <c r="F52" s="679">
        <f>F35-F51</f>
        <v>195.75</v>
      </c>
      <c r="G52" s="728">
        <v>191.35</v>
      </c>
      <c r="H52" s="681">
        <f t="shared" si="9"/>
        <v>4.4000000000000057</v>
      </c>
      <c r="I52" s="680">
        <f t="shared" si="10"/>
        <v>-9.8499999999999943</v>
      </c>
      <c r="J52" s="665">
        <f t="shared" si="11"/>
        <v>0.9496807151979566</v>
      </c>
      <c r="K52" s="692">
        <f>K35-K51</f>
        <v>163.66</v>
      </c>
      <c r="L52" s="682">
        <f t="shared" si="12"/>
        <v>22.240000000000009</v>
      </c>
      <c r="M52" s="667">
        <f t="shared" si="13"/>
        <v>1.1358914823414397</v>
      </c>
    </row>
    <row r="53" spans="1:14" s="660" customFormat="1" ht="15" customHeight="1">
      <c r="A53" s="693" t="s">
        <v>103</v>
      </c>
      <c r="B53" s="662">
        <f>B51/B35</f>
        <v>1.6135104609261549E-4</v>
      </c>
      <c r="C53" s="729"/>
      <c r="D53" s="663">
        <f t="shared" si="7"/>
        <v>1.6135104609261549E-4</v>
      </c>
      <c r="E53" s="663" t="e">
        <f t="shared" si="8"/>
        <v>#DIV/0!</v>
      </c>
      <c r="F53" s="684">
        <f>F51/F35</f>
        <v>2.0430052607385465E-4</v>
      </c>
      <c r="G53" s="730">
        <v>2.0899733528397514E-4</v>
      </c>
      <c r="H53" s="665">
        <f t="shared" si="9"/>
        <v>-4.6968092101204852E-6</v>
      </c>
      <c r="I53" s="664">
        <f t="shared" si="10"/>
        <v>-4.294947998123916E-5</v>
      </c>
      <c r="J53" s="665">
        <f t="shared" si="11"/>
        <v>0.78977303286182965</v>
      </c>
      <c r="K53" s="694">
        <f>K51/K35</f>
        <v>1.8327326043130306E-4</v>
      </c>
      <c r="L53" s="666">
        <f t="shared" si="12"/>
        <v>-2.1922214338687571E-5</v>
      </c>
      <c r="M53" s="667">
        <f t="shared" si="13"/>
        <v>0.88038509116334107</v>
      </c>
    </row>
    <row r="54" spans="1:14" s="105" customFormat="1" ht="15" customHeight="1">
      <c r="A54" s="115" t="s">
        <v>32</v>
      </c>
      <c r="B54" s="116">
        <v>33.89</v>
      </c>
      <c r="C54" s="714"/>
      <c r="D54" s="383">
        <f t="shared" si="7"/>
        <v>33.89</v>
      </c>
      <c r="E54" s="384" t="e">
        <f t="shared" si="8"/>
        <v>#DIV/0!</v>
      </c>
      <c r="F54" s="116">
        <v>34.340000000000003</v>
      </c>
      <c r="G54" s="715">
        <v>34.229999999999997</v>
      </c>
      <c r="H54" s="259">
        <f t="shared" si="9"/>
        <v>0.11000000000000654</v>
      </c>
      <c r="I54" s="255">
        <f t="shared" si="10"/>
        <v>-0.45000000000000284</v>
      </c>
      <c r="J54" s="287">
        <f t="shared" si="11"/>
        <v>0.98689574839836913</v>
      </c>
      <c r="K54" s="288">
        <v>31.25</v>
      </c>
      <c r="L54" s="399">
        <f t="shared" si="12"/>
        <v>2.6400000000000006</v>
      </c>
      <c r="M54" s="400">
        <f t="shared" si="13"/>
        <v>1.0844800000000001</v>
      </c>
    </row>
    <row r="55" spans="1:14" s="3" customFormat="1" ht="15" customHeight="1">
      <c r="A55" s="28" t="s">
        <v>33</v>
      </c>
      <c r="B55" s="102">
        <v>9.16</v>
      </c>
      <c r="C55" s="718"/>
      <c r="D55" s="389">
        <f t="shared" si="7"/>
        <v>9.16</v>
      </c>
      <c r="E55" s="390" t="e">
        <f t="shared" si="8"/>
        <v>#DIV/0!</v>
      </c>
      <c r="F55" s="102">
        <v>8.2200000000000006</v>
      </c>
      <c r="G55" s="719">
        <v>8.7200000000000006</v>
      </c>
      <c r="H55" s="199">
        <f t="shared" si="9"/>
        <v>-0.5</v>
      </c>
      <c r="I55" s="256">
        <f t="shared" si="10"/>
        <v>0.9399999999999995</v>
      </c>
      <c r="J55" s="292">
        <f t="shared" si="11"/>
        <v>1.1143552311435523</v>
      </c>
      <c r="K55" s="291">
        <v>9</v>
      </c>
      <c r="L55" s="458">
        <f t="shared" si="12"/>
        <v>0.16000000000000014</v>
      </c>
      <c r="M55" s="459">
        <f t="shared" si="13"/>
        <v>1.0177777777777779</v>
      </c>
    </row>
    <row r="56" spans="1:14" s="101" customFormat="1" ht="15" customHeight="1">
      <c r="A56" s="28" t="s">
        <v>35</v>
      </c>
      <c r="B56" s="102">
        <v>23.81</v>
      </c>
      <c r="C56" s="718"/>
      <c r="D56" s="389">
        <f t="shared" si="7"/>
        <v>23.81</v>
      </c>
      <c r="E56" s="390" t="e">
        <f t="shared" si="8"/>
        <v>#DIV/0!</v>
      </c>
      <c r="F56" s="102">
        <v>24.66</v>
      </c>
      <c r="G56" s="719">
        <v>24.11</v>
      </c>
      <c r="H56" s="199">
        <f t="shared" si="9"/>
        <v>0.55000000000000071</v>
      </c>
      <c r="I56" s="256">
        <f t="shared" si="10"/>
        <v>-0.85000000000000142</v>
      </c>
      <c r="J56" s="292">
        <f t="shared" si="11"/>
        <v>0.96553122465531216</v>
      </c>
      <c r="K56" s="291">
        <v>21.19</v>
      </c>
      <c r="L56" s="458">
        <f t="shared" si="12"/>
        <v>2.6199999999999974</v>
      </c>
      <c r="M56" s="459">
        <f t="shared" si="13"/>
        <v>1.1236432279377064</v>
      </c>
    </row>
    <row r="57" spans="1:14" s="630" customFormat="1" ht="15" customHeight="1">
      <c r="A57" s="668" t="s">
        <v>98</v>
      </c>
      <c r="B57" s="685">
        <f>B54-B55-B56</f>
        <v>0.92000000000000171</v>
      </c>
      <c r="C57" s="686"/>
      <c r="D57" s="687">
        <f t="shared" si="7"/>
        <v>0.92000000000000171</v>
      </c>
      <c r="E57" s="670" t="e">
        <f t="shared" si="8"/>
        <v>#DIV/0!</v>
      </c>
      <c r="F57" s="685">
        <f>F54-F55-F56</f>
        <v>1.4600000000000044</v>
      </c>
      <c r="G57" s="688">
        <v>1.3999999999999986</v>
      </c>
      <c r="H57" s="689">
        <f t="shared" si="9"/>
        <v>6.0000000000005826E-2</v>
      </c>
      <c r="I57" s="688">
        <f t="shared" si="10"/>
        <v>-0.5400000000000027</v>
      </c>
      <c r="J57" s="672">
        <f t="shared" si="11"/>
        <v>0.63013698630136916</v>
      </c>
      <c r="K57" s="685">
        <f>K54-K55-K56</f>
        <v>1.0599999999999987</v>
      </c>
      <c r="L57" s="690">
        <f t="shared" si="12"/>
        <v>-0.13999999999999702</v>
      </c>
      <c r="M57" s="675">
        <f t="shared" si="13"/>
        <v>0.86792452830188949</v>
      </c>
    </row>
    <row r="58" spans="1:14">
      <c r="J58"/>
    </row>
    <row r="59" spans="1:14" ht="15.6">
      <c r="A59" s="498" t="s">
        <v>327</v>
      </c>
      <c r="J59"/>
    </row>
    <row r="60" spans="1:14">
      <c r="A60" s="499"/>
      <c r="B60" s="21"/>
      <c r="C60" s="21"/>
      <c r="D60" s="21"/>
      <c r="E60" s="21"/>
      <c r="F60" s="21"/>
      <c r="G60" s="21"/>
      <c r="H60" s="21"/>
      <c r="I60" s="21"/>
      <c r="J60" s="21"/>
      <c r="K60" s="131"/>
      <c r="L60" s="21"/>
      <c r="M60" s="21"/>
    </row>
    <row r="61" spans="1:14" s="196" customFormat="1" ht="46.2">
      <c r="A61" s="500" t="s">
        <v>88</v>
      </c>
      <c r="B61" s="337" t="s">
        <v>354</v>
      </c>
      <c r="C61" s="377" t="s">
        <v>372</v>
      </c>
      <c r="D61" s="378" t="s">
        <v>243</v>
      </c>
      <c r="E61" s="379" t="s">
        <v>244</v>
      </c>
      <c r="F61" s="337" t="s">
        <v>355</v>
      </c>
      <c r="G61" s="123" t="s">
        <v>373</v>
      </c>
      <c r="H61" s="258" t="s">
        <v>374</v>
      </c>
      <c r="I61" s="374" t="s">
        <v>200</v>
      </c>
      <c r="J61" s="124" t="s">
        <v>201</v>
      </c>
      <c r="K61" s="342" t="s">
        <v>328</v>
      </c>
      <c r="L61" s="394" t="s">
        <v>329</v>
      </c>
      <c r="M61" s="406" t="s">
        <v>330</v>
      </c>
    </row>
    <row r="62" spans="1:14">
      <c r="A62" s="501"/>
      <c r="B62" s="338" t="s">
        <v>16</v>
      </c>
      <c r="C62" s="20" t="s">
        <v>16</v>
      </c>
      <c r="D62" s="380" t="s">
        <v>16</v>
      </c>
      <c r="E62" s="381" t="s">
        <v>1</v>
      </c>
      <c r="F62" s="338" t="s">
        <v>16</v>
      </c>
      <c r="G62" s="27" t="s">
        <v>16</v>
      </c>
      <c r="H62" s="6" t="s">
        <v>16</v>
      </c>
      <c r="I62" s="27" t="s">
        <v>16</v>
      </c>
      <c r="J62" s="6" t="s">
        <v>1</v>
      </c>
      <c r="K62" s="343" t="s">
        <v>16</v>
      </c>
      <c r="L62" s="16" t="s">
        <v>16</v>
      </c>
      <c r="M62" s="407" t="s">
        <v>1</v>
      </c>
    </row>
    <row r="63" spans="1:14" ht="15" customHeight="1">
      <c r="A63" s="115" t="s">
        <v>17</v>
      </c>
      <c r="B63" s="111">
        <v>178.05</v>
      </c>
      <c r="C63" s="712"/>
      <c r="D63" s="462">
        <f>B63-C63</f>
        <v>178.05</v>
      </c>
      <c r="E63" s="463" t="e">
        <f>B63/C63</f>
        <v>#DIV/0!</v>
      </c>
      <c r="F63" s="286">
        <v>175.63</v>
      </c>
      <c r="G63" s="713">
        <v>174.16</v>
      </c>
      <c r="H63" s="289">
        <f>F63-G63</f>
        <v>1.4699999999999989</v>
      </c>
      <c r="I63" s="254">
        <f>B63-F63</f>
        <v>2.4200000000000159</v>
      </c>
      <c r="J63" s="290">
        <f>B63/F63</f>
        <v>1.0137789671468429</v>
      </c>
      <c r="K63" s="112">
        <v>182.61</v>
      </c>
      <c r="L63" s="399">
        <f t="shared" ref="L63:L85" si="14">B63-K63</f>
        <v>-4.5600000000000023</v>
      </c>
      <c r="M63" s="400">
        <f t="shared" ref="M63:M85" si="15">B63/K63</f>
        <v>0.97502874979464427</v>
      </c>
      <c r="N63" s="106"/>
    </row>
    <row r="64" spans="1:14" ht="15" customHeight="1">
      <c r="A64" s="115" t="s">
        <v>18</v>
      </c>
      <c r="B64" s="116">
        <v>3.53</v>
      </c>
      <c r="C64" s="714"/>
      <c r="D64" s="383">
        <f t="shared" ref="D64:D85" si="16">B64-C64</f>
        <v>3.53</v>
      </c>
      <c r="E64" s="384" t="e">
        <f t="shared" ref="E64:E85" si="17">B64/C64</f>
        <v>#DIV/0!</v>
      </c>
      <c r="F64" s="288">
        <v>3.52</v>
      </c>
      <c r="G64" s="715">
        <v>3.62</v>
      </c>
      <c r="H64" s="259">
        <f t="shared" ref="H64:H85" si="18">F64-G64</f>
        <v>-0.10000000000000009</v>
      </c>
      <c r="I64" s="255">
        <f t="shared" ref="I64:I85" si="19">B64-F64</f>
        <v>9.9999999999997868E-3</v>
      </c>
      <c r="J64" s="287">
        <f t="shared" ref="J64:J85" si="20">B64/F64</f>
        <v>1.0028409090909089</v>
      </c>
      <c r="K64" s="117">
        <v>3.93</v>
      </c>
      <c r="L64" s="399">
        <f t="shared" si="14"/>
        <v>-0.40000000000000036</v>
      </c>
      <c r="M64" s="400">
        <f t="shared" si="15"/>
        <v>0.89821882951653931</v>
      </c>
      <c r="N64" s="106"/>
    </row>
    <row r="65" spans="1:14" ht="15" customHeight="1">
      <c r="A65" s="502" t="s">
        <v>19</v>
      </c>
      <c r="B65" s="369">
        <v>174.52</v>
      </c>
      <c r="C65" s="716"/>
      <c r="D65" s="386">
        <f t="shared" si="16"/>
        <v>174.52</v>
      </c>
      <c r="E65" s="387" t="e">
        <f t="shared" si="17"/>
        <v>#DIV/0!</v>
      </c>
      <c r="F65" s="496">
        <v>172.11</v>
      </c>
      <c r="G65" s="717">
        <v>170.54</v>
      </c>
      <c r="H65" s="371">
        <f t="shared" si="18"/>
        <v>1.5700000000000216</v>
      </c>
      <c r="I65" s="370">
        <f t="shared" si="19"/>
        <v>2.4099999999999966</v>
      </c>
      <c r="J65" s="372">
        <f t="shared" si="20"/>
        <v>1.0140026727093139</v>
      </c>
      <c r="K65" s="429">
        <v>178.68</v>
      </c>
      <c r="L65" s="401">
        <f t="shared" si="14"/>
        <v>-4.1599999999999966</v>
      </c>
      <c r="M65" s="402">
        <f t="shared" si="15"/>
        <v>0.97671815536154016</v>
      </c>
      <c r="N65" s="106"/>
    </row>
    <row r="66" spans="1:14" ht="15" customHeight="1">
      <c r="A66" s="115" t="s">
        <v>20</v>
      </c>
      <c r="B66" s="116">
        <v>2.0499999999999998</v>
      </c>
      <c r="C66" s="714"/>
      <c r="D66" s="383">
        <f t="shared" si="16"/>
        <v>2.0499999999999998</v>
      </c>
      <c r="E66" s="384" t="e">
        <f t="shared" si="17"/>
        <v>#DIV/0!</v>
      </c>
      <c r="F66" s="288">
        <v>2.5099999999999998</v>
      </c>
      <c r="G66" s="715">
        <v>2.23</v>
      </c>
      <c r="H66" s="259">
        <f t="shared" si="18"/>
        <v>0.2799999999999998</v>
      </c>
      <c r="I66" s="255">
        <f t="shared" si="19"/>
        <v>-0.45999999999999996</v>
      </c>
      <c r="J66" s="287">
        <f t="shared" si="20"/>
        <v>0.81673306772908372</v>
      </c>
      <c r="K66" s="117">
        <v>8.07</v>
      </c>
      <c r="L66" s="399">
        <f t="shared" si="14"/>
        <v>-6.0200000000000005</v>
      </c>
      <c r="M66" s="400">
        <f t="shared" si="15"/>
        <v>0.25402726146220567</v>
      </c>
      <c r="N66" s="105"/>
    </row>
    <row r="67" spans="1:14" s="3" customFormat="1" ht="15" customHeight="1">
      <c r="A67" s="28" t="s">
        <v>21</v>
      </c>
      <c r="B67" s="102">
        <v>0.01</v>
      </c>
      <c r="C67" s="718"/>
      <c r="D67" s="389">
        <f t="shared" si="16"/>
        <v>0.01</v>
      </c>
      <c r="E67" s="390" t="e">
        <f t="shared" si="17"/>
        <v>#DIV/0!</v>
      </c>
      <c r="F67" s="291">
        <v>0.01</v>
      </c>
      <c r="G67" s="719">
        <v>0.01</v>
      </c>
      <c r="H67" s="199">
        <f t="shared" si="18"/>
        <v>0</v>
      </c>
      <c r="I67" s="256">
        <f t="shared" si="19"/>
        <v>0</v>
      </c>
      <c r="J67" s="292">
        <f t="shared" si="20"/>
        <v>1</v>
      </c>
      <c r="K67" s="108">
        <v>0.01</v>
      </c>
      <c r="L67" s="458">
        <f t="shared" si="14"/>
        <v>0</v>
      </c>
      <c r="M67" s="459">
        <f t="shared" si="15"/>
        <v>1</v>
      </c>
    </row>
    <row r="68" spans="1:14" s="3" customFormat="1" ht="15" customHeight="1">
      <c r="A68" s="28" t="s">
        <v>22</v>
      </c>
      <c r="B68" s="102">
        <v>0</v>
      </c>
      <c r="C68" s="718"/>
      <c r="D68" s="389">
        <f t="shared" si="16"/>
        <v>0</v>
      </c>
      <c r="E68" s="390" t="e">
        <f t="shared" si="17"/>
        <v>#DIV/0!</v>
      </c>
      <c r="F68" s="291">
        <v>0</v>
      </c>
      <c r="G68" s="719">
        <v>0</v>
      </c>
      <c r="H68" s="199">
        <f t="shared" si="18"/>
        <v>0</v>
      </c>
      <c r="I68" s="256">
        <f t="shared" si="19"/>
        <v>0</v>
      </c>
      <c r="J68" s="292" t="e">
        <f t="shared" si="20"/>
        <v>#DIV/0!</v>
      </c>
      <c r="K68" s="108">
        <v>0</v>
      </c>
      <c r="L68" s="458">
        <f t="shared" si="14"/>
        <v>0</v>
      </c>
      <c r="M68" s="459" t="e">
        <f t="shared" si="15"/>
        <v>#DIV/0!</v>
      </c>
    </row>
    <row r="69" spans="1:14" s="3" customFormat="1" ht="15" customHeight="1">
      <c r="A69" s="28" t="s">
        <v>25</v>
      </c>
      <c r="B69" s="102">
        <v>0.85</v>
      </c>
      <c r="C69" s="718"/>
      <c r="D69" s="389">
        <f t="shared" si="16"/>
        <v>0.85</v>
      </c>
      <c r="E69" s="390" t="e">
        <f t="shared" si="17"/>
        <v>#DIV/0!</v>
      </c>
      <c r="F69" s="291">
        <v>1.1000000000000001</v>
      </c>
      <c r="G69" s="719">
        <v>0.8</v>
      </c>
      <c r="H69" s="199">
        <f t="shared" si="18"/>
        <v>0.30000000000000004</v>
      </c>
      <c r="I69" s="256">
        <f t="shared" si="19"/>
        <v>-0.25000000000000011</v>
      </c>
      <c r="J69" s="292">
        <f t="shared" si="20"/>
        <v>0.7727272727272726</v>
      </c>
      <c r="K69" s="108">
        <v>3.97</v>
      </c>
      <c r="L69" s="458">
        <f t="shared" si="14"/>
        <v>-3.12</v>
      </c>
      <c r="M69" s="459">
        <f t="shared" si="15"/>
        <v>0.2141057934508816</v>
      </c>
    </row>
    <row r="70" spans="1:14" s="3" customFormat="1" ht="15" customHeight="1">
      <c r="A70" s="503" t="s">
        <v>23</v>
      </c>
      <c r="B70" s="84">
        <v>0.86</v>
      </c>
      <c r="C70" s="720"/>
      <c r="D70" s="392">
        <f t="shared" si="16"/>
        <v>0.86</v>
      </c>
      <c r="E70" s="393" t="e">
        <f t="shared" si="17"/>
        <v>#DIV/0!</v>
      </c>
      <c r="F70" s="295">
        <v>1.0900000000000001</v>
      </c>
      <c r="G70" s="721">
        <v>1.0900000000000001</v>
      </c>
      <c r="H70" s="203">
        <f t="shared" si="18"/>
        <v>0</v>
      </c>
      <c r="I70" s="257">
        <f t="shared" si="19"/>
        <v>-0.23000000000000009</v>
      </c>
      <c r="J70" s="296">
        <f t="shared" si="20"/>
        <v>0.78899082568807333</v>
      </c>
      <c r="K70" s="109">
        <v>1.55</v>
      </c>
      <c r="L70" s="253">
        <f t="shared" si="14"/>
        <v>-0.69000000000000006</v>
      </c>
      <c r="M70" s="460">
        <f t="shared" si="15"/>
        <v>0.55483870967741933</v>
      </c>
    </row>
    <row r="71" spans="1:14" ht="15" customHeight="1">
      <c r="A71" s="115" t="s">
        <v>24</v>
      </c>
      <c r="B71" s="116">
        <v>129.4</v>
      </c>
      <c r="C71" s="714"/>
      <c r="D71" s="383">
        <f t="shared" si="16"/>
        <v>129.4</v>
      </c>
      <c r="E71" s="384" t="e">
        <f t="shared" si="17"/>
        <v>#DIV/0!</v>
      </c>
      <c r="F71" s="288">
        <v>124.74</v>
      </c>
      <c r="G71" s="715">
        <v>125.76</v>
      </c>
      <c r="H71" s="259">
        <f t="shared" si="18"/>
        <v>-1.0200000000000102</v>
      </c>
      <c r="I71" s="255">
        <f t="shared" si="19"/>
        <v>4.6600000000000108</v>
      </c>
      <c r="J71" s="287">
        <f t="shared" si="20"/>
        <v>1.0373577040243709</v>
      </c>
      <c r="K71" s="117">
        <v>124.01</v>
      </c>
      <c r="L71" s="399">
        <f t="shared" si="14"/>
        <v>5.3900000000000006</v>
      </c>
      <c r="M71" s="400">
        <f t="shared" si="15"/>
        <v>1.0434642367551004</v>
      </c>
      <c r="N71" s="105"/>
    </row>
    <row r="72" spans="1:14" s="3" customFormat="1" ht="15" customHeight="1">
      <c r="A72" s="486" t="s">
        <v>55</v>
      </c>
      <c r="B72" s="102">
        <v>14.61</v>
      </c>
      <c r="C72" s="718"/>
      <c r="D72" s="389">
        <f t="shared" si="16"/>
        <v>14.61</v>
      </c>
      <c r="E72" s="390" t="e">
        <f t="shared" si="17"/>
        <v>#DIV/0!</v>
      </c>
      <c r="F72" s="291">
        <v>13.63</v>
      </c>
      <c r="G72" s="719">
        <v>13.63</v>
      </c>
      <c r="H72" s="199">
        <f t="shared" si="18"/>
        <v>0</v>
      </c>
      <c r="I72" s="256">
        <f t="shared" si="19"/>
        <v>0.97999999999999865</v>
      </c>
      <c r="J72" s="292">
        <f t="shared" si="20"/>
        <v>1.0719002201027146</v>
      </c>
      <c r="K72" s="108">
        <v>14.24</v>
      </c>
      <c r="L72" s="458">
        <f t="shared" si="14"/>
        <v>0.36999999999999922</v>
      </c>
      <c r="M72" s="459">
        <f t="shared" si="15"/>
        <v>1.0259831460674156</v>
      </c>
    </row>
    <row r="73" spans="1:14" s="3" customFormat="1" ht="15" customHeight="1">
      <c r="A73" s="486" t="s">
        <v>36</v>
      </c>
      <c r="B73" s="102">
        <v>16.72</v>
      </c>
      <c r="C73" s="718"/>
      <c r="D73" s="389">
        <f t="shared" si="16"/>
        <v>16.72</v>
      </c>
      <c r="E73" s="390" t="e">
        <f t="shared" si="17"/>
        <v>#DIV/0!</v>
      </c>
      <c r="F73" s="291">
        <v>16.87</v>
      </c>
      <c r="G73" s="719">
        <v>16.87</v>
      </c>
      <c r="H73" s="199">
        <f t="shared" si="18"/>
        <v>0</v>
      </c>
      <c r="I73" s="256">
        <f t="shared" si="19"/>
        <v>-0.15000000000000213</v>
      </c>
      <c r="J73" s="292">
        <f t="shared" si="20"/>
        <v>0.99110847658565493</v>
      </c>
      <c r="K73" s="108">
        <v>17.059999999999999</v>
      </c>
      <c r="L73" s="458">
        <f t="shared" si="14"/>
        <v>-0.33999999999999986</v>
      </c>
      <c r="M73" s="459">
        <f t="shared" si="15"/>
        <v>0.98007033997655335</v>
      </c>
    </row>
    <row r="74" spans="1:14" s="3" customFormat="1" ht="15" customHeight="1">
      <c r="A74" s="28" t="s">
        <v>37</v>
      </c>
      <c r="B74" s="102">
        <v>16.2</v>
      </c>
      <c r="C74" s="718"/>
      <c r="D74" s="389">
        <f t="shared" si="16"/>
        <v>16.2</v>
      </c>
      <c r="E74" s="390" t="e">
        <f t="shared" si="17"/>
        <v>#DIV/0!</v>
      </c>
      <c r="F74" s="291">
        <v>15.65</v>
      </c>
      <c r="G74" s="719">
        <v>15.78</v>
      </c>
      <c r="H74" s="199">
        <f t="shared" si="18"/>
        <v>-0.12999999999999901</v>
      </c>
      <c r="I74" s="256">
        <f t="shared" si="19"/>
        <v>0.54999999999999893</v>
      </c>
      <c r="J74" s="292">
        <f t="shared" si="20"/>
        <v>1.035143769968051</v>
      </c>
      <c r="K74" s="108">
        <v>14.95</v>
      </c>
      <c r="L74" s="458">
        <f t="shared" si="14"/>
        <v>1.25</v>
      </c>
      <c r="M74" s="459">
        <f t="shared" si="15"/>
        <v>1.0836120401337792</v>
      </c>
    </row>
    <row r="75" spans="1:14" s="3" customFormat="1" ht="15" customHeight="1">
      <c r="A75" s="28" t="s">
        <v>38</v>
      </c>
      <c r="B75" s="102">
        <v>37.380000000000003</v>
      </c>
      <c r="C75" s="718"/>
      <c r="D75" s="389">
        <f t="shared" si="16"/>
        <v>37.380000000000003</v>
      </c>
      <c r="E75" s="390" t="e">
        <f t="shared" si="17"/>
        <v>#DIV/0!</v>
      </c>
      <c r="F75" s="291">
        <v>35.68</v>
      </c>
      <c r="G75" s="719">
        <v>36.57</v>
      </c>
      <c r="H75" s="199">
        <f t="shared" si="18"/>
        <v>-0.89000000000000057</v>
      </c>
      <c r="I75" s="256">
        <f t="shared" si="19"/>
        <v>1.7000000000000028</v>
      </c>
      <c r="J75" s="292">
        <f t="shared" si="20"/>
        <v>1.0476457399103141</v>
      </c>
      <c r="K75" s="108">
        <v>32.79</v>
      </c>
      <c r="L75" s="458">
        <f t="shared" si="14"/>
        <v>4.5900000000000034</v>
      </c>
      <c r="M75" s="459">
        <f t="shared" si="15"/>
        <v>1.1399817017383349</v>
      </c>
    </row>
    <row r="76" spans="1:14" s="3" customFormat="1" ht="15" customHeight="1">
      <c r="A76" s="28" t="s">
        <v>39</v>
      </c>
      <c r="B76" s="102">
        <v>14.51</v>
      </c>
      <c r="C76" s="718"/>
      <c r="D76" s="389">
        <f t="shared" si="16"/>
        <v>14.51</v>
      </c>
      <c r="E76" s="390" t="e">
        <f t="shared" si="17"/>
        <v>#DIV/0!</v>
      </c>
      <c r="F76" s="291">
        <v>14.71</v>
      </c>
      <c r="G76" s="719">
        <v>14.71</v>
      </c>
      <c r="H76" s="199">
        <f t="shared" si="18"/>
        <v>0</v>
      </c>
      <c r="I76" s="256">
        <f t="shared" si="19"/>
        <v>-0.20000000000000107</v>
      </c>
      <c r="J76" s="292">
        <f t="shared" si="20"/>
        <v>0.98640380693405838</v>
      </c>
      <c r="K76" s="108">
        <v>14.79</v>
      </c>
      <c r="L76" s="458">
        <f t="shared" si="14"/>
        <v>-0.27999999999999936</v>
      </c>
      <c r="M76" s="459">
        <f t="shared" si="15"/>
        <v>0.98106828938471946</v>
      </c>
    </row>
    <row r="77" spans="1:14" s="101" customFormat="1" ht="15" customHeight="1">
      <c r="A77" s="28" t="s">
        <v>30</v>
      </c>
      <c r="B77" s="102">
        <v>15.12</v>
      </c>
      <c r="C77" s="718"/>
      <c r="D77" s="389">
        <f t="shared" si="16"/>
        <v>15.12</v>
      </c>
      <c r="E77" s="390" t="e">
        <f t="shared" si="17"/>
        <v>#DIV/0!</v>
      </c>
      <c r="F77" s="291">
        <v>13.62</v>
      </c>
      <c r="G77" s="719">
        <v>13.62</v>
      </c>
      <c r="H77" s="199">
        <f t="shared" si="18"/>
        <v>0</v>
      </c>
      <c r="I77" s="256">
        <f t="shared" si="19"/>
        <v>1.5</v>
      </c>
      <c r="J77" s="292">
        <f t="shared" si="20"/>
        <v>1.1101321585903083</v>
      </c>
      <c r="K77" s="108">
        <v>15.2</v>
      </c>
      <c r="L77" s="458">
        <f t="shared" si="14"/>
        <v>-8.0000000000000071E-2</v>
      </c>
      <c r="M77" s="459">
        <f t="shared" si="15"/>
        <v>0.99473684210526314</v>
      </c>
    </row>
    <row r="78" spans="1:14" s="101" customFormat="1" ht="15" customHeight="1">
      <c r="A78" s="503" t="s">
        <v>40</v>
      </c>
      <c r="B78" s="84">
        <v>10.27</v>
      </c>
      <c r="C78" s="720"/>
      <c r="D78" s="392">
        <f t="shared" si="16"/>
        <v>10.27</v>
      </c>
      <c r="E78" s="393" t="e">
        <f t="shared" si="17"/>
        <v>#DIV/0!</v>
      </c>
      <c r="F78" s="295">
        <v>9.89</v>
      </c>
      <c r="G78" s="721">
        <v>9.89</v>
      </c>
      <c r="H78" s="203">
        <f t="shared" si="18"/>
        <v>0</v>
      </c>
      <c r="I78" s="257">
        <f t="shared" si="19"/>
        <v>0.37999999999999901</v>
      </c>
      <c r="J78" s="296">
        <f t="shared" si="20"/>
        <v>1.0384226491405459</v>
      </c>
      <c r="K78" s="109">
        <v>10.19</v>
      </c>
      <c r="L78" s="253">
        <f t="shared" si="14"/>
        <v>8.0000000000000071E-2</v>
      </c>
      <c r="M78" s="460">
        <f t="shared" si="15"/>
        <v>1.0078508341511285</v>
      </c>
    </row>
    <row r="79" spans="1:14" ht="15" customHeight="1">
      <c r="A79" s="115" t="s">
        <v>26</v>
      </c>
      <c r="B79" s="116">
        <v>12</v>
      </c>
      <c r="C79" s="714"/>
      <c r="D79" s="383">
        <f t="shared" si="16"/>
        <v>12</v>
      </c>
      <c r="E79" s="384" t="e">
        <f t="shared" si="17"/>
        <v>#DIV/0!</v>
      </c>
      <c r="F79" s="288">
        <v>13.85</v>
      </c>
      <c r="G79" s="715">
        <v>13.1</v>
      </c>
      <c r="H79" s="259">
        <f t="shared" si="18"/>
        <v>0.75</v>
      </c>
      <c r="I79" s="255">
        <f t="shared" si="19"/>
        <v>-1.8499999999999996</v>
      </c>
      <c r="J79" s="287">
        <f t="shared" si="20"/>
        <v>0.86642599277978338</v>
      </c>
      <c r="K79" s="117">
        <v>17.5</v>
      </c>
      <c r="L79" s="399">
        <f t="shared" si="14"/>
        <v>-5.5</v>
      </c>
      <c r="M79" s="400">
        <f t="shared" si="15"/>
        <v>0.68571428571428572</v>
      </c>
      <c r="N79" s="105"/>
    </row>
    <row r="80" spans="1:14" s="635" customFormat="1" ht="15" customHeight="1">
      <c r="A80" s="691" t="s">
        <v>102</v>
      </c>
      <c r="B80" s="676">
        <f>B63-B79</f>
        <v>166.05</v>
      </c>
      <c r="C80" s="727"/>
      <c r="D80" s="678">
        <f t="shared" si="16"/>
        <v>166.05</v>
      </c>
      <c r="E80" s="663" t="e">
        <f t="shared" si="17"/>
        <v>#DIV/0!</v>
      </c>
      <c r="F80" s="679">
        <f>F63-F79</f>
        <v>161.78</v>
      </c>
      <c r="G80" s="728">
        <v>161.06</v>
      </c>
      <c r="H80" s="681">
        <f t="shared" si="18"/>
        <v>0.71999999999999886</v>
      </c>
      <c r="I80" s="680">
        <f t="shared" si="19"/>
        <v>4.2700000000000102</v>
      </c>
      <c r="J80" s="665">
        <f t="shared" si="20"/>
        <v>1.026393868216096</v>
      </c>
      <c r="K80" s="692">
        <f>K63-K79</f>
        <v>165.11</v>
      </c>
      <c r="L80" s="682">
        <f t="shared" si="14"/>
        <v>0.93999999999999773</v>
      </c>
      <c r="M80" s="667">
        <f t="shared" si="15"/>
        <v>1.0056931742474713</v>
      </c>
    </row>
    <row r="81" spans="1:14" s="660" customFormat="1" ht="15" customHeight="1">
      <c r="A81" s="693" t="s">
        <v>103</v>
      </c>
      <c r="B81" s="662">
        <f>B79/B63</f>
        <v>6.7396798652064022E-2</v>
      </c>
      <c r="C81" s="729"/>
      <c r="D81" s="663">
        <f t="shared" si="16"/>
        <v>6.7396798652064022E-2</v>
      </c>
      <c r="E81" s="663" t="e">
        <f t="shared" si="17"/>
        <v>#DIV/0!</v>
      </c>
      <c r="F81" s="684">
        <f>F79/F63</f>
        <v>7.8858964869327558E-2</v>
      </c>
      <c r="G81" s="730">
        <v>7.5218190169958662E-2</v>
      </c>
      <c r="H81" s="665">
        <f t="shared" si="18"/>
        <v>3.6407746993688955E-3</v>
      </c>
      <c r="I81" s="664">
        <f t="shared" si="19"/>
        <v>-1.1462166217263536E-2</v>
      </c>
      <c r="J81" s="665">
        <f t="shared" si="20"/>
        <v>0.85464980124635415</v>
      </c>
      <c r="K81" s="694">
        <f>K79/K63</f>
        <v>9.5832648814413224E-2</v>
      </c>
      <c r="L81" s="666">
        <f t="shared" si="14"/>
        <v>-2.8435850162349202E-2</v>
      </c>
      <c r="M81" s="667">
        <f t="shared" si="15"/>
        <v>0.70327596582019491</v>
      </c>
    </row>
    <row r="82" spans="1:14" s="105" customFormat="1" ht="15" customHeight="1">
      <c r="A82" s="115" t="s">
        <v>32</v>
      </c>
      <c r="B82" s="116">
        <v>0.63</v>
      </c>
      <c r="C82" s="714"/>
      <c r="D82" s="383">
        <f t="shared" si="16"/>
        <v>0.63</v>
      </c>
      <c r="E82" s="384" t="e">
        <f t="shared" si="17"/>
        <v>#DIV/0!</v>
      </c>
      <c r="F82" s="288">
        <v>0.66</v>
      </c>
      <c r="G82" s="715">
        <v>0.66</v>
      </c>
      <c r="H82" s="259">
        <f t="shared" si="18"/>
        <v>0</v>
      </c>
      <c r="I82" s="255">
        <f t="shared" si="19"/>
        <v>-3.0000000000000027E-2</v>
      </c>
      <c r="J82" s="287">
        <f t="shared" si="20"/>
        <v>0.95454545454545447</v>
      </c>
      <c r="K82" s="288">
        <v>0.53</v>
      </c>
      <c r="L82" s="399">
        <f t="shared" si="14"/>
        <v>9.9999999999999978E-2</v>
      </c>
      <c r="M82" s="400">
        <f t="shared" si="15"/>
        <v>1.1886792452830188</v>
      </c>
    </row>
    <row r="83" spans="1:14" s="3" customFormat="1" ht="15" customHeight="1">
      <c r="A83" s="28" t="s">
        <v>33</v>
      </c>
      <c r="B83" s="102">
        <v>0.11</v>
      </c>
      <c r="C83" s="718"/>
      <c r="D83" s="389">
        <f t="shared" si="16"/>
        <v>0.11</v>
      </c>
      <c r="E83" s="390" t="e">
        <f t="shared" si="17"/>
        <v>#DIV/0!</v>
      </c>
      <c r="F83" s="291">
        <v>0.11</v>
      </c>
      <c r="G83" s="719">
        <v>0.11</v>
      </c>
      <c r="H83" s="199">
        <f t="shared" si="18"/>
        <v>0</v>
      </c>
      <c r="I83" s="256">
        <f t="shared" si="19"/>
        <v>0</v>
      </c>
      <c r="J83" s="292">
        <f t="shared" si="20"/>
        <v>1</v>
      </c>
      <c r="K83" s="291">
        <v>0.11</v>
      </c>
      <c r="L83" s="458">
        <f t="shared" si="14"/>
        <v>0</v>
      </c>
      <c r="M83" s="459">
        <f t="shared" si="15"/>
        <v>1</v>
      </c>
    </row>
    <row r="84" spans="1:14" s="101" customFormat="1" ht="15" customHeight="1">
      <c r="A84" s="28" t="s">
        <v>35</v>
      </c>
      <c r="B84" s="102">
        <v>0.03</v>
      </c>
      <c r="C84" s="718"/>
      <c r="D84" s="389">
        <f t="shared" si="16"/>
        <v>0.03</v>
      </c>
      <c r="E84" s="390" t="e">
        <f t="shared" si="17"/>
        <v>#DIV/0!</v>
      </c>
      <c r="F84" s="291">
        <v>0.06</v>
      </c>
      <c r="G84" s="719">
        <v>0.06</v>
      </c>
      <c r="H84" s="199">
        <f t="shared" si="18"/>
        <v>0</v>
      </c>
      <c r="I84" s="256">
        <f t="shared" si="19"/>
        <v>-0.03</v>
      </c>
      <c r="J84" s="292">
        <f t="shared" si="20"/>
        <v>0.5</v>
      </c>
      <c r="K84" s="291">
        <v>0.05</v>
      </c>
      <c r="L84" s="458">
        <f t="shared" si="14"/>
        <v>-2.0000000000000004E-2</v>
      </c>
      <c r="M84" s="459">
        <f t="shared" si="15"/>
        <v>0.6</v>
      </c>
    </row>
    <row r="85" spans="1:14" s="630" customFormat="1" ht="15" customHeight="1">
      <c r="A85" s="668" t="s">
        <v>98</v>
      </c>
      <c r="B85" s="685">
        <f>B82-B83-B84</f>
        <v>0.49</v>
      </c>
      <c r="C85" s="686"/>
      <c r="D85" s="687">
        <f t="shared" si="16"/>
        <v>0.49</v>
      </c>
      <c r="E85" s="670" t="e">
        <f t="shared" si="17"/>
        <v>#DIV/0!</v>
      </c>
      <c r="F85" s="685">
        <f>F82-F83-F84</f>
        <v>0.49000000000000005</v>
      </c>
      <c r="G85" s="688">
        <v>0.49000000000000005</v>
      </c>
      <c r="H85" s="689">
        <f t="shared" si="18"/>
        <v>0</v>
      </c>
      <c r="I85" s="688">
        <f t="shared" si="19"/>
        <v>0</v>
      </c>
      <c r="J85" s="672">
        <f t="shared" si="20"/>
        <v>0.99999999999999989</v>
      </c>
      <c r="K85" s="685">
        <f>K82-K83-K84</f>
        <v>0.37000000000000005</v>
      </c>
      <c r="L85" s="690">
        <f t="shared" si="14"/>
        <v>0.11999999999999994</v>
      </c>
      <c r="M85" s="675">
        <f t="shared" si="15"/>
        <v>1.3243243243243241</v>
      </c>
    </row>
    <row r="86" spans="1:14">
      <c r="J86"/>
    </row>
    <row r="87" spans="1:14" ht="15.6">
      <c r="A87" s="498" t="s">
        <v>331</v>
      </c>
      <c r="J87"/>
    </row>
    <row r="88" spans="1:14">
      <c r="A88" s="499"/>
      <c r="B88" s="21"/>
      <c r="C88" s="21"/>
      <c r="D88" s="21"/>
      <c r="E88" s="21"/>
      <c r="F88" s="21"/>
      <c r="G88" s="21"/>
      <c r="H88" s="21"/>
      <c r="I88" s="21"/>
      <c r="J88" s="21"/>
      <c r="K88" s="131"/>
      <c r="L88" s="21"/>
      <c r="M88" s="21"/>
    </row>
    <row r="89" spans="1:14" s="196" customFormat="1" ht="46.2">
      <c r="A89" s="500" t="s">
        <v>44</v>
      </c>
      <c r="B89" s="337" t="s">
        <v>356</v>
      </c>
      <c r="C89" s="377" t="s">
        <v>375</v>
      </c>
      <c r="D89" s="378" t="s">
        <v>247</v>
      </c>
      <c r="E89" s="379" t="s">
        <v>248</v>
      </c>
      <c r="F89" s="337" t="s">
        <v>357</v>
      </c>
      <c r="G89" s="123" t="s">
        <v>376</v>
      </c>
      <c r="H89" s="258" t="s">
        <v>377</v>
      </c>
      <c r="I89" s="374" t="s">
        <v>202</v>
      </c>
      <c r="J89" s="124" t="s">
        <v>203</v>
      </c>
      <c r="K89" s="342" t="s">
        <v>332</v>
      </c>
      <c r="L89" s="394" t="s">
        <v>333</v>
      </c>
      <c r="M89" s="406" t="s">
        <v>334</v>
      </c>
    </row>
    <row r="90" spans="1:14">
      <c r="A90" s="501"/>
      <c r="B90" s="338" t="s">
        <v>16</v>
      </c>
      <c r="C90" s="20" t="s">
        <v>16</v>
      </c>
      <c r="D90" s="380" t="s">
        <v>16</v>
      </c>
      <c r="E90" s="381" t="s">
        <v>1</v>
      </c>
      <c r="F90" s="338" t="s">
        <v>16</v>
      </c>
      <c r="G90" s="27" t="s">
        <v>16</v>
      </c>
      <c r="H90" s="6" t="s">
        <v>16</v>
      </c>
      <c r="I90" s="27" t="s">
        <v>16</v>
      </c>
      <c r="J90" s="6" t="s">
        <v>1</v>
      </c>
      <c r="K90" s="343" t="s">
        <v>16</v>
      </c>
      <c r="L90" s="16" t="s">
        <v>16</v>
      </c>
      <c r="M90" s="407" t="s">
        <v>1</v>
      </c>
    </row>
    <row r="91" spans="1:14" ht="15" customHeight="1">
      <c r="A91" s="115" t="s">
        <v>17</v>
      </c>
      <c r="B91" s="286">
        <v>812.91</v>
      </c>
      <c r="C91" s="712"/>
      <c r="D91" s="462">
        <f>B91-C91</f>
        <v>812.91</v>
      </c>
      <c r="E91" s="463" t="e">
        <f>B91/C91</f>
        <v>#DIV/0!</v>
      </c>
      <c r="F91" s="286">
        <v>801.9</v>
      </c>
      <c r="G91" s="713">
        <v>797.06</v>
      </c>
      <c r="H91" s="289">
        <f>F91-G91</f>
        <v>4.8400000000000318</v>
      </c>
      <c r="I91" s="254">
        <f>B91-F91</f>
        <v>11.009999999999991</v>
      </c>
      <c r="J91" s="290">
        <f>B91/F91</f>
        <v>1.0137298915076693</v>
      </c>
      <c r="K91" s="112">
        <v>769.52</v>
      </c>
      <c r="L91" s="399">
        <f t="shared" ref="L91:L113" si="21">B91-K91</f>
        <v>43.389999999999986</v>
      </c>
      <c r="M91" s="400">
        <f t="shared" ref="M91:M113" si="22">B91/K91</f>
        <v>1.0563857989395986</v>
      </c>
      <c r="N91" s="106"/>
    </row>
    <row r="92" spans="1:14" ht="15" customHeight="1">
      <c r="A92" s="115" t="s">
        <v>18</v>
      </c>
      <c r="B92" s="288">
        <v>141.77000000000001</v>
      </c>
      <c r="C92" s="714"/>
      <c r="D92" s="383">
        <f t="shared" ref="D92:D113" si="23">B92-C92</f>
        <v>141.77000000000001</v>
      </c>
      <c r="E92" s="384" t="e">
        <f t="shared" ref="E92:E113" si="24">B92/C92</f>
        <v>#DIV/0!</v>
      </c>
      <c r="F92" s="288">
        <v>146.16</v>
      </c>
      <c r="G92" s="715">
        <v>146.19</v>
      </c>
      <c r="H92" s="259">
        <f t="shared" ref="H92:H113" si="25">F92-G92</f>
        <v>-3.0000000000001137E-2</v>
      </c>
      <c r="I92" s="255">
        <f t="shared" ref="I92:I113" si="26">B92-F92</f>
        <v>-4.3899999999999864</v>
      </c>
      <c r="J92" s="287">
        <f t="shared" ref="J92:J113" si="27">B92/F92</f>
        <v>0.96996442255062953</v>
      </c>
      <c r="K92" s="117">
        <v>135.80000000000001</v>
      </c>
      <c r="L92" s="399">
        <f t="shared" si="21"/>
        <v>5.9699999999999989</v>
      </c>
      <c r="M92" s="400">
        <f t="shared" si="22"/>
        <v>1.0439617083946982</v>
      </c>
      <c r="N92" s="106"/>
    </row>
    <row r="93" spans="1:14" ht="15" customHeight="1">
      <c r="A93" s="502" t="s">
        <v>19</v>
      </c>
      <c r="B93" s="496">
        <v>671.13</v>
      </c>
      <c r="C93" s="716"/>
      <c r="D93" s="386">
        <f t="shared" si="23"/>
        <v>671.13</v>
      </c>
      <c r="E93" s="387" t="e">
        <f t="shared" si="24"/>
        <v>#DIV/0!</v>
      </c>
      <c r="F93" s="496">
        <v>655.74</v>
      </c>
      <c r="G93" s="717">
        <v>650.88</v>
      </c>
      <c r="H93" s="371">
        <f t="shared" si="25"/>
        <v>4.8600000000000136</v>
      </c>
      <c r="I93" s="370">
        <f t="shared" si="26"/>
        <v>15.389999999999986</v>
      </c>
      <c r="J93" s="372">
        <f t="shared" si="27"/>
        <v>1.0234696678561626</v>
      </c>
      <c r="K93" s="429">
        <v>633.72</v>
      </c>
      <c r="L93" s="401">
        <f t="shared" si="21"/>
        <v>37.409999999999968</v>
      </c>
      <c r="M93" s="402">
        <f t="shared" si="22"/>
        <v>1.0590323802310169</v>
      </c>
      <c r="N93" s="106"/>
    </row>
    <row r="94" spans="1:14" ht="15" customHeight="1">
      <c r="A94" s="115" t="s">
        <v>20</v>
      </c>
      <c r="B94" s="288">
        <v>91.19</v>
      </c>
      <c r="C94" s="714"/>
      <c r="D94" s="383">
        <f t="shared" si="23"/>
        <v>91.19</v>
      </c>
      <c r="E94" s="384" t="e">
        <f t="shared" si="24"/>
        <v>#DIV/0!</v>
      </c>
      <c r="F94" s="288">
        <v>88.53</v>
      </c>
      <c r="G94" s="715">
        <v>88.58</v>
      </c>
      <c r="H94" s="259">
        <f t="shared" si="25"/>
        <v>-4.9999999999997158E-2</v>
      </c>
      <c r="I94" s="255">
        <f t="shared" si="26"/>
        <v>2.6599999999999966</v>
      </c>
      <c r="J94" s="287">
        <f t="shared" si="27"/>
        <v>1.0300463119846379</v>
      </c>
      <c r="K94" s="117">
        <v>84.08</v>
      </c>
      <c r="L94" s="399">
        <f t="shared" si="21"/>
        <v>7.1099999999999994</v>
      </c>
      <c r="M94" s="400">
        <f t="shared" si="22"/>
        <v>1.0845623215984777</v>
      </c>
      <c r="N94" s="105"/>
    </row>
    <row r="95" spans="1:14" s="3" customFormat="1" ht="15" customHeight="1">
      <c r="A95" s="28" t="s">
        <v>21</v>
      </c>
      <c r="B95" s="291">
        <v>10.92</v>
      </c>
      <c r="C95" s="718"/>
      <c r="D95" s="389">
        <f t="shared" si="23"/>
        <v>10.92</v>
      </c>
      <c r="E95" s="390" t="e">
        <f t="shared" si="24"/>
        <v>#DIV/0!</v>
      </c>
      <c r="F95" s="291">
        <v>10.52</v>
      </c>
      <c r="G95" s="719">
        <v>10.42</v>
      </c>
      <c r="H95" s="199">
        <f t="shared" si="25"/>
        <v>9.9999999999999645E-2</v>
      </c>
      <c r="I95" s="256">
        <f t="shared" si="26"/>
        <v>0.40000000000000036</v>
      </c>
      <c r="J95" s="292">
        <f t="shared" si="27"/>
        <v>1.038022813688213</v>
      </c>
      <c r="K95" s="108">
        <v>9.31</v>
      </c>
      <c r="L95" s="458">
        <f t="shared" si="21"/>
        <v>1.6099999999999994</v>
      </c>
      <c r="M95" s="459">
        <f t="shared" si="22"/>
        <v>1.1729323308270676</v>
      </c>
    </row>
    <row r="96" spans="1:14" s="3" customFormat="1" ht="15" customHeight="1">
      <c r="A96" s="28" t="s">
        <v>22</v>
      </c>
      <c r="B96" s="291">
        <v>4.34</v>
      </c>
      <c r="C96" s="718"/>
      <c r="D96" s="389">
        <f t="shared" si="23"/>
        <v>4.34</v>
      </c>
      <c r="E96" s="390" t="e">
        <f t="shared" si="24"/>
        <v>#DIV/0!</v>
      </c>
      <c r="F96" s="291">
        <v>4.24</v>
      </c>
      <c r="G96" s="719">
        <v>4.54</v>
      </c>
      <c r="H96" s="199">
        <f t="shared" si="25"/>
        <v>-0.29999999999999982</v>
      </c>
      <c r="I96" s="256">
        <f t="shared" si="26"/>
        <v>9.9999999999999645E-2</v>
      </c>
      <c r="J96" s="292">
        <f t="shared" si="27"/>
        <v>1.0235849056603772</v>
      </c>
      <c r="K96" s="108">
        <v>4.1900000000000004</v>
      </c>
      <c r="L96" s="458">
        <f t="shared" si="21"/>
        <v>0.14999999999999947</v>
      </c>
      <c r="M96" s="459">
        <f t="shared" si="22"/>
        <v>1.035799522673031</v>
      </c>
    </row>
    <row r="97" spans="1:14" s="3" customFormat="1" ht="15" customHeight="1">
      <c r="A97" s="28" t="s">
        <v>25</v>
      </c>
      <c r="B97" s="291">
        <v>54.3</v>
      </c>
      <c r="C97" s="718"/>
      <c r="D97" s="389">
        <f t="shared" si="23"/>
        <v>54.3</v>
      </c>
      <c r="E97" s="390" t="e">
        <f t="shared" si="24"/>
        <v>#DIV/0!</v>
      </c>
      <c r="F97" s="291">
        <v>53.31</v>
      </c>
      <c r="G97" s="719">
        <v>53.07</v>
      </c>
      <c r="H97" s="199">
        <f t="shared" si="25"/>
        <v>0.24000000000000199</v>
      </c>
      <c r="I97" s="256">
        <f t="shared" si="26"/>
        <v>0.98999999999999488</v>
      </c>
      <c r="J97" s="292">
        <f t="shared" si="27"/>
        <v>1.0185706246482835</v>
      </c>
      <c r="K97" s="108">
        <v>50.89</v>
      </c>
      <c r="L97" s="458">
        <f t="shared" si="21"/>
        <v>3.4099999999999966</v>
      </c>
      <c r="M97" s="459">
        <f t="shared" si="22"/>
        <v>1.0670072705836116</v>
      </c>
    </row>
    <row r="98" spans="1:14" s="3" customFormat="1" ht="15" customHeight="1">
      <c r="A98" s="503" t="s">
        <v>23</v>
      </c>
      <c r="B98" s="295">
        <v>15.71</v>
      </c>
      <c r="C98" s="720"/>
      <c r="D98" s="392">
        <f t="shared" si="23"/>
        <v>15.71</v>
      </c>
      <c r="E98" s="393" t="e">
        <f t="shared" si="24"/>
        <v>#DIV/0!</v>
      </c>
      <c r="F98" s="295">
        <v>14.57</v>
      </c>
      <c r="G98" s="721">
        <v>14.64</v>
      </c>
      <c r="H98" s="203">
        <f t="shared" si="25"/>
        <v>-7.0000000000000284E-2</v>
      </c>
      <c r="I98" s="257">
        <f t="shared" si="26"/>
        <v>1.1400000000000006</v>
      </c>
      <c r="J98" s="296">
        <f t="shared" si="27"/>
        <v>1.0782429649965684</v>
      </c>
      <c r="K98" s="109">
        <v>13.91</v>
      </c>
      <c r="L98" s="253">
        <f t="shared" si="21"/>
        <v>1.8000000000000007</v>
      </c>
      <c r="M98" s="460">
        <f t="shared" si="22"/>
        <v>1.1294033069734004</v>
      </c>
    </row>
    <row r="99" spans="1:14" ht="15" customHeight="1">
      <c r="A99" s="115" t="s">
        <v>24</v>
      </c>
      <c r="B99" s="288">
        <v>285.73</v>
      </c>
      <c r="C99" s="714"/>
      <c r="D99" s="383">
        <f t="shared" si="23"/>
        <v>285.73</v>
      </c>
      <c r="E99" s="384" t="e">
        <f t="shared" si="24"/>
        <v>#DIV/0!</v>
      </c>
      <c r="F99" s="288">
        <v>279.47000000000003</v>
      </c>
      <c r="G99" s="715">
        <v>280.95999999999998</v>
      </c>
      <c r="H99" s="259">
        <f t="shared" si="25"/>
        <v>-1.4899999999999523</v>
      </c>
      <c r="I99" s="255">
        <f t="shared" si="26"/>
        <v>6.2599999999999909</v>
      </c>
      <c r="J99" s="287">
        <f t="shared" si="27"/>
        <v>1.0223995419901957</v>
      </c>
      <c r="K99" s="117">
        <v>272.02</v>
      </c>
      <c r="L99" s="399">
        <f t="shared" si="21"/>
        <v>13.710000000000036</v>
      </c>
      <c r="M99" s="400">
        <f t="shared" si="22"/>
        <v>1.0504007058304539</v>
      </c>
      <c r="N99" s="105"/>
    </row>
    <row r="100" spans="1:14" s="3" customFormat="1" ht="15" customHeight="1">
      <c r="A100" s="486" t="s">
        <v>55</v>
      </c>
      <c r="B100" s="291">
        <v>120</v>
      </c>
      <c r="C100" s="718"/>
      <c r="D100" s="389">
        <f t="shared" si="23"/>
        <v>120</v>
      </c>
      <c r="E100" s="390" t="e">
        <f t="shared" si="24"/>
        <v>#DIV/0!</v>
      </c>
      <c r="F100" s="291">
        <v>119.3</v>
      </c>
      <c r="G100" s="719">
        <v>119.86</v>
      </c>
      <c r="H100" s="199">
        <f t="shared" si="25"/>
        <v>-0.56000000000000227</v>
      </c>
      <c r="I100" s="256">
        <f t="shared" si="26"/>
        <v>0.70000000000000284</v>
      </c>
      <c r="J100" s="292">
        <f t="shared" si="27"/>
        <v>1.0058675607711651</v>
      </c>
      <c r="K100" s="108">
        <v>117.09</v>
      </c>
      <c r="L100" s="458">
        <f t="shared" si="21"/>
        <v>2.9099999999999966</v>
      </c>
      <c r="M100" s="459">
        <f t="shared" si="22"/>
        <v>1.0248526774276197</v>
      </c>
    </row>
    <row r="101" spans="1:14" s="3" customFormat="1" ht="15" customHeight="1">
      <c r="A101" s="486" t="s">
        <v>36</v>
      </c>
      <c r="B101" s="291">
        <v>13.06</v>
      </c>
      <c r="C101" s="718"/>
      <c r="D101" s="389">
        <f t="shared" si="23"/>
        <v>13.06</v>
      </c>
      <c r="E101" s="390" t="e">
        <f t="shared" si="24"/>
        <v>#DIV/0!</v>
      </c>
      <c r="F101" s="291">
        <v>13.19</v>
      </c>
      <c r="G101" s="719">
        <v>13.19</v>
      </c>
      <c r="H101" s="199">
        <f t="shared" si="25"/>
        <v>0</v>
      </c>
      <c r="I101" s="256">
        <f t="shared" si="26"/>
        <v>-0.12999999999999901</v>
      </c>
      <c r="J101" s="292">
        <f t="shared" si="27"/>
        <v>0.99014404852160731</v>
      </c>
      <c r="K101" s="108">
        <v>13.29</v>
      </c>
      <c r="L101" s="458">
        <f t="shared" si="21"/>
        <v>-0.22999999999999865</v>
      </c>
      <c r="M101" s="459">
        <f t="shared" si="22"/>
        <v>0.98269375470278419</v>
      </c>
    </row>
    <row r="102" spans="1:14" s="3" customFormat="1" ht="15" customHeight="1">
      <c r="A102" s="28" t="s">
        <v>37</v>
      </c>
      <c r="B102" s="291">
        <v>29.22</v>
      </c>
      <c r="C102" s="718"/>
      <c r="D102" s="389">
        <f t="shared" si="23"/>
        <v>29.22</v>
      </c>
      <c r="E102" s="390" t="e">
        <f t="shared" si="24"/>
        <v>#DIV/0!</v>
      </c>
      <c r="F102" s="291">
        <v>28.2</v>
      </c>
      <c r="G102" s="719">
        <v>28.22</v>
      </c>
      <c r="H102" s="199">
        <f t="shared" si="25"/>
        <v>-1.9999999999999574E-2</v>
      </c>
      <c r="I102" s="256">
        <f t="shared" si="26"/>
        <v>1.0199999999999996</v>
      </c>
      <c r="J102" s="292">
        <f t="shared" si="27"/>
        <v>1.0361702127659573</v>
      </c>
      <c r="K102" s="108">
        <v>26.72</v>
      </c>
      <c r="L102" s="458">
        <f t="shared" si="21"/>
        <v>2.5</v>
      </c>
      <c r="M102" s="459">
        <f t="shared" si="22"/>
        <v>1.0935628742514971</v>
      </c>
    </row>
    <row r="103" spans="1:14" s="3" customFormat="1" ht="15" customHeight="1">
      <c r="A103" s="28" t="s">
        <v>38</v>
      </c>
      <c r="B103" s="291">
        <v>58.67</v>
      </c>
      <c r="C103" s="718"/>
      <c r="D103" s="389">
        <f t="shared" si="23"/>
        <v>58.67</v>
      </c>
      <c r="E103" s="390" t="e">
        <f t="shared" si="24"/>
        <v>#DIV/0!</v>
      </c>
      <c r="F103" s="291">
        <v>56.8</v>
      </c>
      <c r="G103" s="719">
        <v>57.51</v>
      </c>
      <c r="H103" s="199">
        <f t="shared" si="25"/>
        <v>-0.71000000000000085</v>
      </c>
      <c r="I103" s="256">
        <f t="shared" si="26"/>
        <v>1.8700000000000045</v>
      </c>
      <c r="J103" s="292">
        <f t="shared" si="27"/>
        <v>1.0329225352112676</v>
      </c>
      <c r="K103" s="108">
        <v>56.12</v>
      </c>
      <c r="L103" s="458">
        <f t="shared" si="21"/>
        <v>2.5500000000000043</v>
      </c>
      <c r="M103" s="459">
        <f t="shared" si="22"/>
        <v>1.0454383464005703</v>
      </c>
    </row>
    <row r="104" spans="1:14" s="3" customFormat="1" ht="15" customHeight="1">
      <c r="A104" s="28" t="s">
        <v>39</v>
      </c>
      <c r="B104" s="291">
        <v>15.55</v>
      </c>
      <c r="C104" s="718"/>
      <c r="D104" s="389">
        <f t="shared" si="23"/>
        <v>15.55</v>
      </c>
      <c r="E104" s="390" t="e">
        <f t="shared" si="24"/>
        <v>#DIV/0!</v>
      </c>
      <c r="F104" s="291">
        <v>14.6</v>
      </c>
      <c r="G104" s="719">
        <v>14.6</v>
      </c>
      <c r="H104" s="199">
        <f t="shared" si="25"/>
        <v>0</v>
      </c>
      <c r="I104" s="256">
        <f t="shared" si="26"/>
        <v>0.95000000000000107</v>
      </c>
      <c r="J104" s="292">
        <f t="shared" si="27"/>
        <v>1.0650684931506851</v>
      </c>
      <c r="K104" s="108">
        <v>13.6</v>
      </c>
      <c r="L104" s="458">
        <f t="shared" si="21"/>
        <v>1.9500000000000011</v>
      </c>
      <c r="M104" s="459">
        <f t="shared" si="22"/>
        <v>1.1433823529411766</v>
      </c>
    </row>
    <row r="105" spans="1:14" s="101" customFormat="1" ht="15" customHeight="1">
      <c r="A105" s="28" t="s">
        <v>30</v>
      </c>
      <c r="B105" s="291">
        <v>36.71</v>
      </c>
      <c r="C105" s="718"/>
      <c r="D105" s="389">
        <f t="shared" si="23"/>
        <v>36.71</v>
      </c>
      <c r="E105" s="390" t="e">
        <f t="shared" si="24"/>
        <v>#DIV/0!</v>
      </c>
      <c r="F105" s="291">
        <v>35.26</v>
      </c>
      <c r="G105" s="719">
        <v>35.46</v>
      </c>
      <c r="H105" s="199">
        <f t="shared" si="25"/>
        <v>-0.20000000000000284</v>
      </c>
      <c r="I105" s="256">
        <f t="shared" si="26"/>
        <v>1.4500000000000028</v>
      </c>
      <c r="J105" s="292">
        <f t="shared" si="27"/>
        <v>1.0411230856494613</v>
      </c>
      <c r="K105" s="108">
        <v>33.159999999999997</v>
      </c>
      <c r="L105" s="458">
        <f t="shared" si="21"/>
        <v>3.5500000000000043</v>
      </c>
      <c r="M105" s="459">
        <f t="shared" si="22"/>
        <v>1.1070566948130278</v>
      </c>
    </row>
    <row r="106" spans="1:14" s="101" customFormat="1" ht="15" customHeight="1">
      <c r="A106" s="503" t="s">
        <v>40</v>
      </c>
      <c r="B106" s="295">
        <v>8.0399999999999991</v>
      </c>
      <c r="C106" s="720"/>
      <c r="D106" s="392">
        <f t="shared" si="23"/>
        <v>8.0399999999999991</v>
      </c>
      <c r="E106" s="393" t="e">
        <f t="shared" si="24"/>
        <v>#DIV/0!</v>
      </c>
      <c r="F106" s="295">
        <v>7.64</v>
      </c>
      <c r="G106" s="721">
        <v>7.64</v>
      </c>
      <c r="H106" s="203">
        <f t="shared" si="25"/>
        <v>0</v>
      </c>
      <c r="I106" s="257">
        <f t="shared" si="26"/>
        <v>0.39999999999999947</v>
      </c>
      <c r="J106" s="296">
        <f t="shared" si="27"/>
        <v>1.0523560209424083</v>
      </c>
      <c r="K106" s="109">
        <v>7.83</v>
      </c>
      <c r="L106" s="253">
        <f t="shared" si="21"/>
        <v>0.20999999999999908</v>
      </c>
      <c r="M106" s="460">
        <f t="shared" si="22"/>
        <v>1.0268199233716473</v>
      </c>
    </row>
    <row r="107" spans="1:14" ht="15" customHeight="1">
      <c r="A107" s="115" t="s">
        <v>26</v>
      </c>
      <c r="B107" s="288">
        <v>174.95</v>
      </c>
      <c r="C107" s="714"/>
      <c r="D107" s="383">
        <f t="shared" si="23"/>
        <v>174.95</v>
      </c>
      <c r="E107" s="384" t="e">
        <f t="shared" si="24"/>
        <v>#DIV/0!</v>
      </c>
      <c r="F107" s="288">
        <v>172.05</v>
      </c>
      <c r="G107" s="715">
        <v>171.2</v>
      </c>
      <c r="H107" s="259">
        <f t="shared" si="25"/>
        <v>0.85000000000002274</v>
      </c>
      <c r="I107" s="255">
        <f t="shared" si="26"/>
        <v>2.8999999999999773</v>
      </c>
      <c r="J107" s="287">
        <f t="shared" si="27"/>
        <v>1.0168555652426619</v>
      </c>
      <c r="K107" s="117">
        <v>166.44</v>
      </c>
      <c r="L107" s="399">
        <f t="shared" si="21"/>
        <v>8.5099999999999909</v>
      </c>
      <c r="M107" s="400">
        <f t="shared" si="22"/>
        <v>1.0511295361691901</v>
      </c>
      <c r="N107" s="105"/>
    </row>
    <row r="108" spans="1:14" s="635" customFormat="1" ht="15" customHeight="1">
      <c r="A108" s="691" t="s">
        <v>102</v>
      </c>
      <c r="B108" s="676">
        <f>B91-B107</f>
        <v>637.96</v>
      </c>
      <c r="C108" s="727"/>
      <c r="D108" s="678">
        <f t="shared" si="23"/>
        <v>637.96</v>
      </c>
      <c r="E108" s="663" t="e">
        <f t="shared" si="24"/>
        <v>#DIV/0!</v>
      </c>
      <c r="F108" s="679">
        <f>F91-F107</f>
        <v>629.84999999999991</v>
      </c>
      <c r="G108" s="728">
        <v>625.8599999999999</v>
      </c>
      <c r="H108" s="681">
        <f t="shared" si="25"/>
        <v>3.9900000000000091</v>
      </c>
      <c r="I108" s="680">
        <f t="shared" si="26"/>
        <v>8.1100000000001273</v>
      </c>
      <c r="J108" s="665">
        <f t="shared" si="27"/>
        <v>1.0128760816067319</v>
      </c>
      <c r="K108" s="692">
        <f>K91-K107</f>
        <v>603.07999999999993</v>
      </c>
      <c r="L108" s="682">
        <f t="shared" si="21"/>
        <v>34.880000000000109</v>
      </c>
      <c r="M108" s="667">
        <f t="shared" si="22"/>
        <v>1.0578364396100022</v>
      </c>
    </row>
    <row r="109" spans="1:14" s="660" customFormat="1" ht="15" customHeight="1">
      <c r="A109" s="693" t="s">
        <v>103</v>
      </c>
      <c r="B109" s="662">
        <f>B107/B91</f>
        <v>0.21521447638729993</v>
      </c>
      <c r="C109" s="729"/>
      <c r="D109" s="663">
        <f t="shared" si="23"/>
        <v>0.21521447638729993</v>
      </c>
      <c r="E109" s="663" t="e">
        <f t="shared" si="24"/>
        <v>#DIV/0!</v>
      </c>
      <c r="F109" s="684">
        <f>F107/F91</f>
        <v>0.21455293677515902</v>
      </c>
      <c r="G109" s="730">
        <v>0.21478935086442677</v>
      </c>
      <c r="H109" s="665">
        <f t="shared" si="25"/>
        <v>-2.364140892677502E-4</v>
      </c>
      <c r="I109" s="664">
        <f t="shared" si="26"/>
        <v>6.6153961214091006E-4</v>
      </c>
      <c r="J109" s="665">
        <f t="shared" si="27"/>
        <v>1.0030833398138668</v>
      </c>
      <c r="K109" s="694">
        <f>K107/K91</f>
        <v>0.21629067470631044</v>
      </c>
      <c r="L109" s="666">
        <f t="shared" si="21"/>
        <v>-1.0761983190105129E-3</v>
      </c>
      <c r="M109" s="667">
        <f t="shared" si="22"/>
        <v>0.99502429626024413</v>
      </c>
    </row>
    <row r="110" spans="1:14" s="105" customFormat="1" ht="15" customHeight="1">
      <c r="A110" s="115" t="s">
        <v>32</v>
      </c>
      <c r="B110" s="288">
        <v>42.97</v>
      </c>
      <c r="C110" s="714"/>
      <c r="D110" s="383">
        <f t="shared" si="23"/>
        <v>42.97</v>
      </c>
      <c r="E110" s="384" t="e">
        <f t="shared" si="24"/>
        <v>#DIV/0!</v>
      </c>
      <c r="F110" s="288">
        <v>41.99</v>
      </c>
      <c r="G110" s="715">
        <v>41.6</v>
      </c>
      <c r="H110" s="259">
        <f t="shared" si="25"/>
        <v>0.39000000000000057</v>
      </c>
      <c r="I110" s="255">
        <f t="shared" si="26"/>
        <v>0.97999999999999687</v>
      </c>
      <c r="J110" s="287">
        <f t="shared" si="27"/>
        <v>1.0233388902119551</v>
      </c>
      <c r="K110" s="117">
        <v>39.6</v>
      </c>
      <c r="L110" s="399">
        <f t="shared" si="21"/>
        <v>3.3699999999999974</v>
      </c>
      <c r="M110" s="400">
        <f t="shared" si="22"/>
        <v>1.0851010101010101</v>
      </c>
    </row>
    <row r="111" spans="1:14" s="3" customFormat="1" ht="15" customHeight="1">
      <c r="A111" s="28" t="s">
        <v>33</v>
      </c>
      <c r="B111" s="291">
        <v>22.9</v>
      </c>
      <c r="C111" s="718"/>
      <c r="D111" s="389">
        <f t="shared" si="23"/>
        <v>22.9</v>
      </c>
      <c r="E111" s="390" t="e">
        <f t="shared" si="24"/>
        <v>#DIV/0!</v>
      </c>
      <c r="F111" s="291">
        <v>21.28</v>
      </c>
      <c r="G111" s="719">
        <v>21.28</v>
      </c>
      <c r="H111" s="199">
        <f t="shared" si="25"/>
        <v>0</v>
      </c>
      <c r="I111" s="256">
        <f t="shared" si="26"/>
        <v>1.6199999999999974</v>
      </c>
      <c r="J111" s="292">
        <f t="shared" si="27"/>
        <v>1.0761278195488722</v>
      </c>
      <c r="K111" s="108">
        <v>20.25</v>
      </c>
      <c r="L111" s="458">
        <f t="shared" si="21"/>
        <v>2.6499999999999986</v>
      </c>
      <c r="M111" s="459">
        <f t="shared" si="22"/>
        <v>1.1308641975308642</v>
      </c>
    </row>
    <row r="112" spans="1:14" s="101" customFormat="1" ht="15" customHeight="1">
      <c r="A112" s="28" t="s">
        <v>35</v>
      </c>
      <c r="B112" s="291">
        <v>10.210000000000001</v>
      </c>
      <c r="C112" s="718"/>
      <c r="D112" s="389">
        <f t="shared" si="23"/>
        <v>10.210000000000001</v>
      </c>
      <c r="E112" s="390" t="e">
        <f t="shared" si="24"/>
        <v>#DIV/0!</v>
      </c>
      <c r="F112" s="291">
        <v>10.46</v>
      </c>
      <c r="G112" s="719">
        <v>10.63</v>
      </c>
      <c r="H112" s="199">
        <f t="shared" si="25"/>
        <v>-0.16999999999999993</v>
      </c>
      <c r="I112" s="256">
        <f t="shared" si="26"/>
        <v>-0.25</v>
      </c>
      <c r="J112" s="292">
        <f t="shared" si="27"/>
        <v>0.97609942638623326</v>
      </c>
      <c r="K112" s="108">
        <v>10.24</v>
      </c>
      <c r="L112" s="458">
        <f t="shared" si="21"/>
        <v>-2.9999999999999361E-2</v>
      </c>
      <c r="M112" s="459">
        <f t="shared" si="22"/>
        <v>0.99707031250000011</v>
      </c>
    </row>
    <row r="113" spans="1:14" s="630" customFormat="1" ht="15" customHeight="1">
      <c r="A113" s="668" t="s">
        <v>98</v>
      </c>
      <c r="B113" s="685">
        <f>B110-B111-B112</f>
        <v>9.86</v>
      </c>
      <c r="C113" s="686"/>
      <c r="D113" s="687">
        <f t="shared" si="23"/>
        <v>9.86</v>
      </c>
      <c r="E113" s="670" t="e">
        <f t="shared" si="24"/>
        <v>#DIV/0!</v>
      </c>
      <c r="F113" s="685">
        <f>F110-F111-F112</f>
        <v>10.25</v>
      </c>
      <c r="G113" s="688">
        <v>9.69</v>
      </c>
      <c r="H113" s="689">
        <f t="shared" si="25"/>
        <v>0.5600000000000005</v>
      </c>
      <c r="I113" s="688">
        <f t="shared" si="26"/>
        <v>-0.39000000000000057</v>
      </c>
      <c r="J113" s="672">
        <f t="shared" si="27"/>
        <v>0.96195121951219509</v>
      </c>
      <c r="K113" s="685">
        <f>K110-K111-K112</f>
        <v>9.1100000000000012</v>
      </c>
      <c r="L113" s="690">
        <f t="shared" si="21"/>
        <v>0.74999999999999822</v>
      </c>
      <c r="M113" s="675">
        <f t="shared" si="22"/>
        <v>1.0823271130625685</v>
      </c>
    </row>
    <row r="114" spans="1:14" s="1" customFormat="1">
      <c r="A114" s="504"/>
      <c r="B114" s="127"/>
      <c r="C114" s="127"/>
      <c r="D114" s="127"/>
      <c r="E114" s="128"/>
      <c r="F114" s="128"/>
      <c r="G114" s="128"/>
      <c r="H114" s="127"/>
      <c r="I114" s="129"/>
      <c r="J114" s="92"/>
      <c r="K114" s="127"/>
      <c r="L114" s="93"/>
      <c r="M114" s="92"/>
    </row>
    <row r="115" spans="1:14" ht="15.6">
      <c r="A115" s="498" t="s">
        <v>335</v>
      </c>
      <c r="J115"/>
    </row>
    <row r="116" spans="1:14">
      <c r="A116" s="499"/>
      <c r="B116" s="21"/>
      <c r="C116" s="21"/>
      <c r="D116" s="21"/>
      <c r="E116" s="21"/>
      <c r="F116" s="21"/>
      <c r="G116" s="21"/>
      <c r="H116" s="21"/>
      <c r="I116" s="21"/>
      <c r="J116" s="21"/>
      <c r="K116" s="131"/>
      <c r="L116" s="21"/>
      <c r="M116" s="21"/>
    </row>
    <row r="117" spans="1:14" s="196" customFormat="1" ht="46.2">
      <c r="A117" s="500" t="s">
        <v>60</v>
      </c>
      <c r="B117" s="337" t="s">
        <v>358</v>
      </c>
      <c r="C117" s="377" t="s">
        <v>378</v>
      </c>
      <c r="D117" s="378" t="s">
        <v>251</v>
      </c>
      <c r="E117" s="379" t="s">
        <v>252</v>
      </c>
      <c r="F117" s="337" t="s">
        <v>359</v>
      </c>
      <c r="G117" s="123" t="s">
        <v>379</v>
      </c>
      <c r="H117" s="258" t="s">
        <v>380</v>
      </c>
      <c r="I117" s="374" t="s">
        <v>284</v>
      </c>
      <c r="J117" s="124" t="s">
        <v>285</v>
      </c>
      <c r="K117" s="342" t="s">
        <v>336</v>
      </c>
      <c r="L117" s="394" t="s">
        <v>337</v>
      </c>
      <c r="M117" s="406" t="s">
        <v>338</v>
      </c>
    </row>
    <row r="118" spans="1:14">
      <c r="A118" s="501"/>
      <c r="B118" s="338" t="s">
        <v>16</v>
      </c>
      <c r="C118" s="20" t="s">
        <v>16</v>
      </c>
      <c r="D118" s="380" t="s">
        <v>16</v>
      </c>
      <c r="E118" s="381" t="s">
        <v>1</v>
      </c>
      <c r="F118" s="338" t="s">
        <v>16</v>
      </c>
      <c r="G118" s="27" t="s">
        <v>16</v>
      </c>
      <c r="H118" s="6" t="s">
        <v>16</v>
      </c>
      <c r="I118" s="27" t="s">
        <v>16</v>
      </c>
      <c r="J118" s="6" t="s">
        <v>1</v>
      </c>
      <c r="K118" s="343" t="s">
        <v>16</v>
      </c>
      <c r="L118" s="16" t="s">
        <v>16</v>
      </c>
      <c r="M118" s="407" t="s">
        <v>1</v>
      </c>
    </row>
    <row r="119" spans="1:14" ht="15" customHeight="1">
      <c r="A119" s="115" t="s">
        <v>17</v>
      </c>
      <c r="B119" s="111">
        <v>1349.93</v>
      </c>
      <c r="C119" s="712"/>
      <c r="D119" s="462">
        <f>B119-C119</f>
        <v>1349.93</v>
      </c>
      <c r="E119" s="463" t="e">
        <f>B119/C119</f>
        <v>#DIV/0!</v>
      </c>
      <c r="F119" s="286">
        <v>1347.42</v>
      </c>
      <c r="G119" s="713">
        <v>1335.38</v>
      </c>
      <c r="H119" s="289">
        <f>F119-G119</f>
        <v>12.039999999999964</v>
      </c>
      <c r="I119" s="254">
        <f>B119-F119</f>
        <v>2.5099999999999909</v>
      </c>
      <c r="J119" s="290">
        <f>B119/F119</f>
        <v>1.001862819313948</v>
      </c>
      <c r="K119" s="112">
        <v>1255.94</v>
      </c>
      <c r="L119" s="399">
        <f t="shared" ref="L119:L141" si="28">B119-K119</f>
        <v>93.990000000000009</v>
      </c>
      <c r="M119" s="400">
        <f t="shared" ref="M119:M141" si="29">B119/K119</f>
        <v>1.0748363775339587</v>
      </c>
      <c r="N119" s="106"/>
    </row>
    <row r="120" spans="1:14" ht="15" customHeight="1">
      <c r="A120" s="115" t="s">
        <v>18</v>
      </c>
      <c r="B120" s="116">
        <v>326.86</v>
      </c>
      <c r="C120" s="714"/>
      <c r="D120" s="383">
        <f t="shared" ref="D120:D141" si="30">B120-C120</f>
        <v>326.86</v>
      </c>
      <c r="E120" s="384" t="e">
        <f t="shared" ref="E120:E141" si="31">B120/C120</f>
        <v>#DIV/0!</v>
      </c>
      <c r="F120" s="288">
        <v>329.57</v>
      </c>
      <c r="G120" s="715">
        <v>328.96</v>
      </c>
      <c r="H120" s="259">
        <f t="shared" ref="H120:H141" si="32">F120-G120</f>
        <v>0.61000000000001364</v>
      </c>
      <c r="I120" s="255">
        <f t="shared" ref="I120:I141" si="33">B120-F120</f>
        <v>-2.7099999999999795</v>
      </c>
      <c r="J120" s="287">
        <f t="shared" ref="J120:J141" si="34">B120/F120</f>
        <v>0.99177716418363326</v>
      </c>
      <c r="K120" s="117">
        <v>312.7</v>
      </c>
      <c r="L120" s="399">
        <f t="shared" si="28"/>
        <v>14.160000000000025</v>
      </c>
      <c r="M120" s="400">
        <f t="shared" si="29"/>
        <v>1.0452830188679245</v>
      </c>
      <c r="N120" s="106"/>
    </row>
    <row r="121" spans="1:14" ht="15" customHeight="1">
      <c r="A121" s="502" t="s">
        <v>19</v>
      </c>
      <c r="B121" s="369">
        <v>1023.07</v>
      </c>
      <c r="C121" s="716"/>
      <c r="D121" s="386">
        <f t="shared" si="30"/>
        <v>1023.07</v>
      </c>
      <c r="E121" s="387" t="e">
        <f t="shared" si="31"/>
        <v>#DIV/0!</v>
      </c>
      <c r="F121" s="496">
        <v>1017.85</v>
      </c>
      <c r="G121" s="717">
        <v>1006.42</v>
      </c>
      <c r="H121" s="371">
        <f t="shared" si="32"/>
        <v>11.430000000000064</v>
      </c>
      <c r="I121" s="370">
        <f t="shared" si="33"/>
        <v>5.2200000000000273</v>
      </c>
      <c r="J121" s="372">
        <f t="shared" si="34"/>
        <v>1.0051284570418038</v>
      </c>
      <c r="K121" s="429">
        <v>943.24</v>
      </c>
      <c r="L121" s="401">
        <f t="shared" si="28"/>
        <v>79.830000000000041</v>
      </c>
      <c r="M121" s="402">
        <f t="shared" si="29"/>
        <v>1.0846338153598236</v>
      </c>
      <c r="N121" s="106"/>
    </row>
    <row r="122" spans="1:14" ht="15" customHeight="1">
      <c r="A122" s="115" t="s">
        <v>20</v>
      </c>
      <c r="B122" s="116">
        <v>122.63</v>
      </c>
      <c r="C122" s="714"/>
      <c r="D122" s="383">
        <f t="shared" si="30"/>
        <v>122.63</v>
      </c>
      <c r="E122" s="384" t="e">
        <f t="shared" si="31"/>
        <v>#DIV/0!</v>
      </c>
      <c r="F122" s="288">
        <v>119.65</v>
      </c>
      <c r="G122" s="715">
        <v>119.8</v>
      </c>
      <c r="H122" s="259">
        <f t="shared" si="32"/>
        <v>-0.14999999999999147</v>
      </c>
      <c r="I122" s="255">
        <f t="shared" si="33"/>
        <v>2.9799999999999898</v>
      </c>
      <c r="J122" s="287">
        <f t="shared" si="34"/>
        <v>1.0249059757626409</v>
      </c>
      <c r="K122" s="117">
        <v>113.5</v>
      </c>
      <c r="L122" s="399">
        <f t="shared" si="28"/>
        <v>9.1299999999999955</v>
      </c>
      <c r="M122" s="400">
        <f t="shared" si="29"/>
        <v>1.0804405286343612</v>
      </c>
      <c r="N122" s="105"/>
    </row>
    <row r="123" spans="1:14" s="3" customFormat="1" ht="15" customHeight="1">
      <c r="A123" s="28" t="s">
        <v>21</v>
      </c>
      <c r="B123" s="102">
        <v>16.48</v>
      </c>
      <c r="C123" s="718"/>
      <c r="D123" s="389">
        <f t="shared" si="30"/>
        <v>16.48</v>
      </c>
      <c r="E123" s="390" t="e">
        <f t="shared" si="31"/>
        <v>#DIV/0!</v>
      </c>
      <c r="F123" s="291">
        <v>15.99</v>
      </c>
      <c r="G123" s="719">
        <v>15.99</v>
      </c>
      <c r="H123" s="199">
        <f t="shared" si="32"/>
        <v>0</v>
      </c>
      <c r="I123" s="256">
        <f t="shared" si="33"/>
        <v>0.49000000000000021</v>
      </c>
      <c r="J123" s="292">
        <f t="shared" si="34"/>
        <v>1.030644152595372</v>
      </c>
      <c r="K123" s="108">
        <v>14.27</v>
      </c>
      <c r="L123" s="458">
        <f t="shared" si="28"/>
        <v>2.2100000000000009</v>
      </c>
      <c r="M123" s="459">
        <f t="shared" si="29"/>
        <v>1.1548703573931325</v>
      </c>
    </row>
    <row r="124" spans="1:14" s="3" customFormat="1" ht="15" customHeight="1">
      <c r="A124" s="28" t="s">
        <v>22</v>
      </c>
      <c r="B124" s="102">
        <v>6.02</v>
      </c>
      <c r="C124" s="718"/>
      <c r="D124" s="389">
        <f t="shared" si="30"/>
        <v>6.02</v>
      </c>
      <c r="E124" s="390" t="e">
        <f t="shared" si="31"/>
        <v>#DIV/0!</v>
      </c>
      <c r="F124" s="291">
        <v>5.91</v>
      </c>
      <c r="G124" s="719">
        <v>6.31</v>
      </c>
      <c r="H124" s="199">
        <f t="shared" si="32"/>
        <v>-0.39999999999999947</v>
      </c>
      <c r="I124" s="256">
        <f t="shared" si="33"/>
        <v>0.10999999999999943</v>
      </c>
      <c r="J124" s="292">
        <f t="shared" si="34"/>
        <v>1.0186125211505921</v>
      </c>
      <c r="K124" s="108">
        <v>5.87</v>
      </c>
      <c r="L124" s="458">
        <f t="shared" si="28"/>
        <v>0.14999999999999947</v>
      </c>
      <c r="M124" s="459">
        <f t="shared" si="29"/>
        <v>1.0255536626916524</v>
      </c>
    </row>
    <row r="125" spans="1:14" s="3" customFormat="1" ht="15" customHeight="1">
      <c r="A125" s="28" t="s">
        <v>25</v>
      </c>
      <c r="B125" s="102">
        <v>64.25</v>
      </c>
      <c r="C125" s="718"/>
      <c r="D125" s="389">
        <f t="shared" si="30"/>
        <v>64.25</v>
      </c>
      <c r="E125" s="390" t="e">
        <f t="shared" si="31"/>
        <v>#DIV/0!</v>
      </c>
      <c r="F125" s="291">
        <v>63.29</v>
      </c>
      <c r="G125" s="719">
        <v>62.98</v>
      </c>
      <c r="H125" s="199">
        <f t="shared" si="32"/>
        <v>0.31000000000000227</v>
      </c>
      <c r="I125" s="256">
        <f t="shared" si="33"/>
        <v>0.96000000000000085</v>
      </c>
      <c r="J125" s="292">
        <f t="shared" si="34"/>
        <v>1.0151682730289144</v>
      </c>
      <c r="K125" s="108">
        <v>60.24</v>
      </c>
      <c r="L125" s="458">
        <f t="shared" si="28"/>
        <v>4.009999999999998</v>
      </c>
      <c r="M125" s="459">
        <f t="shared" si="29"/>
        <v>1.0665670650730412</v>
      </c>
    </row>
    <row r="126" spans="1:14" s="3" customFormat="1" ht="15" customHeight="1">
      <c r="A126" s="503" t="s">
        <v>23</v>
      </c>
      <c r="B126" s="84">
        <v>23.42</v>
      </c>
      <c r="C126" s="720"/>
      <c r="D126" s="392">
        <f t="shared" si="30"/>
        <v>23.42</v>
      </c>
      <c r="E126" s="393" t="e">
        <f t="shared" si="31"/>
        <v>#DIV/0!</v>
      </c>
      <c r="F126" s="295">
        <v>22.05</v>
      </c>
      <c r="G126" s="721">
        <v>22.1</v>
      </c>
      <c r="H126" s="203">
        <f t="shared" si="32"/>
        <v>-5.0000000000000711E-2</v>
      </c>
      <c r="I126" s="257">
        <f t="shared" si="33"/>
        <v>1.370000000000001</v>
      </c>
      <c r="J126" s="296">
        <f t="shared" si="34"/>
        <v>1.0621315192743765</v>
      </c>
      <c r="K126" s="109">
        <v>21.24</v>
      </c>
      <c r="L126" s="253">
        <f t="shared" si="28"/>
        <v>2.1800000000000033</v>
      </c>
      <c r="M126" s="460">
        <f t="shared" si="29"/>
        <v>1.1026365348399247</v>
      </c>
    </row>
    <row r="127" spans="1:14" ht="15" customHeight="1">
      <c r="A127" s="115" t="s">
        <v>24</v>
      </c>
      <c r="B127" s="116">
        <v>368.55</v>
      </c>
      <c r="C127" s="714"/>
      <c r="D127" s="383">
        <f t="shared" si="30"/>
        <v>368.55</v>
      </c>
      <c r="E127" s="384" t="e">
        <f t="shared" si="31"/>
        <v>#DIV/0!</v>
      </c>
      <c r="F127" s="288">
        <v>361.57</v>
      </c>
      <c r="G127" s="715">
        <v>363.29</v>
      </c>
      <c r="H127" s="259">
        <f t="shared" si="32"/>
        <v>-1.7200000000000273</v>
      </c>
      <c r="I127" s="255">
        <f t="shared" si="33"/>
        <v>6.9800000000000182</v>
      </c>
      <c r="J127" s="287">
        <f t="shared" si="34"/>
        <v>1.0193046989517935</v>
      </c>
      <c r="K127" s="117">
        <v>353.8</v>
      </c>
      <c r="L127" s="399">
        <f t="shared" si="28"/>
        <v>14.75</v>
      </c>
      <c r="M127" s="400">
        <f t="shared" si="29"/>
        <v>1.0416902204635388</v>
      </c>
      <c r="N127" s="105"/>
    </row>
    <row r="128" spans="1:14" s="3" customFormat="1" ht="15" customHeight="1">
      <c r="A128" s="486" t="s">
        <v>55</v>
      </c>
      <c r="B128" s="102">
        <v>160.82</v>
      </c>
      <c r="C128" s="718"/>
      <c r="D128" s="389">
        <f t="shared" si="30"/>
        <v>160.82</v>
      </c>
      <c r="E128" s="390" t="e">
        <f t="shared" si="31"/>
        <v>#DIV/0!</v>
      </c>
      <c r="F128" s="291">
        <v>159.82</v>
      </c>
      <c r="G128" s="719">
        <v>160.28</v>
      </c>
      <c r="H128" s="199">
        <f t="shared" si="32"/>
        <v>-0.46000000000000796</v>
      </c>
      <c r="I128" s="256">
        <f t="shared" si="33"/>
        <v>1</v>
      </c>
      <c r="J128" s="292">
        <f t="shared" si="34"/>
        <v>1.0062570391690653</v>
      </c>
      <c r="K128" s="108">
        <v>157.26</v>
      </c>
      <c r="L128" s="458">
        <f t="shared" si="28"/>
        <v>3.5600000000000023</v>
      </c>
      <c r="M128" s="459">
        <f t="shared" si="29"/>
        <v>1.0226376701004705</v>
      </c>
    </row>
    <row r="129" spans="1:14" s="3" customFormat="1" ht="15" customHeight="1">
      <c r="A129" s="486" t="s">
        <v>36</v>
      </c>
      <c r="B129" s="102">
        <v>17.05</v>
      </c>
      <c r="C129" s="718"/>
      <c r="D129" s="389">
        <f t="shared" si="30"/>
        <v>17.05</v>
      </c>
      <c r="E129" s="390" t="e">
        <f t="shared" si="31"/>
        <v>#DIV/0!</v>
      </c>
      <c r="F129" s="291">
        <v>17.18</v>
      </c>
      <c r="G129" s="719">
        <v>17.18</v>
      </c>
      <c r="H129" s="199">
        <f t="shared" si="32"/>
        <v>0</v>
      </c>
      <c r="I129" s="256">
        <f t="shared" si="33"/>
        <v>-0.12999999999999901</v>
      </c>
      <c r="J129" s="292">
        <f t="shared" si="34"/>
        <v>0.99243306169965084</v>
      </c>
      <c r="K129" s="108">
        <v>17.260000000000002</v>
      </c>
      <c r="L129" s="458">
        <f t="shared" si="28"/>
        <v>-0.21000000000000085</v>
      </c>
      <c r="M129" s="459">
        <f t="shared" si="29"/>
        <v>0.98783314020857471</v>
      </c>
    </row>
    <row r="130" spans="1:14" s="3" customFormat="1" ht="15" customHeight="1">
      <c r="A130" s="28" t="s">
        <v>37</v>
      </c>
      <c r="B130" s="102">
        <v>48.19</v>
      </c>
      <c r="C130" s="718"/>
      <c r="D130" s="389">
        <f t="shared" si="30"/>
        <v>48.19</v>
      </c>
      <c r="E130" s="390" t="e">
        <f t="shared" si="31"/>
        <v>#DIV/0!</v>
      </c>
      <c r="F130" s="291">
        <v>46.95</v>
      </c>
      <c r="G130" s="719">
        <v>47.02</v>
      </c>
      <c r="H130" s="199">
        <f t="shared" si="32"/>
        <v>-7.0000000000000284E-2</v>
      </c>
      <c r="I130" s="256">
        <f t="shared" si="33"/>
        <v>1.2399999999999949</v>
      </c>
      <c r="J130" s="292">
        <f t="shared" si="34"/>
        <v>1.0264110756123535</v>
      </c>
      <c r="K130" s="108">
        <v>44.72</v>
      </c>
      <c r="L130" s="458">
        <f t="shared" si="28"/>
        <v>3.4699999999999989</v>
      </c>
      <c r="M130" s="459">
        <f t="shared" si="29"/>
        <v>1.0775939177101967</v>
      </c>
    </row>
    <row r="131" spans="1:14" s="3" customFormat="1" ht="15" customHeight="1">
      <c r="A131" s="28" t="s">
        <v>38</v>
      </c>
      <c r="B131" s="102">
        <v>66.67</v>
      </c>
      <c r="C131" s="718"/>
      <c r="D131" s="389">
        <f t="shared" si="30"/>
        <v>66.67</v>
      </c>
      <c r="E131" s="390" t="e">
        <f t="shared" si="31"/>
        <v>#DIV/0!</v>
      </c>
      <c r="F131" s="291">
        <v>64.64</v>
      </c>
      <c r="G131" s="719">
        <v>65.55</v>
      </c>
      <c r="H131" s="199">
        <f t="shared" si="32"/>
        <v>-0.90999999999999659</v>
      </c>
      <c r="I131" s="256">
        <f t="shared" si="33"/>
        <v>2.0300000000000011</v>
      </c>
      <c r="J131" s="292">
        <f t="shared" si="34"/>
        <v>1.0314047029702971</v>
      </c>
      <c r="K131" s="108">
        <v>64.47</v>
      </c>
      <c r="L131" s="458">
        <f t="shared" si="28"/>
        <v>2.2000000000000028</v>
      </c>
      <c r="M131" s="459">
        <f t="shared" si="29"/>
        <v>1.034124398945246</v>
      </c>
    </row>
    <row r="132" spans="1:14" s="3" customFormat="1" ht="15" customHeight="1">
      <c r="A132" s="28" t="s">
        <v>39</v>
      </c>
      <c r="B132" s="102">
        <v>16.11</v>
      </c>
      <c r="C132" s="718"/>
      <c r="D132" s="389">
        <f t="shared" si="30"/>
        <v>16.11</v>
      </c>
      <c r="E132" s="390" t="e">
        <f t="shared" si="31"/>
        <v>#DIV/0!</v>
      </c>
      <c r="F132" s="291">
        <v>15.11</v>
      </c>
      <c r="G132" s="719">
        <v>15.11</v>
      </c>
      <c r="H132" s="199">
        <f t="shared" si="32"/>
        <v>0</v>
      </c>
      <c r="I132" s="256">
        <f t="shared" si="33"/>
        <v>1</v>
      </c>
      <c r="J132" s="292">
        <f t="shared" si="34"/>
        <v>1.0661813368630046</v>
      </c>
      <c r="K132" s="108">
        <v>14.11</v>
      </c>
      <c r="L132" s="458">
        <f t="shared" si="28"/>
        <v>2</v>
      </c>
      <c r="M132" s="459">
        <f t="shared" si="29"/>
        <v>1.1417434443656982</v>
      </c>
    </row>
    <row r="133" spans="1:14" s="101" customFormat="1" ht="15" customHeight="1">
      <c r="A133" s="28" t="s">
        <v>30</v>
      </c>
      <c r="B133" s="102">
        <v>44.51</v>
      </c>
      <c r="C133" s="718"/>
      <c r="D133" s="389">
        <f t="shared" si="30"/>
        <v>44.51</v>
      </c>
      <c r="E133" s="390" t="e">
        <f t="shared" si="31"/>
        <v>#DIV/0!</v>
      </c>
      <c r="F133" s="291">
        <v>43.07</v>
      </c>
      <c r="G133" s="719">
        <v>43.27</v>
      </c>
      <c r="H133" s="199">
        <f t="shared" si="32"/>
        <v>-0.20000000000000284</v>
      </c>
      <c r="I133" s="256">
        <f t="shared" si="33"/>
        <v>1.4399999999999977</v>
      </c>
      <c r="J133" s="292">
        <f t="shared" si="34"/>
        <v>1.0334339447411192</v>
      </c>
      <c r="K133" s="108">
        <v>41.22</v>
      </c>
      <c r="L133" s="458">
        <f t="shared" si="28"/>
        <v>3.2899999999999991</v>
      </c>
      <c r="M133" s="459">
        <f t="shared" si="29"/>
        <v>1.0798156234837457</v>
      </c>
    </row>
    <row r="134" spans="1:14" s="101" customFormat="1" ht="15" customHeight="1">
      <c r="A134" s="503" t="s">
        <v>40</v>
      </c>
      <c r="B134" s="84">
        <v>10.51</v>
      </c>
      <c r="C134" s="720"/>
      <c r="D134" s="392">
        <f t="shared" si="30"/>
        <v>10.51</v>
      </c>
      <c r="E134" s="393" t="e">
        <f t="shared" si="31"/>
        <v>#DIV/0!</v>
      </c>
      <c r="F134" s="295">
        <v>10.11</v>
      </c>
      <c r="G134" s="721">
        <v>10.11</v>
      </c>
      <c r="H134" s="203">
        <f t="shared" si="32"/>
        <v>0</v>
      </c>
      <c r="I134" s="257">
        <f t="shared" si="33"/>
        <v>0.40000000000000036</v>
      </c>
      <c r="J134" s="296">
        <f t="shared" si="34"/>
        <v>1.0395647873392682</v>
      </c>
      <c r="K134" s="109">
        <v>10.32</v>
      </c>
      <c r="L134" s="253">
        <f t="shared" si="28"/>
        <v>0.1899999999999995</v>
      </c>
      <c r="M134" s="460">
        <f t="shared" si="29"/>
        <v>1.0184108527131783</v>
      </c>
    </row>
    <row r="135" spans="1:14" ht="15" customHeight="1">
      <c r="A135" s="115" t="s">
        <v>26</v>
      </c>
      <c r="B135" s="116">
        <v>255.48</v>
      </c>
      <c r="C135" s="714"/>
      <c r="D135" s="383">
        <f t="shared" si="30"/>
        <v>255.48</v>
      </c>
      <c r="E135" s="384" t="e">
        <f t="shared" si="31"/>
        <v>#DIV/0!</v>
      </c>
      <c r="F135" s="288">
        <v>250.73</v>
      </c>
      <c r="G135" s="715">
        <v>249.75</v>
      </c>
      <c r="H135" s="259">
        <f t="shared" si="32"/>
        <v>0.97999999999998977</v>
      </c>
      <c r="I135" s="255">
        <f t="shared" si="33"/>
        <v>4.75</v>
      </c>
      <c r="J135" s="287">
        <f t="shared" si="34"/>
        <v>1.0189446815299326</v>
      </c>
      <c r="K135" s="117">
        <v>238.74</v>
      </c>
      <c r="L135" s="399">
        <f t="shared" si="28"/>
        <v>16.739999999999981</v>
      </c>
      <c r="M135" s="400">
        <f t="shared" si="29"/>
        <v>1.070118120130686</v>
      </c>
      <c r="N135" s="105"/>
    </row>
    <row r="136" spans="1:14" s="635" customFormat="1" ht="15" customHeight="1">
      <c r="A136" s="691" t="s">
        <v>102</v>
      </c>
      <c r="B136" s="676">
        <f>B119-B135</f>
        <v>1094.45</v>
      </c>
      <c r="C136" s="727"/>
      <c r="D136" s="678">
        <f t="shared" si="30"/>
        <v>1094.45</v>
      </c>
      <c r="E136" s="663" t="e">
        <f t="shared" si="31"/>
        <v>#DIV/0!</v>
      </c>
      <c r="F136" s="679">
        <v>1020.1700000000001</v>
      </c>
      <c r="G136" s="728">
        <v>1020.1700000000001</v>
      </c>
      <c r="H136" s="681">
        <f t="shared" si="32"/>
        <v>0</v>
      </c>
      <c r="I136" s="680">
        <f t="shared" si="33"/>
        <v>74.279999999999973</v>
      </c>
      <c r="J136" s="665">
        <f t="shared" si="34"/>
        <v>1.0728113941794015</v>
      </c>
      <c r="K136" s="692">
        <f>K119-K135</f>
        <v>1017.2</v>
      </c>
      <c r="L136" s="682">
        <f t="shared" si="28"/>
        <v>77.25</v>
      </c>
      <c r="M136" s="667">
        <f t="shared" si="29"/>
        <v>1.0759437672040897</v>
      </c>
    </row>
    <row r="137" spans="1:14" s="660" customFormat="1" ht="15" customHeight="1">
      <c r="A137" s="693" t="s">
        <v>103</v>
      </c>
      <c r="B137" s="662">
        <f>B135/B119</f>
        <v>0.1892542576281733</v>
      </c>
      <c r="C137" s="729"/>
      <c r="D137" s="663">
        <f t="shared" si="30"/>
        <v>0.1892542576281733</v>
      </c>
      <c r="E137" s="663" t="e">
        <f t="shared" si="31"/>
        <v>#DIV/0!</v>
      </c>
      <c r="F137" s="684">
        <v>0.19027700611159615</v>
      </c>
      <c r="G137" s="730">
        <v>0.19027700611159615</v>
      </c>
      <c r="H137" s="665">
        <f t="shared" si="32"/>
        <v>0</v>
      </c>
      <c r="I137" s="664">
        <f t="shared" si="33"/>
        <v>-1.0227484834228473E-3</v>
      </c>
      <c r="J137" s="665">
        <f t="shared" si="34"/>
        <v>0.99462494967561654</v>
      </c>
      <c r="K137" s="694">
        <f>K135/K119</f>
        <v>0.19008869850470564</v>
      </c>
      <c r="L137" s="666">
        <f t="shared" si="28"/>
        <v>-8.3444087653233856E-4</v>
      </c>
      <c r="M137" s="667">
        <f t="shared" si="29"/>
        <v>0.99561025519614632</v>
      </c>
    </row>
    <row r="138" spans="1:14" s="105" customFormat="1" ht="15" customHeight="1">
      <c r="A138" s="115" t="s">
        <v>32</v>
      </c>
      <c r="B138" s="116">
        <v>58.5</v>
      </c>
      <c r="C138" s="714"/>
      <c r="D138" s="383">
        <f t="shared" si="30"/>
        <v>58.5</v>
      </c>
      <c r="E138" s="384" t="e">
        <f t="shared" si="31"/>
        <v>#DIV/0!</v>
      </c>
      <c r="F138" s="288">
        <v>57.37</v>
      </c>
      <c r="G138" s="715">
        <v>56.98</v>
      </c>
      <c r="H138" s="259">
        <f t="shared" si="32"/>
        <v>0.39000000000000057</v>
      </c>
      <c r="I138" s="255">
        <f t="shared" si="33"/>
        <v>1.1300000000000026</v>
      </c>
      <c r="J138" s="287">
        <f t="shared" si="34"/>
        <v>1.0196967055952588</v>
      </c>
      <c r="K138" s="117">
        <v>54.78</v>
      </c>
      <c r="L138" s="399">
        <f t="shared" si="28"/>
        <v>3.7199999999999989</v>
      </c>
      <c r="M138" s="400">
        <f t="shared" si="29"/>
        <v>1.0679079956188389</v>
      </c>
    </row>
    <row r="139" spans="1:14" s="3" customFormat="1" ht="15" customHeight="1">
      <c r="A139" s="28" t="s">
        <v>33</v>
      </c>
      <c r="B139" s="102">
        <v>32.65</v>
      </c>
      <c r="C139" s="718"/>
      <c r="D139" s="389">
        <f t="shared" si="30"/>
        <v>32.65</v>
      </c>
      <c r="E139" s="390" t="e">
        <f t="shared" si="31"/>
        <v>#DIV/0!</v>
      </c>
      <c r="F139" s="291">
        <v>31.33</v>
      </c>
      <c r="G139" s="719">
        <v>30.83</v>
      </c>
      <c r="H139" s="199">
        <f t="shared" si="32"/>
        <v>0.5</v>
      </c>
      <c r="I139" s="256">
        <f t="shared" si="33"/>
        <v>1.3200000000000003</v>
      </c>
      <c r="J139" s="292">
        <f t="shared" si="34"/>
        <v>1.042132141717204</v>
      </c>
      <c r="K139" s="108">
        <v>29.64</v>
      </c>
      <c r="L139" s="458">
        <f t="shared" si="28"/>
        <v>3.009999999999998</v>
      </c>
      <c r="M139" s="459">
        <f t="shared" si="29"/>
        <v>1.1015519568151146</v>
      </c>
    </row>
    <row r="140" spans="1:14" s="101" customFormat="1" ht="15" customHeight="1">
      <c r="A140" s="28" t="s">
        <v>35</v>
      </c>
      <c r="B140" s="102">
        <v>13.76</v>
      </c>
      <c r="C140" s="718"/>
      <c r="D140" s="389">
        <f t="shared" si="30"/>
        <v>13.76</v>
      </c>
      <c r="E140" s="390" t="e">
        <f t="shared" si="31"/>
        <v>#DIV/0!</v>
      </c>
      <c r="F140" s="291">
        <v>13.93</v>
      </c>
      <c r="G140" s="719">
        <v>14.2</v>
      </c>
      <c r="H140" s="199">
        <f t="shared" si="32"/>
        <v>-0.26999999999999957</v>
      </c>
      <c r="I140" s="256">
        <f t="shared" si="33"/>
        <v>-0.16999999999999993</v>
      </c>
      <c r="J140" s="292">
        <f t="shared" si="34"/>
        <v>0.9877961234745154</v>
      </c>
      <c r="K140" s="108">
        <v>13.87</v>
      </c>
      <c r="L140" s="458">
        <f t="shared" si="28"/>
        <v>-0.10999999999999943</v>
      </c>
      <c r="M140" s="459">
        <f t="shared" si="29"/>
        <v>0.99206921413121851</v>
      </c>
    </row>
    <row r="141" spans="1:14" s="630" customFormat="1" ht="15" customHeight="1">
      <c r="A141" s="668" t="s">
        <v>98</v>
      </c>
      <c r="B141" s="685">
        <f>B138-B139-B140</f>
        <v>12.090000000000002</v>
      </c>
      <c r="C141" s="686"/>
      <c r="D141" s="687">
        <f t="shared" si="30"/>
        <v>12.090000000000002</v>
      </c>
      <c r="E141" s="670" t="e">
        <f t="shared" si="31"/>
        <v>#DIV/0!</v>
      </c>
      <c r="F141" s="685">
        <v>11.549999999999999</v>
      </c>
      <c r="G141" s="688">
        <v>11.549999999999999</v>
      </c>
      <c r="H141" s="689">
        <f t="shared" si="32"/>
        <v>0</v>
      </c>
      <c r="I141" s="688">
        <f t="shared" si="33"/>
        <v>0.5400000000000027</v>
      </c>
      <c r="J141" s="672">
        <f t="shared" si="34"/>
        <v>1.046753246753247</v>
      </c>
      <c r="K141" s="685">
        <f>K138-K139-K140</f>
        <v>11.270000000000001</v>
      </c>
      <c r="L141" s="690">
        <f t="shared" si="28"/>
        <v>0.82000000000000028</v>
      </c>
      <c r="M141" s="675">
        <f t="shared" si="29"/>
        <v>1.072759538598048</v>
      </c>
    </row>
    <row r="142" spans="1:14" s="1" customFormat="1">
      <c r="A142" s="504"/>
      <c r="B142" s="127"/>
      <c r="C142" s="127"/>
      <c r="D142" s="127"/>
      <c r="E142" s="128"/>
      <c r="F142" s="128"/>
      <c r="G142" s="128"/>
      <c r="H142" s="127"/>
      <c r="I142" s="129"/>
      <c r="J142" s="92"/>
      <c r="K142" s="127"/>
      <c r="L142" s="93"/>
      <c r="M142" s="92"/>
    </row>
    <row r="143" spans="1:14" ht="15.6">
      <c r="A143" s="498" t="s">
        <v>339</v>
      </c>
      <c r="J143"/>
    </row>
    <row r="144" spans="1:14">
      <c r="A144" s="499"/>
      <c r="B144" s="21"/>
      <c r="C144" s="21"/>
      <c r="D144" s="21"/>
      <c r="E144" s="21"/>
      <c r="F144" s="21"/>
      <c r="G144" s="21"/>
      <c r="H144" s="21"/>
      <c r="I144" s="21"/>
      <c r="J144" s="21"/>
      <c r="K144" s="131"/>
      <c r="L144" s="21"/>
      <c r="M144" s="21"/>
    </row>
    <row r="145" spans="1:14" s="196" customFormat="1" ht="46.2">
      <c r="A145" s="500" t="s">
        <v>61</v>
      </c>
      <c r="B145" s="337" t="s">
        <v>360</v>
      </c>
      <c r="C145" s="377" t="s">
        <v>381</v>
      </c>
      <c r="D145" s="378" t="s">
        <v>256</v>
      </c>
      <c r="E145" s="379" t="s">
        <v>257</v>
      </c>
      <c r="F145" s="337" t="s">
        <v>361</v>
      </c>
      <c r="G145" s="123" t="s">
        <v>382</v>
      </c>
      <c r="H145" s="258" t="s">
        <v>383</v>
      </c>
      <c r="I145" s="374" t="s">
        <v>206</v>
      </c>
      <c r="J145" s="124" t="s">
        <v>207</v>
      </c>
      <c r="K145" s="342" t="s">
        <v>340</v>
      </c>
      <c r="L145" s="394" t="s">
        <v>341</v>
      </c>
      <c r="M145" s="406" t="s">
        <v>192</v>
      </c>
    </row>
    <row r="146" spans="1:14">
      <c r="A146" s="501"/>
      <c r="B146" s="338" t="s">
        <v>16</v>
      </c>
      <c r="C146" s="20" t="s">
        <v>16</v>
      </c>
      <c r="D146" s="380" t="s">
        <v>16</v>
      </c>
      <c r="E146" s="381" t="s">
        <v>1</v>
      </c>
      <c r="F146" s="338" t="s">
        <v>16</v>
      </c>
      <c r="G146" s="27" t="s">
        <v>16</v>
      </c>
      <c r="H146" s="6" t="s">
        <v>16</v>
      </c>
      <c r="I146" s="27" t="s">
        <v>16</v>
      </c>
      <c r="J146" s="6" t="s">
        <v>1</v>
      </c>
      <c r="K146" s="343" t="s">
        <v>16</v>
      </c>
      <c r="L146" s="16" t="s">
        <v>16</v>
      </c>
      <c r="M146" s="407" t="s">
        <v>1</v>
      </c>
    </row>
    <row r="147" spans="1:14" ht="15" customHeight="1">
      <c r="A147" s="115" t="s">
        <v>17</v>
      </c>
      <c r="B147" s="260">
        <f t="shared" ref="B147:C162" si="35">B119-B91</f>
        <v>537.0200000000001</v>
      </c>
      <c r="C147" s="461">
        <f t="shared" si="35"/>
        <v>0</v>
      </c>
      <c r="D147" s="461">
        <f>B147-C147</f>
        <v>537.0200000000001</v>
      </c>
      <c r="E147" s="509" t="e">
        <f>B147/C147</f>
        <v>#DIV/0!</v>
      </c>
      <c r="F147" s="260">
        <f t="shared" ref="F147:G162" si="36">F119-F91</f>
        <v>545.5200000000001</v>
      </c>
      <c r="G147" s="261">
        <f t="shared" si="36"/>
        <v>538.32000000000016</v>
      </c>
      <c r="H147" s="507">
        <f>F147-G147</f>
        <v>7.1999999999999318</v>
      </c>
      <c r="I147" s="261">
        <f>B147-F147</f>
        <v>-8.5</v>
      </c>
      <c r="J147" s="297">
        <f>B147/F147</f>
        <v>0.9844185364422936</v>
      </c>
      <c r="K147" s="491">
        <f t="shared" ref="K147:K163" si="37">K119-K91</f>
        <v>486.42000000000007</v>
      </c>
      <c r="L147" s="472">
        <f>B147-K147</f>
        <v>50.600000000000023</v>
      </c>
      <c r="M147" s="467">
        <f>B147/K147</f>
        <v>1.1040253279059249</v>
      </c>
      <c r="N147" s="106"/>
    </row>
    <row r="148" spans="1:14" ht="15" customHeight="1">
      <c r="A148" s="115" t="s">
        <v>18</v>
      </c>
      <c r="B148" s="265">
        <f t="shared" si="35"/>
        <v>185.09</v>
      </c>
      <c r="C148" s="410">
        <f t="shared" si="35"/>
        <v>0</v>
      </c>
      <c r="D148" s="410">
        <f t="shared" ref="D148:D169" si="38">B148-C148</f>
        <v>185.09</v>
      </c>
      <c r="E148" s="411" t="e">
        <f t="shared" ref="E148:E169" si="39">B148/C148</f>
        <v>#DIV/0!</v>
      </c>
      <c r="F148" s="265">
        <f t="shared" si="36"/>
        <v>183.41</v>
      </c>
      <c r="G148" s="266">
        <f t="shared" si="36"/>
        <v>182.76999999999998</v>
      </c>
      <c r="H148" s="262">
        <f t="shared" ref="H148:H169" si="40">F148-G148</f>
        <v>0.64000000000001478</v>
      </c>
      <c r="I148" s="266">
        <f t="shared" ref="I148:I169" si="41">B148-F148</f>
        <v>1.6800000000000068</v>
      </c>
      <c r="J148" s="279">
        <f t="shared" ref="J148:J169" si="42">B148/F148</f>
        <v>1.0091598058993512</v>
      </c>
      <c r="K148" s="492">
        <f t="shared" si="37"/>
        <v>176.89999999999998</v>
      </c>
      <c r="L148" s="433">
        <f t="shared" ref="L148:L169" si="43">B148-K148</f>
        <v>8.1900000000000261</v>
      </c>
      <c r="M148" s="438">
        <f t="shared" ref="M148:M169" si="44">B148/K148</f>
        <v>1.0462973431317131</v>
      </c>
      <c r="N148" s="106"/>
    </row>
    <row r="149" spans="1:14" ht="15" customHeight="1">
      <c r="A149" s="502" t="s">
        <v>19</v>
      </c>
      <c r="B149" s="419">
        <f t="shared" si="35"/>
        <v>351.94000000000005</v>
      </c>
      <c r="C149" s="421">
        <f t="shared" si="35"/>
        <v>0</v>
      </c>
      <c r="D149" s="421">
        <f t="shared" si="38"/>
        <v>351.94000000000005</v>
      </c>
      <c r="E149" s="422" t="e">
        <f t="shared" si="39"/>
        <v>#DIV/0!</v>
      </c>
      <c r="F149" s="419">
        <f t="shared" si="36"/>
        <v>362.11</v>
      </c>
      <c r="G149" s="423">
        <f t="shared" si="36"/>
        <v>355.53999999999996</v>
      </c>
      <c r="H149" s="424">
        <f t="shared" si="40"/>
        <v>6.57000000000005</v>
      </c>
      <c r="I149" s="423">
        <f t="shared" si="41"/>
        <v>-10.169999999999959</v>
      </c>
      <c r="J149" s="425">
        <f t="shared" si="42"/>
        <v>0.97191461158211601</v>
      </c>
      <c r="K149" s="493">
        <f t="shared" si="37"/>
        <v>309.52</v>
      </c>
      <c r="L149" s="435">
        <f t="shared" si="43"/>
        <v>42.420000000000073</v>
      </c>
      <c r="M149" s="439">
        <f t="shared" si="44"/>
        <v>1.1370509175497547</v>
      </c>
      <c r="N149" s="106"/>
    </row>
    <row r="150" spans="1:14" ht="15" customHeight="1">
      <c r="A150" s="115" t="s">
        <v>20</v>
      </c>
      <c r="B150" s="265">
        <f t="shared" si="35"/>
        <v>31.439999999999998</v>
      </c>
      <c r="C150" s="410">
        <f t="shared" si="35"/>
        <v>0</v>
      </c>
      <c r="D150" s="410">
        <f t="shared" si="38"/>
        <v>31.439999999999998</v>
      </c>
      <c r="E150" s="411" t="e">
        <f t="shared" si="39"/>
        <v>#DIV/0!</v>
      </c>
      <c r="F150" s="265">
        <f t="shared" si="36"/>
        <v>31.120000000000005</v>
      </c>
      <c r="G150" s="266">
        <f t="shared" si="36"/>
        <v>31.22</v>
      </c>
      <c r="H150" s="262">
        <f t="shared" si="40"/>
        <v>-9.9999999999994316E-2</v>
      </c>
      <c r="I150" s="266">
        <f t="shared" si="41"/>
        <v>0.31999999999999318</v>
      </c>
      <c r="J150" s="279">
        <f t="shared" si="42"/>
        <v>1.0102827763496143</v>
      </c>
      <c r="K150" s="492">
        <f t="shared" si="37"/>
        <v>29.42</v>
      </c>
      <c r="L150" s="433">
        <f t="shared" si="43"/>
        <v>2.019999999999996</v>
      </c>
      <c r="M150" s="438">
        <f t="shared" si="44"/>
        <v>1.0686607749830046</v>
      </c>
      <c r="N150" s="105"/>
    </row>
    <row r="151" spans="1:14" s="3" customFormat="1" ht="15" customHeight="1">
      <c r="A151" s="28" t="s">
        <v>21</v>
      </c>
      <c r="B151" s="267">
        <f t="shared" si="35"/>
        <v>5.5600000000000005</v>
      </c>
      <c r="C151" s="413">
        <f t="shared" si="35"/>
        <v>0</v>
      </c>
      <c r="D151" s="413">
        <f t="shared" si="38"/>
        <v>5.5600000000000005</v>
      </c>
      <c r="E151" s="414" t="e">
        <f t="shared" si="39"/>
        <v>#DIV/0!</v>
      </c>
      <c r="F151" s="267">
        <f t="shared" si="36"/>
        <v>5.4700000000000006</v>
      </c>
      <c r="G151" s="268">
        <f t="shared" si="36"/>
        <v>5.57</v>
      </c>
      <c r="H151" s="269">
        <f t="shared" si="40"/>
        <v>-9.9999999999999645E-2</v>
      </c>
      <c r="I151" s="268">
        <f t="shared" si="41"/>
        <v>8.9999999999999858E-2</v>
      </c>
      <c r="J151" s="281">
        <f t="shared" si="42"/>
        <v>1.0164533820840951</v>
      </c>
      <c r="K151" s="494">
        <f t="shared" si="37"/>
        <v>4.9599999999999991</v>
      </c>
      <c r="L151" s="436">
        <f t="shared" si="43"/>
        <v>0.60000000000000142</v>
      </c>
      <c r="M151" s="440">
        <f t="shared" si="44"/>
        <v>1.1209677419354842</v>
      </c>
    </row>
    <row r="152" spans="1:14" s="3" customFormat="1" ht="15" customHeight="1">
      <c r="A152" s="28" t="s">
        <v>22</v>
      </c>
      <c r="B152" s="267">
        <f t="shared" si="35"/>
        <v>1.6799999999999997</v>
      </c>
      <c r="C152" s="413">
        <f t="shared" si="35"/>
        <v>0</v>
      </c>
      <c r="D152" s="413">
        <f t="shared" si="38"/>
        <v>1.6799999999999997</v>
      </c>
      <c r="E152" s="414" t="e">
        <f t="shared" si="39"/>
        <v>#DIV/0!</v>
      </c>
      <c r="F152" s="267">
        <f t="shared" si="36"/>
        <v>1.67</v>
      </c>
      <c r="G152" s="268">
        <f t="shared" si="36"/>
        <v>1.7699999999999996</v>
      </c>
      <c r="H152" s="269">
        <f t="shared" si="40"/>
        <v>-9.9999999999999645E-2</v>
      </c>
      <c r="I152" s="268">
        <f t="shared" si="41"/>
        <v>9.9999999999997868E-3</v>
      </c>
      <c r="J152" s="281">
        <f t="shared" si="42"/>
        <v>1.0059880239520957</v>
      </c>
      <c r="K152" s="494">
        <f t="shared" si="37"/>
        <v>1.6799999999999997</v>
      </c>
      <c r="L152" s="436">
        <f t="shared" si="43"/>
        <v>0</v>
      </c>
      <c r="M152" s="440">
        <f t="shared" si="44"/>
        <v>1</v>
      </c>
    </row>
    <row r="153" spans="1:14" s="3" customFormat="1" ht="15" customHeight="1">
      <c r="A153" s="28" t="s">
        <v>25</v>
      </c>
      <c r="B153" s="267">
        <f t="shared" si="35"/>
        <v>9.9500000000000028</v>
      </c>
      <c r="C153" s="413">
        <f t="shared" si="35"/>
        <v>0</v>
      </c>
      <c r="D153" s="413">
        <f t="shared" si="38"/>
        <v>9.9500000000000028</v>
      </c>
      <c r="E153" s="414" t="e">
        <f t="shared" si="39"/>
        <v>#DIV/0!</v>
      </c>
      <c r="F153" s="267">
        <f t="shared" si="36"/>
        <v>9.9799999999999969</v>
      </c>
      <c r="G153" s="268">
        <f t="shared" si="36"/>
        <v>9.9099999999999966</v>
      </c>
      <c r="H153" s="269">
        <f t="shared" si="40"/>
        <v>7.0000000000000284E-2</v>
      </c>
      <c r="I153" s="268">
        <f t="shared" si="41"/>
        <v>-2.9999999999994031E-2</v>
      </c>
      <c r="J153" s="281">
        <f t="shared" si="42"/>
        <v>0.99699398797595251</v>
      </c>
      <c r="K153" s="494">
        <f t="shared" si="37"/>
        <v>9.3500000000000014</v>
      </c>
      <c r="L153" s="436">
        <f t="shared" si="43"/>
        <v>0.60000000000000142</v>
      </c>
      <c r="M153" s="440">
        <f t="shared" si="44"/>
        <v>1.0641711229946524</v>
      </c>
    </row>
    <row r="154" spans="1:14" s="3" customFormat="1" ht="15" customHeight="1">
      <c r="A154" s="503" t="s">
        <v>23</v>
      </c>
      <c r="B154" s="272">
        <f t="shared" si="35"/>
        <v>7.7100000000000009</v>
      </c>
      <c r="C154" s="416">
        <f t="shared" si="35"/>
        <v>0</v>
      </c>
      <c r="D154" s="416">
        <f t="shared" si="38"/>
        <v>7.7100000000000009</v>
      </c>
      <c r="E154" s="417" t="e">
        <f t="shared" si="39"/>
        <v>#DIV/0!</v>
      </c>
      <c r="F154" s="272">
        <f t="shared" si="36"/>
        <v>7.48</v>
      </c>
      <c r="G154" s="273">
        <f t="shared" si="36"/>
        <v>7.4600000000000009</v>
      </c>
      <c r="H154" s="274">
        <f t="shared" si="40"/>
        <v>1.9999999999999574E-2</v>
      </c>
      <c r="I154" s="273">
        <f t="shared" si="41"/>
        <v>0.23000000000000043</v>
      </c>
      <c r="J154" s="275">
        <f t="shared" si="42"/>
        <v>1.0307486631016043</v>
      </c>
      <c r="K154" s="495">
        <f t="shared" si="37"/>
        <v>7.3299999999999983</v>
      </c>
      <c r="L154" s="437">
        <f t="shared" si="43"/>
        <v>0.38000000000000256</v>
      </c>
      <c r="M154" s="441">
        <f t="shared" si="44"/>
        <v>1.051841746248295</v>
      </c>
    </row>
    <row r="155" spans="1:14" ht="15" customHeight="1">
      <c r="A155" s="115" t="s">
        <v>24</v>
      </c>
      <c r="B155" s="265">
        <f t="shared" si="35"/>
        <v>82.82</v>
      </c>
      <c r="C155" s="410">
        <f t="shared" si="35"/>
        <v>0</v>
      </c>
      <c r="D155" s="410">
        <f t="shared" si="38"/>
        <v>82.82</v>
      </c>
      <c r="E155" s="411" t="e">
        <f t="shared" si="39"/>
        <v>#DIV/0!</v>
      </c>
      <c r="F155" s="265">
        <f t="shared" si="36"/>
        <v>82.099999999999966</v>
      </c>
      <c r="G155" s="266">
        <f t="shared" si="36"/>
        <v>82.330000000000041</v>
      </c>
      <c r="H155" s="262">
        <f t="shared" si="40"/>
        <v>-0.23000000000007503</v>
      </c>
      <c r="I155" s="266">
        <f t="shared" si="41"/>
        <v>0.72000000000002728</v>
      </c>
      <c r="J155" s="279">
        <f t="shared" si="42"/>
        <v>1.0087697929354449</v>
      </c>
      <c r="K155" s="492">
        <f t="shared" si="37"/>
        <v>81.78000000000003</v>
      </c>
      <c r="L155" s="433">
        <f t="shared" si="43"/>
        <v>1.0399999999999636</v>
      </c>
      <c r="M155" s="438">
        <f t="shared" si="44"/>
        <v>1.0127170457324526</v>
      </c>
      <c r="N155" s="105"/>
    </row>
    <row r="156" spans="1:14" s="3" customFormat="1" ht="15" customHeight="1">
      <c r="A156" s="486" t="s">
        <v>55</v>
      </c>
      <c r="B156" s="267">
        <f t="shared" si="35"/>
        <v>40.819999999999993</v>
      </c>
      <c r="C156" s="413">
        <f t="shared" si="35"/>
        <v>0</v>
      </c>
      <c r="D156" s="413">
        <f t="shared" si="38"/>
        <v>40.819999999999993</v>
      </c>
      <c r="E156" s="414" t="e">
        <f t="shared" si="39"/>
        <v>#DIV/0!</v>
      </c>
      <c r="F156" s="267">
        <f t="shared" si="36"/>
        <v>40.519999999999996</v>
      </c>
      <c r="G156" s="268">
        <f t="shared" si="36"/>
        <v>40.42</v>
      </c>
      <c r="H156" s="269">
        <f t="shared" si="40"/>
        <v>9.9999999999994316E-2</v>
      </c>
      <c r="I156" s="268">
        <f t="shared" si="41"/>
        <v>0.29999999999999716</v>
      </c>
      <c r="J156" s="281">
        <f t="shared" si="42"/>
        <v>1.0074037512339584</v>
      </c>
      <c r="K156" s="494">
        <f t="shared" si="37"/>
        <v>40.169999999999987</v>
      </c>
      <c r="L156" s="436">
        <f t="shared" si="43"/>
        <v>0.65000000000000568</v>
      </c>
      <c r="M156" s="440">
        <f t="shared" si="44"/>
        <v>1.0161812297734629</v>
      </c>
    </row>
    <row r="157" spans="1:14" s="3" customFormat="1" ht="15" customHeight="1">
      <c r="A157" s="486" t="s">
        <v>36</v>
      </c>
      <c r="B157" s="267">
        <f t="shared" si="35"/>
        <v>3.99</v>
      </c>
      <c r="C157" s="413">
        <f t="shared" si="35"/>
        <v>0</v>
      </c>
      <c r="D157" s="413">
        <f t="shared" si="38"/>
        <v>3.99</v>
      </c>
      <c r="E157" s="414" t="e">
        <f t="shared" si="39"/>
        <v>#DIV/0!</v>
      </c>
      <c r="F157" s="267">
        <f t="shared" si="36"/>
        <v>3.99</v>
      </c>
      <c r="G157" s="268">
        <f t="shared" si="36"/>
        <v>3.99</v>
      </c>
      <c r="H157" s="269">
        <f t="shared" si="40"/>
        <v>0</v>
      </c>
      <c r="I157" s="268">
        <f t="shared" si="41"/>
        <v>0</v>
      </c>
      <c r="J157" s="281">
        <f t="shared" si="42"/>
        <v>1</v>
      </c>
      <c r="K157" s="494">
        <f t="shared" si="37"/>
        <v>3.9700000000000024</v>
      </c>
      <c r="L157" s="436">
        <f t="shared" si="43"/>
        <v>1.9999999999997797E-2</v>
      </c>
      <c r="M157" s="440">
        <f t="shared" si="44"/>
        <v>1.0050377833753144</v>
      </c>
    </row>
    <row r="158" spans="1:14" s="3" customFormat="1" ht="15" customHeight="1">
      <c r="A158" s="28" t="s">
        <v>37</v>
      </c>
      <c r="B158" s="267">
        <f t="shared" si="35"/>
        <v>18.97</v>
      </c>
      <c r="C158" s="413">
        <f t="shared" si="35"/>
        <v>0</v>
      </c>
      <c r="D158" s="413">
        <f t="shared" si="38"/>
        <v>18.97</v>
      </c>
      <c r="E158" s="414" t="e">
        <f t="shared" si="39"/>
        <v>#DIV/0!</v>
      </c>
      <c r="F158" s="267">
        <f t="shared" si="36"/>
        <v>18.750000000000004</v>
      </c>
      <c r="G158" s="268">
        <f t="shared" si="36"/>
        <v>18.800000000000004</v>
      </c>
      <c r="H158" s="269">
        <f t="shared" si="40"/>
        <v>-5.0000000000000711E-2</v>
      </c>
      <c r="I158" s="268">
        <f t="shared" si="41"/>
        <v>0.21999999999999531</v>
      </c>
      <c r="J158" s="281">
        <f t="shared" si="42"/>
        <v>1.0117333333333332</v>
      </c>
      <c r="K158" s="494">
        <f t="shared" si="37"/>
        <v>18</v>
      </c>
      <c r="L158" s="436">
        <f t="shared" si="43"/>
        <v>0.96999999999999886</v>
      </c>
      <c r="M158" s="440">
        <f t="shared" si="44"/>
        <v>1.0538888888888889</v>
      </c>
    </row>
    <row r="159" spans="1:14" s="3" customFormat="1" ht="15" customHeight="1">
      <c r="A159" s="28" t="s">
        <v>38</v>
      </c>
      <c r="B159" s="267">
        <f t="shared" si="35"/>
        <v>8</v>
      </c>
      <c r="C159" s="413">
        <f t="shared" si="35"/>
        <v>0</v>
      </c>
      <c r="D159" s="413">
        <f t="shared" si="38"/>
        <v>8</v>
      </c>
      <c r="E159" s="414" t="e">
        <f t="shared" si="39"/>
        <v>#DIV/0!</v>
      </c>
      <c r="F159" s="267">
        <f t="shared" si="36"/>
        <v>7.8400000000000034</v>
      </c>
      <c r="G159" s="268">
        <f t="shared" si="36"/>
        <v>8.0399999999999991</v>
      </c>
      <c r="H159" s="269">
        <f t="shared" si="40"/>
        <v>-0.19999999999999574</v>
      </c>
      <c r="I159" s="268">
        <f t="shared" si="41"/>
        <v>0.15999999999999659</v>
      </c>
      <c r="J159" s="281">
        <f t="shared" si="42"/>
        <v>1.0204081632653057</v>
      </c>
      <c r="K159" s="494">
        <f t="shared" si="37"/>
        <v>8.3500000000000014</v>
      </c>
      <c r="L159" s="436">
        <f t="shared" si="43"/>
        <v>-0.35000000000000142</v>
      </c>
      <c r="M159" s="440">
        <f t="shared" si="44"/>
        <v>0.95808383233532923</v>
      </c>
    </row>
    <row r="160" spans="1:14" s="3" customFormat="1" ht="15" customHeight="1">
      <c r="A160" s="28" t="s">
        <v>39</v>
      </c>
      <c r="B160" s="267">
        <f t="shared" si="35"/>
        <v>0.55999999999999872</v>
      </c>
      <c r="C160" s="413">
        <f t="shared" si="35"/>
        <v>0</v>
      </c>
      <c r="D160" s="413">
        <f t="shared" si="38"/>
        <v>0.55999999999999872</v>
      </c>
      <c r="E160" s="414" t="e">
        <f t="shared" si="39"/>
        <v>#DIV/0!</v>
      </c>
      <c r="F160" s="267">
        <f t="shared" si="36"/>
        <v>0.50999999999999979</v>
      </c>
      <c r="G160" s="268">
        <f t="shared" si="36"/>
        <v>0.50999999999999979</v>
      </c>
      <c r="H160" s="269">
        <f t="shared" si="40"/>
        <v>0</v>
      </c>
      <c r="I160" s="268">
        <f t="shared" si="41"/>
        <v>4.9999999999998934E-2</v>
      </c>
      <c r="J160" s="281">
        <f t="shared" si="42"/>
        <v>1.0980392156862724</v>
      </c>
      <c r="K160" s="494">
        <f t="shared" si="37"/>
        <v>0.50999999999999979</v>
      </c>
      <c r="L160" s="436">
        <f t="shared" si="43"/>
        <v>4.9999999999998934E-2</v>
      </c>
      <c r="M160" s="440">
        <f t="shared" si="44"/>
        <v>1.0980392156862724</v>
      </c>
    </row>
    <row r="161" spans="1:14" s="101" customFormat="1" ht="15" customHeight="1">
      <c r="A161" s="28" t="s">
        <v>30</v>
      </c>
      <c r="B161" s="267">
        <f t="shared" si="35"/>
        <v>7.7999999999999972</v>
      </c>
      <c r="C161" s="413">
        <f t="shared" si="35"/>
        <v>0</v>
      </c>
      <c r="D161" s="413">
        <f t="shared" si="38"/>
        <v>7.7999999999999972</v>
      </c>
      <c r="E161" s="414" t="e">
        <f t="shared" si="39"/>
        <v>#DIV/0!</v>
      </c>
      <c r="F161" s="267">
        <f t="shared" si="36"/>
        <v>7.8100000000000023</v>
      </c>
      <c r="G161" s="268">
        <f t="shared" si="36"/>
        <v>7.8100000000000023</v>
      </c>
      <c r="H161" s="269">
        <f t="shared" si="40"/>
        <v>0</v>
      </c>
      <c r="I161" s="268">
        <f t="shared" si="41"/>
        <v>-1.0000000000005116E-2</v>
      </c>
      <c r="J161" s="281">
        <f t="shared" si="42"/>
        <v>0.99871959026888535</v>
      </c>
      <c r="K161" s="494">
        <f t="shared" si="37"/>
        <v>8.0600000000000023</v>
      </c>
      <c r="L161" s="436">
        <f t="shared" si="43"/>
        <v>-0.26000000000000512</v>
      </c>
      <c r="M161" s="440">
        <f t="shared" si="44"/>
        <v>0.96774193548387033</v>
      </c>
    </row>
    <row r="162" spans="1:14" s="101" customFormat="1" ht="15" customHeight="1">
      <c r="A162" s="503" t="s">
        <v>40</v>
      </c>
      <c r="B162" s="272">
        <f t="shared" si="35"/>
        <v>2.4700000000000006</v>
      </c>
      <c r="C162" s="416">
        <f t="shared" si="35"/>
        <v>0</v>
      </c>
      <c r="D162" s="416">
        <f t="shared" si="38"/>
        <v>2.4700000000000006</v>
      </c>
      <c r="E162" s="417" t="e">
        <f t="shared" si="39"/>
        <v>#DIV/0!</v>
      </c>
      <c r="F162" s="272">
        <f t="shared" si="36"/>
        <v>2.4699999999999998</v>
      </c>
      <c r="G162" s="273">
        <f t="shared" si="36"/>
        <v>2.4699999999999998</v>
      </c>
      <c r="H162" s="274">
        <f t="shared" si="40"/>
        <v>0</v>
      </c>
      <c r="I162" s="273">
        <f t="shared" si="41"/>
        <v>0</v>
      </c>
      <c r="J162" s="275">
        <f t="shared" si="42"/>
        <v>1.0000000000000004</v>
      </c>
      <c r="K162" s="495">
        <f t="shared" si="37"/>
        <v>2.4900000000000002</v>
      </c>
      <c r="L162" s="437">
        <f t="shared" si="43"/>
        <v>-1.9999999999999574E-2</v>
      </c>
      <c r="M162" s="441">
        <f t="shared" si="44"/>
        <v>0.9919678714859439</v>
      </c>
    </row>
    <row r="163" spans="1:14" ht="15" customHeight="1">
      <c r="A163" s="115" t="s">
        <v>26</v>
      </c>
      <c r="B163" s="265">
        <f t="shared" ref="B163:C163" si="45">B135-B107</f>
        <v>80.53</v>
      </c>
      <c r="C163" s="410">
        <f t="shared" si="45"/>
        <v>0</v>
      </c>
      <c r="D163" s="410">
        <f t="shared" si="38"/>
        <v>80.53</v>
      </c>
      <c r="E163" s="411" t="e">
        <f t="shared" si="39"/>
        <v>#DIV/0!</v>
      </c>
      <c r="F163" s="265">
        <f t="shared" ref="F163:G163" si="46">F135-F107</f>
        <v>78.679999999999978</v>
      </c>
      <c r="G163" s="266">
        <f t="shared" si="46"/>
        <v>78.550000000000011</v>
      </c>
      <c r="H163" s="262">
        <f t="shared" si="40"/>
        <v>0.12999999999996703</v>
      </c>
      <c r="I163" s="266">
        <f t="shared" si="41"/>
        <v>1.8500000000000227</v>
      </c>
      <c r="J163" s="279">
        <f t="shared" si="42"/>
        <v>1.0235129639044234</v>
      </c>
      <c r="K163" s="492">
        <f t="shared" si="37"/>
        <v>72.300000000000011</v>
      </c>
      <c r="L163" s="433">
        <f t="shared" si="43"/>
        <v>8.2299999999999898</v>
      </c>
      <c r="M163" s="438">
        <f t="shared" si="44"/>
        <v>1.1138312586445365</v>
      </c>
      <c r="N163" s="105"/>
    </row>
    <row r="164" spans="1:14" s="635" customFormat="1" ht="15" customHeight="1">
      <c r="A164" s="691" t="s">
        <v>102</v>
      </c>
      <c r="B164" s="676">
        <f>B147-B163</f>
        <v>456.49000000000012</v>
      </c>
      <c r="C164" s="677">
        <f>C147-C163</f>
        <v>0</v>
      </c>
      <c r="D164" s="678">
        <f t="shared" si="38"/>
        <v>456.49000000000012</v>
      </c>
      <c r="E164" s="663" t="e">
        <f t="shared" si="39"/>
        <v>#DIV/0!</v>
      </c>
      <c r="F164" s="679">
        <f>F147-F163</f>
        <v>466.84000000000015</v>
      </c>
      <c r="G164" s="680">
        <f>G147-G163</f>
        <v>459.77000000000015</v>
      </c>
      <c r="H164" s="681">
        <f t="shared" si="40"/>
        <v>7.0699999999999932</v>
      </c>
      <c r="I164" s="680">
        <f t="shared" si="41"/>
        <v>-10.350000000000023</v>
      </c>
      <c r="J164" s="665">
        <f t="shared" si="42"/>
        <v>0.97782966326792897</v>
      </c>
      <c r="K164" s="692">
        <f>K147-K163</f>
        <v>414.12000000000006</v>
      </c>
      <c r="L164" s="682">
        <f t="shared" si="43"/>
        <v>42.370000000000061</v>
      </c>
      <c r="M164" s="667">
        <f t="shared" si="44"/>
        <v>1.1023133391287552</v>
      </c>
    </row>
    <row r="165" spans="1:14" s="660" customFormat="1" ht="15" customHeight="1">
      <c r="A165" s="693" t="s">
        <v>103</v>
      </c>
      <c r="B165" s="662">
        <f>B163/B147</f>
        <v>0.14995717105508172</v>
      </c>
      <c r="C165" s="683" t="e">
        <f>C163/C147</f>
        <v>#DIV/0!</v>
      </c>
      <c r="D165" s="663" t="e">
        <f t="shared" si="38"/>
        <v>#DIV/0!</v>
      </c>
      <c r="E165" s="663" t="e">
        <f t="shared" si="39"/>
        <v>#DIV/0!</v>
      </c>
      <c r="F165" s="684">
        <f>F163/F147</f>
        <v>0.14422935914356938</v>
      </c>
      <c r="G165" s="664">
        <f>G163/G147</f>
        <v>0.14591692673502746</v>
      </c>
      <c r="H165" s="665">
        <f t="shared" si="40"/>
        <v>-1.6875675914580779E-3</v>
      </c>
      <c r="I165" s="664">
        <f t="shared" si="41"/>
        <v>5.7278119115123372E-3</v>
      </c>
      <c r="J165" s="665">
        <f t="shared" si="42"/>
        <v>1.0397132175135766</v>
      </c>
      <c r="K165" s="694">
        <f>K163/K147</f>
        <v>0.14863698038731959</v>
      </c>
      <c r="L165" s="666">
        <f t="shared" si="43"/>
        <v>1.3201906677621222E-3</v>
      </c>
      <c r="M165" s="667">
        <f t="shared" si="44"/>
        <v>1.0088819798701638</v>
      </c>
    </row>
    <row r="166" spans="1:14" s="105" customFormat="1" ht="15" customHeight="1">
      <c r="A166" s="115" t="s">
        <v>32</v>
      </c>
      <c r="B166" s="265">
        <f t="shared" ref="B166:C168" si="47">B138-B110</f>
        <v>15.530000000000001</v>
      </c>
      <c r="C166" s="410">
        <f t="shared" si="47"/>
        <v>0</v>
      </c>
      <c r="D166" s="410">
        <f t="shared" si="38"/>
        <v>15.530000000000001</v>
      </c>
      <c r="E166" s="411" t="e">
        <f t="shared" si="39"/>
        <v>#DIV/0!</v>
      </c>
      <c r="F166" s="265">
        <f t="shared" ref="F166:G168" si="48">F138-F110</f>
        <v>15.379999999999995</v>
      </c>
      <c r="G166" s="266">
        <f t="shared" si="48"/>
        <v>15.379999999999995</v>
      </c>
      <c r="H166" s="262">
        <f t="shared" si="40"/>
        <v>0</v>
      </c>
      <c r="I166" s="266">
        <f t="shared" si="41"/>
        <v>0.15000000000000568</v>
      </c>
      <c r="J166" s="279">
        <f t="shared" si="42"/>
        <v>1.0097529258777638</v>
      </c>
      <c r="K166" s="492">
        <f>K138-K110</f>
        <v>15.18</v>
      </c>
      <c r="L166" s="433">
        <f t="shared" si="43"/>
        <v>0.35000000000000142</v>
      </c>
      <c r="M166" s="438">
        <f t="shared" si="44"/>
        <v>1.0230566534914363</v>
      </c>
    </row>
    <row r="167" spans="1:14" s="3" customFormat="1" ht="15" customHeight="1">
      <c r="A167" s="28" t="s">
        <v>33</v>
      </c>
      <c r="B167" s="267">
        <f t="shared" si="47"/>
        <v>9.75</v>
      </c>
      <c r="C167" s="413">
        <f t="shared" si="47"/>
        <v>0</v>
      </c>
      <c r="D167" s="413">
        <f t="shared" si="38"/>
        <v>9.75</v>
      </c>
      <c r="E167" s="414" t="e">
        <f t="shared" si="39"/>
        <v>#DIV/0!</v>
      </c>
      <c r="F167" s="267">
        <f t="shared" si="48"/>
        <v>10.049999999999997</v>
      </c>
      <c r="G167" s="268">
        <f t="shared" si="48"/>
        <v>9.5499999999999972</v>
      </c>
      <c r="H167" s="269">
        <f t="shared" si="40"/>
        <v>0.5</v>
      </c>
      <c r="I167" s="268">
        <f t="shared" si="41"/>
        <v>-0.29999999999999716</v>
      </c>
      <c r="J167" s="281">
        <f t="shared" si="42"/>
        <v>0.97014925373134353</v>
      </c>
      <c r="K167" s="494">
        <f>K139-K111</f>
        <v>9.39</v>
      </c>
      <c r="L167" s="436">
        <f t="shared" si="43"/>
        <v>0.35999999999999943</v>
      </c>
      <c r="M167" s="440">
        <f t="shared" si="44"/>
        <v>1.0383386581469647</v>
      </c>
    </row>
    <row r="168" spans="1:14" s="101" customFormat="1" ht="15" customHeight="1">
      <c r="A168" s="28" t="s">
        <v>35</v>
      </c>
      <c r="B168" s="267">
        <f t="shared" si="47"/>
        <v>3.5499999999999989</v>
      </c>
      <c r="C168" s="413">
        <f t="shared" si="47"/>
        <v>0</v>
      </c>
      <c r="D168" s="413">
        <f t="shared" si="38"/>
        <v>3.5499999999999989</v>
      </c>
      <c r="E168" s="414" t="e">
        <f t="shared" si="39"/>
        <v>#DIV/0!</v>
      </c>
      <c r="F168" s="267">
        <f t="shared" si="48"/>
        <v>3.4699999999999989</v>
      </c>
      <c r="G168" s="268">
        <f t="shared" si="48"/>
        <v>3.5699999999999985</v>
      </c>
      <c r="H168" s="269">
        <f t="shared" si="40"/>
        <v>-9.9999999999999645E-2</v>
      </c>
      <c r="I168" s="268">
        <f t="shared" si="41"/>
        <v>8.0000000000000071E-2</v>
      </c>
      <c r="J168" s="281">
        <f t="shared" si="42"/>
        <v>1.0230547550432276</v>
      </c>
      <c r="K168" s="494">
        <f>K140-K112</f>
        <v>3.629999999999999</v>
      </c>
      <c r="L168" s="436">
        <f t="shared" si="43"/>
        <v>-8.0000000000000071E-2</v>
      </c>
      <c r="M168" s="440">
        <f t="shared" si="44"/>
        <v>0.97796143250688705</v>
      </c>
    </row>
    <row r="169" spans="1:14" s="630" customFormat="1" ht="15" customHeight="1">
      <c r="A169" s="668" t="s">
        <v>98</v>
      </c>
      <c r="B169" s="685">
        <f>B166-B167-B168</f>
        <v>2.2300000000000022</v>
      </c>
      <c r="C169" s="686">
        <f>C141-C113</f>
        <v>0</v>
      </c>
      <c r="D169" s="687">
        <f t="shared" si="38"/>
        <v>2.2300000000000022</v>
      </c>
      <c r="E169" s="670" t="e">
        <f t="shared" si="39"/>
        <v>#DIV/0!</v>
      </c>
      <c r="F169" s="685">
        <f>F166-F167-F168</f>
        <v>1.8599999999999994</v>
      </c>
      <c r="G169" s="688">
        <f>G141-G113</f>
        <v>1.8599999999999994</v>
      </c>
      <c r="H169" s="689">
        <f t="shared" si="40"/>
        <v>0</v>
      </c>
      <c r="I169" s="688">
        <f t="shared" si="41"/>
        <v>0.37000000000000277</v>
      </c>
      <c r="J169" s="672">
        <f t="shared" si="42"/>
        <v>1.1989247311827973</v>
      </c>
      <c r="K169" s="685">
        <f>K166-K167-K168</f>
        <v>2.16</v>
      </c>
      <c r="L169" s="690">
        <f t="shared" si="43"/>
        <v>7.0000000000002061E-2</v>
      </c>
      <c r="M169" s="675">
        <f t="shared" si="44"/>
        <v>1.0324074074074083</v>
      </c>
    </row>
    <row r="170" spans="1:14">
      <c r="J170"/>
    </row>
    <row r="171" spans="1:14" ht="15.6">
      <c r="A171" s="498" t="s">
        <v>342</v>
      </c>
      <c r="J171"/>
    </row>
    <row r="172" spans="1:14">
      <c r="A172" s="499"/>
      <c r="B172" s="21"/>
      <c r="C172" s="21"/>
      <c r="D172" s="21"/>
      <c r="E172" s="21"/>
      <c r="F172" s="21"/>
      <c r="G172" s="21"/>
      <c r="H172" s="21"/>
      <c r="I172" s="21"/>
      <c r="J172" s="21"/>
      <c r="K172" s="131"/>
      <c r="L172" s="21"/>
      <c r="M172" s="21"/>
    </row>
    <row r="173" spans="1:14" s="196" customFormat="1" ht="58.2" customHeight="1">
      <c r="A173" s="500" t="s">
        <v>45</v>
      </c>
      <c r="B173" s="337" t="s">
        <v>362</v>
      </c>
      <c r="C173" s="377" t="s">
        <v>384</v>
      </c>
      <c r="D173" s="378" t="s">
        <v>385</v>
      </c>
      <c r="E173" s="379" t="s">
        <v>386</v>
      </c>
      <c r="F173" s="337" t="s">
        <v>363</v>
      </c>
      <c r="G173" s="123" t="s">
        <v>387</v>
      </c>
      <c r="H173" s="258" t="s">
        <v>388</v>
      </c>
      <c r="I173" s="374" t="s">
        <v>314</v>
      </c>
      <c r="J173" s="124" t="s">
        <v>315</v>
      </c>
      <c r="K173" s="342" t="s">
        <v>343</v>
      </c>
      <c r="L173" s="394" t="s">
        <v>344</v>
      </c>
      <c r="M173" s="406" t="s">
        <v>345</v>
      </c>
    </row>
    <row r="174" spans="1:14">
      <c r="A174" s="501"/>
      <c r="B174" s="338" t="s">
        <v>16</v>
      </c>
      <c r="C174" s="20" t="s">
        <v>16</v>
      </c>
      <c r="D174" s="380" t="s">
        <v>16</v>
      </c>
      <c r="E174" s="381" t="s">
        <v>1</v>
      </c>
      <c r="F174" s="338" t="s">
        <v>16</v>
      </c>
      <c r="G174" s="27" t="s">
        <v>16</v>
      </c>
      <c r="H174" s="6" t="s">
        <v>16</v>
      </c>
      <c r="I174" s="27" t="s">
        <v>16</v>
      </c>
      <c r="J174" s="6" t="s">
        <v>1</v>
      </c>
      <c r="K174" s="343" t="s">
        <v>16</v>
      </c>
      <c r="L174" s="16" t="s">
        <v>16</v>
      </c>
      <c r="M174" s="407" t="s">
        <v>1</v>
      </c>
    </row>
    <row r="175" spans="1:14" ht="15" customHeight="1">
      <c r="A175" s="115" t="s">
        <v>17</v>
      </c>
      <c r="B175" s="111">
        <v>221.38</v>
      </c>
      <c r="C175" s="712"/>
      <c r="D175" s="462">
        <f>B175-C175</f>
        <v>221.38</v>
      </c>
      <c r="E175" s="463" t="e">
        <f>B175/C175</f>
        <v>#DIV/0!</v>
      </c>
      <c r="F175" s="111">
        <v>259.49</v>
      </c>
      <c r="G175" s="254">
        <v>258</v>
      </c>
      <c r="H175" s="289">
        <f>F175-G175</f>
        <v>1.4900000000000091</v>
      </c>
      <c r="I175" s="254">
        <f>B175-F175</f>
        <v>-38.110000000000014</v>
      </c>
      <c r="J175" s="290">
        <f>B175/F175</f>
        <v>0.85313499556822991</v>
      </c>
      <c r="K175" s="286">
        <v>248.82</v>
      </c>
      <c r="L175" s="399">
        <f t="shared" ref="L175:L197" si="49">B175-K175</f>
        <v>-27.439999999999998</v>
      </c>
      <c r="M175" s="400">
        <f t="shared" ref="M175:M197" si="50">B175/K175</f>
        <v>0.88971947592637246</v>
      </c>
      <c r="N175" s="106"/>
    </row>
    <row r="176" spans="1:14" ht="15" customHeight="1">
      <c r="A176" s="115" t="s">
        <v>18</v>
      </c>
      <c r="B176" s="116">
        <v>56.48</v>
      </c>
      <c r="C176" s="714"/>
      <c r="D176" s="383">
        <f t="shared" ref="D176:D197" si="51">B176-C176</f>
        <v>56.48</v>
      </c>
      <c r="E176" s="384" t="e">
        <f t="shared" ref="E176:E197" si="52">B176/C176</f>
        <v>#DIV/0!</v>
      </c>
      <c r="F176" s="116">
        <v>62.28</v>
      </c>
      <c r="G176" s="255">
        <v>62.98</v>
      </c>
      <c r="H176" s="259">
        <f t="shared" ref="H176:H197" si="53">F176-G176</f>
        <v>-0.69999999999999574</v>
      </c>
      <c r="I176" s="255">
        <f t="shared" ref="I176:I197" si="54">B176-F176</f>
        <v>-5.8000000000000043</v>
      </c>
      <c r="J176" s="287">
        <f t="shared" ref="J176:J197" si="55">B176/F176</f>
        <v>0.9068721901091843</v>
      </c>
      <c r="K176" s="288">
        <v>48.11</v>
      </c>
      <c r="L176" s="399">
        <f t="shared" si="49"/>
        <v>8.3699999999999974</v>
      </c>
      <c r="M176" s="400">
        <f t="shared" si="50"/>
        <v>1.1739763043026397</v>
      </c>
      <c r="N176" s="106"/>
    </row>
    <row r="177" spans="1:14" ht="15" customHeight="1">
      <c r="A177" s="502" t="s">
        <v>19</v>
      </c>
      <c r="B177" s="369">
        <v>164.91</v>
      </c>
      <c r="C177" s="716"/>
      <c r="D177" s="386">
        <f t="shared" si="51"/>
        <v>164.91</v>
      </c>
      <c r="E177" s="387" t="e">
        <f t="shared" si="52"/>
        <v>#DIV/0!</v>
      </c>
      <c r="F177" s="369">
        <v>197.21</v>
      </c>
      <c r="G177" s="370">
        <v>195.02</v>
      </c>
      <c r="H177" s="371">
        <f t="shared" si="53"/>
        <v>2.1899999999999977</v>
      </c>
      <c r="I177" s="370">
        <f t="shared" si="54"/>
        <v>-32.300000000000011</v>
      </c>
      <c r="J177" s="372">
        <f t="shared" si="55"/>
        <v>0.83621520206886057</v>
      </c>
      <c r="K177" s="496">
        <v>200.71</v>
      </c>
      <c r="L177" s="401">
        <f t="shared" si="49"/>
        <v>-35.800000000000011</v>
      </c>
      <c r="M177" s="402">
        <f t="shared" si="50"/>
        <v>0.82163320213242985</v>
      </c>
      <c r="N177" s="106"/>
    </row>
    <row r="178" spans="1:14" ht="15" customHeight="1">
      <c r="A178" s="115" t="s">
        <v>20</v>
      </c>
      <c r="B178" s="116">
        <v>21.99</v>
      </c>
      <c r="C178" s="714"/>
      <c r="D178" s="383">
        <f t="shared" si="51"/>
        <v>21.99</v>
      </c>
      <c r="E178" s="384" t="e">
        <f t="shared" si="52"/>
        <v>#DIV/0!</v>
      </c>
      <c r="F178" s="116">
        <v>24.23</v>
      </c>
      <c r="G178" s="255">
        <v>22.98</v>
      </c>
      <c r="H178" s="259">
        <f t="shared" si="53"/>
        <v>1.25</v>
      </c>
      <c r="I178" s="255">
        <f t="shared" si="54"/>
        <v>-2.240000000000002</v>
      </c>
      <c r="J178" s="287">
        <f t="shared" si="55"/>
        <v>0.90755262071811793</v>
      </c>
      <c r="K178" s="288">
        <v>16.8</v>
      </c>
      <c r="L178" s="399">
        <f t="shared" si="49"/>
        <v>5.1899999999999977</v>
      </c>
      <c r="M178" s="400">
        <f t="shared" si="50"/>
        <v>1.3089285714285712</v>
      </c>
      <c r="N178" s="105"/>
    </row>
    <row r="179" spans="1:14" ht="15" customHeight="1">
      <c r="A179" s="28" t="s">
        <v>21</v>
      </c>
      <c r="B179" s="102">
        <v>4.17</v>
      </c>
      <c r="C179" s="718"/>
      <c r="D179" s="389">
        <f t="shared" si="51"/>
        <v>4.17</v>
      </c>
      <c r="E179" s="390" t="e">
        <f t="shared" si="52"/>
        <v>#DIV/0!</v>
      </c>
      <c r="F179" s="102">
        <v>4.0999999999999996</v>
      </c>
      <c r="G179" s="256">
        <v>4.0999999999999996</v>
      </c>
      <c r="H179" s="199">
        <f t="shared" si="53"/>
        <v>0</v>
      </c>
      <c r="I179" s="256">
        <f t="shared" si="54"/>
        <v>7.0000000000000284E-2</v>
      </c>
      <c r="J179" s="292">
        <f t="shared" si="55"/>
        <v>1.0170731707317073</v>
      </c>
      <c r="K179" s="291">
        <v>2.62</v>
      </c>
      <c r="L179" s="73">
        <f t="shared" si="49"/>
        <v>1.5499999999999998</v>
      </c>
      <c r="M179" s="403">
        <f t="shared" si="50"/>
        <v>1.5916030534351144</v>
      </c>
    </row>
    <row r="180" spans="1:14" ht="15" customHeight="1">
      <c r="A180" s="28" t="s">
        <v>22</v>
      </c>
      <c r="B180" s="102">
        <v>1.05</v>
      </c>
      <c r="C180" s="718"/>
      <c r="D180" s="389">
        <f t="shared" si="51"/>
        <v>1.05</v>
      </c>
      <c r="E180" s="390" t="e">
        <f t="shared" si="52"/>
        <v>#DIV/0!</v>
      </c>
      <c r="F180" s="102">
        <v>2.41</v>
      </c>
      <c r="G180" s="256">
        <v>2.5099999999999998</v>
      </c>
      <c r="H180" s="199">
        <f t="shared" si="53"/>
        <v>-9.9999999999999645E-2</v>
      </c>
      <c r="I180" s="256">
        <f t="shared" si="54"/>
        <v>-1.36</v>
      </c>
      <c r="J180" s="292">
        <f t="shared" si="55"/>
        <v>0.43568464730290457</v>
      </c>
      <c r="K180" s="291">
        <v>1.17</v>
      </c>
      <c r="L180" s="73">
        <f t="shared" si="49"/>
        <v>-0.11999999999999988</v>
      </c>
      <c r="M180" s="403">
        <f t="shared" si="50"/>
        <v>0.89743589743589758</v>
      </c>
    </row>
    <row r="181" spans="1:14" ht="15" customHeight="1">
      <c r="A181" s="28" t="s">
        <v>25</v>
      </c>
      <c r="B181" s="102">
        <v>9.89</v>
      </c>
      <c r="C181" s="718"/>
      <c r="D181" s="389">
        <f t="shared" si="51"/>
        <v>9.89</v>
      </c>
      <c r="E181" s="390" t="e">
        <f t="shared" si="52"/>
        <v>#DIV/0!</v>
      </c>
      <c r="F181" s="102">
        <v>9.6999999999999993</v>
      </c>
      <c r="G181" s="256">
        <v>8.9</v>
      </c>
      <c r="H181" s="199">
        <f t="shared" si="53"/>
        <v>0.79999999999999893</v>
      </c>
      <c r="I181" s="256">
        <f t="shared" si="54"/>
        <v>0.19000000000000128</v>
      </c>
      <c r="J181" s="292">
        <f t="shared" si="55"/>
        <v>1.0195876288659795</v>
      </c>
      <c r="K181" s="291">
        <v>7.07</v>
      </c>
      <c r="L181" s="73">
        <f t="shared" si="49"/>
        <v>2.8200000000000003</v>
      </c>
      <c r="M181" s="403">
        <f t="shared" si="50"/>
        <v>1.3988684582743989</v>
      </c>
    </row>
    <row r="182" spans="1:14" ht="15" customHeight="1">
      <c r="A182" s="503" t="s">
        <v>23</v>
      </c>
      <c r="B182" s="84">
        <v>4.66</v>
      </c>
      <c r="C182" s="720"/>
      <c r="D182" s="392">
        <f t="shared" si="51"/>
        <v>4.66</v>
      </c>
      <c r="E182" s="393" t="e">
        <f t="shared" si="52"/>
        <v>#DIV/0!</v>
      </c>
      <c r="F182" s="84">
        <v>4.99</v>
      </c>
      <c r="G182" s="257">
        <v>4.84</v>
      </c>
      <c r="H182" s="203">
        <f t="shared" si="53"/>
        <v>0.15000000000000036</v>
      </c>
      <c r="I182" s="257">
        <f t="shared" si="54"/>
        <v>-0.33000000000000007</v>
      </c>
      <c r="J182" s="296">
        <f t="shared" si="55"/>
        <v>0.93386773547094182</v>
      </c>
      <c r="K182" s="295">
        <v>4.67</v>
      </c>
      <c r="L182" s="404">
        <f t="shared" si="49"/>
        <v>-9.9999999999997868E-3</v>
      </c>
      <c r="M182" s="405">
        <f t="shared" si="50"/>
        <v>0.99785867237687376</v>
      </c>
    </row>
    <row r="183" spans="1:14" ht="15" customHeight="1">
      <c r="A183" s="115" t="s">
        <v>24</v>
      </c>
      <c r="B183" s="116">
        <v>40.07</v>
      </c>
      <c r="C183" s="714"/>
      <c r="D183" s="383">
        <f t="shared" si="51"/>
        <v>40.07</v>
      </c>
      <c r="E183" s="384" t="e">
        <f t="shared" si="52"/>
        <v>#DIV/0!</v>
      </c>
      <c r="F183" s="116">
        <v>45.13</v>
      </c>
      <c r="G183" s="255">
        <v>44.52</v>
      </c>
      <c r="H183" s="259">
        <f t="shared" si="53"/>
        <v>0.60999999999999943</v>
      </c>
      <c r="I183" s="255">
        <f t="shared" si="54"/>
        <v>-5.0600000000000023</v>
      </c>
      <c r="J183" s="287">
        <f t="shared" si="55"/>
        <v>0.88787945933968526</v>
      </c>
      <c r="K183" s="288">
        <v>49.93</v>
      </c>
      <c r="L183" s="399">
        <f t="shared" si="49"/>
        <v>-9.86</v>
      </c>
      <c r="M183" s="400">
        <f t="shared" si="50"/>
        <v>0.80252353294612455</v>
      </c>
      <c r="N183" s="105"/>
    </row>
    <row r="184" spans="1:14" ht="15" customHeight="1">
      <c r="A184" s="486" t="s">
        <v>55</v>
      </c>
      <c r="B184" s="102">
        <v>12.47</v>
      </c>
      <c r="C184" s="718"/>
      <c r="D184" s="389">
        <f t="shared" si="51"/>
        <v>12.47</v>
      </c>
      <c r="E184" s="390" t="e">
        <f t="shared" si="52"/>
        <v>#DIV/0!</v>
      </c>
      <c r="F184" s="102">
        <v>13.49</v>
      </c>
      <c r="G184" s="256">
        <v>12.7</v>
      </c>
      <c r="H184" s="199">
        <f t="shared" si="53"/>
        <v>0.79000000000000092</v>
      </c>
      <c r="I184" s="256">
        <f t="shared" si="54"/>
        <v>-1.0199999999999996</v>
      </c>
      <c r="J184" s="292">
        <f t="shared" si="55"/>
        <v>0.92438843587842845</v>
      </c>
      <c r="K184" s="291">
        <v>15.4</v>
      </c>
      <c r="L184" s="73">
        <f t="shared" si="49"/>
        <v>-2.9299999999999997</v>
      </c>
      <c r="M184" s="403">
        <f t="shared" si="50"/>
        <v>0.80974025974025976</v>
      </c>
    </row>
    <row r="185" spans="1:14" ht="15" customHeight="1">
      <c r="A185" s="486" t="s">
        <v>36</v>
      </c>
      <c r="B185" s="102">
        <v>1.46</v>
      </c>
      <c r="C185" s="718"/>
      <c r="D185" s="389">
        <f t="shared" si="51"/>
        <v>1.46</v>
      </c>
      <c r="E185" s="390" t="e">
        <f t="shared" si="52"/>
        <v>#DIV/0!</v>
      </c>
      <c r="F185" s="102">
        <v>1.62</v>
      </c>
      <c r="G185" s="256">
        <v>1.62</v>
      </c>
      <c r="H185" s="199">
        <f t="shared" si="53"/>
        <v>0</v>
      </c>
      <c r="I185" s="256">
        <f t="shared" si="54"/>
        <v>-0.16000000000000014</v>
      </c>
      <c r="J185" s="292">
        <f t="shared" si="55"/>
        <v>0.90123456790123446</v>
      </c>
      <c r="K185" s="291">
        <v>1.75</v>
      </c>
      <c r="L185" s="73">
        <f t="shared" si="49"/>
        <v>-0.29000000000000004</v>
      </c>
      <c r="M185" s="403">
        <f t="shared" si="50"/>
        <v>0.8342857142857143</v>
      </c>
    </row>
    <row r="186" spans="1:14" ht="15" customHeight="1">
      <c r="A186" s="28" t="s">
        <v>37</v>
      </c>
      <c r="B186" s="102">
        <v>6.14</v>
      </c>
      <c r="C186" s="718"/>
      <c r="D186" s="389">
        <f t="shared" si="51"/>
        <v>6.14</v>
      </c>
      <c r="E186" s="390" t="e">
        <f t="shared" si="52"/>
        <v>#DIV/0!</v>
      </c>
      <c r="F186" s="102">
        <v>7</v>
      </c>
      <c r="G186" s="256">
        <v>7.09</v>
      </c>
      <c r="H186" s="199">
        <f t="shared" si="53"/>
        <v>-8.9999999999999858E-2</v>
      </c>
      <c r="I186" s="256">
        <f t="shared" si="54"/>
        <v>-0.86000000000000032</v>
      </c>
      <c r="J186" s="292">
        <f t="shared" si="55"/>
        <v>0.87714285714285711</v>
      </c>
      <c r="K186" s="291">
        <v>5.89</v>
      </c>
      <c r="L186" s="73">
        <f t="shared" si="49"/>
        <v>0.25</v>
      </c>
      <c r="M186" s="403">
        <f t="shared" si="50"/>
        <v>1.0424448217317488</v>
      </c>
    </row>
    <row r="187" spans="1:14" ht="15" customHeight="1">
      <c r="A187" s="28" t="s">
        <v>38</v>
      </c>
      <c r="B187" s="102">
        <v>11.52</v>
      </c>
      <c r="C187" s="718"/>
      <c r="D187" s="389">
        <f t="shared" si="51"/>
        <v>11.52</v>
      </c>
      <c r="E187" s="390" t="e">
        <f t="shared" si="52"/>
        <v>#DIV/0!</v>
      </c>
      <c r="F187" s="102">
        <v>12.79</v>
      </c>
      <c r="G187" s="256">
        <v>12.89</v>
      </c>
      <c r="H187" s="199">
        <f t="shared" si="53"/>
        <v>-0.10000000000000142</v>
      </c>
      <c r="I187" s="256">
        <f t="shared" si="54"/>
        <v>-1.2699999999999996</v>
      </c>
      <c r="J187" s="292">
        <f t="shared" si="55"/>
        <v>0.9007036747458953</v>
      </c>
      <c r="K187" s="291">
        <v>15.61</v>
      </c>
      <c r="L187" s="73">
        <f t="shared" si="49"/>
        <v>-4.09</v>
      </c>
      <c r="M187" s="403">
        <f t="shared" si="50"/>
        <v>0.737988468930173</v>
      </c>
    </row>
    <row r="188" spans="1:14" ht="15" customHeight="1">
      <c r="A188" s="28" t="s">
        <v>39</v>
      </c>
      <c r="B188" s="102">
        <v>3.13</v>
      </c>
      <c r="C188" s="718"/>
      <c r="D188" s="389">
        <f t="shared" si="51"/>
        <v>3.13</v>
      </c>
      <c r="E188" s="390" t="e">
        <f t="shared" si="52"/>
        <v>#DIV/0!</v>
      </c>
      <c r="F188" s="102">
        <v>4.37</v>
      </c>
      <c r="G188" s="256">
        <v>4.37</v>
      </c>
      <c r="H188" s="199">
        <f t="shared" si="53"/>
        <v>0</v>
      </c>
      <c r="I188" s="256">
        <f t="shared" si="54"/>
        <v>-1.2400000000000002</v>
      </c>
      <c r="J188" s="292">
        <f t="shared" si="55"/>
        <v>0.7162471395881006</v>
      </c>
      <c r="K188" s="291">
        <v>4.41</v>
      </c>
      <c r="L188" s="73">
        <f t="shared" si="49"/>
        <v>-1.2800000000000002</v>
      </c>
      <c r="M188" s="403">
        <f t="shared" si="50"/>
        <v>0.70975056689342397</v>
      </c>
    </row>
    <row r="189" spans="1:14" s="88" customFormat="1" ht="15" customHeight="1">
      <c r="A189" s="28" t="s">
        <v>30</v>
      </c>
      <c r="B189" s="102">
        <v>2.76</v>
      </c>
      <c r="C189" s="718"/>
      <c r="D189" s="389">
        <f t="shared" si="51"/>
        <v>2.76</v>
      </c>
      <c r="E189" s="390" t="e">
        <f t="shared" si="52"/>
        <v>#DIV/0!</v>
      </c>
      <c r="F189" s="102">
        <v>3.22</v>
      </c>
      <c r="G189" s="256">
        <v>3.33</v>
      </c>
      <c r="H189" s="199">
        <f t="shared" si="53"/>
        <v>-0.10999999999999988</v>
      </c>
      <c r="I189" s="256">
        <f t="shared" si="54"/>
        <v>-0.46000000000000041</v>
      </c>
      <c r="J189" s="292">
        <f t="shared" si="55"/>
        <v>0.85714285714285698</v>
      </c>
      <c r="K189" s="291">
        <v>4.28</v>
      </c>
      <c r="L189" s="73">
        <f t="shared" si="49"/>
        <v>-1.5200000000000005</v>
      </c>
      <c r="M189" s="403">
        <f t="shared" si="50"/>
        <v>0.64485981308411211</v>
      </c>
    </row>
    <row r="190" spans="1:14" s="88" customFormat="1" ht="15" customHeight="1">
      <c r="A190" s="503" t="s">
        <v>40</v>
      </c>
      <c r="B190" s="84">
        <v>1.89</v>
      </c>
      <c r="C190" s="720"/>
      <c r="D190" s="392">
        <f t="shared" si="51"/>
        <v>1.89</v>
      </c>
      <c r="E190" s="393" t="e">
        <f t="shared" si="52"/>
        <v>#DIV/0!</v>
      </c>
      <c r="F190" s="84">
        <v>1.93</v>
      </c>
      <c r="G190" s="257">
        <v>1.92</v>
      </c>
      <c r="H190" s="203">
        <f t="shared" si="53"/>
        <v>1.0000000000000009E-2</v>
      </c>
      <c r="I190" s="257">
        <f t="shared" si="54"/>
        <v>-4.0000000000000036E-2</v>
      </c>
      <c r="J190" s="296">
        <f t="shared" si="55"/>
        <v>0.97927461139896366</v>
      </c>
      <c r="K190" s="295">
        <v>1.95</v>
      </c>
      <c r="L190" s="404">
        <f t="shared" si="49"/>
        <v>-6.0000000000000053E-2</v>
      </c>
      <c r="M190" s="405">
        <f t="shared" si="50"/>
        <v>0.96923076923076923</v>
      </c>
    </row>
    <row r="191" spans="1:14" ht="15" customHeight="1">
      <c r="A191" s="115" t="s">
        <v>26</v>
      </c>
      <c r="B191" s="116">
        <v>82.11</v>
      </c>
      <c r="C191" s="714"/>
      <c r="D191" s="383">
        <f t="shared" si="51"/>
        <v>82.11</v>
      </c>
      <c r="E191" s="384" t="e">
        <f t="shared" si="52"/>
        <v>#DIV/0!</v>
      </c>
      <c r="F191" s="116">
        <v>102.58</v>
      </c>
      <c r="G191" s="255">
        <v>103.33</v>
      </c>
      <c r="H191" s="259">
        <f t="shared" si="53"/>
        <v>-0.75</v>
      </c>
      <c r="I191" s="255">
        <f t="shared" si="54"/>
        <v>-20.47</v>
      </c>
      <c r="J191" s="287">
        <f t="shared" si="55"/>
        <v>0.80044843049327352</v>
      </c>
      <c r="K191" s="288">
        <v>112.05</v>
      </c>
      <c r="L191" s="399">
        <f t="shared" si="49"/>
        <v>-29.939999999999998</v>
      </c>
      <c r="M191" s="400">
        <f t="shared" si="50"/>
        <v>0.73279785809906295</v>
      </c>
      <c r="N191" s="105"/>
    </row>
    <row r="192" spans="1:14" s="635" customFormat="1" ht="15" customHeight="1">
      <c r="A192" s="661" t="s">
        <v>100</v>
      </c>
      <c r="B192" s="676">
        <f>B175-B191</f>
        <v>139.26999999999998</v>
      </c>
      <c r="C192" s="727"/>
      <c r="D192" s="678">
        <f>B192-C192</f>
        <v>139.26999999999998</v>
      </c>
      <c r="E192" s="663" t="e">
        <f>B192/C192</f>
        <v>#DIV/0!</v>
      </c>
      <c r="F192" s="676">
        <f>F175-F191</f>
        <v>156.91000000000003</v>
      </c>
      <c r="G192" s="680">
        <v>154.67000000000002</v>
      </c>
      <c r="H192" s="681">
        <f>F192-G192</f>
        <v>2.2400000000000091</v>
      </c>
      <c r="I192" s="680">
        <f>B192-F192</f>
        <v>-17.640000000000043</v>
      </c>
      <c r="J192" s="665">
        <f>B192/F192</f>
        <v>0.88757886686635623</v>
      </c>
      <c r="K192" s="679">
        <f>K175-K191</f>
        <v>136.76999999999998</v>
      </c>
      <c r="L192" s="682">
        <f>B192-K192</f>
        <v>2.5</v>
      </c>
      <c r="M192" s="667">
        <f>B192/K192</f>
        <v>1.018278862323609</v>
      </c>
      <c r="N192" s="579"/>
    </row>
    <row r="193" spans="1:14" s="635" customFormat="1" ht="15" customHeight="1">
      <c r="A193" s="661" t="s">
        <v>101</v>
      </c>
      <c r="B193" s="662">
        <f>B191/B175</f>
        <v>0.37090071370494171</v>
      </c>
      <c r="C193" s="729"/>
      <c r="D193" s="663">
        <f>B193-C193</f>
        <v>0.37090071370494171</v>
      </c>
      <c r="E193" s="663" t="e">
        <f>B193/C193</f>
        <v>#DIV/0!</v>
      </c>
      <c r="F193" s="662">
        <f>F191/F175</f>
        <v>0.39531388492812825</v>
      </c>
      <c r="G193" s="664">
        <v>0.40050387596899223</v>
      </c>
      <c r="H193" s="665">
        <f>F193-G193</f>
        <v>-5.1899910408639838E-3</v>
      </c>
      <c r="I193" s="664">
        <f>B193-F193</f>
        <v>-2.4413171223186536E-2</v>
      </c>
      <c r="J193" s="665">
        <f>B193/F193</f>
        <v>0.93824357768858768</v>
      </c>
      <c r="K193" s="684">
        <f>K191/K175</f>
        <v>0.45032553653243307</v>
      </c>
      <c r="L193" s="666">
        <f>B193-K193</f>
        <v>-7.9424822827491359E-2</v>
      </c>
      <c r="M193" s="667">
        <f>B193/K193</f>
        <v>0.8236279837935172</v>
      </c>
      <c r="N193" s="579"/>
    </row>
    <row r="194" spans="1:14" s="105" customFormat="1" ht="15" customHeight="1">
      <c r="A194" s="115" t="s">
        <v>32</v>
      </c>
      <c r="B194" s="116">
        <v>4.97</v>
      </c>
      <c r="C194" s="714"/>
      <c r="D194" s="383">
        <f t="shared" si="51"/>
        <v>4.97</v>
      </c>
      <c r="E194" s="384" t="e">
        <f t="shared" si="52"/>
        <v>#DIV/0!</v>
      </c>
      <c r="F194" s="116">
        <v>6.54</v>
      </c>
      <c r="G194" s="255">
        <v>6.87</v>
      </c>
      <c r="H194" s="259">
        <f t="shared" si="53"/>
        <v>-0.33000000000000007</v>
      </c>
      <c r="I194" s="255">
        <f t="shared" si="54"/>
        <v>-1.5700000000000003</v>
      </c>
      <c r="J194" s="287">
        <f t="shared" si="55"/>
        <v>0.75993883792048922</v>
      </c>
      <c r="K194" s="288">
        <v>4.55</v>
      </c>
      <c r="L194" s="399">
        <f t="shared" si="49"/>
        <v>0.41999999999999993</v>
      </c>
      <c r="M194" s="400">
        <f t="shared" si="50"/>
        <v>1.0923076923076922</v>
      </c>
    </row>
    <row r="195" spans="1:14" ht="15" customHeight="1">
      <c r="A195" s="28" t="s">
        <v>33</v>
      </c>
      <c r="B195" s="102">
        <v>2.1</v>
      </c>
      <c r="C195" s="718"/>
      <c r="D195" s="389">
        <f t="shared" si="51"/>
        <v>2.1</v>
      </c>
      <c r="E195" s="390" t="e">
        <f t="shared" si="52"/>
        <v>#DIV/0!</v>
      </c>
      <c r="F195" s="102">
        <v>2.66</v>
      </c>
      <c r="G195" s="256">
        <v>2.66</v>
      </c>
      <c r="H195" s="199">
        <f t="shared" si="53"/>
        <v>0</v>
      </c>
      <c r="I195" s="256">
        <f t="shared" si="54"/>
        <v>-0.56000000000000005</v>
      </c>
      <c r="J195" s="292">
        <f t="shared" si="55"/>
        <v>0.78947368421052633</v>
      </c>
      <c r="K195" s="291">
        <v>1.33</v>
      </c>
      <c r="L195" s="73">
        <f t="shared" si="49"/>
        <v>0.77</v>
      </c>
      <c r="M195" s="403">
        <f t="shared" si="50"/>
        <v>1.5789473684210527</v>
      </c>
    </row>
    <row r="196" spans="1:14" s="88" customFormat="1" ht="15" customHeight="1">
      <c r="A196" s="28" t="s">
        <v>35</v>
      </c>
      <c r="B196" s="102">
        <v>1.65</v>
      </c>
      <c r="C196" s="718"/>
      <c r="D196" s="389">
        <f t="shared" si="51"/>
        <v>1.65</v>
      </c>
      <c r="E196" s="390" t="e">
        <f t="shared" si="52"/>
        <v>#DIV/0!</v>
      </c>
      <c r="F196" s="102">
        <v>2.4</v>
      </c>
      <c r="G196" s="256">
        <v>2.63</v>
      </c>
      <c r="H196" s="199">
        <f t="shared" si="53"/>
        <v>-0.22999999999999998</v>
      </c>
      <c r="I196" s="256">
        <f t="shared" si="54"/>
        <v>-0.75</v>
      </c>
      <c r="J196" s="292">
        <f t="shared" si="55"/>
        <v>0.6875</v>
      </c>
      <c r="K196" s="291">
        <v>1.67</v>
      </c>
      <c r="L196" s="73">
        <f t="shared" si="49"/>
        <v>-2.0000000000000018E-2</v>
      </c>
      <c r="M196" s="403">
        <f t="shared" si="50"/>
        <v>0.9880239520958084</v>
      </c>
    </row>
    <row r="197" spans="1:14" s="630" customFormat="1" ht="15" customHeight="1">
      <c r="A197" s="668" t="s">
        <v>98</v>
      </c>
      <c r="B197" s="685">
        <f>B194-B195-B196</f>
        <v>1.2199999999999998</v>
      </c>
      <c r="C197" s="686"/>
      <c r="D197" s="687">
        <f t="shared" si="51"/>
        <v>1.2199999999999998</v>
      </c>
      <c r="E197" s="670" t="e">
        <f t="shared" si="52"/>
        <v>#DIV/0!</v>
      </c>
      <c r="F197" s="685">
        <f>F194-F195-F196</f>
        <v>1.48</v>
      </c>
      <c r="G197" s="688">
        <v>1.58</v>
      </c>
      <c r="H197" s="689">
        <f t="shared" si="53"/>
        <v>-0.10000000000000009</v>
      </c>
      <c r="I197" s="688">
        <f t="shared" si="54"/>
        <v>-0.26000000000000023</v>
      </c>
      <c r="J197" s="672">
        <f t="shared" si="55"/>
        <v>0.82432432432432412</v>
      </c>
      <c r="K197" s="685">
        <f>K194-K195-K196</f>
        <v>1.5499999999999998</v>
      </c>
      <c r="L197" s="690">
        <f t="shared" si="49"/>
        <v>-0.33000000000000007</v>
      </c>
      <c r="M197" s="675">
        <f t="shared" si="50"/>
        <v>0.78709677419354829</v>
      </c>
    </row>
    <row r="198" spans="1:14">
      <c r="J198"/>
    </row>
    <row r="199" spans="1:14" ht="15.6">
      <c r="A199" s="498" t="s">
        <v>346</v>
      </c>
      <c r="J199"/>
    </row>
    <row r="200" spans="1:14">
      <c r="A200" s="499"/>
      <c r="B200" s="21"/>
      <c r="C200" s="21"/>
      <c r="D200" s="21"/>
      <c r="E200" s="21"/>
      <c r="F200" s="21"/>
      <c r="G200" s="21"/>
      <c r="H200" s="21"/>
      <c r="I200" s="21"/>
      <c r="J200" s="21"/>
      <c r="K200" s="131"/>
      <c r="L200" s="21"/>
      <c r="M200" s="21"/>
    </row>
    <row r="201" spans="1:14" s="196" customFormat="1" ht="46.2">
      <c r="A201" s="500" t="s">
        <v>74</v>
      </c>
      <c r="B201" s="337" t="s">
        <v>364</v>
      </c>
      <c r="C201" s="377" t="s">
        <v>389</v>
      </c>
      <c r="D201" s="378" t="s">
        <v>390</v>
      </c>
      <c r="E201" s="379" t="s">
        <v>391</v>
      </c>
      <c r="F201" s="337" t="s">
        <v>365</v>
      </c>
      <c r="G201" s="123" t="s">
        <v>392</v>
      </c>
      <c r="H201" s="258" t="s">
        <v>393</v>
      </c>
      <c r="I201" s="374" t="s">
        <v>316</v>
      </c>
      <c r="J201" s="124" t="s">
        <v>317</v>
      </c>
      <c r="K201" s="342" t="s">
        <v>347</v>
      </c>
      <c r="L201" s="394" t="s">
        <v>348</v>
      </c>
      <c r="M201" s="406" t="s">
        <v>349</v>
      </c>
    </row>
    <row r="202" spans="1:14">
      <c r="A202" s="501"/>
      <c r="B202" s="338" t="s">
        <v>1</v>
      </c>
      <c r="C202" s="20" t="s">
        <v>1</v>
      </c>
      <c r="D202" s="380" t="s">
        <v>1</v>
      </c>
      <c r="E202" s="381" t="s">
        <v>1</v>
      </c>
      <c r="F202" s="340" t="s">
        <v>1</v>
      </c>
      <c r="G202" s="27" t="s">
        <v>1</v>
      </c>
      <c r="H202" s="6" t="s">
        <v>1</v>
      </c>
      <c r="I202" s="27" t="s">
        <v>1</v>
      </c>
      <c r="J202" s="6" t="s">
        <v>1</v>
      </c>
      <c r="K202" s="343" t="s">
        <v>1</v>
      </c>
      <c r="L202" s="16" t="s">
        <v>1</v>
      </c>
      <c r="M202" s="407" t="s">
        <v>1</v>
      </c>
    </row>
    <row r="203" spans="1:14" ht="15" customHeight="1">
      <c r="A203" s="115" t="s">
        <v>17</v>
      </c>
      <c r="B203" s="449">
        <f>B175/B119</f>
        <v>0.1639936885616291</v>
      </c>
      <c r="C203" s="509" t="e">
        <f>C175/C119</f>
        <v>#DIV/0!</v>
      </c>
      <c r="D203" s="509" t="e">
        <f>B203-C203</f>
        <v>#DIV/0!</v>
      </c>
      <c r="E203" s="509" t="e">
        <f>B203/C203</f>
        <v>#DIV/0!</v>
      </c>
      <c r="F203" s="449">
        <f>F175/F119</f>
        <v>0.19258286206231168</v>
      </c>
      <c r="G203" s="277">
        <f>G175/G119</f>
        <v>0.19320343273075827</v>
      </c>
      <c r="H203" s="297">
        <f>F203-G203</f>
        <v>-6.2057066844659059E-4</v>
      </c>
      <c r="I203" s="277">
        <f>B203-F203</f>
        <v>-2.8589173500682574E-2</v>
      </c>
      <c r="J203" s="297">
        <f>B203/F203</f>
        <v>0.85154871417669387</v>
      </c>
      <c r="K203" s="490">
        <f>K175/K119</f>
        <v>0.19811455961272034</v>
      </c>
      <c r="L203" s="466">
        <f>B203-K203</f>
        <v>-3.4120871051091239E-2</v>
      </c>
      <c r="M203" s="467">
        <f>B203/K203</f>
        <v>0.82777201676751255</v>
      </c>
      <c r="N203" s="106"/>
    </row>
    <row r="204" spans="1:14" ht="15" customHeight="1">
      <c r="A204" s="115" t="s">
        <v>18</v>
      </c>
      <c r="B204" s="450">
        <f t="shared" ref="B204:C219" si="56">B176/(B120+B36)</f>
        <v>0.1487450949408759</v>
      </c>
      <c r="C204" s="411" t="e">
        <f>C176/(C120+C36)</f>
        <v>#DIV/0!</v>
      </c>
      <c r="D204" s="411" t="e">
        <f t="shared" ref="D204:D223" si="57">B204-C204</f>
        <v>#DIV/0!</v>
      </c>
      <c r="E204" s="411" t="e">
        <f t="shared" ref="E204:E223" si="58">B204/C204</f>
        <v>#DIV/0!</v>
      </c>
      <c r="F204" s="450">
        <f t="shared" ref="F204:G219" si="59">F176/(F120+F36)</f>
        <v>0.1588937646698643</v>
      </c>
      <c r="G204" s="278">
        <f t="shared" si="59"/>
        <v>0.16093011370895619</v>
      </c>
      <c r="H204" s="279">
        <f t="shared" ref="H204:H224" si="60">F204-G204</f>
        <v>-2.0363490390918892E-3</v>
      </c>
      <c r="I204" s="278">
        <f t="shared" ref="I204:I224" si="61">B204-F204</f>
        <v>-1.0148669728988396E-2</v>
      </c>
      <c r="J204" s="279">
        <f t="shared" ref="J204:J224" si="62">B204/F204</f>
        <v>0.93612921343971911</v>
      </c>
      <c r="K204" s="452">
        <f t="shared" ref="K204:K219" si="63">K176/(K120+K36)</f>
        <v>0.13010790491386537</v>
      </c>
      <c r="L204" s="468">
        <f t="shared" ref="L204:L223" si="64">B204-K204</f>
        <v>1.8637190027010531E-2</v>
      </c>
      <c r="M204" s="438">
        <f t="shared" ref="M204:M223" si="65">B204/K204</f>
        <v>1.1432441021884781</v>
      </c>
      <c r="N204" s="106"/>
    </row>
    <row r="205" spans="1:14" ht="15" customHeight="1">
      <c r="A205" s="502" t="s">
        <v>19</v>
      </c>
      <c r="B205" s="451">
        <f t="shared" si="56"/>
        <v>0.14263720105522637</v>
      </c>
      <c r="C205" s="422" t="e">
        <f t="shared" si="56"/>
        <v>#DIV/0!</v>
      </c>
      <c r="D205" s="422" t="e">
        <f t="shared" si="57"/>
        <v>#DIV/0!</v>
      </c>
      <c r="E205" s="422" t="e">
        <f t="shared" si="58"/>
        <v>#DIV/0!</v>
      </c>
      <c r="F205" s="451">
        <f t="shared" si="59"/>
        <v>0.17130076004343106</v>
      </c>
      <c r="G205" s="430">
        <f t="shared" si="59"/>
        <v>0.1717602296947385</v>
      </c>
      <c r="H205" s="425">
        <f t="shared" si="60"/>
        <v>-4.5946965130744255E-4</v>
      </c>
      <c r="I205" s="430">
        <f t="shared" si="61"/>
        <v>-2.866355898820469E-2</v>
      </c>
      <c r="J205" s="425">
        <f t="shared" si="62"/>
        <v>0.83267115113244439</v>
      </c>
      <c r="K205" s="453">
        <f t="shared" si="63"/>
        <v>0.19117787133522562</v>
      </c>
      <c r="L205" s="469">
        <f t="shared" si="64"/>
        <v>-4.8540670279999254E-2</v>
      </c>
      <c r="M205" s="439">
        <f t="shared" si="65"/>
        <v>0.74609681580309883</v>
      </c>
      <c r="N205" s="106"/>
    </row>
    <row r="206" spans="1:14" ht="15" customHeight="1">
      <c r="A206" s="115" t="s">
        <v>20</v>
      </c>
      <c r="B206" s="450">
        <f t="shared" si="56"/>
        <v>0.10927251043530112</v>
      </c>
      <c r="C206" s="411" t="e">
        <f t="shared" si="56"/>
        <v>#DIV/0!</v>
      </c>
      <c r="D206" s="411" t="e">
        <f t="shared" si="57"/>
        <v>#DIV/0!</v>
      </c>
      <c r="E206" s="411" t="e">
        <f t="shared" si="58"/>
        <v>#DIV/0!</v>
      </c>
      <c r="F206" s="450">
        <f t="shared" si="59"/>
        <v>0.12124699759807846</v>
      </c>
      <c r="G206" s="278">
        <f t="shared" si="59"/>
        <v>0.11731073561692788</v>
      </c>
      <c r="H206" s="279">
        <f t="shared" si="60"/>
        <v>3.9362619811505739E-3</v>
      </c>
      <c r="I206" s="278">
        <f t="shared" si="61"/>
        <v>-1.1974487162777339E-2</v>
      </c>
      <c r="J206" s="279">
        <f t="shared" si="62"/>
        <v>0.90123889745730812</v>
      </c>
      <c r="K206" s="452">
        <f t="shared" si="63"/>
        <v>0.10170107149343181</v>
      </c>
      <c r="L206" s="468">
        <f t="shared" si="64"/>
        <v>7.5714389418693046E-3</v>
      </c>
      <c r="M206" s="438">
        <f t="shared" si="65"/>
        <v>1.0744479761194876</v>
      </c>
      <c r="N206" s="105"/>
    </row>
    <row r="207" spans="1:14" s="3" customFormat="1" ht="15" customHeight="1">
      <c r="A207" s="28" t="s">
        <v>21</v>
      </c>
      <c r="B207" s="488">
        <f t="shared" si="56"/>
        <v>8.7623450304685851E-2</v>
      </c>
      <c r="C207" s="414" t="e">
        <f t="shared" si="56"/>
        <v>#DIV/0!</v>
      </c>
      <c r="D207" s="414" t="e">
        <f t="shared" si="57"/>
        <v>#DIV/0!</v>
      </c>
      <c r="E207" s="414" t="e">
        <f t="shared" si="58"/>
        <v>#DIV/0!</v>
      </c>
      <c r="F207" s="488">
        <f t="shared" si="59"/>
        <v>8.8552915766738655E-2</v>
      </c>
      <c r="G207" s="280">
        <f t="shared" si="59"/>
        <v>9.172259507829976E-2</v>
      </c>
      <c r="H207" s="281">
        <f t="shared" si="60"/>
        <v>-3.1696793115611049E-3</v>
      </c>
      <c r="I207" s="280">
        <f t="shared" si="61"/>
        <v>-9.2946546205280312E-4</v>
      </c>
      <c r="J207" s="281">
        <f t="shared" si="62"/>
        <v>0.98950384124559887</v>
      </c>
      <c r="K207" s="454">
        <f t="shared" si="63"/>
        <v>6.6161616161616171E-2</v>
      </c>
      <c r="L207" s="470">
        <f t="shared" si="64"/>
        <v>2.146183414306968E-2</v>
      </c>
      <c r="M207" s="440">
        <f t="shared" si="65"/>
        <v>1.3243849740708242</v>
      </c>
    </row>
    <row r="208" spans="1:14" s="3" customFormat="1" ht="15" customHeight="1">
      <c r="A208" s="28" t="s">
        <v>22</v>
      </c>
      <c r="B208" s="488">
        <f t="shared" si="56"/>
        <v>7.9245283018867935E-2</v>
      </c>
      <c r="C208" s="414" t="e">
        <f t="shared" si="56"/>
        <v>#DIV/0!</v>
      </c>
      <c r="D208" s="414" t="e">
        <f t="shared" si="57"/>
        <v>#DIV/0!</v>
      </c>
      <c r="E208" s="414" t="e">
        <f t="shared" si="58"/>
        <v>#DIV/0!</v>
      </c>
      <c r="F208" s="488">
        <f t="shared" si="59"/>
        <v>0.15659519168291097</v>
      </c>
      <c r="G208" s="280">
        <f t="shared" si="59"/>
        <v>0.16524028966425278</v>
      </c>
      <c r="H208" s="281">
        <f t="shared" si="60"/>
        <v>-8.6450979813418038E-3</v>
      </c>
      <c r="I208" s="280">
        <f t="shared" si="61"/>
        <v>-7.7349908664043038E-2</v>
      </c>
      <c r="J208" s="281">
        <f t="shared" si="62"/>
        <v>0.5060518280748455</v>
      </c>
      <c r="K208" s="454">
        <f t="shared" si="63"/>
        <v>9.1334894613583129E-2</v>
      </c>
      <c r="L208" s="470">
        <f t="shared" si="64"/>
        <v>-1.2089611594715194E-2</v>
      </c>
      <c r="M208" s="440">
        <f t="shared" si="65"/>
        <v>0.86763425253991311</v>
      </c>
    </row>
    <row r="209" spans="1:14" s="3" customFormat="1" ht="15" customHeight="1">
      <c r="A209" s="28" t="s">
        <v>25</v>
      </c>
      <c r="B209" s="488">
        <f t="shared" si="56"/>
        <v>0.1006410908720871</v>
      </c>
      <c r="C209" s="414" t="e">
        <f t="shared" si="56"/>
        <v>#DIV/0!</v>
      </c>
      <c r="D209" s="414" t="e">
        <f t="shared" si="57"/>
        <v>#DIV/0!</v>
      </c>
      <c r="E209" s="414" t="e">
        <f t="shared" si="58"/>
        <v>#DIV/0!</v>
      </c>
      <c r="F209" s="488">
        <f t="shared" si="59"/>
        <v>9.9671187833949862E-2</v>
      </c>
      <c r="G209" s="280">
        <f t="shared" si="59"/>
        <v>9.3674350068413861E-2</v>
      </c>
      <c r="H209" s="281">
        <f t="shared" si="60"/>
        <v>5.9968377655360006E-3</v>
      </c>
      <c r="I209" s="280">
        <f t="shared" si="61"/>
        <v>9.6990303813723755E-4</v>
      </c>
      <c r="J209" s="281">
        <f t="shared" si="62"/>
        <v>1.0097310271826305</v>
      </c>
      <c r="K209" s="454">
        <f t="shared" si="63"/>
        <v>9.5193213949104627E-2</v>
      </c>
      <c r="L209" s="470">
        <f t="shared" si="64"/>
        <v>5.4478769229824725E-3</v>
      </c>
      <c r="M209" s="440">
        <f t="shared" si="65"/>
        <v>1.0572296773790535</v>
      </c>
    </row>
    <row r="210" spans="1:14" s="3" customFormat="1" ht="15" customHeight="1">
      <c r="A210" s="503" t="s">
        <v>23</v>
      </c>
      <c r="B210" s="489">
        <f t="shared" si="56"/>
        <v>0.16660707901322844</v>
      </c>
      <c r="C210" s="417" t="e">
        <f t="shared" si="56"/>
        <v>#DIV/0!</v>
      </c>
      <c r="D210" s="417" t="e">
        <f t="shared" si="57"/>
        <v>#DIV/0!</v>
      </c>
      <c r="E210" s="417" t="e">
        <f t="shared" si="58"/>
        <v>#DIV/0!</v>
      </c>
      <c r="F210" s="489">
        <f t="shared" si="59"/>
        <v>0.18901515151515152</v>
      </c>
      <c r="G210" s="282">
        <f t="shared" si="59"/>
        <v>0.18229755178907719</v>
      </c>
      <c r="H210" s="275">
        <f t="shared" si="60"/>
        <v>6.7175997260743303E-3</v>
      </c>
      <c r="I210" s="282">
        <f t="shared" si="61"/>
        <v>-2.2408072501923088E-2</v>
      </c>
      <c r="J210" s="275">
        <f t="shared" si="62"/>
        <v>0.88144827373732071</v>
      </c>
      <c r="K210" s="455">
        <f t="shared" si="63"/>
        <v>0.1807275541795666</v>
      </c>
      <c r="L210" s="471">
        <f t="shared" si="64"/>
        <v>-1.4120475166338159E-2</v>
      </c>
      <c r="M210" s="441">
        <f t="shared" si="65"/>
        <v>0.92186871985049723</v>
      </c>
    </row>
    <row r="211" spans="1:14" ht="15" customHeight="1">
      <c r="A211" s="115" t="s">
        <v>24</v>
      </c>
      <c r="B211" s="450">
        <f t="shared" si="56"/>
        <v>0.10548067810887649</v>
      </c>
      <c r="C211" s="411" t="e">
        <f t="shared" si="56"/>
        <v>#DIV/0!</v>
      </c>
      <c r="D211" s="411" t="e">
        <f t="shared" si="57"/>
        <v>#DIV/0!</v>
      </c>
      <c r="E211" s="411" t="e">
        <f t="shared" si="58"/>
        <v>#DIV/0!</v>
      </c>
      <c r="F211" s="450">
        <f t="shared" si="59"/>
        <v>0.12157211357146708</v>
      </c>
      <c r="G211" s="278">
        <f t="shared" si="59"/>
        <v>0.11941419451746152</v>
      </c>
      <c r="H211" s="279">
        <f t="shared" si="60"/>
        <v>2.1579190540055582E-3</v>
      </c>
      <c r="I211" s="278">
        <f t="shared" si="61"/>
        <v>-1.6091435462590592E-2</v>
      </c>
      <c r="J211" s="279">
        <f t="shared" si="62"/>
        <v>0.86763876196714207</v>
      </c>
      <c r="K211" s="452">
        <f t="shared" si="63"/>
        <v>0.13512489513139023</v>
      </c>
      <c r="L211" s="468">
        <f t="shared" si="64"/>
        <v>-2.9644217022513741E-2</v>
      </c>
      <c r="M211" s="438">
        <f t="shared" si="65"/>
        <v>0.78061616999821648</v>
      </c>
      <c r="N211" s="105"/>
    </row>
    <row r="212" spans="1:14" s="3" customFormat="1" ht="15" customHeight="1">
      <c r="A212" s="486" t="s">
        <v>55</v>
      </c>
      <c r="B212" s="488">
        <f t="shared" si="56"/>
        <v>7.3082107484029782E-2</v>
      </c>
      <c r="C212" s="414" t="e">
        <f t="shared" si="56"/>
        <v>#DIV/0!</v>
      </c>
      <c r="D212" s="414" t="e">
        <f t="shared" si="57"/>
        <v>#DIV/0!</v>
      </c>
      <c r="E212" s="414" t="e">
        <f t="shared" si="58"/>
        <v>#DIV/0!</v>
      </c>
      <c r="F212" s="488">
        <f t="shared" si="59"/>
        <v>8.0537313432835822E-2</v>
      </c>
      <c r="G212" s="280">
        <f t="shared" si="59"/>
        <v>7.5613241247916158E-2</v>
      </c>
      <c r="H212" s="281">
        <f t="shared" si="60"/>
        <v>4.9240721849196645E-3</v>
      </c>
      <c r="I212" s="280">
        <f t="shared" si="61"/>
        <v>-7.4552059488060402E-3</v>
      </c>
      <c r="J212" s="281">
        <f t="shared" si="62"/>
        <v>0.90743165334136311</v>
      </c>
      <c r="K212" s="454">
        <f t="shared" si="63"/>
        <v>9.039150085108881E-2</v>
      </c>
      <c r="L212" s="470">
        <f t="shared" si="64"/>
        <v>-1.7309393367059028E-2</v>
      </c>
      <c r="M212" s="440">
        <f t="shared" si="65"/>
        <v>0.80850640597754242</v>
      </c>
    </row>
    <row r="213" spans="1:14" s="3" customFormat="1" ht="15" customHeight="1">
      <c r="A213" s="486" t="s">
        <v>36</v>
      </c>
      <c r="B213" s="488">
        <f t="shared" si="56"/>
        <v>8.5630498533724328E-2</v>
      </c>
      <c r="C213" s="414" t="e">
        <f t="shared" si="56"/>
        <v>#DIV/0!</v>
      </c>
      <c r="D213" s="414" t="e">
        <f t="shared" si="57"/>
        <v>#DIV/0!</v>
      </c>
      <c r="E213" s="414" t="e">
        <f t="shared" si="58"/>
        <v>#DIV/0!</v>
      </c>
      <c r="F213" s="488">
        <f t="shared" si="59"/>
        <v>9.4295692665890579E-2</v>
      </c>
      <c r="G213" s="280">
        <f t="shared" si="59"/>
        <v>9.4295692665890579E-2</v>
      </c>
      <c r="H213" s="281">
        <f t="shared" si="60"/>
        <v>0</v>
      </c>
      <c r="I213" s="280">
        <f t="shared" si="61"/>
        <v>-8.6651941321662512E-3</v>
      </c>
      <c r="J213" s="281">
        <f t="shared" si="62"/>
        <v>0.90810615111690363</v>
      </c>
      <c r="K213" s="454">
        <f t="shared" si="63"/>
        <v>0.10139049826187717</v>
      </c>
      <c r="L213" s="470">
        <f t="shared" si="64"/>
        <v>-1.575999972815284E-2</v>
      </c>
      <c r="M213" s="440">
        <f t="shared" si="65"/>
        <v>0.84456137410976118</v>
      </c>
    </row>
    <row r="214" spans="1:14" s="3" customFormat="1" ht="15" customHeight="1">
      <c r="A214" s="28" t="s">
        <v>37</v>
      </c>
      <c r="B214" s="488">
        <f t="shared" si="56"/>
        <v>0.12558805481693597</v>
      </c>
      <c r="C214" s="414" t="e">
        <f t="shared" si="56"/>
        <v>#DIV/0!</v>
      </c>
      <c r="D214" s="414" t="e">
        <f t="shared" si="57"/>
        <v>#DIV/0!</v>
      </c>
      <c r="E214" s="414" t="e">
        <f t="shared" si="58"/>
        <v>#DIV/0!</v>
      </c>
      <c r="F214" s="488">
        <f t="shared" si="59"/>
        <v>0.14659685863874344</v>
      </c>
      <c r="G214" s="280">
        <f t="shared" si="59"/>
        <v>0.14826432455039731</v>
      </c>
      <c r="H214" s="281">
        <f t="shared" si="60"/>
        <v>-1.6674659116538704E-3</v>
      </c>
      <c r="I214" s="280">
        <f t="shared" si="61"/>
        <v>-2.1008803821807476E-2</v>
      </c>
      <c r="J214" s="281">
        <f t="shared" si="62"/>
        <v>0.85668994535838472</v>
      </c>
      <c r="K214" s="454">
        <f t="shared" si="63"/>
        <v>0.12726879861711321</v>
      </c>
      <c r="L214" s="470">
        <f t="shared" si="64"/>
        <v>-1.6807438001772423E-3</v>
      </c>
      <c r="M214" s="440">
        <f t="shared" si="65"/>
        <v>0.98679374820505894</v>
      </c>
    </row>
    <row r="215" spans="1:14" s="3" customFormat="1" ht="15" customHeight="1">
      <c r="A215" s="28" t="s">
        <v>38</v>
      </c>
      <c r="B215" s="488">
        <f t="shared" si="56"/>
        <v>0.17253257450951026</v>
      </c>
      <c r="C215" s="414" t="e">
        <f t="shared" si="56"/>
        <v>#DIV/0!</v>
      </c>
      <c r="D215" s="414" t="e">
        <f t="shared" si="57"/>
        <v>#DIV/0!</v>
      </c>
      <c r="E215" s="414" t="e">
        <f t="shared" si="58"/>
        <v>#DIV/0!</v>
      </c>
      <c r="F215" s="488">
        <f t="shared" si="59"/>
        <v>0.19740700725420587</v>
      </c>
      <c r="G215" s="280">
        <f t="shared" si="59"/>
        <v>0.19628445256585961</v>
      </c>
      <c r="H215" s="281">
        <f t="shared" si="60"/>
        <v>1.1225546883462667E-3</v>
      </c>
      <c r="I215" s="280">
        <f t="shared" si="61"/>
        <v>-2.4874432744695613E-2</v>
      </c>
      <c r="J215" s="281">
        <f t="shared" si="62"/>
        <v>0.87399417533003687</v>
      </c>
      <c r="K215" s="454">
        <f t="shared" si="63"/>
        <v>0.24171570145555898</v>
      </c>
      <c r="L215" s="470">
        <f t="shared" si="64"/>
        <v>-6.9183126946048723E-2</v>
      </c>
      <c r="M215" s="440">
        <f t="shared" si="65"/>
        <v>0.71378306610020326</v>
      </c>
    </row>
    <row r="216" spans="1:14" s="3" customFormat="1" ht="15" customHeight="1">
      <c r="A216" s="28" t="s">
        <v>39</v>
      </c>
      <c r="B216" s="488">
        <f t="shared" si="56"/>
        <v>0.19428926132836746</v>
      </c>
      <c r="C216" s="414" t="e">
        <f t="shared" si="56"/>
        <v>#DIV/0!</v>
      </c>
      <c r="D216" s="414" t="e">
        <f t="shared" si="57"/>
        <v>#DIV/0!</v>
      </c>
      <c r="E216" s="414" t="e">
        <f t="shared" si="58"/>
        <v>#DIV/0!</v>
      </c>
      <c r="F216" s="488">
        <f t="shared" si="59"/>
        <v>0.28921244209133024</v>
      </c>
      <c r="G216" s="280">
        <f t="shared" si="59"/>
        <v>0.28921244209133024</v>
      </c>
      <c r="H216" s="281">
        <f t="shared" si="60"/>
        <v>0</v>
      </c>
      <c r="I216" s="280">
        <f t="shared" si="61"/>
        <v>-9.4923180762962772E-2</v>
      </c>
      <c r="J216" s="281">
        <f t="shared" si="62"/>
        <v>0.67178735438710124</v>
      </c>
      <c r="K216" s="454">
        <f t="shared" si="63"/>
        <v>0.31254429482636431</v>
      </c>
      <c r="L216" s="470">
        <f t="shared" si="64"/>
        <v>-0.11825503349799685</v>
      </c>
      <c r="M216" s="440">
        <f t="shared" si="65"/>
        <v>0.62163752320708954</v>
      </c>
    </row>
    <row r="217" spans="1:14" s="101" customFormat="1" ht="15" customHeight="1">
      <c r="A217" s="28" t="s">
        <v>30</v>
      </c>
      <c r="B217" s="488">
        <f t="shared" si="56"/>
        <v>6.1007957559681698E-2</v>
      </c>
      <c r="C217" s="414" t="e">
        <f t="shared" si="56"/>
        <v>#DIV/0!</v>
      </c>
      <c r="D217" s="414" t="e">
        <f t="shared" si="57"/>
        <v>#DIV/0!</v>
      </c>
      <c r="E217" s="414" t="e">
        <f t="shared" si="58"/>
        <v>#DIV/0!</v>
      </c>
      <c r="F217" s="488">
        <f t="shared" si="59"/>
        <v>7.301587301587302E-2</v>
      </c>
      <c r="G217" s="280">
        <f t="shared" si="59"/>
        <v>7.53393665158371E-2</v>
      </c>
      <c r="H217" s="281">
        <f t="shared" si="60"/>
        <v>-2.3234934999640799E-3</v>
      </c>
      <c r="I217" s="280">
        <f t="shared" si="61"/>
        <v>-1.2007915456191322E-2</v>
      </c>
      <c r="J217" s="281">
        <f t="shared" si="62"/>
        <v>0.83554376657824925</v>
      </c>
      <c r="K217" s="454">
        <f t="shared" si="63"/>
        <v>0.10154211150652433</v>
      </c>
      <c r="L217" s="470">
        <f t="shared" si="64"/>
        <v>-4.0534153946842628E-2</v>
      </c>
      <c r="M217" s="440">
        <f t="shared" si="65"/>
        <v>0.60081434839733261</v>
      </c>
    </row>
    <row r="218" spans="1:14" s="101" customFormat="1" ht="15" customHeight="1">
      <c r="A218" s="503" t="s">
        <v>40</v>
      </c>
      <c r="B218" s="489">
        <f t="shared" si="56"/>
        <v>0.17982873453853473</v>
      </c>
      <c r="C218" s="651" t="e">
        <f t="shared" si="56"/>
        <v>#DIV/0!</v>
      </c>
      <c r="D218" s="417" t="e">
        <f t="shared" si="57"/>
        <v>#DIV/0!</v>
      </c>
      <c r="E218" s="417" t="e">
        <f t="shared" si="58"/>
        <v>#DIV/0!</v>
      </c>
      <c r="F218" s="489">
        <f t="shared" si="59"/>
        <v>0.19090009891196835</v>
      </c>
      <c r="G218" s="282">
        <f t="shared" si="59"/>
        <v>0.18991097922848665</v>
      </c>
      <c r="H218" s="275">
        <f t="shared" si="60"/>
        <v>9.8911968348169843E-4</v>
      </c>
      <c r="I218" s="282">
        <f t="shared" si="61"/>
        <v>-1.1071364373433618E-2</v>
      </c>
      <c r="J218" s="275">
        <f t="shared" si="62"/>
        <v>0.94200440734952651</v>
      </c>
      <c r="K218" s="455">
        <f t="shared" si="63"/>
        <v>0.18895348837209303</v>
      </c>
      <c r="L218" s="471">
        <f t="shared" si="64"/>
        <v>-9.1247538335582912E-3</v>
      </c>
      <c r="M218" s="441">
        <f t="shared" si="65"/>
        <v>0.9517089950962454</v>
      </c>
    </row>
    <row r="219" spans="1:14" ht="15" customHeight="1">
      <c r="A219" s="115" t="s">
        <v>26</v>
      </c>
      <c r="B219" s="450">
        <f t="shared" si="56"/>
        <v>0.32135728542914171</v>
      </c>
      <c r="C219" s="411" t="e">
        <f t="shared" si="56"/>
        <v>#DIV/0!</v>
      </c>
      <c r="D219" s="411" t="e">
        <f t="shared" si="57"/>
        <v>#DIV/0!</v>
      </c>
      <c r="E219" s="411" t="e">
        <f t="shared" si="58"/>
        <v>#DIV/0!</v>
      </c>
      <c r="F219" s="450">
        <f t="shared" si="59"/>
        <v>0.40906009490768436</v>
      </c>
      <c r="G219" s="278">
        <f t="shared" si="59"/>
        <v>0.4136674806837744</v>
      </c>
      <c r="H219" s="279">
        <f t="shared" si="60"/>
        <v>-4.607385776090045E-3</v>
      </c>
      <c r="I219" s="278">
        <f t="shared" si="61"/>
        <v>-8.7702809478542643E-2</v>
      </c>
      <c r="J219" s="279">
        <f t="shared" si="62"/>
        <v>0.7855992051770897</v>
      </c>
      <c r="K219" s="452">
        <f t="shared" si="63"/>
        <v>0.46928006030908404</v>
      </c>
      <c r="L219" s="468">
        <f t="shared" si="64"/>
        <v>-0.14792277487994232</v>
      </c>
      <c r="M219" s="438">
        <f t="shared" si="65"/>
        <v>0.68478785401085385</v>
      </c>
      <c r="N219" s="105"/>
    </row>
    <row r="220" spans="1:14" s="635" customFormat="1" ht="15" customHeight="1">
      <c r="A220" s="661" t="s">
        <v>99</v>
      </c>
      <c r="B220" s="662">
        <f>(B175-B191)/(B119-B135)</f>
        <v>0.12725113070492025</v>
      </c>
      <c r="C220" s="663" t="e">
        <f>(C175-C191)/(C119-C135)</f>
        <v>#DIV/0!</v>
      </c>
      <c r="D220" s="663" t="e">
        <f>B220-C220</f>
        <v>#DIV/0!</v>
      </c>
      <c r="E220" s="663" t="e">
        <f>B220/C220</f>
        <v>#DIV/0!</v>
      </c>
      <c r="F220" s="662">
        <f>(F175-F191)/(F119-F135)</f>
        <v>0.14307598318576811</v>
      </c>
      <c r="G220" s="664">
        <f>(G175-G191)/(G119-G135)</f>
        <v>0.14247027071838472</v>
      </c>
      <c r="H220" s="665">
        <f t="shared" si="60"/>
        <v>6.0571246738339024E-4</v>
      </c>
      <c r="I220" s="664">
        <f t="shared" si="61"/>
        <v>-1.5824852480847862E-2</v>
      </c>
      <c r="J220" s="665">
        <f t="shared" si="62"/>
        <v>0.88939546576240491</v>
      </c>
      <c r="K220" s="662">
        <f>(K175-K191)/(K119-K135)</f>
        <v>0.13445733385764841</v>
      </c>
      <c r="L220" s="666">
        <f>B220-K220</f>
        <v>-7.2062031527281578E-3</v>
      </c>
      <c r="M220" s="667">
        <f>B220/K220</f>
        <v>0.94640528005443381</v>
      </c>
      <c r="N220" s="579"/>
    </row>
    <row r="221" spans="1:14" s="105" customFormat="1" ht="15" customHeight="1">
      <c r="A221" s="115" t="s">
        <v>32</v>
      </c>
      <c r="B221" s="450">
        <f t="shared" ref="B221:C224" si="66">B194/(B138+B54)</f>
        <v>5.379370061694988E-2</v>
      </c>
      <c r="C221" s="411" t="e">
        <f t="shared" si="66"/>
        <v>#DIV/0!</v>
      </c>
      <c r="D221" s="411" t="e">
        <f t="shared" si="57"/>
        <v>#DIV/0!</v>
      </c>
      <c r="E221" s="411" t="e">
        <f t="shared" si="58"/>
        <v>#DIV/0!</v>
      </c>
      <c r="F221" s="450">
        <f t="shared" ref="F221:G224" si="67">F194/(F138+F54)</f>
        <v>7.131174353941773E-2</v>
      </c>
      <c r="G221" s="278">
        <f t="shared" si="67"/>
        <v>7.5320688520995507E-2</v>
      </c>
      <c r="H221" s="279">
        <f t="shared" si="60"/>
        <v>-4.0089449815777778E-3</v>
      </c>
      <c r="I221" s="278">
        <f t="shared" si="61"/>
        <v>-1.751804292246785E-2</v>
      </c>
      <c r="J221" s="279">
        <f t="shared" si="62"/>
        <v>0.75434560911016413</v>
      </c>
      <c r="K221" s="452">
        <f>K194/(K138+K54)</f>
        <v>5.2888527257933277E-2</v>
      </c>
      <c r="L221" s="468">
        <f t="shared" si="64"/>
        <v>9.0517335901660334E-4</v>
      </c>
      <c r="M221" s="438">
        <f t="shared" si="65"/>
        <v>1.0171147393574063</v>
      </c>
    </row>
    <row r="222" spans="1:14" s="3" customFormat="1" ht="15" customHeight="1">
      <c r="A222" s="28" t="s">
        <v>33</v>
      </c>
      <c r="B222" s="488">
        <f t="shared" si="66"/>
        <v>5.0227218368811291E-2</v>
      </c>
      <c r="C222" s="411" t="e">
        <f t="shared" si="66"/>
        <v>#DIV/0!</v>
      </c>
      <c r="D222" s="414" t="e">
        <f t="shared" si="57"/>
        <v>#DIV/0!</v>
      </c>
      <c r="E222" s="414" t="e">
        <f t="shared" si="58"/>
        <v>#DIV/0!</v>
      </c>
      <c r="F222" s="488">
        <f t="shared" si="67"/>
        <v>6.7256637168141606E-2</v>
      </c>
      <c r="G222" s="280">
        <f t="shared" si="67"/>
        <v>6.7256637168141606E-2</v>
      </c>
      <c r="H222" s="281">
        <f t="shared" si="60"/>
        <v>0</v>
      </c>
      <c r="I222" s="280">
        <f t="shared" si="61"/>
        <v>-1.7029418799330315E-2</v>
      </c>
      <c r="J222" s="281">
        <f t="shared" si="62"/>
        <v>0.74679943100995716</v>
      </c>
      <c r="K222" s="454">
        <f>K195/(K139+K55)</f>
        <v>3.4420289855072464E-2</v>
      </c>
      <c r="L222" s="470">
        <f t="shared" si="64"/>
        <v>1.5806928513738827E-2</v>
      </c>
      <c r="M222" s="440">
        <f t="shared" si="65"/>
        <v>1.4592328705044122</v>
      </c>
    </row>
    <row r="223" spans="1:14" s="101" customFormat="1" ht="15" customHeight="1">
      <c r="A223" s="28" t="s">
        <v>35</v>
      </c>
      <c r="B223" s="488">
        <f t="shared" si="66"/>
        <v>4.3918019696566404E-2</v>
      </c>
      <c r="C223" s="411" t="e">
        <f t="shared" si="66"/>
        <v>#DIV/0!</v>
      </c>
      <c r="D223" s="414" t="e">
        <f t="shared" si="57"/>
        <v>#DIV/0!</v>
      </c>
      <c r="E223" s="414" t="e">
        <f t="shared" si="58"/>
        <v>#DIV/0!</v>
      </c>
      <c r="F223" s="488">
        <f t="shared" si="67"/>
        <v>6.2192277792174129E-2</v>
      </c>
      <c r="G223" s="280">
        <f t="shared" si="67"/>
        <v>6.8650482902636381E-2</v>
      </c>
      <c r="H223" s="281">
        <f t="shared" si="60"/>
        <v>-6.458205110462252E-3</v>
      </c>
      <c r="I223" s="280">
        <f t="shared" si="61"/>
        <v>-1.8274258095607725E-2</v>
      </c>
      <c r="J223" s="281">
        <f t="shared" si="62"/>
        <v>0.70616515837104077</v>
      </c>
      <c r="K223" s="454">
        <f>K196/(K140+K56)</f>
        <v>4.7632629777524242E-2</v>
      </c>
      <c r="L223" s="470">
        <f t="shared" si="64"/>
        <v>-3.7146100809578378E-3</v>
      </c>
      <c r="M223" s="440">
        <f t="shared" si="65"/>
        <v>0.92201543147402287</v>
      </c>
    </row>
    <row r="224" spans="1:14" s="630" customFormat="1" ht="15" customHeight="1">
      <c r="A224" s="668" t="s">
        <v>98</v>
      </c>
      <c r="B224" s="669">
        <f t="shared" si="66"/>
        <v>9.3774019984627172E-2</v>
      </c>
      <c r="C224" s="670" t="e">
        <f t="shared" si="66"/>
        <v>#DIV/0!</v>
      </c>
      <c r="D224" s="670" t="e">
        <f>B224-C224</f>
        <v>#DIV/0!</v>
      </c>
      <c r="E224" s="670" t="e">
        <f>B224/C224</f>
        <v>#DIV/0!</v>
      </c>
      <c r="F224" s="669">
        <f t="shared" si="67"/>
        <v>0.11375864719446577</v>
      </c>
      <c r="G224" s="671">
        <f t="shared" si="67"/>
        <v>0.12200772200772203</v>
      </c>
      <c r="H224" s="672">
        <f t="shared" si="60"/>
        <v>-8.249074813256263E-3</v>
      </c>
      <c r="I224" s="671">
        <f t="shared" si="61"/>
        <v>-1.9984627209838596E-2</v>
      </c>
      <c r="J224" s="672">
        <f t="shared" si="62"/>
        <v>0.82432432432432423</v>
      </c>
      <c r="K224" s="673">
        <f>K197/(K141+K57)</f>
        <v>0.12570965125709649</v>
      </c>
      <c r="L224" s="674">
        <f>B224-K224</f>
        <v>-3.1935631272469317E-2</v>
      </c>
      <c r="M224" s="675">
        <f>B224/K224</f>
        <v>0.74595720413577626</v>
      </c>
    </row>
  </sheetData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zoomScale="92" zoomScaleNormal="92" workbookViewId="0">
      <selection activeCell="B140" sqref="B140"/>
    </sheetView>
  </sheetViews>
  <sheetFormatPr defaultRowHeight="13.2"/>
  <cols>
    <col min="1" max="1" width="35.6640625" customWidth="1"/>
    <col min="2" max="8" width="15.6640625" customWidth="1"/>
    <col min="9" max="9" width="15.6640625" style="306" customWidth="1"/>
    <col min="10" max="10" width="15.6640625" style="308" customWidth="1"/>
    <col min="11" max="13" width="15.6640625" customWidth="1"/>
  </cols>
  <sheetData>
    <row r="1" spans="1:13" ht="21">
      <c r="A1" s="4" t="s">
        <v>456</v>
      </c>
      <c r="L1" s="130"/>
    </row>
    <row r="2" spans="1:13">
      <c r="L2" s="130"/>
    </row>
    <row r="3" spans="1:13" ht="15.6">
      <c r="A3" s="2" t="s">
        <v>457</v>
      </c>
      <c r="L3" s="130"/>
    </row>
    <row r="4" spans="1:13">
      <c r="A4" s="21"/>
      <c r="B4" s="21"/>
      <c r="C4" s="21"/>
      <c r="D4" s="21"/>
      <c r="E4" s="21"/>
      <c r="F4" s="21"/>
      <c r="G4" s="21"/>
      <c r="H4" s="21"/>
      <c r="I4" s="307"/>
      <c r="J4" s="309"/>
      <c r="K4" s="21"/>
      <c r="L4" s="21"/>
      <c r="M4" s="21"/>
    </row>
    <row r="5" spans="1:13" s="301" customFormat="1" ht="70.05" customHeight="1">
      <c r="A5" s="121" t="s">
        <v>46</v>
      </c>
      <c r="B5" s="337" t="s">
        <v>394</v>
      </c>
      <c r="C5" s="377" t="s">
        <v>395</v>
      </c>
      <c r="D5" s="378" t="s">
        <v>235</v>
      </c>
      <c r="E5" s="378" t="s">
        <v>236</v>
      </c>
      <c r="F5" s="339" t="s">
        <v>416</v>
      </c>
      <c r="G5" s="123" t="s">
        <v>417</v>
      </c>
      <c r="H5" s="258" t="s">
        <v>418</v>
      </c>
      <c r="I5" s="473" t="s">
        <v>419</v>
      </c>
      <c r="J5" s="310" t="s">
        <v>420</v>
      </c>
      <c r="K5" s="337" t="s">
        <v>458</v>
      </c>
      <c r="L5" s="394" t="s">
        <v>215</v>
      </c>
      <c r="M5" s="406" t="s">
        <v>183</v>
      </c>
    </row>
    <row r="6" spans="1:13">
      <c r="A6" s="10"/>
      <c r="B6" s="338" t="s">
        <v>16</v>
      </c>
      <c r="C6" s="20" t="s">
        <v>16</v>
      </c>
      <c r="D6" s="380" t="s">
        <v>16</v>
      </c>
      <c r="E6" s="380" t="s">
        <v>1</v>
      </c>
      <c r="F6" s="341" t="s">
        <v>16</v>
      </c>
      <c r="G6" s="27" t="s">
        <v>16</v>
      </c>
      <c r="H6" s="6" t="s">
        <v>16</v>
      </c>
      <c r="I6" s="474" t="s">
        <v>16</v>
      </c>
      <c r="J6" s="311" t="s">
        <v>1</v>
      </c>
      <c r="K6" s="338" t="s">
        <v>16</v>
      </c>
      <c r="L6" s="16" t="s">
        <v>16</v>
      </c>
      <c r="M6" s="407" t="s">
        <v>1</v>
      </c>
    </row>
    <row r="7" spans="1:13" ht="16.2" customHeight="1">
      <c r="A7" s="105" t="s">
        <v>17</v>
      </c>
      <c r="B7" s="283">
        <v>344.68</v>
      </c>
      <c r="C7" s="712"/>
      <c r="D7" s="383">
        <f>B7-C7</f>
        <v>344.68</v>
      </c>
      <c r="E7" s="384" t="e">
        <f>B7/C7</f>
        <v>#DIV/0!</v>
      </c>
      <c r="F7" s="283">
        <v>348.04</v>
      </c>
      <c r="G7" s="731">
        <v>345.97</v>
      </c>
      <c r="H7" s="289">
        <f>F7-G7</f>
        <v>2.0699999999999932</v>
      </c>
      <c r="I7" s="475">
        <f>B7-F7</f>
        <v>-3.3600000000000136</v>
      </c>
      <c r="J7" s="298">
        <f>B7/F7</f>
        <v>0.9903459372485921</v>
      </c>
      <c r="K7" s="112">
        <v>313.05</v>
      </c>
      <c r="L7" s="397">
        <f>B7-K7</f>
        <v>31.629999999999995</v>
      </c>
      <c r="M7" s="398">
        <f>B7/K7</f>
        <v>1.101038172815844</v>
      </c>
    </row>
    <row r="8" spans="1:13" ht="16.2" customHeight="1">
      <c r="A8" s="105" t="s">
        <v>18</v>
      </c>
      <c r="B8" s="283">
        <v>115.8</v>
      </c>
      <c r="C8" s="714"/>
      <c r="D8" s="383">
        <f t="shared" ref="D8:D20" si="0">B8-C8</f>
        <v>115.8</v>
      </c>
      <c r="E8" s="384" t="e">
        <f t="shared" ref="E8:E20" si="1">B8/C8</f>
        <v>#DIV/0!</v>
      </c>
      <c r="F8" s="283">
        <v>117.21</v>
      </c>
      <c r="G8" s="732">
        <v>117.21</v>
      </c>
      <c r="H8" s="259">
        <f t="shared" ref="H8:H20" si="2">F8-G8</f>
        <v>0</v>
      </c>
      <c r="I8" s="476">
        <f t="shared" ref="I8:I20" si="3">B8-F8</f>
        <v>-1.4099999999999966</v>
      </c>
      <c r="J8" s="299">
        <f t="shared" ref="J8:J20" si="4">B8/F8</f>
        <v>0.98797030970053756</v>
      </c>
      <c r="K8" s="117">
        <v>106.86</v>
      </c>
      <c r="L8" s="399">
        <f t="shared" ref="L8:L20" si="5">B8-K8</f>
        <v>8.9399999999999977</v>
      </c>
      <c r="M8" s="400">
        <f t="shared" ref="M8:M20" si="6">B8/K8</f>
        <v>1.0836608646827626</v>
      </c>
    </row>
    <row r="9" spans="1:13" ht="16.2" customHeight="1">
      <c r="A9" s="368" t="s">
        <v>19</v>
      </c>
      <c r="B9" s="456">
        <v>228.87</v>
      </c>
      <c r="C9" s="716"/>
      <c r="D9" s="386">
        <f t="shared" si="0"/>
        <v>228.87</v>
      </c>
      <c r="E9" s="387" t="e">
        <f t="shared" si="1"/>
        <v>#DIV/0!</v>
      </c>
      <c r="F9" s="456">
        <v>230.83</v>
      </c>
      <c r="G9" s="733">
        <v>228.76</v>
      </c>
      <c r="H9" s="371">
        <f t="shared" si="2"/>
        <v>2.0700000000000216</v>
      </c>
      <c r="I9" s="477">
        <f t="shared" si="3"/>
        <v>-1.960000000000008</v>
      </c>
      <c r="J9" s="457">
        <f t="shared" si="4"/>
        <v>0.99150890265563396</v>
      </c>
      <c r="K9" s="429">
        <v>206.19</v>
      </c>
      <c r="L9" s="401">
        <f t="shared" si="5"/>
        <v>22.680000000000007</v>
      </c>
      <c r="M9" s="402">
        <f t="shared" si="6"/>
        <v>1.1099956350938456</v>
      </c>
    </row>
    <row r="10" spans="1:13" ht="16.2" customHeight="1">
      <c r="A10" s="105" t="s">
        <v>20</v>
      </c>
      <c r="B10" s="283">
        <v>176.4</v>
      </c>
      <c r="C10" s="714"/>
      <c r="D10" s="383">
        <f t="shared" si="0"/>
        <v>176.4</v>
      </c>
      <c r="E10" s="384" t="e">
        <f t="shared" si="1"/>
        <v>#DIV/0!</v>
      </c>
      <c r="F10" s="283">
        <v>182.3</v>
      </c>
      <c r="G10" s="732">
        <v>180.4</v>
      </c>
      <c r="H10" s="259">
        <f t="shared" si="2"/>
        <v>1.9000000000000057</v>
      </c>
      <c r="I10" s="476">
        <f t="shared" si="3"/>
        <v>-5.9000000000000057</v>
      </c>
      <c r="J10" s="299">
        <f t="shared" si="4"/>
        <v>0.96763576522216121</v>
      </c>
      <c r="K10" s="117">
        <v>164.71</v>
      </c>
      <c r="L10" s="399">
        <f t="shared" si="5"/>
        <v>11.689999999999998</v>
      </c>
      <c r="M10" s="400">
        <f t="shared" si="6"/>
        <v>1.0709732256693583</v>
      </c>
    </row>
    <row r="11" spans="1:13" ht="16.2" customHeight="1">
      <c r="A11" s="3" t="s">
        <v>21</v>
      </c>
      <c r="B11" s="284">
        <v>57</v>
      </c>
      <c r="C11" s="718"/>
      <c r="D11" s="389">
        <f t="shared" si="0"/>
        <v>57</v>
      </c>
      <c r="E11" s="390" t="e">
        <f t="shared" si="1"/>
        <v>#DIV/0!</v>
      </c>
      <c r="F11" s="284">
        <v>57</v>
      </c>
      <c r="G11" s="573">
        <v>56</v>
      </c>
      <c r="H11" s="103">
        <f t="shared" si="2"/>
        <v>1</v>
      </c>
      <c r="I11" s="478">
        <f t="shared" si="3"/>
        <v>0</v>
      </c>
      <c r="J11" s="302">
        <f t="shared" si="4"/>
        <v>1</v>
      </c>
      <c r="K11" s="108">
        <v>56.8</v>
      </c>
      <c r="L11" s="458">
        <f t="shared" si="5"/>
        <v>0.20000000000000284</v>
      </c>
      <c r="M11" s="459">
        <f t="shared" si="6"/>
        <v>1.0035211267605635</v>
      </c>
    </row>
    <row r="12" spans="1:13" ht="16.2" customHeight="1">
      <c r="A12" s="3" t="s">
        <v>25</v>
      </c>
      <c r="B12" s="284">
        <v>107</v>
      </c>
      <c r="C12" s="718"/>
      <c r="D12" s="389">
        <f t="shared" si="0"/>
        <v>107</v>
      </c>
      <c r="E12" s="390" t="e">
        <f t="shared" si="1"/>
        <v>#DIV/0!</v>
      </c>
      <c r="F12" s="284">
        <v>111.6</v>
      </c>
      <c r="G12" s="573">
        <v>111</v>
      </c>
      <c r="H12" s="103">
        <f t="shared" si="2"/>
        <v>0.59999999999999432</v>
      </c>
      <c r="I12" s="478">
        <f t="shared" si="3"/>
        <v>-4.5999999999999943</v>
      </c>
      <c r="J12" s="302">
        <f t="shared" si="4"/>
        <v>0.95878136200716846</v>
      </c>
      <c r="K12" s="108">
        <v>96.5</v>
      </c>
      <c r="L12" s="458">
        <f t="shared" si="5"/>
        <v>10.5</v>
      </c>
      <c r="M12" s="459">
        <f t="shared" si="6"/>
        <v>1.1088082901554404</v>
      </c>
    </row>
    <row r="13" spans="1:13" ht="16.2" customHeight="1">
      <c r="A13" s="34" t="s">
        <v>47</v>
      </c>
      <c r="B13" s="285">
        <v>9.4</v>
      </c>
      <c r="C13" s="720"/>
      <c r="D13" s="392">
        <f t="shared" si="0"/>
        <v>9.4</v>
      </c>
      <c r="E13" s="393" t="e">
        <f t="shared" si="1"/>
        <v>#DIV/0!</v>
      </c>
      <c r="F13" s="285">
        <v>10.3</v>
      </c>
      <c r="G13" s="734">
        <v>10.1</v>
      </c>
      <c r="H13" s="72">
        <f t="shared" si="2"/>
        <v>0.20000000000000107</v>
      </c>
      <c r="I13" s="479">
        <f t="shared" si="3"/>
        <v>-0.90000000000000036</v>
      </c>
      <c r="J13" s="303">
        <f t="shared" si="4"/>
        <v>0.9126213592233009</v>
      </c>
      <c r="K13" s="109">
        <v>9.1999999999999993</v>
      </c>
      <c r="L13" s="253">
        <f t="shared" si="5"/>
        <v>0.20000000000000107</v>
      </c>
      <c r="M13" s="460">
        <f t="shared" si="6"/>
        <v>1.0217391304347827</v>
      </c>
    </row>
    <row r="14" spans="1:13" ht="16.2" customHeight="1">
      <c r="A14" s="105" t="s">
        <v>24</v>
      </c>
      <c r="B14" s="283">
        <v>17.690000000000001</v>
      </c>
      <c r="C14" s="714"/>
      <c r="D14" s="383">
        <f t="shared" si="0"/>
        <v>17.690000000000001</v>
      </c>
      <c r="E14" s="384" t="e">
        <f t="shared" si="1"/>
        <v>#DIV/0!</v>
      </c>
      <c r="F14" s="283">
        <v>16.84</v>
      </c>
      <c r="G14" s="732">
        <v>16.82</v>
      </c>
      <c r="H14" s="259">
        <f t="shared" si="2"/>
        <v>1.9999999999999574E-2</v>
      </c>
      <c r="I14" s="476">
        <f t="shared" si="3"/>
        <v>0.85000000000000142</v>
      </c>
      <c r="J14" s="299">
        <f t="shared" si="4"/>
        <v>1.0504750593824228</v>
      </c>
      <c r="K14" s="117">
        <v>15.47</v>
      </c>
      <c r="L14" s="399">
        <f t="shared" si="5"/>
        <v>2.2200000000000006</v>
      </c>
      <c r="M14" s="400">
        <f t="shared" si="6"/>
        <v>1.1435035552682611</v>
      </c>
    </row>
    <row r="15" spans="1:13" s="105" customFormat="1" ht="16.2" customHeight="1">
      <c r="A15" s="126" t="s">
        <v>26</v>
      </c>
      <c r="B15" s="283">
        <v>13.8</v>
      </c>
      <c r="C15" s="714"/>
      <c r="D15" s="383">
        <f t="shared" si="0"/>
        <v>13.8</v>
      </c>
      <c r="E15" s="384" t="e">
        <f t="shared" si="1"/>
        <v>#DIV/0!</v>
      </c>
      <c r="F15" s="283">
        <v>12.9</v>
      </c>
      <c r="G15" s="732">
        <v>12.9</v>
      </c>
      <c r="H15" s="259">
        <f t="shared" si="2"/>
        <v>0</v>
      </c>
      <c r="I15" s="476">
        <f t="shared" si="3"/>
        <v>0.90000000000000036</v>
      </c>
      <c r="J15" s="299">
        <f t="shared" si="4"/>
        <v>1.0697674418604652</v>
      </c>
      <c r="K15" s="117">
        <v>11.79</v>
      </c>
      <c r="L15" s="399">
        <f t="shared" si="5"/>
        <v>2.0100000000000016</v>
      </c>
      <c r="M15" s="400">
        <f t="shared" si="6"/>
        <v>1.1704834605597967</v>
      </c>
    </row>
    <row r="16" spans="1:13" s="579" customFormat="1" ht="16.2" customHeight="1">
      <c r="A16" s="658" t="s">
        <v>102</v>
      </c>
      <c r="B16" s="588">
        <f>B7-B15</f>
        <v>330.88</v>
      </c>
      <c r="C16" s="722"/>
      <c r="D16" s="589">
        <f t="shared" si="0"/>
        <v>330.88</v>
      </c>
      <c r="E16" s="581" t="e">
        <f t="shared" si="1"/>
        <v>#DIV/0!</v>
      </c>
      <c r="F16" s="588">
        <f>F7-F15</f>
        <v>335.14000000000004</v>
      </c>
      <c r="G16" s="735">
        <v>333.07000000000005</v>
      </c>
      <c r="H16" s="593">
        <f>F16-G16</f>
        <v>2.0699999999999932</v>
      </c>
      <c r="I16" s="601">
        <f>B16-F16</f>
        <v>-4.2600000000000477</v>
      </c>
      <c r="J16" s="594">
        <f>B16/F16</f>
        <v>0.98728889419347121</v>
      </c>
      <c r="K16" s="588">
        <f>K7-K15</f>
        <v>301.26</v>
      </c>
      <c r="L16" s="602">
        <f>B16-K16</f>
        <v>29.620000000000005</v>
      </c>
      <c r="M16" s="586">
        <f>B16/K16</f>
        <v>1.0983203877049725</v>
      </c>
    </row>
    <row r="17" spans="1:13" s="596" customFormat="1" ht="16.2" customHeight="1">
      <c r="A17" s="659" t="s">
        <v>103</v>
      </c>
      <c r="B17" s="580">
        <f>B15/B7</f>
        <v>4.0037135894162704E-2</v>
      </c>
      <c r="C17" s="724"/>
      <c r="D17" s="581">
        <f t="shared" si="0"/>
        <v>4.0037135894162704E-2</v>
      </c>
      <c r="E17" s="581" t="e">
        <f t="shared" si="1"/>
        <v>#DIV/0!</v>
      </c>
      <c r="F17" s="580">
        <f>F15/F7</f>
        <v>3.7064705206298128E-2</v>
      </c>
      <c r="G17" s="582">
        <v>3.7286469925138017E-2</v>
      </c>
      <c r="H17" s="583">
        <f>F17-G17</f>
        <v>-2.2176471883988969E-4</v>
      </c>
      <c r="I17" s="582">
        <f>B17-F17</f>
        <v>2.9724306878645759E-3</v>
      </c>
      <c r="J17" s="594">
        <f>B17/F17</f>
        <v>1.0801957191166192</v>
      </c>
      <c r="K17" s="580">
        <f>K15/K7</f>
        <v>3.7661715380929557E-2</v>
      </c>
      <c r="L17" s="585">
        <f>B17-K17</f>
        <v>2.3754205132331466E-3</v>
      </c>
      <c r="M17" s="586">
        <f>B17/K17</f>
        <v>1.063072552304295</v>
      </c>
    </row>
    <row r="18" spans="1:13" ht="16.2" customHeight="1">
      <c r="A18" s="118" t="s">
        <v>55</v>
      </c>
      <c r="B18" s="102">
        <v>2.4500000000000002</v>
      </c>
      <c r="C18" s="718"/>
      <c r="D18" s="389">
        <f t="shared" si="0"/>
        <v>2.4500000000000002</v>
      </c>
      <c r="E18" s="390" t="e">
        <f t="shared" si="1"/>
        <v>#DIV/0!</v>
      </c>
      <c r="F18" s="102">
        <v>2.42</v>
      </c>
      <c r="G18" s="573">
        <v>2.39</v>
      </c>
      <c r="H18" s="103">
        <f t="shared" si="2"/>
        <v>2.9999999999999805E-2</v>
      </c>
      <c r="I18" s="478">
        <f t="shared" si="3"/>
        <v>3.0000000000000249E-2</v>
      </c>
      <c r="J18" s="302">
        <f t="shared" si="4"/>
        <v>1.0123966942148761</v>
      </c>
      <c r="K18" s="108">
        <v>2.3199999999999998</v>
      </c>
      <c r="L18" s="458">
        <f t="shared" si="5"/>
        <v>0.13000000000000034</v>
      </c>
      <c r="M18" s="459">
        <f t="shared" si="6"/>
        <v>1.0560344827586208</v>
      </c>
    </row>
    <row r="19" spans="1:13" ht="16.2" customHeight="1">
      <c r="A19" s="3" t="s">
        <v>36</v>
      </c>
      <c r="B19" s="102">
        <v>0.26</v>
      </c>
      <c r="C19" s="718"/>
      <c r="D19" s="389">
        <f t="shared" si="0"/>
        <v>0.26</v>
      </c>
      <c r="E19" s="390" t="e">
        <f t="shared" si="1"/>
        <v>#DIV/0!</v>
      </c>
      <c r="F19" s="102">
        <v>0.24</v>
      </c>
      <c r="G19" s="573">
        <v>0.24</v>
      </c>
      <c r="H19" s="103">
        <f t="shared" si="2"/>
        <v>0</v>
      </c>
      <c r="I19" s="478">
        <f t="shared" si="3"/>
        <v>2.0000000000000018E-2</v>
      </c>
      <c r="J19" s="302">
        <f t="shared" si="4"/>
        <v>1.0833333333333335</v>
      </c>
      <c r="K19" s="108">
        <v>0.24</v>
      </c>
      <c r="L19" s="458">
        <f t="shared" si="5"/>
        <v>2.0000000000000018E-2</v>
      </c>
      <c r="M19" s="459">
        <f t="shared" si="6"/>
        <v>1.0833333333333335</v>
      </c>
    </row>
    <row r="20" spans="1:13" ht="16.2" customHeight="1">
      <c r="A20" s="34" t="s">
        <v>37</v>
      </c>
      <c r="B20" s="84">
        <v>0.42</v>
      </c>
      <c r="C20" s="720"/>
      <c r="D20" s="392">
        <f t="shared" si="0"/>
        <v>0.42</v>
      </c>
      <c r="E20" s="393" t="e">
        <f t="shared" si="1"/>
        <v>#DIV/0!</v>
      </c>
      <c r="F20" s="84">
        <v>0.51</v>
      </c>
      <c r="G20" s="734">
        <v>0.51</v>
      </c>
      <c r="H20" s="72">
        <f t="shared" si="2"/>
        <v>0</v>
      </c>
      <c r="I20" s="479">
        <f t="shared" si="3"/>
        <v>-9.0000000000000024E-2</v>
      </c>
      <c r="J20" s="303">
        <f t="shared" si="4"/>
        <v>0.82352941176470584</v>
      </c>
      <c r="K20" s="109">
        <v>0.33</v>
      </c>
      <c r="L20" s="253">
        <f t="shared" si="5"/>
        <v>8.9999999999999969E-2</v>
      </c>
      <c r="M20" s="460">
        <f t="shared" si="6"/>
        <v>1.2727272727272727</v>
      </c>
    </row>
    <row r="23" spans="1:13" ht="15.6">
      <c r="A23" s="2" t="s">
        <v>459</v>
      </c>
    </row>
    <row r="24" spans="1:13">
      <c r="A24" s="21"/>
      <c r="B24" s="21"/>
      <c r="C24" s="21"/>
      <c r="D24" s="21"/>
      <c r="E24" s="21"/>
      <c r="F24" s="21"/>
      <c r="G24" s="21"/>
      <c r="H24" s="21"/>
      <c r="I24" s="307"/>
      <c r="J24" s="309"/>
      <c r="K24" s="21"/>
      <c r="L24" s="88"/>
    </row>
    <row r="25" spans="1:13" ht="60" customHeight="1">
      <c r="A25" s="482" t="s">
        <v>56</v>
      </c>
      <c r="B25" s="337" t="s">
        <v>396</v>
      </c>
      <c r="C25" s="377" t="s">
        <v>397</v>
      </c>
      <c r="D25" s="378" t="s">
        <v>239</v>
      </c>
      <c r="E25" s="378" t="s">
        <v>240</v>
      </c>
      <c r="F25" s="339" t="s">
        <v>421</v>
      </c>
      <c r="G25" s="123" t="s">
        <v>422</v>
      </c>
      <c r="H25" s="258" t="s">
        <v>423</v>
      </c>
      <c r="I25" s="473" t="s">
        <v>424</v>
      </c>
      <c r="J25" s="310" t="s">
        <v>425</v>
      </c>
      <c r="K25" s="337" t="s">
        <v>460</v>
      </c>
      <c r="L25" s="394" t="s">
        <v>184</v>
      </c>
      <c r="M25" s="406" t="s">
        <v>461</v>
      </c>
    </row>
    <row r="26" spans="1:13">
      <c r="A26" s="483"/>
      <c r="B26" s="338" t="s">
        <v>16</v>
      </c>
      <c r="C26" s="20" t="s">
        <v>16</v>
      </c>
      <c r="D26" s="380" t="s">
        <v>16</v>
      </c>
      <c r="E26" s="380" t="s">
        <v>1</v>
      </c>
      <c r="F26" s="341" t="s">
        <v>16</v>
      </c>
      <c r="G26" s="27" t="s">
        <v>16</v>
      </c>
      <c r="H26" s="6" t="s">
        <v>16</v>
      </c>
      <c r="I26" s="474" t="s">
        <v>16</v>
      </c>
      <c r="J26" s="311" t="s">
        <v>1</v>
      </c>
      <c r="K26" s="338" t="s">
        <v>16</v>
      </c>
      <c r="L26" s="16" t="s">
        <v>16</v>
      </c>
      <c r="M26" s="407" t="s">
        <v>1</v>
      </c>
    </row>
    <row r="27" spans="1:13" ht="16.2" customHeight="1">
      <c r="A27" s="484" t="s">
        <v>17</v>
      </c>
      <c r="B27" s="111">
        <v>149.65</v>
      </c>
      <c r="C27" s="712"/>
      <c r="D27" s="383">
        <f>B27-C27</f>
        <v>149.65</v>
      </c>
      <c r="E27" s="384" t="e">
        <f>B27/C27</f>
        <v>#DIV/0!</v>
      </c>
      <c r="F27" s="111">
        <v>144.6</v>
      </c>
      <c r="G27" s="731">
        <v>143.30000000000001</v>
      </c>
      <c r="H27" s="289">
        <f>F27-G27</f>
        <v>1.2999999999999829</v>
      </c>
      <c r="I27" s="475">
        <f>B27-F27</f>
        <v>5.0500000000000114</v>
      </c>
      <c r="J27" s="298">
        <f>B27/F27</f>
        <v>1.0349239280774551</v>
      </c>
      <c r="K27" s="112">
        <v>132.22</v>
      </c>
      <c r="L27" s="397">
        <f>B27-K27</f>
        <v>17.430000000000007</v>
      </c>
      <c r="M27" s="398">
        <f>B27/K27</f>
        <v>1.1318257449705038</v>
      </c>
    </row>
    <row r="28" spans="1:13" ht="16.2" customHeight="1">
      <c r="A28" s="484" t="s">
        <v>18</v>
      </c>
      <c r="B28" s="116">
        <v>58.51</v>
      </c>
      <c r="C28" s="714"/>
      <c r="D28" s="383">
        <f t="shared" ref="D28:D40" si="7">B28-C28</f>
        <v>58.51</v>
      </c>
      <c r="E28" s="384" t="e">
        <f t="shared" ref="E28:E40" si="8">B28/C28</f>
        <v>#DIV/0!</v>
      </c>
      <c r="F28" s="116">
        <v>55.79</v>
      </c>
      <c r="G28" s="732">
        <v>55.11</v>
      </c>
      <c r="H28" s="259">
        <f t="shared" ref="H28:H40" si="9">F28-G28</f>
        <v>0.67999999999999972</v>
      </c>
      <c r="I28" s="476">
        <f t="shared" ref="I28:I40" si="10">B28-F28</f>
        <v>2.7199999999999989</v>
      </c>
      <c r="J28" s="299">
        <f t="shared" ref="J28:J40" si="11">B28/F28</f>
        <v>1.048754257035311</v>
      </c>
      <c r="K28" s="117">
        <v>52.69</v>
      </c>
      <c r="L28" s="399">
        <f t="shared" ref="L28:L40" si="12">B28-K28</f>
        <v>5.82</v>
      </c>
      <c r="M28" s="400">
        <f t="shared" ref="M28:M40" si="13">B28/K28</f>
        <v>1.1104573922945531</v>
      </c>
    </row>
    <row r="29" spans="1:13" ht="16.2" customHeight="1">
      <c r="A29" s="485" t="s">
        <v>19</v>
      </c>
      <c r="B29" s="369">
        <v>91.05</v>
      </c>
      <c r="C29" s="716"/>
      <c r="D29" s="386">
        <f t="shared" si="7"/>
        <v>91.05</v>
      </c>
      <c r="E29" s="387" t="e">
        <f t="shared" si="8"/>
        <v>#DIV/0!</v>
      </c>
      <c r="F29" s="369">
        <v>88.8</v>
      </c>
      <c r="G29" s="733">
        <v>88.19</v>
      </c>
      <c r="H29" s="371">
        <f t="shared" si="9"/>
        <v>0.60999999999999943</v>
      </c>
      <c r="I29" s="477">
        <f t="shared" si="10"/>
        <v>2.25</v>
      </c>
      <c r="J29" s="457">
        <f t="shared" si="11"/>
        <v>1.0253378378378379</v>
      </c>
      <c r="K29" s="429">
        <v>79.53</v>
      </c>
      <c r="L29" s="401">
        <f t="shared" si="12"/>
        <v>11.519999999999996</v>
      </c>
      <c r="M29" s="402">
        <f t="shared" si="13"/>
        <v>1.1448509996227838</v>
      </c>
    </row>
    <row r="30" spans="1:13" ht="16.2" customHeight="1">
      <c r="A30" s="484" t="s">
        <v>20</v>
      </c>
      <c r="B30" s="116">
        <v>80.849999999999994</v>
      </c>
      <c r="C30" s="714"/>
      <c r="D30" s="383">
        <f t="shared" si="7"/>
        <v>80.849999999999994</v>
      </c>
      <c r="E30" s="384" t="e">
        <f t="shared" si="8"/>
        <v>#DIV/0!</v>
      </c>
      <c r="F30" s="116">
        <v>80.27</v>
      </c>
      <c r="G30" s="732">
        <v>80.069999999999993</v>
      </c>
      <c r="H30" s="259">
        <f t="shared" si="9"/>
        <v>0.20000000000000284</v>
      </c>
      <c r="I30" s="476">
        <f t="shared" si="10"/>
        <v>0.57999999999999829</v>
      </c>
      <c r="J30" s="299">
        <f t="shared" si="11"/>
        <v>1.0072256135542543</v>
      </c>
      <c r="K30" s="117">
        <v>71.709999999999994</v>
      </c>
      <c r="L30" s="399">
        <f t="shared" si="12"/>
        <v>9.14</v>
      </c>
      <c r="M30" s="400">
        <f t="shared" si="13"/>
        <v>1.1274578162041557</v>
      </c>
    </row>
    <row r="31" spans="1:13" ht="16.2" customHeight="1">
      <c r="A31" s="486" t="s">
        <v>21</v>
      </c>
      <c r="B31" s="102">
        <v>9</v>
      </c>
      <c r="C31" s="718"/>
      <c r="D31" s="389">
        <f t="shared" si="7"/>
        <v>9</v>
      </c>
      <c r="E31" s="390" t="e">
        <f t="shared" si="8"/>
        <v>#DIV/0!</v>
      </c>
      <c r="F31" s="102">
        <v>9</v>
      </c>
      <c r="G31" s="573">
        <v>9</v>
      </c>
      <c r="H31" s="103">
        <f t="shared" si="9"/>
        <v>0</v>
      </c>
      <c r="I31" s="478">
        <f t="shared" si="10"/>
        <v>0</v>
      </c>
      <c r="J31" s="302">
        <f t="shared" si="11"/>
        <v>1</v>
      </c>
      <c r="K31" s="108">
        <v>9.92</v>
      </c>
      <c r="L31" s="458">
        <f t="shared" si="12"/>
        <v>-0.91999999999999993</v>
      </c>
      <c r="M31" s="459">
        <f t="shared" si="13"/>
        <v>0.907258064516129</v>
      </c>
    </row>
    <row r="32" spans="1:13" ht="16.2" customHeight="1">
      <c r="A32" s="486" t="s">
        <v>25</v>
      </c>
      <c r="B32" s="102">
        <v>63.5</v>
      </c>
      <c r="C32" s="718"/>
      <c r="D32" s="389">
        <f t="shared" si="7"/>
        <v>63.5</v>
      </c>
      <c r="E32" s="390" t="e">
        <f t="shared" si="8"/>
        <v>#DIV/0!</v>
      </c>
      <c r="F32" s="102">
        <v>61.9</v>
      </c>
      <c r="G32" s="573">
        <v>61.9</v>
      </c>
      <c r="H32" s="103">
        <f t="shared" si="9"/>
        <v>0</v>
      </c>
      <c r="I32" s="478">
        <f t="shared" si="10"/>
        <v>1.6000000000000014</v>
      </c>
      <c r="J32" s="302">
        <f t="shared" si="11"/>
        <v>1.025848142164782</v>
      </c>
      <c r="K32" s="108">
        <v>54.38</v>
      </c>
      <c r="L32" s="458">
        <f t="shared" si="12"/>
        <v>9.1199999999999974</v>
      </c>
      <c r="M32" s="459">
        <f t="shared" si="13"/>
        <v>1.1677087164398676</v>
      </c>
    </row>
    <row r="33" spans="1:13" ht="16.2" customHeight="1">
      <c r="A33" s="355" t="s">
        <v>47</v>
      </c>
      <c r="B33" s="84">
        <v>5.5</v>
      </c>
      <c r="C33" s="720"/>
      <c r="D33" s="392">
        <f t="shared" si="7"/>
        <v>5.5</v>
      </c>
      <c r="E33" s="393" t="e">
        <f t="shared" si="8"/>
        <v>#DIV/0!</v>
      </c>
      <c r="F33" s="84">
        <v>6.3</v>
      </c>
      <c r="G33" s="734">
        <v>6.2</v>
      </c>
      <c r="H33" s="72">
        <f t="shared" si="9"/>
        <v>9.9999999999999645E-2</v>
      </c>
      <c r="I33" s="479">
        <f t="shared" si="10"/>
        <v>-0.79999999999999982</v>
      </c>
      <c r="J33" s="303">
        <f t="shared" si="11"/>
        <v>0.87301587301587302</v>
      </c>
      <c r="K33" s="109">
        <v>5.3140000000000001</v>
      </c>
      <c r="L33" s="253">
        <f t="shared" si="12"/>
        <v>0.18599999999999994</v>
      </c>
      <c r="M33" s="460">
        <f t="shared" si="13"/>
        <v>1.0350018818216034</v>
      </c>
    </row>
    <row r="34" spans="1:13" ht="16.2" customHeight="1">
      <c r="A34" s="484" t="s">
        <v>24</v>
      </c>
      <c r="B34" s="116">
        <v>0.38</v>
      </c>
      <c r="C34" s="714"/>
      <c r="D34" s="383">
        <f t="shared" si="7"/>
        <v>0.38</v>
      </c>
      <c r="E34" s="384" t="e">
        <f t="shared" si="8"/>
        <v>#DIV/0!</v>
      </c>
      <c r="F34" s="116">
        <v>0.38</v>
      </c>
      <c r="G34" s="732">
        <v>0.38</v>
      </c>
      <c r="H34" s="259">
        <f t="shared" si="9"/>
        <v>0</v>
      </c>
      <c r="I34" s="476">
        <f t="shared" si="10"/>
        <v>0</v>
      </c>
      <c r="J34" s="299">
        <f t="shared" si="11"/>
        <v>1</v>
      </c>
      <c r="K34" s="117">
        <v>0.32</v>
      </c>
      <c r="L34" s="399">
        <f t="shared" si="12"/>
        <v>0.06</v>
      </c>
      <c r="M34" s="400">
        <f t="shared" si="13"/>
        <v>1.1875</v>
      </c>
    </row>
    <row r="35" spans="1:13" s="105" customFormat="1" ht="16.2" customHeight="1">
      <c r="A35" s="484" t="s">
        <v>26</v>
      </c>
      <c r="B35" s="116">
        <v>0.15</v>
      </c>
      <c r="C35" s="714"/>
      <c r="D35" s="383">
        <f t="shared" si="7"/>
        <v>0.15</v>
      </c>
      <c r="E35" s="384" t="e">
        <f t="shared" si="8"/>
        <v>#DIV/0!</v>
      </c>
      <c r="F35" s="116">
        <v>0.15</v>
      </c>
      <c r="G35" s="732">
        <v>0.15</v>
      </c>
      <c r="H35" s="259">
        <f t="shared" si="9"/>
        <v>0</v>
      </c>
      <c r="I35" s="476">
        <f t="shared" si="10"/>
        <v>0</v>
      </c>
      <c r="J35" s="299">
        <f t="shared" si="11"/>
        <v>1</v>
      </c>
      <c r="K35" s="117">
        <v>0.11</v>
      </c>
      <c r="L35" s="399">
        <f t="shared" si="12"/>
        <v>3.9999999999999994E-2</v>
      </c>
      <c r="M35" s="400">
        <f t="shared" si="13"/>
        <v>1.3636363636363635</v>
      </c>
    </row>
    <row r="36" spans="1:13" s="579" customFormat="1" ht="16.2" customHeight="1">
      <c r="A36" s="658" t="s">
        <v>102</v>
      </c>
      <c r="B36" s="588">
        <f>B27-B35</f>
        <v>149.5</v>
      </c>
      <c r="C36" s="722"/>
      <c r="D36" s="589">
        <f t="shared" si="7"/>
        <v>149.5</v>
      </c>
      <c r="E36" s="581" t="e">
        <f t="shared" si="8"/>
        <v>#DIV/0!</v>
      </c>
      <c r="F36" s="588">
        <f>F27-F35</f>
        <v>144.44999999999999</v>
      </c>
      <c r="G36" s="735">
        <v>143.15</v>
      </c>
      <c r="H36" s="593">
        <f t="shared" si="9"/>
        <v>1.2999999999999829</v>
      </c>
      <c r="I36" s="601">
        <f t="shared" si="10"/>
        <v>5.0500000000000114</v>
      </c>
      <c r="J36" s="594">
        <f t="shared" si="11"/>
        <v>1.0349601938386985</v>
      </c>
      <c r="K36" s="588">
        <f>K27-K35</f>
        <v>132.10999999999999</v>
      </c>
      <c r="L36" s="602">
        <f t="shared" si="12"/>
        <v>17.390000000000015</v>
      </c>
      <c r="M36" s="586">
        <f t="shared" si="13"/>
        <v>1.1316327303005074</v>
      </c>
    </row>
    <row r="37" spans="1:13" s="596" customFormat="1" ht="16.2" customHeight="1">
      <c r="A37" s="659" t="s">
        <v>103</v>
      </c>
      <c r="B37" s="580">
        <f>B35/B27</f>
        <v>1.0023387905111927E-3</v>
      </c>
      <c r="C37" s="724"/>
      <c r="D37" s="581">
        <f t="shared" si="7"/>
        <v>1.0023387905111927E-3</v>
      </c>
      <c r="E37" s="581" t="e">
        <f t="shared" si="8"/>
        <v>#DIV/0!</v>
      </c>
      <c r="F37" s="580">
        <f>F35/F27</f>
        <v>1.037344398340249E-3</v>
      </c>
      <c r="G37" s="582">
        <v>1.0467550593161198E-3</v>
      </c>
      <c r="H37" s="583">
        <f t="shared" si="9"/>
        <v>-9.4106609758708853E-6</v>
      </c>
      <c r="I37" s="582">
        <f t="shared" si="10"/>
        <v>-3.5005607829056247E-5</v>
      </c>
      <c r="J37" s="594">
        <f t="shared" si="11"/>
        <v>0.96625459405278979</v>
      </c>
      <c r="K37" s="580">
        <f>K35/K27</f>
        <v>8.3194675540765393E-4</v>
      </c>
      <c r="L37" s="585">
        <f t="shared" si="12"/>
        <v>1.7039203510353879E-4</v>
      </c>
      <c r="M37" s="586">
        <f t="shared" si="13"/>
        <v>1.2048112261944537</v>
      </c>
    </row>
    <row r="38" spans="1:13" ht="16.2" customHeight="1">
      <c r="A38" s="486" t="s">
        <v>55</v>
      </c>
      <c r="B38" s="102">
        <v>0.2</v>
      </c>
      <c r="C38" s="718"/>
      <c r="D38" s="389">
        <f t="shared" si="7"/>
        <v>0.2</v>
      </c>
      <c r="E38" s="390" t="e">
        <f t="shared" si="8"/>
        <v>#DIV/0!</v>
      </c>
      <c r="F38" s="284">
        <v>0.2</v>
      </c>
      <c r="G38" s="573">
        <v>0.2</v>
      </c>
      <c r="H38" s="103">
        <f t="shared" si="9"/>
        <v>0</v>
      </c>
      <c r="I38" s="478">
        <f t="shared" si="10"/>
        <v>0</v>
      </c>
      <c r="J38" s="302">
        <f t="shared" si="11"/>
        <v>1</v>
      </c>
      <c r="K38" s="108">
        <v>0.14000000000000001</v>
      </c>
      <c r="L38" s="458">
        <f t="shared" si="12"/>
        <v>0.06</v>
      </c>
      <c r="M38" s="459">
        <f t="shared" si="13"/>
        <v>1.4285714285714286</v>
      </c>
    </row>
    <row r="39" spans="1:13" ht="16.2" customHeight="1">
      <c r="A39" s="486" t="s">
        <v>36</v>
      </c>
      <c r="B39" s="102">
        <v>0</v>
      </c>
      <c r="C39" s="718"/>
      <c r="D39" s="389">
        <f t="shared" si="7"/>
        <v>0</v>
      </c>
      <c r="E39" s="390" t="e">
        <f t="shared" si="8"/>
        <v>#DIV/0!</v>
      </c>
      <c r="F39" s="284">
        <v>0</v>
      </c>
      <c r="G39" s="573">
        <v>0</v>
      </c>
      <c r="H39" s="103">
        <f t="shared" si="9"/>
        <v>0</v>
      </c>
      <c r="I39" s="478">
        <f t="shared" si="10"/>
        <v>0</v>
      </c>
      <c r="J39" s="302" t="e">
        <f t="shared" si="11"/>
        <v>#DIV/0!</v>
      </c>
      <c r="K39" s="108">
        <v>0</v>
      </c>
      <c r="L39" s="458">
        <f t="shared" si="12"/>
        <v>0</v>
      </c>
      <c r="M39" s="459" t="e">
        <f t="shared" si="13"/>
        <v>#DIV/0!</v>
      </c>
    </row>
    <row r="40" spans="1:13" ht="16.2" customHeight="1">
      <c r="A40" s="355" t="s">
        <v>37</v>
      </c>
      <c r="B40" s="84">
        <v>0</v>
      </c>
      <c r="C40" s="720"/>
      <c r="D40" s="392">
        <f t="shared" si="7"/>
        <v>0</v>
      </c>
      <c r="E40" s="393" t="e">
        <f t="shared" si="8"/>
        <v>#DIV/0!</v>
      </c>
      <c r="F40" s="285">
        <v>0</v>
      </c>
      <c r="G40" s="734">
        <v>0</v>
      </c>
      <c r="H40" s="72">
        <f t="shared" si="9"/>
        <v>0</v>
      </c>
      <c r="I40" s="479">
        <f t="shared" si="10"/>
        <v>0</v>
      </c>
      <c r="J40" s="303" t="e">
        <f t="shared" si="11"/>
        <v>#DIV/0!</v>
      </c>
      <c r="K40" s="109">
        <v>0</v>
      </c>
      <c r="L40" s="253">
        <f t="shared" si="12"/>
        <v>0</v>
      </c>
      <c r="M40" s="460" t="e">
        <f t="shared" si="13"/>
        <v>#DIV/0!</v>
      </c>
    </row>
    <row r="41" spans="1:13">
      <c r="B41" s="125"/>
    </row>
    <row r="43" spans="1:13" ht="15.6">
      <c r="A43" s="2" t="s">
        <v>462</v>
      </c>
    </row>
    <row r="44" spans="1:13">
      <c r="A44" s="21"/>
      <c r="B44" s="21"/>
      <c r="C44" s="21"/>
      <c r="D44" s="21"/>
      <c r="E44" s="21"/>
      <c r="F44" s="21"/>
      <c r="G44" s="21"/>
      <c r="H44" s="21"/>
      <c r="I44" s="307"/>
      <c r="J44" s="309"/>
      <c r="K44" s="21"/>
      <c r="L44" s="88"/>
    </row>
    <row r="45" spans="1:13" ht="46.2">
      <c r="A45" s="487" t="s">
        <v>57</v>
      </c>
      <c r="B45" s="337" t="s">
        <v>398</v>
      </c>
      <c r="C45" s="377" t="s">
        <v>399</v>
      </c>
      <c r="D45" s="378" t="s">
        <v>243</v>
      </c>
      <c r="E45" s="378" t="s">
        <v>244</v>
      </c>
      <c r="F45" s="339" t="s">
        <v>426</v>
      </c>
      <c r="G45" s="123" t="s">
        <v>427</v>
      </c>
      <c r="H45" s="258" t="s">
        <v>428</v>
      </c>
      <c r="I45" s="473" t="s">
        <v>429</v>
      </c>
      <c r="J45" s="310" t="s">
        <v>430</v>
      </c>
      <c r="K45" s="337" t="s">
        <v>463</v>
      </c>
      <c r="L45" s="394" t="s">
        <v>186</v>
      </c>
      <c r="M45" s="406" t="s">
        <v>187</v>
      </c>
    </row>
    <row r="46" spans="1:13">
      <c r="A46" s="483"/>
      <c r="B46" s="338" t="s">
        <v>16</v>
      </c>
      <c r="C46" s="20" t="s">
        <v>16</v>
      </c>
      <c r="D46" s="380" t="s">
        <v>16</v>
      </c>
      <c r="E46" s="380" t="s">
        <v>1</v>
      </c>
      <c r="F46" s="341" t="s">
        <v>16</v>
      </c>
      <c r="G46" s="27" t="s">
        <v>16</v>
      </c>
      <c r="H46" s="6" t="s">
        <v>16</v>
      </c>
      <c r="I46" s="474" t="s">
        <v>16</v>
      </c>
      <c r="J46" s="311" t="s">
        <v>1</v>
      </c>
      <c r="K46" s="338" t="s">
        <v>16</v>
      </c>
      <c r="L46" s="16" t="s">
        <v>16</v>
      </c>
      <c r="M46" s="407" t="s">
        <v>1</v>
      </c>
    </row>
    <row r="47" spans="1:13" ht="16.2" customHeight="1">
      <c r="A47" s="484" t="s">
        <v>17</v>
      </c>
      <c r="B47" s="111">
        <v>147.76</v>
      </c>
      <c r="C47" s="712"/>
      <c r="D47" s="383">
        <f>B47-C47</f>
        <v>147.76</v>
      </c>
      <c r="E47" s="384" t="e">
        <f>B47/C47</f>
        <v>#DIV/0!</v>
      </c>
      <c r="F47" s="283">
        <v>140.9</v>
      </c>
      <c r="G47" s="731">
        <v>140.05000000000001</v>
      </c>
      <c r="H47" s="289">
        <f>F47-G47</f>
        <v>0.84999999999999432</v>
      </c>
      <c r="I47" s="475">
        <f>B47-F47</f>
        <v>6.8599999999999852</v>
      </c>
      <c r="J47" s="298">
        <f>B47/F47</f>
        <v>1.0486870120652945</v>
      </c>
      <c r="K47" s="112">
        <v>133.4</v>
      </c>
      <c r="L47" s="397">
        <f>B47-K47</f>
        <v>14.359999999999985</v>
      </c>
      <c r="M47" s="398">
        <f>B47/K47</f>
        <v>1.1076461769115442</v>
      </c>
    </row>
    <row r="48" spans="1:13" ht="16.2" customHeight="1">
      <c r="A48" s="484" t="s">
        <v>18</v>
      </c>
      <c r="B48" s="116">
        <v>0.68</v>
      </c>
      <c r="C48" s="714"/>
      <c r="D48" s="383">
        <f t="shared" ref="D48:D60" si="14">B48-C48</f>
        <v>0.68</v>
      </c>
      <c r="E48" s="384" t="e">
        <f t="shared" ref="E48:E60" si="15">B48/C48</f>
        <v>#DIV/0!</v>
      </c>
      <c r="F48" s="283">
        <v>0.68</v>
      </c>
      <c r="G48" s="732">
        <v>0.68</v>
      </c>
      <c r="H48" s="259">
        <f t="shared" ref="H48:H60" si="16">F48-G48</f>
        <v>0</v>
      </c>
      <c r="I48" s="476">
        <f t="shared" ref="I48:I60" si="17">B48-F48</f>
        <v>0</v>
      </c>
      <c r="J48" s="299">
        <f t="shared" ref="J48:J60" si="18">B48/F48</f>
        <v>1</v>
      </c>
      <c r="K48" s="117">
        <v>0.64</v>
      </c>
      <c r="L48" s="399">
        <f t="shared" ref="L48:L60" si="19">B48-K48</f>
        <v>4.0000000000000036E-2</v>
      </c>
      <c r="M48" s="400">
        <f t="shared" ref="M48:M60" si="20">B48/K48</f>
        <v>1.0625</v>
      </c>
    </row>
    <row r="49" spans="1:13" ht="16.2" customHeight="1">
      <c r="A49" s="485" t="s">
        <v>19</v>
      </c>
      <c r="B49" s="369">
        <v>147.08000000000001</v>
      </c>
      <c r="C49" s="716"/>
      <c r="D49" s="386">
        <f t="shared" si="14"/>
        <v>147.08000000000001</v>
      </c>
      <c r="E49" s="387" t="e">
        <f t="shared" si="15"/>
        <v>#DIV/0!</v>
      </c>
      <c r="F49" s="456">
        <v>140.22</v>
      </c>
      <c r="G49" s="733">
        <v>139.37</v>
      </c>
      <c r="H49" s="371">
        <f t="shared" si="16"/>
        <v>0.84999999999999432</v>
      </c>
      <c r="I49" s="477">
        <f t="shared" si="17"/>
        <v>6.8600000000000136</v>
      </c>
      <c r="J49" s="457">
        <f t="shared" si="18"/>
        <v>1.0489231208101555</v>
      </c>
      <c r="K49" s="429">
        <v>132.76</v>
      </c>
      <c r="L49" s="401">
        <f t="shared" si="19"/>
        <v>14.320000000000022</v>
      </c>
      <c r="M49" s="402">
        <f t="shared" si="20"/>
        <v>1.1078638144019284</v>
      </c>
    </row>
    <row r="50" spans="1:13" ht="16.2" customHeight="1">
      <c r="A50" s="484" t="s">
        <v>20</v>
      </c>
      <c r="B50" s="116">
        <v>1.62</v>
      </c>
      <c r="C50" s="714"/>
      <c r="D50" s="383">
        <f t="shared" si="14"/>
        <v>1.62</v>
      </c>
      <c r="E50" s="384" t="e">
        <f t="shared" si="15"/>
        <v>#DIV/0!</v>
      </c>
      <c r="F50" s="283">
        <v>1.72</v>
      </c>
      <c r="G50" s="732">
        <v>1.72</v>
      </c>
      <c r="H50" s="259">
        <f t="shared" si="16"/>
        <v>0</v>
      </c>
      <c r="I50" s="476">
        <f t="shared" si="17"/>
        <v>-9.9999999999999867E-2</v>
      </c>
      <c r="J50" s="299">
        <f t="shared" si="18"/>
        <v>0.94186046511627919</v>
      </c>
      <c r="K50" s="117">
        <v>1.1200000000000001</v>
      </c>
      <c r="L50" s="399">
        <f t="shared" si="19"/>
        <v>0.5</v>
      </c>
      <c r="M50" s="400">
        <f t="shared" si="20"/>
        <v>1.4464285714285714</v>
      </c>
    </row>
    <row r="51" spans="1:13" ht="16.2" customHeight="1">
      <c r="A51" s="486" t="s">
        <v>21</v>
      </c>
      <c r="B51" s="102">
        <v>1.2</v>
      </c>
      <c r="C51" s="718"/>
      <c r="D51" s="389">
        <f t="shared" si="14"/>
        <v>1.2</v>
      </c>
      <c r="E51" s="390" t="e">
        <f t="shared" si="15"/>
        <v>#DIV/0!</v>
      </c>
      <c r="F51" s="284">
        <v>1.2</v>
      </c>
      <c r="G51" s="573">
        <v>1.2</v>
      </c>
      <c r="H51" s="103">
        <f t="shared" si="16"/>
        <v>0</v>
      </c>
      <c r="I51" s="478">
        <f t="shared" si="17"/>
        <v>0</v>
      </c>
      <c r="J51" s="302">
        <f t="shared" si="18"/>
        <v>1</v>
      </c>
      <c r="K51" s="108">
        <v>0.68</v>
      </c>
      <c r="L51" s="458">
        <f t="shared" si="19"/>
        <v>0.51999999999999991</v>
      </c>
      <c r="M51" s="459">
        <f t="shared" si="20"/>
        <v>1.7647058823529409</v>
      </c>
    </row>
    <row r="52" spans="1:13" ht="16.2" customHeight="1">
      <c r="A52" s="486" t="s">
        <v>25</v>
      </c>
      <c r="B52" s="102">
        <v>0.4</v>
      </c>
      <c r="C52" s="718"/>
      <c r="D52" s="389">
        <f t="shared" si="14"/>
        <v>0.4</v>
      </c>
      <c r="E52" s="390" t="e">
        <f t="shared" si="15"/>
        <v>#DIV/0!</v>
      </c>
      <c r="F52" s="284">
        <v>0.5</v>
      </c>
      <c r="G52" s="573">
        <v>0.5</v>
      </c>
      <c r="H52" s="103">
        <f t="shared" si="16"/>
        <v>0</v>
      </c>
      <c r="I52" s="478">
        <f t="shared" si="17"/>
        <v>-9.9999999999999978E-2</v>
      </c>
      <c r="J52" s="302">
        <f t="shared" si="18"/>
        <v>0.8</v>
      </c>
      <c r="K52" s="108">
        <v>0.41</v>
      </c>
      <c r="L52" s="458">
        <f t="shared" si="19"/>
        <v>-9.9999999999999534E-3</v>
      </c>
      <c r="M52" s="459">
        <f t="shared" si="20"/>
        <v>0.97560975609756106</v>
      </c>
    </row>
    <row r="53" spans="1:13" ht="16.2" customHeight="1">
      <c r="A53" s="355" t="s">
        <v>47</v>
      </c>
      <c r="B53" s="84">
        <v>0.01</v>
      </c>
      <c r="C53" s="720"/>
      <c r="D53" s="392">
        <f t="shared" si="14"/>
        <v>0.01</v>
      </c>
      <c r="E53" s="393" t="e">
        <f t="shared" si="15"/>
        <v>#DIV/0!</v>
      </c>
      <c r="F53" s="285">
        <v>0.01</v>
      </c>
      <c r="G53" s="734">
        <v>0.01</v>
      </c>
      <c r="H53" s="72">
        <f t="shared" si="16"/>
        <v>0</v>
      </c>
      <c r="I53" s="479">
        <f t="shared" si="17"/>
        <v>0</v>
      </c>
      <c r="J53" s="303">
        <f t="shared" si="18"/>
        <v>1</v>
      </c>
      <c r="K53" s="109">
        <v>0.01</v>
      </c>
      <c r="L53" s="253">
        <f t="shared" si="19"/>
        <v>0</v>
      </c>
      <c r="M53" s="460">
        <f t="shared" si="20"/>
        <v>1</v>
      </c>
    </row>
    <row r="54" spans="1:13" ht="16.2" customHeight="1">
      <c r="A54" s="484" t="s">
        <v>24</v>
      </c>
      <c r="B54" s="116">
        <v>124.37</v>
      </c>
      <c r="C54" s="714"/>
      <c r="D54" s="383">
        <f t="shared" si="14"/>
        <v>124.37</v>
      </c>
      <c r="E54" s="384" t="e">
        <f t="shared" si="15"/>
        <v>#DIV/0!</v>
      </c>
      <c r="F54" s="283">
        <v>118.89</v>
      </c>
      <c r="G54" s="732">
        <v>117.89</v>
      </c>
      <c r="H54" s="259">
        <f t="shared" si="16"/>
        <v>1</v>
      </c>
      <c r="I54" s="476">
        <f t="shared" si="17"/>
        <v>5.480000000000004</v>
      </c>
      <c r="J54" s="299">
        <f t="shared" si="18"/>
        <v>1.0460930271679705</v>
      </c>
      <c r="K54" s="117">
        <v>113.38</v>
      </c>
      <c r="L54" s="399">
        <f t="shared" si="19"/>
        <v>10.990000000000009</v>
      </c>
      <c r="M54" s="400">
        <f t="shared" si="20"/>
        <v>1.096930675604163</v>
      </c>
    </row>
    <row r="55" spans="1:13" s="105" customFormat="1" ht="16.2" customHeight="1">
      <c r="A55" s="484" t="s">
        <v>26</v>
      </c>
      <c r="B55" s="116">
        <v>93</v>
      </c>
      <c r="C55" s="714"/>
      <c r="D55" s="383">
        <f t="shared" si="14"/>
        <v>93</v>
      </c>
      <c r="E55" s="384" t="e">
        <f t="shared" si="15"/>
        <v>#DIV/0!</v>
      </c>
      <c r="F55" s="283">
        <v>89</v>
      </c>
      <c r="G55" s="732">
        <v>88</v>
      </c>
      <c r="H55" s="259">
        <f t="shared" si="16"/>
        <v>1</v>
      </c>
      <c r="I55" s="476">
        <f t="shared" si="17"/>
        <v>4</v>
      </c>
      <c r="J55" s="299">
        <f t="shared" si="18"/>
        <v>1.0449438202247192</v>
      </c>
      <c r="K55" s="117">
        <v>83.23</v>
      </c>
      <c r="L55" s="399">
        <f t="shared" si="19"/>
        <v>9.769999999999996</v>
      </c>
      <c r="M55" s="400">
        <f t="shared" si="20"/>
        <v>1.117385558092034</v>
      </c>
    </row>
    <row r="56" spans="1:13" s="579" customFormat="1" ht="16.2" customHeight="1">
      <c r="A56" s="658" t="s">
        <v>102</v>
      </c>
      <c r="B56" s="588">
        <f>B47-B55</f>
        <v>54.759999999999991</v>
      </c>
      <c r="C56" s="722"/>
      <c r="D56" s="589">
        <f t="shared" si="14"/>
        <v>54.759999999999991</v>
      </c>
      <c r="E56" s="581" t="e">
        <f t="shared" si="15"/>
        <v>#DIV/0!</v>
      </c>
      <c r="F56" s="588">
        <f>F47-F55</f>
        <v>51.900000000000006</v>
      </c>
      <c r="G56" s="735">
        <v>52.050000000000011</v>
      </c>
      <c r="H56" s="593">
        <f t="shared" si="16"/>
        <v>-0.15000000000000568</v>
      </c>
      <c r="I56" s="601">
        <f t="shared" si="17"/>
        <v>2.8599999999999852</v>
      </c>
      <c r="J56" s="594">
        <f t="shared" si="18"/>
        <v>1.0551059730250478</v>
      </c>
      <c r="K56" s="588">
        <f>K47-K55</f>
        <v>50.17</v>
      </c>
      <c r="L56" s="602">
        <f t="shared" si="19"/>
        <v>4.5899999999999892</v>
      </c>
      <c r="M56" s="586">
        <f t="shared" si="20"/>
        <v>1.0914889376121186</v>
      </c>
    </row>
    <row r="57" spans="1:13" s="596" customFormat="1" ht="16.2" customHeight="1">
      <c r="A57" s="659" t="s">
        <v>103</v>
      </c>
      <c r="B57" s="580">
        <f>B55/B47</f>
        <v>0.62939902544667037</v>
      </c>
      <c r="C57" s="724"/>
      <c r="D57" s="581">
        <f t="shared" si="14"/>
        <v>0.62939902544667037</v>
      </c>
      <c r="E57" s="581" t="e">
        <f t="shared" si="15"/>
        <v>#DIV/0!</v>
      </c>
      <c r="F57" s="580">
        <f>F55/F47</f>
        <v>0.63165365507452087</v>
      </c>
      <c r="G57" s="582">
        <v>0.62834701892181355</v>
      </c>
      <c r="H57" s="583">
        <f t="shared" si="16"/>
        <v>3.3066361527073207E-3</v>
      </c>
      <c r="I57" s="582">
        <f t="shared" si="17"/>
        <v>-2.2546296278505018E-3</v>
      </c>
      <c r="J57" s="594">
        <f t="shared" si="18"/>
        <v>0.99643059197118944</v>
      </c>
      <c r="K57" s="580">
        <f>K55/K47</f>
        <v>0.62391304347826082</v>
      </c>
      <c r="L57" s="585">
        <f t="shared" si="19"/>
        <v>5.4859819684095479E-3</v>
      </c>
      <c r="M57" s="586">
        <f t="shared" si="20"/>
        <v>1.0087928630852556</v>
      </c>
    </row>
    <row r="58" spans="1:13" ht="16.2" customHeight="1">
      <c r="A58" s="486" t="s">
        <v>55</v>
      </c>
      <c r="B58" s="102">
        <v>15</v>
      </c>
      <c r="C58" s="718"/>
      <c r="D58" s="389">
        <f t="shared" si="14"/>
        <v>15</v>
      </c>
      <c r="E58" s="390" t="e">
        <f t="shared" si="15"/>
        <v>#DIV/0!</v>
      </c>
      <c r="F58" s="284">
        <v>14.6</v>
      </c>
      <c r="G58" s="573">
        <v>14.6</v>
      </c>
      <c r="H58" s="103">
        <f t="shared" si="16"/>
        <v>0</v>
      </c>
      <c r="I58" s="478">
        <f t="shared" si="17"/>
        <v>0.40000000000000036</v>
      </c>
      <c r="J58" s="302">
        <f t="shared" si="18"/>
        <v>1.0273972602739727</v>
      </c>
      <c r="K58" s="108">
        <v>15.01</v>
      </c>
      <c r="L58" s="458">
        <f t="shared" si="19"/>
        <v>-9.9999999999997868E-3</v>
      </c>
      <c r="M58" s="459">
        <f t="shared" si="20"/>
        <v>0.99933377748167884</v>
      </c>
    </row>
    <row r="59" spans="1:13" ht="16.2" customHeight="1">
      <c r="A59" s="486" t="s">
        <v>36</v>
      </c>
      <c r="B59" s="102">
        <v>3.3</v>
      </c>
      <c r="C59" s="718"/>
      <c r="D59" s="389">
        <f t="shared" si="14"/>
        <v>3.3</v>
      </c>
      <c r="E59" s="390" t="e">
        <f t="shared" si="15"/>
        <v>#DIV/0!</v>
      </c>
      <c r="F59" s="284">
        <v>3.2</v>
      </c>
      <c r="G59" s="573">
        <v>3.2</v>
      </c>
      <c r="H59" s="103">
        <f t="shared" si="16"/>
        <v>0</v>
      </c>
      <c r="I59" s="478">
        <f t="shared" si="17"/>
        <v>9.9999999999999645E-2</v>
      </c>
      <c r="J59" s="302">
        <f t="shared" si="18"/>
        <v>1.0312499999999998</v>
      </c>
      <c r="K59" s="108">
        <v>3.19</v>
      </c>
      <c r="L59" s="458">
        <f t="shared" si="19"/>
        <v>0.10999999999999988</v>
      </c>
      <c r="M59" s="459">
        <f t="shared" si="20"/>
        <v>1.0344827586206897</v>
      </c>
    </row>
    <row r="60" spans="1:13" ht="16.2" customHeight="1">
      <c r="A60" s="355" t="s">
        <v>37</v>
      </c>
      <c r="B60" s="84">
        <v>4.3</v>
      </c>
      <c r="C60" s="720"/>
      <c r="D60" s="392">
        <f t="shared" si="14"/>
        <v>4.3</v>
      </c>
      <c r="E60" s="393" t="e">
        <f t="shared" si="15"/>
        <v>#DIV/0!</v>
      </c>
      <c r="F60" s="285">
        <v>4.2</v>
      </c>
      <c r="G60" s="734">
        <v>4.2</v>
      </c>
      <c r="H60" s="72">
        <f t="shared" si="16"/>
        <v>0</v>
      </c>
      <c r="I60" s="479">
        <f t="shared" si="17"/>
        <v>9.9999999999999645E-2</v>
      </c>
      <c r="J60" s="303">
        <f t="shared" si="18"/>
        <v>1.0238095238095237</v>
      </c>
      <c r="K60" s="109">
        <v>4.13</v>
      </c>
      <c r="L60" s="253">
        <f t="shared" si="19"/>
        <v>0.16999999999999993</v>
      </c>
      <c r="M60" s="460">
        <f t="shared" si="20"/>
        <v>1.0411622276029056</v>
      </c>
    </row>
    <row r="63" spans="1:13" ht="15.6">
      <c r="A63" s="2" t="s">
        <v>464</v>
      </c>
    </row>
    <row r="64" spans="1:13">
      <c r="A64" s="21"/>
      <c r="B64" s="21"/>
      <c r="C64" s="21"/>
      <c r="D64" s="21"/>
      <c r="E64" s="21"/>
      <c r="F64" s="21"/>
      <c r="G64" s="21"/>
      <c r="H64" s="21"/>
      <c r="I64" s="307"/>
      <c r="J64" s="309"/>
      <c r="K64" s="21"/>
      <c r="L64" s="21"/>
      <c r="M64" s="21"/>
    </row>
    <row r="65" spans="1:13" ht="46.2">
      <c r="A65" s="482" t="s">
        <v>48</v>
      </c>
      <c r="B65" s="337" t="s">
        <v>400</v>
      </c>
      <c r="C65" s="377" t="s">
        <v>401</v>
      </c>
      <c r="D65" s="378" t="s">
        <v>402</v>
      </c>
      <c r="E65" s="378" t="s">
        <v>403</v>
      </c>
      <c r="F65" s="339" t="s">
        <v>431</v>
      </c>
      <c r="G65" s="123" t="s">
        <v>432</v>
      </c>
      <c r="H65" s="258" t="s">
        <v>433</v>
      </c>
      <c r="I65" s="473" t="s">
        <v>434</v>
      </c>
      <c r="J65" s="310" t="s">
        <v>435</v>
      </c>
      <c r="K65" s="337" t="s">
        <v>465</v>
      </c>
      <c r="L65" s="394" t="s">
        <v>466</v>
      </c>
      <c r="M65" s="406" t="s">
        <v>467</v>
      </c>
    </row>
    <row r="66" spans="1:13">
      <c r="A66" s="483"/>
      <c r="B66" s="338" t="s">
        <v>16</v>
      </c>
      <c r="C66" s="20" t="s">
        <v>16</v>
      </c>
      <c r="D66" s="380" t="s">
        <v>16</v>
      </c>
      <c r="E66" s="380" t="s">
        <v>1</v>
      </c>
      <c r="F66" s="341" t="s">
        <v>16</v>
      </c>
      <c r="G66" s="27" t="s">
        <v>16</v>
      </c>
      <c r="H66" s="6" t="s">
        <v>16</v>
      </c>
      <c r="I66" s="474" t="s">
        <v>16</v>
      </c>
      <c r="J66" s="311" t="s">
        <v>1</v>
      </c>
      <c r="K66" s="338" t="s">
        <v>16</v>
      </c>
      <c r="L66" s="16" t="s">
        <v>16</v>
      </c>
      <c r="M66" s="407" t="s">
        <v>1</v>
      </c>
    </row>
    <row r="67" spans="1:13" ht="16.2" customHeight="1">
      <c r="A67" s="484" t="s">
        <v>17</v>
      </c>
      <c r="B67" s="111">
        <v>301.52999999999997</v>
      </c>
      <c r="C67" s="712"/>
      <c r="D67" s="383">
        <f>B67-C67</f>
        <v>301.52999999999997</v>
      </c>
      <c r="E67" s="384" t="e">
        <f>B67/C67</f>
        <v>#DIV/0!</v>
      </c>
      <c r="F67" s="283">
        <v>290.68</v>
      </c>
      <c r="G67" s="731">
        <v>291.95</v>
      </c>
      <c r="H67" s="289">
        <f>F67-G67</f>
        <v>-1.2699999999999818</v>
      </c>
      <c r="I67" s="475">
        <f>B67-F67</f>
        <v>10.849999999999966</v>
      </c>
      <c r="J67" s="298">
        <f>B67/F67</f>
        <v>1.0373262694371816</v>
      </c>
      <c r="K67" s="112">
        <v>275.56</v>
      </c>
      <c r="L67" s="397">
        <f>B67-K67</f>
        <v>25.96999999999997</v>
      </c>
      <c r="M67" s="398">
        <f>B67/K67</f>
        <v>1.0942444476701987</v>
      </c>
    </row>
    <row r="68" spans="1:13" ht="16.2" customHeight="1">
      <c r="A68" s="484" t="s">
        <v>18</v>
      </c>
      <c r="B68" s="116">
        <v>53.07</v>
      </c>
      <c r="C68" s="714"/>
      <c r="D68" s="383">
        <f t="shared" ref="D68:D80" si="21">B68-C68</f>
        <v>53.07</v>
      </c>
      <c r="E68" s="384" t="e">
        <f t="shared" ref="E68:E80" si="22">B68/C68</f>
        <v>#DIV/0!</v>
      </c>
      <c r="F68" s="283">
        <v>52.39</v>
      </c>
      <c r="G68" s="732">
        <v>52.8</v>
      </c>
      <c r="H68" s="259">
        <f t="shared" ref="H68:H80" si="23">F68-G68</f>
        <v>-0.40999999999999659</v>
      </c>
      <c r="I68" s="476">
        <f t="shared" ref="I68:I80" si="24">B68-F68</f>
        <v>0.67999999999999972</v>
      </c>
      <c r="J68" s="299">
        <f t="shared" ref="J68:J80" si="25">B68/F68</f>
        <v>1.0129795762550104</v>
      </c>
      <c r="K68" s="117">
        <v>51.34</v>
      </c>
      <c r="L68" s="399">
        <f t="shared" ref="L68:L80" si="26">B68-K68</f>
        <v>1.7299999999999969</v>
      </c>
      <c r="M68" s="400">
        <f t="shared" ref="M68:M80" si="27">B68/K68</f>
        <v>1.0336969224776003</v>
      </c>
    </row>
    <row r="69" spans="1:13" ht="16.2" customHeight="1">
      <c r="A69" s="485" t="s">
        <v>19</v>
      </c>
      <c r="B69" s="369">
        <v>248.46</v>
      </c>
      <c r="C69" s="716"/>
      <c r="D69" s="386">
        <f t="shared" si="21"/>
        <v>248.46</v>
      </c>
      <c r="E69" s="387" t="e">
        <f t="shared" si="22"/>
        <v>#DIV/0!</v>
      </c>
      <c r="F69" s="456">
        <v>238.29</v>
      </c>
      <c r="G69" s="733">
        <v>239.15</v>
      </c>
      <c r="H69" s="371">
        <f t="shared" si="23"/>
        <v>-0.86000000000001364</v>
      </c>
      <c r="I69" s="477">
        <f t="shared" si="24"/>
        <v>10.170000000000016</v>
      </c>
      <c r="J69" s="457">
        <f t="shared" si="25"/>
        <v>1.0426790885056025</v>
      </c>
      <c r="K69" s="429">
        <v>224.22</v>
      </c>
      <c r="L69" s="401">
        <f t="shared" si="26"/>
        <v>24.240000000000009</v>
      </c>
      <c r="M69" s="402">
        <f t="shared" si="27"/>
        <v>1.1081081081081081</v>
      </c>
    </row>
    <row r="70" spans="1:13" ht="16.2" customHeight="1">
      <c r="A70" s="484" t="s">
        <v>20</v>
      </c>
      <c r="B70" s="116">
        <v>91.65</v>
      </c>
      <c r="C70" s="714"/>
      <c r="D70" s="383">
        <f t="shared" si="21"/>
        <v>91.65</v>
      </c>
      <c r="E70" s="384" t="e">
        <f t="shared" si="22"/>
        <v>#DIV/0!</v>
      </c>
      <c r="F70" s="283">
        <v>90.4</v>
      </c>
      <c r="G70" s="732">
        <v>90.9</v>
      </c>
      <c r="H70" s="259">
        <f t="shared" si="23"/>
        <v>-0.5</v>
      </c>
      <c r="I70" s="476">
        <f t="shared" si="24"/>
        <v>1.25</v>
      </c>
      <c r="J70" s="299">
        <f t="shared" si="25"/>
        <v>1.0138274336283186</v>
      </c>
      <c r="K70" s="117">
        <v>86.92</v>
      </c>
      <c r="L70" s="399">
        <f t="shared" si="26"/>
        <v>4.730000000000004</v>
      </c>
      <c r="M70" s="400">
        <f t="shared" si="27"/>
        <v>1.0544178554993098</v>
      </c>
    </row>
    <row r="71" spans="1:13" ht="16.2" customHeight="1">
      <c r="A71" s="486" t="s">
        <v>21</v>
      </c>
      <c r="B71" s="102">
        <v>45.5</v>
      </c>
      <c r="C71" s="718"/>
      <c r="D71" s="389">
        <f t="shared" si="21"/>
        <v>45.5</v>
      </c>
      <c r="E71" s="390" t="e">
        <f t="shared" si="22"/>
        <v>#DIV/0!</v>
      </c>
      <c r="F71" s="284">
        <v>44.8</v>
      </c>
      <c r="G71" s="573">
        <v>45.3</v>
      </c>
      <c r="H71" s="103">
        <f t="shared" si="23"/>
        <v>-0.5</v>
      </c>
      <c r="I71" s="478">
        <f t="shared" si="24"/>
        <v>0.70000000000000284</v>
      </c>
      <c r="J71" s="302">
        <f t="shared" si="25"/>
        <v>1.015625</v>
      </c>
      <c r="K71" s="108">
        <v>43.27</v>
      </c>
      <c r="L71" s="458">
        <f t="shared" si="26"/>
        <v>2.2299999999999969</v>
      </c>
      <c r="M71" s="459">
        <f t="shared" si="27"/>
        <v>1.0515368615669054</v>
      </c>
    </row>
    <row r="72" spans="1:13" ht="16.2" customHeight="1">
      <c r="A72" s="486" t="s">
        <v>25</v>
      </c>
      <c r="B72" s="102">
        <v>42</v>
      </c>
      <c r="C72" s="718"/>
      <c r="D72" s="389">
        <f t="shared" si="21"/>
        <v>42</v>
      </c>
      <c r="E72" s="390" t="e">
        <f t="shared" si="22"/>
        <v>#DIV/0!</v>
      </c>
      <c r="F72" s="284">
        <v>41.5</v>
      </c>
      <c r="G72" s="573">
        <v>41.5</v>
      </c>
      <c r="H72" s="103">
        <f t="shared" si="23"/>
        <v>0</v>
      </c>
      <c r="I72" s="478">
        <f t="shared" si="24"/>
        <v>0.5</v>
      </c>
      <c r="J72" s="302">
        <f t="shared" si="25"/>
        <v>1.0120481927710843</v>
      </c>
      <c r="K72" s="108">
        <v>39.9</v>
      </c>
      <c r="L72" s="458">
        <f t="shared" si="26"/>
        <v>2.1000000000000014</v>
      </c>
      <c r="M72" s="459">
        <f t="shared" si="27"/>
        <v>1.0526315789473684</v>
      </c>
    </row>
    <row r="73" spans="1:13" ht="16.2" customHeight="1">
      <c r="A73" s="355" t="s">
        <v>47</v>
      </c>
      <c r="B73" s="84">
        <v>3.95</v>
      </c>
      <c r="C73" s="720"/>
      <c r="D73" s="392">
        <f t="shared" si="21"/>
        <v>3.95</v>
      </c>
      <c r="E73" s="393" t="e">
        <f t="shared" si="22"/>
        <v>#DIV/0!</v>
      </c>
      <c r="F73" s="285">
        <v>3.9</v>
      </c>
      <c r="G73" s="734">
        <v>3.9</v>
      </c>
      <c r="H73" s="72">
        <f t="shared" si="23"/>
        <v>0</v>
      </c>
      <c r="I73" s="479">
        <f t="shared" si="24"/>
        <v>5.0000000000000266E-2</v>
      </c>
      <c r="J73" s="303">
        <f t="shared" si="25"/>
        <v>1.012820512820513</v>
      </c>
      <c r="K73" s="109">
        <v>3.6</v>
      </c>
      <c r="L73" s="253">
        <f t="shared" si="26"/>
        <v>0.35000000000000009</v>
      </c>
      <c r="M73" s="460">
        <f t="shared" si="27"/>
        <v>1.0972222222222223</v>
      </c>
    </row>
    <row r="74" spans="1:13" ht="16.2" customHeight="1">
      <c r="A74" s="484" t="s">
        <v>24</v>
      </c>
      <c r="B74" s="116">
        <v>118.62</v>
      </c>
      <c r="C74" s="714"/>
      <c r="D74" s="383">
        <f t="shared" si="21"/>
        <v>118.62</v>
      </c>
      <c r="E74" s="384" t="e">
        <f t="shared" si="22"/>
        <v>#DIV/0!</v>
      </c>
      <c r="F74" s="283">
        <v>112.68</v>
      </c>
      <c r="G74" s="732">
        <v>112.78</v>
      </c>
      <c r="H74" s="259">
        <f t="shared" si="23"/>
        <v>-9.9999999999994316E-2</v>
      </c>
      <c r="I74" s="476">
        <f t="shared" si="24"/>
        <v>5.9399999999999977</v>
      </c>
      <c r="J74" s="299">
        <f t="shared" si="25"/>
        <v>1.0527156549520766</v>
      </c>
      <c r="K74" s="117">
        <v>106.89</v>
      </c>
      <c r="L74" s="399">
        <f t="shared" si="26"/>
        <v>11.730000000000004</v>
      </c>
      <c r="M74" s="400">
        <f t="shared" si="27"/>
        <v>1.1097389840022454</v>
      </c>
    </row>
    <row r="75" spans="1:13" s="105" customFormat="1" ht="16.2" customHeight="1">
      <c r="A75" s="484" t="s">
        <v>26</v>
      </c>
      <c r="B75" s="116">
        <v>91.5</v>
      </c>
      <c r="C75" s="714"/>
      <c r="D75" s="383">
        <f t="shared" si="21"/>
        <v>91.5</v>
      </c>
      <c r="E75" s="384" t="e">
        <f t="shared" si="22"/>
        <v>#DIV/0!</v>
      </c>
      <c r="F75" s="283">
        <v>86.5</v>
      </c>
      <c r="G75" s="732">
        <v>86.5</v>
      </c>
      <c r="H75" s="259">
        <f t="shared" si="23"/>
        <v>0</v>
      </c>
      <c r="I75" s="476">
        <f t="shared" si="24"/>
        <v>5</v>
      </c>
      <c r="J75" s="299">
        <f t="shared" si="25"/>
        <v>1.0578034682080926</v>
      </c>
      <c r="K75" s="117">
        <v>81.3</v>
      </c>
      <c r="L75" s="399">
        <f t="shared" si="26"/>
        <v>10.200000000000003</v>
      </c>
      <c r="M75" s="400">
        <f t="shared" si="27"/>
        <v>1.1254612546125462</v>
      </c>
    </row>
    <row r="76" spans="1:13" s="579" customFormat="1" ht="16.2" customHeight="1">
      <c r="A76" s="658" t="s">
        <v>102</v>
      </c>
      <c r="B76" s="588">
        <f>B67-B75</f>
        <v>210.02999999999997</v>
      </c>
      <c r="C76" s="722"/>
      <c r="D76" s="589">
        <f t="shared" si="21"/>
        <v>210.02999999999997</v>
      </c>
      <c r="E76" s="581" t="e">
        <f t="shared" si="22"/>
        <v>#DIV/0!</v>
      </c>
      <c r="F76" s="588">
        <f>F67-F75</f>
        <v>204.18</v>
      </c>
      <c r="G76" s="735">
        <v>205.45</v>
      </c>
      <c r="H76" s="593">
        <f t="shared" si="23"/>
        <v>-1.2699999999999818</v>
      </c>
      <c r="I76" s="601">
        <f t="shared" si="24"/>
        <v>5.8499999999999659</v>
      </c>
      <c r="J76" s="594">
        <f t="shared" si="25"/>
        <v>1.0286511901263589</v>
      </c>
      <c r="K76" s="600">
        <f>K67-K75</f>
        <v>194.26</v>
      </c>
      <c r="L76" s="602">
        <f t="shared" si="26"/>
        <v>15.769999999999982</v>
      </c>
      <c r="M76" s="586">
        <f t="shared" si="27"/>
        <v>1.0811798620405642</v>
      </c>
    </row>
    <row r="77" spans="1:13" s="596" customFormat="1" ht="16.2" customHeight="1">
      <c r="A77" s="659" t="s">
        <v>103</v>
      </c>
      <c r="B77" s="580">
        <f>B75/B67</f>
        <v>0.30345239279673669</v>
      </c>
      <c r="C77" s="724"/>
      <c r="D77" s="581">
        <f t="shared" si="21"/>
        <v>0.30345239279673669</v>
      </c>
      <c r="E77" s="581" t="e">
        <f t="shared" si="22"/>
        <v>#DIV/0!</v>
      </c>
      <c r="F77" s="580">
        <f>F75/F67</f>
        <v>0.29757809274803909</v>
      </c>
      <c r="G77" s="582">
        <v>0.29628361020722727</v>
      </c>
      <c r="H77" s="583">
        <f t="shared" si="23"/>
        <v>1.2944825408118255E-3</v>
      </c>
      <c r="I77" s="582">
        <f t="shared" si="24"/>
        <v>5.8743000486976005E-3</v>
      </c>
      <c r="J77" s="594">
        <f t="shared" si="25"/>
        <v>1.0197403646029528</v>
      </c>
      <c r="K77" s="580">
        <f>K75/K67</f>
        <v>0.29503556394251707</v>
      </c>
      <c r="L77" s="585">
        <f t="shared" si="26"/>
        <v>8.4168288542196268E-3</v>
      </c>
      <c r="M77" s="586">
        <f t="shared" si="27"/>
        <v>1.0285281839983857</v>
      </c>
    </row>
    <row r="78" spans="1:13" ht="16.2" customHeight="1">
      <c r="A78" s="486" t="s">
        <v>55</v>
      </c>
      <c r="B78" s="284">
        <v>15.6</v>
      </c>
      <c r="C78" s="718"/>
      <c r="D78" s="389">
        <f t="shared" si="21"/>
        <v>15.6</v>
      </c>
      <c r="E78" s="390" t="e">
        <f t="shared" si="22"/>
        <v>#DIV/0!</v>
      </c>
      <c r="F78" s="284">
        <v>15.2</v>
      </c>
      <c r="G78" s="573">
        <v>15.3</v>
      </c>
      <c r="H78" s="103">
        <f t="shared" si="23"/>
        <v>-0.10000000000000142</v>
      </c>
      <c r="I78" s="478">
        <f t="shared" si="24"/>
        <v>0.40000000000000036</v>
      </c>
      <c r="J78" s="302">
        <f t="shared" si="25"/>
        <v>1.0263157894736843</v>
      </c>
      <c r="K78" s="108">
        <v>15.2</v>
      </c>
      <c r="L78" s="458">
        <f t="shared" si="26"/>
        <v>0.40000000000000036</v>
      </c>
      <c r="M78" s="459">
        <f t="shared" si="27"/>
        <v>1.0263157894736843</v>
      </c>
    </row>
    <row r="79" spans="1:13" ht="16.2" customHeight="1">
      <c r="A79" s="486" t="s">
        <v>36</v>
      </c>
      <c r="B79" s="284">
        <v>2.35</v>
      </c>
      <c r="C79" s="718"/>
      <c r="D79" s="389">
        <f t="shared" si="21"/>
        <v>2.35</v>
      </c>
      <c r="E79" s="390" t="e">
        <f t="shared" si="22"/>
        <v>#DIV/0!</v>
      </c>
      <c r="F79" s="284">
        <v>2.2999999999999998</v>
      </c>
      <c r="G79" s="573">
        <v>2.2999999999999998</v>
      </c>
      <c r="H79" s="103">
        <f t="shared" si="23"/>
        <v>0</v>
      </c>
      <c r="I79" s="478">
        <f t="shared" si="24"/>
        <v>5.0000000000000266E-2</v>
      </c>
      <c r="J79" s="302">
        <f t="shared" si="25"/>
        <v>1.0217391304347827</v>
      </c>
      <c r="K79" s="108">
        <v>2.2799999999999998</v>
      </c>
      <c r="L79" s="458">
        <f t="shared" si="26"/>
        <v>7.0000000000000284E-2</v>
      </c>
      <c r="M79" s="459">
        <f t="shared" si="27"/>
        <v>1.0307017543859651</v>
      </c>
    </row>
    <row r="80" spans="1:13" ht="16.2" customHeight="1">
      <c r="A80" s="355" t="s">
        <v>37</v>
      </c>
      <c r="B80" s="285">
        <v>4.72</v>
      </c>
      <c r="C80" s="720"/>
      <c r="D80" s="392">
        <f t="shared" si="21"/>
        <v>4.72</v>
      </c>
      <c r="E80" s="393" t="e">
        <f t="shared" si="22"/>
        <v>#DIV/0!</v>
      </c>
      <c r="F80" s="285">
        <v>4.6500000000000004</v>
      </c>
      <c r="G80" s="734">
        <v>4.6500000000000004</v>
      </c>
      <c r="H80" s="72">
        <f t="shared" si="23"/>
        <v>0</v>
      </c>
      <c r="I80" s="479">
        <f t="shared" si="24"/>
        <v>6.9999999999999396E-2</v>
      </c>
      <c r="J80" s="303">
        <f t="shared" si="25"/>
        <v>1.0150537634408601</v>
      </c>
      <c r="K80" s="109">
        <v>4.4000000000000004</v>
      </c>
      <c r="L80" s="253">
        <f t="shared" si="26"/>
        <v>0.3199999999999994</v>
      </c>
      <c r="M80" s="460">
        <f t="shared" si="27"/>
        <v>1.0727272727272725</v>
      </c>
    </row>
    <row r="81" spans="1:13" s="1" customFormat="1">
      <c r="A81" s="26"/>
      <c r="B81" s="127" t="s">
        <v>86</v>
      </c>
      <c r="C81" s="127"/>
      <c r="D81" s="127"/>
      <c r="E81" s="128"/>
      <c r="F81" s="128"/>
      <c r="G81" s="127"/>
      <c r="H81" s="129"/>
      <c r="I81" s="93"/>
      <c r="J81" s="128"/>
      <c r="K81" s="93"/>
      <c r="L81" s="92"/>
    </row>
    <row r="82" spans="1:13" s="1" customFormat="1">
      <c r="A82" s="26"/>
      <c r="B82" s="127"/>
      <c r="C82" s="127"/>
      <c r="D82" s="127"/>
      <c r="E82" s="128"/>
      <c r="F82" s="128"/>
      <c r="G82" s="127"/>
      <c r="H82" s="129"/>
      <c r="I82" s="93"/>
      <c r="J82" s="128"/>
      <c r="K82" s="93"/>
      <c r="L82" s="92"/>
    </row>
    <row r="83" spans="1:13" ht="15.6">
      <c r="A83" s="2" t="s">
        <v>468</v>
      </c>
    </row>
    <row r="84" spans="1:13">
      <c r="A84" s="21"/>
      <c r="B84" s="21"/>
      <c r="C84" s="21"/>
      <c r="D84" s="21"/>
      <c r="E84" s="21"/>
      <c r="F84" s="21"/>
      <c r="G84" s="21"/>
      <c r="H84" s="21"/>
      <c r="I84" s="307"/>
      <c r="J84" s="309"/>
      <c r="K84" s="21"/>
      <c r="L84" s="21"/>
      <c r="M84" s="21"/>
    </row>
    <row r="85" spans="1:13" ht="57.6">
      <c r="A85" s="482" t="s">
        <v>65</v>
      </c>
      <c r="B85" s="337" t="s">
        <v>404</v>
      </c>
      <c r="C85" s="377" t="s">
        <v>405</v>
      </c>
      <c r="D85" s="378" t="s">
        <v>406</v>
      </c>
      <c r="E85" s="378" t="s">
        <v>407</v>
      </c>
      <c r="F85" s="339" t="s">
        <v>436</v>
      </c>
      <c r="G85" s="123" t="s">
        <v>437</v>
      </c>
      <c r="H85" s="258" t="s">
        <v>438</v>
      </c>
      <c r="I85" s="473" t="s">
        <v>439</v>
      </c>
      <c r="J85" s="310" t="s">
        <v>440</v>
      </c>
      <c r="K85" s="337" t="s">
        <v>469</v>
      </c>
      <c r="L85" s="394" t="s">
        <v>470</v>
      </c>
      <c r="M85" s="406" t="s">
        <v>471</v>
      </c>
    </row>
    <row r="86" spans="1:13">
      <c r="A86" s="483"/>
      <c r="B86" s="338" t="s">
        <v>16</v>
      </c>
      <c r="C86" s="20" t="s">
        <v>16</v>
      </c>
      <c r="D86" s="380" t="s">
        <v>16</v>
      </c>
      <c r="E86" s="380" t="s">
        <v>1</v>
      </c>
      <c r="F86" s="341" t="s">
        <v>16</v>
      </c>
      <c r="G86" s="27" t="s">
        <v>16</v>
      </c>
      <c r="H86" s="6" t="s">
        <v>16</v>
      </c>
      <c r="I86" s="474" t="s">
        <v>16</v>
      </c>
      <c r="J86" s="311" t="s">
        <v>1</v>
      </c>
      <c r="K86" s="338" t="s">
        <v>16</v>
      </c>
      <c r="L86" s="16" t="s">
        <v>16</v>
      </c>
      <c r="M86" s="407" t="s">
        <v>1</v>
      </c>
    </row>
    <row r="87" spans="1:13" ht="16.2" customHeight="1">
      <c r="A87" s="484" t="s">
        <v>17</v>
      </c>
      <c r="B87" s="111">
        <v>344.21</v>
      </c>
      <c r="C87" s="712"/>
      <c r="D87" s="383">
        <f>B87-C87</f>
        <v>344.21</v>
      </c>
      <c r="E87" s="384" t="e">
        <f>B87/C87</f>
        <v>#DIV/0!</v>
      </c>
      <c r="F87" s="283">
        <v>331.29</v>
      </c>
      <c r="G87" s="731">
        <v>332.42</v>
      </c>
      <c r="H87" s="289">
        <f>F87-G87</f>
        <v>-1.1299999999999955</v>
      </c>
      <c r="I87" s="475">
        <f>B87-F87</f>
        <v>12.919999999999959</v>
      </c>
      <c r="J87" s="298">
        <f>B87/F87</f>
        <v>1.0389990642639377</v>
      </c>
      <c r="K87" s="112">
        <v>314.52999999999997</v>
      </c>
      <c r="L87" s="397">
        <f>B87-K87</f>
        <v>29.680000000000007</v>
      </c>
      <c r="M87" s="398">
        <f>B87/K87</f>
        <v>1.0943630178361365</v>
      </c>
    </row>
    <row r="88" spans="1:13" ht="16.2" customHeight="1">
      <c r="A88" s="484" t="s">
        <v>18</v>
      </c>
      <c r="B88" s="116">
        <v>56.75</v>
      </c>
      <c r="C88" s="714"/>
      <c r="D88" s="383">
        <f t="shared" ref="D88:D100" si="28">B88-C88</f>
        <v>56.75</v>
      </c>
      <c r="E88" s="384" t="e">
        <f t="shared" ref="E88:E100" si="29">B88/C88</f>
        <v>#DIV/0!</v>
      </c>
      <c r="F88" s="283">
        <v>55.6</v>
      </c>
      <c r="G88" s="732">
        <v>56.01</v>
      </c>
      <c r="H88" s="259">
        <f t="shared" ref="H88:H100" si="30">F88-G88</f>
        <v>-0.40999999999999659</v>
      </c>
      <c r="I88" s="476">
        <f t="shared" ref="I88:I100" si="31">B88-F88</f>
        <v>1.1499999999999986</v>
      </c>
      <c r="J88" s="299">
        <f t="shared" ref="J88:J100" si="32">B88/F88</f>
        <v>1.0206834532374101</v>
      </c>
      <c r="K88" s="117">
        <v>54.64</v>
      </c>
      <c r="L88" s="399">
        <f t="shared" ref="L88:L100" si="33">B88-K88</f>
        <v>2.1099999999999994</v>
      </c>
      <c r="M88" s="400">
        <f t="shared" ref="M88:M100" si="34">B88/K88</f>
        <v>1.0386163982430454</v>
      </c>
    </row>
    <row r="89" spans="1:13" ht="16.2" customHeight="1">
      <c r="A89" s="485" t="s">
        <v>19</v>
      </c>
      <c r="B89" s="369">
        <v>287.47000000000003</v>
      </c>
      <c r="C89" s="716"/>
      <c r="D89" s="386">
        <f t="shared" si="28"/>
        <v>287.47000000000003</v>
      </c>
      <c r="E89" s="387" t="e">
        <f t="shared" si="29"/>
        <v>#DIV/0!</v>
      </c>
      <c r="F89" s="456">
        <v>275.69</v>
      </c>
      <c r="G89" s="733">
        <v>276.42</v>
      </c>
      <c r="H89" s="371">
        <f t="shared" si="30"/>
        <v>-0.73000000000001819</v>
      </c>
      <c r="I89" s="477">
        <f t="shared" si="31"/>
        <v>11.78000000000003</v>
      </c>
      <c r="J89" s="457">
        <f t="shared" si="32"/>
        <v>1.0427291523087527</v>
      </c>
      <c r="K89" s="429">
        <v>259.89</v>
      </c>
      <c r="L89" s="401">
        <f t="shared" si="33"/>
        <v>27.580000000000041</v>
      </c>
      <c r="M89" s="402">
        <f t="shared" si="34"/>
        <v>1.1061218207703261</v>
      </c>
    </row>
    <row r="90" spans="1:13" ht="16.2" customHeight="1">
      <c r="A90" s="484" t="s">
        <v>20</v>
      </c>
      <c r="B90" s="116">
        <v>99.92</v>
      </c>
      <c r="C90" s="714"/>
      <c r="D90" s="383">
        <f t="shared" si="28"/>
        <v>99.92</v>
      </c>
      <c r="E90" s="384" t="e">
        <f t="shared" si="29"/>
        <v>#DIV/0!</v>
      </c>
      <c r="F90" s="283">
        <v>98.46</v>
      </c>
      <c r="G90" s="732">
        <v>98.96</v>
      </c>
      <c r="H90" s="259">
        <f t="shared" si="30"/>
        <v>-0.5</v>
      </c>
      <c r="I90" s="476">
        <f t="shared" si="31"/>
        <v>1.460000000000008</v>
      </c>
      <c r="J90" s="299">
        <f t="shared" si="32"/>
        <v>1.0148283566930734</v>
      </c>
      <c r="K90" s="117">
        <v>94.77</v>
      </c>
      <c r="L90" s="399">
        <f t="shared" si="33"/>
        <v>5.1500000000000057</v>
      </c>
      <c r="M90" s="400">
        <f t="shared" si="34"/>
        <v>1.0543420913791284</v>
      </c>
    </row>
    <row r="91" spans="1:13" ht="16.2" customHeight="1">
      <c r="A91" s="486" t="s">
        <v>21</v>
      </c>
      <c r="B91" s="102">
        <v>50</v>
      </c>
      <c r="C91" s="718"/>
      <c r="D91" s="389">
        <f t="shared" si="28"/>
        <v>50</v>
      </c>
      <c r="E91" s="390" t="e">
        <f t="shared" si="29"/>
        <v>#DIV/0!</v>
      </c>
      <c r="F91" s="284">
        <v>49.25</v>
      </c>
      <c r="G91" s="573">
        <v>49.75</v>
      </c>
      <c r="H91" s="103">
        <f t="shared" si="30"/>
        <v>-0.5</v>
      </c>
      <c r="I91" s="478">
        <f t="shared" si="31"/>
        <v>0.75</v>
      </c>
      <c r="J91" s="302">
        <f t="shared" si="32"/>
        <v>1.015228426395939</v>
      </c>
      <c r="K91" s="108">
        <v>47.56</v>
      </c>
      <c r="L91" s="458">
        <f t="shared" si="33"/>
        <v>2.4399999999999977</v>
      </c>
      <c r="M91" s="459">
        <f t="shared" si="34"/>
        <v>1.0513036164844407</v>
      </c>
    </row>
    <row r="92" spans="1:13" ht="16.2" customHeight="1">
      <c r="A92" s="486" t="s">
        <v>25</v>
      </c>
      <c r="B92" s="102">
        <v>45.7</v>
      </c>
      <c r="C92" s="718"/>
      <c r="D92" s="389">
        <f t="shared" si="28"/>
        <v>45.7</v>
      </c>
      <c r="E92" s="390" t="e">
        <f t="shared" si="29"/>
        <v>#DIV/0!</v>
      </c>
      <c r="F92" s="284">
        <v>45.05</v>
      </c>
      <c r="G92" s="573">
        <v>45.05</v>
      </c>
      <c r="H92" s="103">
        <f t="shared" si="30"/>
        <v>0</v>
      </c>
      <c r="I92" s="478">
        <f t="shared" si="31"/>
        <v>0.65000000000000568</v>
      </c>
      <c r="J92" s="302">
        <f t="shared" si="32"/>
        <v>1.014428412874584</v>
      </c>
      <c r="K92" s="108">
        <v>43.4</v>
      </c>
      <c r="L92" s="458">
        <f t="shared" si="33"/>
        <v>2.3000000000000043</v>
      </c>
      <c r="M92" s="459">
        <f t="shared" si="34"/>
        <v>1.0529953917050692</v>
      </c>
    </row>
    <row r="93" spans="1:13" ht="16.2" customHeight="1">
      <c r="A93" s="355" t="s">
        <v>47</v>
      </c>
      <c r="B93" s="84">
        <v>4</v>
      </c>
      <c r="C93" s="720"/>
      <c r="D93" s="392">
        <f t="shared" si="28"/>
        <v>4</v>
      </c>
      <c r="E93" s="393" t="e">
        <f t="shared" si="29"/>
        <v>#DIV/0!</v>
      </c>
      <c r="F93" s="285">
        <v>3.94</v>
      </c>
      <c r="G93" s="734">
        <v>3.94</v>
      </c>
      <c r="H93" s="72">
        <f t="shared" si="30"/>
        <v>0</v>
      </c>
      <c r="I93" s="479">
        <f t="shared" si="31"/>
        <v>6.0000000000000053E-2</v>
      </c>
      <c r="J93" s="303">
        <f t="shared" si="32"/>
        <v>1.015228426395939</v>
      </c>
      <c r="K93" s="109">
        <v>3.64</v>
      </c>
      <c r="L93" s="253">
        <f t="shared" si="33"/>
        <v>0.35999999999999988</v>
      </c>
      <c r="M93" s="460">
        <f t="shared" si="34"/>
        <v>1.0989010989010988</v>
      </c>
    </row>
    <row r="94" spans="1:13" ht="16.2" customHeight="1">
      <c r="A94" s="484" t="s">
        <v>24</v>
      </c>
      <c r="B94" s="116">
        <v>141.83000000000001</v>
      </c>
      <c r="C94" s="714"/>
      <c r="D94" s="383">
        <f t="shared" si="28"/>
        <v>141.83000000000001</v>
      </c>
      <c r="E94" s="384" t="e">
        <f t="shared" si="29"/>
        <v>#DIV/0!</v>
      </c>
      <c r="F94" s="283">
        <v>134.93</v>
      </c>
      <c r="G94" s="732">
        <v>135.04</v>
      </c>
      <c r="H94" s="259">
        <f t="shared" si="30"/>
        <v>-0.10999999999998522</v>
      </c>
      <c r="I94" s="476">
        <f t="shared" si="31"/>
        <v>6.9000000000000057</v>
      </c>
      <c r="J94" s="299">
        <f t="shared" si="32"/>
        <v>1.0511376269176611</v>
      </c>
      <c r="K94" s="117">
        <v>127.92</v>
      </c>
      <c r="L94" s="399">
        <f t="shared" si="33"/>
        <v>13.910000000000011</v>
      </c>
      <c r="M94" s="400">
        <f t="shared" si="34"/>
        <v>1.1087398373983741</v>
      </c>
    </row>
    <row r="95" spans="1:13" s="105" customFormat="1" ht="16.2" customHeight="1">
      <c r="A95" s="484" t="s">
        <v>26</v>
      </c>
      <c r="B95" s="116">
        <v>106.8</v>
      </c>
      <c r="C95" s="714"/>
      <c r="D95" s="383">
        <f t="shared" si="28"/>
        <v>106.8</v>
      </c>
      <c r="E95" s="384" t="e">
        <f t="shared" si="29"/>
        <v>#DIV/0!</v>
      </c>
      <c r="F95" s="283">
        <v>101.1</v>
      </c>
      <c r="G95" s="732">
        <v>101.1</v>
      </c>
      <c r="H95" s="259">
        <f t="shared" si="30"/>
        <v>0</v>
      </c>
      <c r="I95" s="476">
        <f t="shared" si="31"/>
        <v>5.7000000000000028</v>
      </c>
      <c r="J95" s="299">
        <f t="shared" si="32"/>
        <v>1.056379821958457</v>
      </c>
      <c r="K95" s="117">
        <v>95</v>
      </c>
      <c r="L95" s="399">
        <f t="shared" si="33"/>
        <v>11.799999999999997</v>
      </c>
      <c r="M95" s="400">
        <f t="shared" si="34"/>
        <v>1.1242105263157895</v>
      </c>
    </row>
    <row r="96" spans="1:13" s="579" customFormat="1" ht="16.2" customHeight="1">
      <c r="A96" s="658" t="s">
        <v>102</v>
      </c>
      <c r="B96" s="588">
        <f>B87-B95</f>
        <v>237.40999999999997</v>
      </c>
      <c r="C96" s="722"/>
      <c r="D96" s="589">
        <f t="shared" si="28"/>
        <v>237.40999999999997</v>
      </c>
      <c r="E96" s="581" t="e">
        <f t="shared" si="29"/>
        <v>#DIV/0!</v>
      </c>
      <c r="F96" s="600">
        <f>F87-F95</f>
        <v>230.19000000000003</v>
      </c>
      <c r="G96" s="735">
        <v>231.32000000000002</v>
      </c>
      <c r="H96" s="593">
        <f t="shared" si="30"/>
        <v>-1.1299999999999955</v>
      </c>
      <c r="I96" s="601">
        <f t="shared" si="31"/>
        <v>7.219999999999942</v>
      </c>
      <c r="J96" s="594">
        <f t="shared" si="32"/>
        <v>1.0313653938051173</v>
      </c>
      <c r="K96" s="588">
        <f>K87-K95</f>
        <v>219.52999999999997</v>
      </c>
      <c r="L96" s="602">
        <f t="shared" si="33"/>
        <v>17.879999999999995</v>
      </c>
      <c r="M96" s="586">
        <f t="shared" si="34"/>
        <v>1.081446727098802</v>
      </c>
    </row>
    <row r="97" spans="1:13" s="596" customFormat="1" ht="16.2" customHeight="1">
      <c r="A97" s="659" t="s">
        <v>103</v>
      </c>
      <c r="B97" s="580">
        <f>B95/B87</f>
        <v>0.31027570378547981</v>
      </c>
      <c r="C97" s="724"/>
      <c r="D97" s="581">
        <f t="shared" si="28"/>
        <v>0.31027570378547981</v>
      </c>
      <c r="E97" s="581" t="e">
        <f t="shared" si="29"/>
        <v>#DIV/0!</v>
      </c>
      <c r="F97" s="580">
        <f>F95/F87</f>
        <v>0.30517069636874034</v>
      </c>
      <c r="G97" s="582">
        <v>0.30413332531135306</v>
      </c>
      <c r="H97" s="583">
        <f t="shared" si="30"/>
        <v>1.0373710573872708E-3</v>
      </c>
      <c r="I97" s="582">
        <f t="shared" si="31"/>
        <v>5.105007416739471E-3</v>
      </c>
      <c r="J97" s="594">
        <f t="shared" si="32"/>
        <v>1.0167283670335472</v>
      </c>
      <c r="K97" s="580">
        <f>K95/K87</f>
        <v>0.30203796140272793</v>
      </c>
      <c r="L97" s="585">
        <f t="shared" si="33"/>
        <v>8.2377423827518781E-3</v>
      </c>
      <c r="M97" s="586">
        <f t="shared" si="34"/>
        <v>1.0272738643331258</v>
      </c>
    </row>
    <row r="98" spans="1:13" ht="16.2" customHeight="1">
      <c r="A98" s="486" t="s">
        <v>55</v>
      </c>
      <c r="B98" s="102">
        <v>17.239999999999998</v>
      </c>
      <c r="C98" s="718"/>
      <c r="D98" s="389">
        <f t="shared" si="28"/>
        <v>17.239999999999998</v>
      </c>
      <c r="E98" s="390" t="e">
        <f t="shared" si="29"/>
        <v>#DIV/0!</v>
      </c>
      <c r="F98" s="284">
        <v>16.84</v>
      </c>
      <c r="G98" s="573">
        <v>16.940000000000001</v>
      </c>
      <c r="H98" s="103">
        <f t="shared" si="30"/>
        <v>-0.10000000000000142</v>
      </c>
      <c r="I98" s="478">
        <f t="shared" si="31"/>
        <v>0.39999999999999858</v>
      </c>
      <c r="J98" s="302">
        <f t="shared" si="32"/>
        <v>1.02375296912114</v>
      </c>
      <c r="K98" s="108">
        <v>16.829999999999998</v>
      </c>
      <c r="L98" s="458">
        <f t="shared" si="33"/>
        <v>0.41000000000000014</v>
      </c>
      <c r="M98" s="459">
        <f t="shared" si="34"/>
        <v>1.0243612596553773</v>
      </c>
    </row>
    <row r="99" spans="1:13" ht="16.2" customHeight="1">
      <c r="A99" s="486" t="s">
        <v>36</v>
      </c>
      <c r="B99" s="102">
        <v>3.51</v>
      </c>
      <c r="C99" s="718"/>
      <c r="D99" s="389">
        <f t="shared" si="28"/>
        <v>3.51</v>
      </c>
      <c r="E99" s="390" t="e">
        <f t="shared" si="29"/>
        <v>#DIV/0!</v>
      </c>
      <c r="F99" s="284">
        <v>3.46</v>
      </c>
      <c r="G99" s="573">
        <v>3.46</v>
      </c>
      <c r="H99" s="103">
        <f t="shared" si="30"/>
        <v>0</v>
      </c>
      <c r="I99" s="478">
        <f t="shared" si="31"/>
        <v>4.9999999999999822E-2</v>
      </c>
      <c r="J99" s="302">
        <f t="shared" si="32"/>
        <v>1.0144508670520231</v>
      </c>
      <c r="K99" s="108">
        <v>3.38</v>
      </c>
      <c r="L99" s="458">
        <f t="shared" si="33"/>
        <v>0.12999999999999989</v>
      </c>
      <c r="M99" s="459">
        <f t="shared" si="34"/>
        <v>1.0384615384615383</v>
      </c>
    </row>
    <row r="100" spans="1:13" ht="16.2" customHeight="1">
      <c r="A100" s="355" t="s">
        <v>37</v>
      </c>
      <c r="B100" s="84">
        <v>4.76</v>
      </c>
      <c r="C100" s="720"/>
      <c r="D100" s="392">
        <f t="shared" si="28"/>
        <v>4.76</v>
      </c>
      <c r="E100" s="393" t="e">
        <f t="shared" si="29"/>
        <v>#DIV/0!</v>
      </c>
      <c r="F100" s="285">
        <v>4.6900000000000004</v>
      </c>
      <c r="G100" s="734">
        <v>4.7</v>
      </c>
      <c r="H100" s="72">
        <f t="shared" si="30"/>
        <v>-9.9999999999997868E-3</v>
      </c>
      <c r="I100" s="479">
        <f t="shared" si="31"/>
        <v>6.9999999999999396E-2</v>
      </c>
      <c r="J100" s="303">
        <f t="shared" si="32"/>
        <v>1.0149253731343282</v>
      </c>
      <c r="K100" s="109">
        <v>4.43</v>
      </c>
      <c r="L100" s="253">
        <f t="shared" si="33"/>
        <v>0.33000000000000007</v>
      </c>
      <c r="M100" s="460">
        <f t="shared" si="34"/>
        <v>1.0744920993227991</v>
      </c>
    </row>
    <row r="101" spans="1:13" s="1" customFormat="1">
      <c r="A101" s="26"/>
      <c r="B101" s="127"/>
      <c r="C101" s="127"/>
      <c r="D101" s="127"/>
      <c r="E101" s="128"/>
      <c r="F101" s="128"/>
      <c r="G101" s="127"/>
      <c r="H101" s="129"/>
      <c r="I101" s="93"/>
      <c r="J101" s="128"/>
      <c r="K101" s="93"/>
      <c r="L101" s="92"/>
    </row>
    <row r="102" spans="1:13" s="1" customFormat="1">
      <c r="B102" s="127"/>
      <c r="C102" s="127"/>
      <c r="D102" s="127"/>
      <c r="E102" s="128"/>
      <c r="F102" s="128"/>
      <c r="G102" s="127"/>
      <c r="H102" s="129"/>
      <c r="I102" s="93"/>
      <c r="J102" s="128"/>
      <c r="K102" s="93"/>
      <c r="L102" s="92"/>
    </row>
    <row r="103" spans="1:13" ht="15.6">
      <c r="A103" s="2" t="s">
        <v>472</v>
      </c>
    </row>
    <row r="104" spans="1:13">
      <c r="A104" s="21"/>
      <c r="B104" s="21"/>
      <c r="C104" s="21"/>
      <c r="D104" s="21"/>
      <c r="E104" s="21"/>
      <c r="F104" s="21"/>
      <c r="G104" s="21"/>
      <c r="H104" s="21"/>
      <c r="I104" s="307"/>
      <c r="J104" s="309"/>
      <c r="K104" s="21"/>
      <c r="L104" s="21"/>
      <c r="M104" s="21"/>
    </row>
    <row r="105" spans="1:13" ht="57.6">
      <c r="A105" s="482" t="s">
        <v>64</v>
      </c>
      <c r="B105" s="337" t="s">
        <v>408</v>
      </c>
      <c r="C105" s="377" t="s">
        <v>409</v>
      </c>
      <c r="D105" s="378" t="s">
        <v>410</v>
      </c>
      <c r="E105" s="378" t="s">
        <v>411</v>
      </c>
      <c r="F105" s="339" t="s">
        <v>441</v>
      </c>
      <c r="G105" s="123" t="s">
        <v>442</v>
      </c>
      <c r="H105" s="258" t="s">
        <v>443</v>
      </c>
      <c r="I105" s="473" t="s">
        <v>444</v>
      </c>
      <c r="J105" s="310" t="s">
        <v>445</v>
      </c>
      <c r="K105" s="337" t="s">
        <v>473</v>
      </c>
      <c r="L105" s="394" t="s">
        <v>474</v>
      </c>
      <c r="M105" s="406" t="s">
        <v>475</v>
      </c>
    </row>
    <row r="106" spans="1:13">
      <c r="A106" s="483"/>
      <c r="B106" s="338" t="s">
        <v>16</v>
      </c>
      <c r="C106" s="20" t="s">
        <v>16</v>
      </c>
      <c r="D106" s="380" t="s">
        <v>16</v>
      </c>
      <c r="E106" s="380" t="s">
        <v>1</v>
      </c>
      <c r="F106" s="341" t="s">
        <v>16</v>
      </c>
      <c r="G106" s="27" t="s">
        <v>16</v>
      </c>
      <c r="H106" s="6" t="s">
        <v>16</v>
      </c>
      <c r="I106" s="474" t="s">
        <v>16</v>
      </c>
      <c r="J106" s="311" t="s">
        <v>1</v>
      </c>
      <c r="K106" s="338" t="s">
        <v>16</v>
      </c>
      <c r="L106" s="16" t="s">
        <v>16</v>
      </c>
      <c r="M106" s="407" t="s">
        <v>1</v>
      </c>
    </row>
    <row r="107" spans="1:13">
      <c r="A107" s="484" t="s">
        <v>17</v>
      </c>
      <c r="B107" s="260">
        <f t="shared" ref="B107:C115" si="35">B87-B67</f>
        <v>42.680000000000007</v>
      </c>
      <c r="C107" s="382">
        <f t="shared" si="35"/>
        <v>0</v>
      </c>
      <c r="D107" s="383">
        <f>B107-C107</f>
        <v>42.680000000000007</v>
      </c>
      <c r="E107" s="384" t="e">
        <f>B107/C107</f>
        <v>#DIV/0!</v>
      </c>
      <c r="F107" s="260">
        <f t="shared" ref="F107:G115" si="36">F87-F67</f>
        <v>40.610000000000014</v>
      </c>
      <c r="G107" s="261">
        <f t="shared" si="36"/>
        <v>40.470000000000027</v>
      </c>
      <c r="H107" s="289">
        <f>F107-G107</f>
        <v>0.13999999999998636</v>
      </c>
      <c r="I107" s="475">
        <f>B107-F107</f>
        <v>2.0699999999999932</v>
      </c>
      <c r="J107" s="297">
        <f>B107/F107</f>
        <v>1.0509726668308297</v>
      </c>
      <c r="K107" s="491">
        <f t="shared" ref="K107:K115" si="37">K87-K67</f>
        <v>38.96999999999997</v>
      </c>
      <c r="L107" s="472">
        <f>B107-K107</f>
        <v>3.7100000000000364</v>
      </c>
      <c r="M107" s="467">
        <f>B107/K107</f>
        <v>1.0952014370028238</v>
      </c>
    </row>
    <row r="108" spans="1:13">
      <c r="A108" s="484" t="s">
        <v>18</v>
      </c>
      <c r="B108" s="265">
        <f t="shared" si="35"/>
        <v>3.6799999999999997</v>
      </c>
      <c r="C108" s="382">
        <f t="shared" si="35"/>
        <v>0</v>
      </c>
      <c r="D108" s="383">
        <f t="shared" ref="D108:D120" si="38">B108-C108</f>
        <v>3.6799999999999997</v>
      </c>
      <c r="E108" s="384" t="e">
        <f t="shared" ref="E108:E120" si="39">B108/C108</f>
        <v>#DIV/0!</v>
      </c>
      <c r="F108" s="265">
        <f t="shared" si="36"/>
        <v>3.2100000000000009</v>
      </c>
      <c r="G108" s="266">
        <f t="shared" si="36"/>
        <v>3.2100000000000009</v>
      </c>
      <c r="H108" s="259">
        <f t="shared" ref="H108:H120" si="40">F108-G108</f>
        <v>0</v>
      </c>
      <c r="I108" s="476">
        <f t="shared" ref="I108:I120" si="41">B108-F108</f>
        <v>0.46999999999999886</v>
      </c>
      <c r="J108" s="279">
        <f t="shared" ref="J108:J120" si="42">B108/F108</f>
        <v>1.1464174454828657</v>
      </c>
      <c r="K108" s="492">
        <f t="shared" si="37"/>
        <v>3.2999999999999972</v>
      </c>
      <c r="L108" s="433">
        <f t="shared" ref="L108:L120" si="43">B108-K108</f>
        <v>0.38000000000000256</v>
      </c>
      <c r="M108" s="438">
        <f t="shared" ref="M108:M120" si="44">B108/K108</f>
        <v>1.1151515151515161</v>
      </c>
    </row>
    <row r="109" spans="1:13">
      <c r="A109" s="485" t="s">
        <v>19</v>
      </c>
      <c r="B109" s="419">
        <f t="shared" si="35"/>
        <v>39.010000000000019</v>
      </c>
      <c r="C109" s="385">
        <f t="shared" si="35"/>
        <v>0</v>
      </c>
      <c r="D109" s="386">
        <f t="shared" si="38"/>
        <v>39.010000000000019</v>
      </c>
      <c r="E109" s="387" t="e">
        <f t="shared" si="39"/>
        <v>#DIV/0!</v>
      </c>
      <c r="F109" s="419">
        <f t="shared" si="36"/>
        <v>37.400000000000006</v>
      </c>
      <c r="G109" s="423">
        <f t="shared" si="36"/>
        <v>37.27000000000001</v>
      </c>
      <c r="H109" s="371">
        <f t="shared" si="40"/>
        <v>0.12999999999999545</v>
      </c>
      <c r="I109" s="477">
        <f t="shared" si="41"/>
        <v>1.6100000000000136</v>
      </c>
      <c r="J109" s="425">
        <f t="shared" si="42"/>
        <v>1.0430481283422464</v>
      </c>
      <c r="K109" s="493">
        <f t="shared" si="37"/>
        <v>35.669999999999987</v>
      </c>
      <c r="L109" s="435">
        <f t="shared" si="43"/>
        <v>3.3400000000000318</v>
      </c>
      <c r="M109" s="439">
        <f t="shared" si="44"/>
        <v>1.0936361087748818</v>
      </c>
    </row>
    <row r="110" spans="1:13">
      <c r="A110" s="484" t="s">
        <v>20</v>
      </c>
      <c r="B110" s="265">
        <f t="shared" si="35"/>
        <v>8.269999999999996</v>
      </c>
      <c r="C110" s="382">
        <f t="shared" si="35"/>
        <v>0</v>
      </c>
      <c r="D110" s="383">
        <f t="shared" si="38"/>
        <v>8.269999999999996</v>
      </c>
      <c r="E110" s="384" t="e">
        <f t="shared" si="39"/>
        <v>#DIV/0!</v>
      </c>
      <c r="F110" s="265">
        <f t="shared" si="36"/>
        <v>8.0599999999999881</v>
      </c>
      <c r="G110" s="266">
        <f t="shared" si="36"/>
        <v>8.0599999999999881</v>
      </c>
      <c r="H110" s="259">
        <f t="shared" si="40"/>
        <v>0</v>
      </c>
      <c r="I110" s="476">
        <f t="shared" si="41"/>
        <v>0.21000000000000796</v>
      </c>
      <c r="J110" s="279">
        <f t="shared" si="42"/>
        <v>1.0260545905707206</v>
      </c>
      <c r="K110" s="492">
        <f t="shared" si="37"/>
        <v>7.8499999999999943</v>
      </c>
      <c r="L110" s="433">
        <f t="shared" si="43"/>
        <v>0.42000000000000171</v>
      </c>
      <c r="M110" s="438">
        <f t="shared" si="44"/>
        <v>1.053503184713376</v>
      </c>
    </row>
    <row r="111" spans="1:13" s="3" customFormat="1">
      <c r="A111" s="486" t="s">
        <v>21</v>
      </c>
      <c r="B111" s="267">
        <f t="shared" si="35"/>
        <v>4.5</v>
      </c>
      <c r="C111" s="388">
        <f t="shared" si="35"/>
        <v>0</v>
      </c>
      <c r="D111" s="389">
        <f t="shared" si="38"/>
        <v>4.5</v>
      </c>
      <c r="E111" s="390" t="e">
        <f t="shared" si="39"/>
        <v>#DIV/0!</v>
      </c>
      <c r="F111" s="267">
        <f t="shared" si="36"/>
        <v>4.4500000000000028</v>
      </c>
      <c r="G111" s="268">
        <f t="shared" si="36"/>
        <v>4.4500000000000028</v>
      </c>
      <c r="H111" s="199">
        <f t="shared" si="40"/>
        <v>0</v>
      </c>
      <c r="I111" s="480">
        <f t="shared" si="41"/>
        <v>4.9999999999997158E-2</v>
      </c>
      <c r="J111" s="281">
        <f t="shared" si="42"/>
        <v>1.0112359550561791</v>
      </c>
      <c r="K111" s="494">
        <f t="shared" si="37"/>
        <v>4.2899999999999991</v>
      </c>
      <c r="L111" s="436">
        <f t="shared" si="43"/>
        <v>0.21000000000000085</v>
      </c>
      <c r="M111" s="440">
        <f t="shared" si="44"/>
        <v>1.0489510489510492</v>
      </c>
    </row>
    <row r="112" spans="1:13" s="3" customFormat="1">
      <c r="A112" s="486" t="s">
        <v>25</v>
      </c>
      <c r="B112" s="267">
        <f t="shared" si="35"/>
        <v>3.7000000000000028</v>
      </c>
      <c r="C112" s="388">
        <f t="shared" si="35"/>
        <v>0</v>
      </c>
      <c r="D112" s="389">
        <f t="shared" si="38"/>
        <v>3.7000000000000028</v>
      </c>
      <c r="E112" s="390" t="e">
        <f t="shared" si="39"/>
        <v>#DIV/0!</v>
      </c>
      <c r="F112" s="267">
        <f t="shared" si="36"/>
        <v>3.5499999999999972</v>
      </c>
      <c r="G112" s="268">
        <f t="shared" si="36"/>
        <v>3.5499999999999972</v>
      </c>
      <c r="H112" s="199">
        <f t="shared" si="40"/>
        <v>0</v>
      </c>
      <c r="I112" s="480">
        <f t="shared" si="41"/>
        <v>0.15000000000000568</v>
      </c>
      <c r="J112" s="281">
        <f t="shared" si="42"/>
        <v>1.0422535211267623</v>
      </c>
      <c r="K112" s="494">
        <f t="shared" si="37"/>
        <v>3.5</v>
      </c>
      <c r="L112" s="436">
        <f t="shared" si="43"/>
        <v>0.20000000000000284</v>
      </c>
      <c r="M112" s="440">
        <f t="shared" si="44"/>
        <v>1.0571428571428581</v>
      </c>
    </row>
    <row r="113" spans="1:13" s="3" customFormat="1">
      <c r="A113" s="355" t="s">
        <v>47</v>
      </c>
      <c r="B113" s="272">
        <f t="shared" si="35"/>
        <v>4.9999999999999822E-2</v>
      </c>
      <c r="C113" s="391">
        <f t="shared" si="35"/>
        <v>0</v>
      </c>
      <c r="D113" s="392">
        <f t="shared" si="38"/>
        <v>4.9999999999999822E-2</v>
      </c>
      <c r="E113" s="393" t="e">
        <f t="shared" si="39"/>
        <v>#DIV/0!</v>
      </c>
      <c r="F113" s="272">
        <f t="shared" si="36"/>
        <v>4.0000000000000036E-2</v>
      </c>
      <c r="G113" s="273">
        <f t="shared" si="36"/>
        <v>4.0000000000000036E-2</v>
      </c>
      <c r="H113" s="203">
        <f t="shared" si="40"/>
        <v>0</v>
      </c>
      <c r="I113" s="481">
        <f t="shared" si="41"/>
        <v>9.9999999999997868E-3</v>
      </c>
      <c r="J113" s="275">
        <f t="shared" si="42"/>
        <v>1.2499999999999944</v>
      </c>
      <c r="K113" s="495">
        <f t="shared" si="37"/>
        <v>4.0000000000000036E-2</v>
      </c>
      <c r="L113" s="437">
        <f t="shared" si="43"/>
        <v>9.9999999999997868E-3</v>
      </c>
      <c r="M113" s="441">
        <f t="shared" si="44"/>
        <v>1.2499999999999944</v>
      </c>
    </row>
    <row r="114" spans="1:13">
      <c r="A114" s="484" t="s">
        <v>24</v>
      </c>
      <c r="B114" s="265">
        <f t="shared" si="35"/>
        <v>23.210000000000008</v>
      </c>
      <c r="C114" s="382">
        <f t="shared" si="35"/>
        <v>0</v>
      </c>
      <c r="D114" s="383">
        <f t="shared" si="38"/>
        <v>23.210000000000008</v>
      </c>
      <c r="E114" s="384" t="e">
        <f t="shared" si="39"/>
        <v>#DIV/0!</v>
      </c>
      <c r="F114" s="265">
        <f t="shared" si="36"/>
        <v>22.25</v>
      </c>
      <c r="G114" s="266">
        <f t="shared" si="36"/>
        <v>22.259999999999991</v>
      </c>
      <c r="H114" s="259">
        <f t="shared" si="40"/>
        <v>-9.9999999999909051E-3</v>
      </c>
      <c r="I114" s="476">
        <f t="shared" si="41"/>
        <v>0.96000000000000796</v>
      </c>
      <c r="J114" s="279">
        <f t="shared" si="42"/>
        <v>1.0431460674157307</v>
      </c>
      <c r="K114" s="492">
        <f t="shared" si="37"/>
        <v>21.03</v>
      </c>
      <c r="L114" s="433">
        <f t="shared" si="43"/>
        <v>2.1800000000000068</v>
      </c>
      <c r="M114" s="438">
        <f t="shared" si="44"/>
        <v>1.1036614360437473</v>
      </c>
    </row>
    <row r="115" spans="1:13" s="105" customFormat="1">
      <c r="A115" s="484" t="s">
        <v>26</v>
      </c>
      <c r="B115" s="265">
        <f t="shared" si="35"/>
        <v>15.299999999999997</v>
      </c>
      <c r="C115" s="382">
        <f t="shared" si="35"/>
        <v>0</v>
      </c>
      <c r="D115" s="383">
        <f t="shared" si="38"/>
        <v>15.299999999999997</v>
      </c>
      <c r="E115" s="384" t="e">
        <f t="shared" si="39"/>
        <v>#DIV/0!</v>
      </c>
      <c r="F115" s="265">
        <f t="shared" si="36"/>
        <v>14.599999999999994</v>
      </c>
      <c r="G115" s="266">
        <f t="shared" si="36"/>
        <v>14.599999999999994</v>
      </c>
      <c r="H115" s="259">
        <f t="shared" si="40"/>
        <v>0</v>
      </c>
      <c r="I115" s="476">
        <f t="shared" si="41"/>
        <v>0.70000000000000284</v>
      </c>
      <c r="J115" s="279">
        <f t="shared" si="42"/>
        <v>1.0479452054794522</v>
      </c>
      <c r="K115" s="492">
        <f t="shared" si="37"/>
        <v>13.700000000000003</v>
      </c>
      <c r="L115" s="433">
        <f t="shared" si="43"/>
        <v>1.5999999999999943</v>
      </c>
      <c r="M115" s="438">
        <f t="shared" si="44"/>
        <v>1.1167883211678828</v>
      </c>
    </row>
    <row r="116" spans="1:13" s="579" customFormat="1" ht="16.2" customHeight="1">
      <c r="A116" s="658" t="s">
        <v>102</v>
      </c>
      <c r="B116" s="588">
        <f>B107-B115</f>
        <v>27.38000000000001</v>
      </c>
      <c r="C116" s="599">
        <f>C107-C115</f>
        <v>0</v>
      </c>
      <c r="D116" s="589">
        <f t="shared" si="38"/>
        <v>27.38000000000001</v>
      </c>
      <c r="E116" s="581" t="e">
        <f t="shared" si="39"/>
        <v>#DIV/0!</v>
      </c>
      <c r="F116" s="600">
        <f>F107-F115</f>
        <v>26.010000000000019</v>
      </c>
      <c r="G116" s="591">
        <f>G107-G115</f>
        <v>25.870000000000033</v>
      </c>
      <c r="H116" s="593">
        <f t="shared" si="40"/>
        <v>0.13999999999998636</v>
      </c>
      <c r="I116" s="601">
        <f t="shared" si="41"/>
        <v>1.3699999999999903</v>
      </c>
      <c r="J116" s="594">
        <f t="shared" si="42"/>
        <v>1.0526720492118411</v>
      </c>
      <c r="K116" s="600">
        <f>K107-K115</f>
        <v>25.269999999999968</v>
      </c>
      <c r="L116" s="602">
        <f t="shared" si="43"/>
        <v>2.1100000000000421</v>
      </c>
      <c r="M116" s="586">
        <f t="shared" si="44"/>
        <v>1.0834982192322931</v>
      </c>
    </row>
    <row r="117" spans="1:13" s="596" customFormat="1" ht="16.2" customHeight="1">
      <c r="A117" s="659" t="s">
        <v>103</v>
      </c>
      <c r="B117" s="580">
        <f>B115/B107</f>
        <v>0.35848172446110577</v>
      </c>
      <c r="C117" s="603" t="e">
        <f>C115/C107</f>
        <v>#DIV/0!</v>
      </c>
      <c r="D117" s="581" t="e">
        <f t="shared" si="38"/>
        <v>#DIV/0!</v>
      </c>
      <c r="E117" s="581" t="e">
        <f t="shared" si="39"/>
        <v>#DIV/0!</v>
      </c>
      <c r="F117" s="580">
        <f>F115/F107</f>
        <v>0.35951736025609432</v>
      </c>
      <c r="G117" s="582">
        <f>G115/G107</f>
        <v>0.36076105757351085</v>
      </c>
      <c r="H117" s="583">
        <f t="shared" si="40"/>
        <v>-1.2436973174165256E-3</v>
      </c>
      <c r="I117" s="582">
        <f t="shared" si="41"/>
        <v>-1.0356357949885542E-3</v>
      </c>
      <c r="J117" s="594">
        <f t="shared" si="42"/>
        <v>0.9971193719428435</v>
      </c>
      <c r="K117" s="580">
        <f>K115/K107</f>
        <v>0.35155247626379299</v>
      </c>
      <c r="L117" s="585">
        <f t="shared" si="43"/>
        <v>6.9292481973127762E-3</v>
      </c>
      <c r="M117" s="586">
        <f t="shared" si="44"/>
        <v>1.0197104235218453</v>
      </c>
    </row>
    <row r="118" spans="1:13" s="3" customFormat="1">
      <c r="A118" s="486" t="s">
        <v>55</v>
      </c>
      <c r="B118" s="267">
        <f t="shared" ref="B118:C120" si="45">B98-B78</f>
        <v>1.6399999999999988</v>
      </c>
      <c r="C118" s="388">
        <f t="shared" si="45"/>
        <v>0</v>
      </c>
      <c r="D118" s="389">
        <f t="shared" si="38"/>
        <v>1.6399999999999988</v>
      </c>
      <c r="E118" s="390" t="e">
        <f t="shared" si="39"/>
        <v>#DIV/0!</v>
      </c>
      <c r="F118" s="267">
        <f t="shared" ref="F118:G120" si="46">F98-F78</f>
        <v>1.6400000000000006</v>
      </c>
      <c r="G118" s="268">
        <f t="shared" si="46"/>
        <v>1.6400000000000006</v>
      </c>
      <c r="H118" s="199">
        <f t="shared" si="40"/>
        <v>0</v>
      </c>
      <c r="I118" s="480">
        <f t="shared" si="41"/>
        <v>-1.7763568394002505E-15</v>
      </c>
      <c r="J118" s="281">
        <f t="shared" si="42"/>
        <v>0.99999999999999889</v>
      </c>
      <c r="K118" s="494">
        <f>K98-K78</f>
        <v>1.629999999999999</v>
      </c>
      <c r="L118" s="436">
        <f t="shared" si="43"/>
        <v>9.9999999999997868E-3</v>
      </c>
      <c r="M118" s="440">
        <f t="shared" si="44"/>
        <v>1.0061349693251533</v>
      </c>
    </row>
    <row r="119" spans="1:13" s="3" customFormat="1">
      <c r="A119" s="486" t="s">
        <v>36</v>
      </c>
      <c r="B119" s="267">
        <f t="shared" si="45"/>
        <v>1.1599999999999997</v>
      </c>
      <c r="C119" s="388">
        <f t="shared" si="45"/>
        <v>0</v>
      </c>
      <c r="D119" s="389">
        <f t="shared" si="38"/>
        <v>1.1599999999999997</v>
      </c>
      <c r="E119" s="390" t="e">
        <f t="shared" si="39"/>
        <v>#DIV/0!</v>
      </c>
      <c r="F119" s="267">
        <f t="shared" si="46"/>
        <v>1.1600000000000001</v>
      </c>
      <c r="G119" s="268">
        <f t="shared" si="46"/>
        <v>1.1600000000000001</v>
      </c>
      <c r="H119" s="199">
        <f t="shared" si="40"/>
        <v>0</v>
      </c>
      <c r="I119" s="480">
        <f t="shared" si="41"/>
        <v>0</v>
      </c>
      <c r="J119" s="281">
        <f t="shared" si="42"/>
        <v>0.99999999999999967</v>
      </c>
      <c r="K119" s="494">
        <f>K99-K79</f>
        <v>1.1000000000000001</v>
      </c>
      <c r="L119" s="436">
        <f t="shared" si="43"/>
        <v>5.9999999999999609E-2</v>
      </c>
      <c r="M119" s="440">
        <f t="shared" si="44"/>
        <v>1.0545454545454542</v>
      </c>
    </row>
    <row r="120" spans="1:13" s="3" customFormat="1">
      <c r="A120" s="355" t="s">
        <v>37</v>
      </c>
      <c r="B120" s="272">
        <f t="shared" si="45"/>
        <v>4.0000000000000036E-2</v>
      </c>
      <c r="C120" s="391">
        <f t="shared" si="45"/>
        <v>0</v>
      </c>
      <c r="D120" s="392">
        <f t="shared" si="38"/>
        <v>4.0000000000000036E-2</v>
      </c>
      <c r="E120" s="393" t="e">
        <f t="shared" si="39"/>
        <v>#DIV/0!</v>
      </c>
      <c r="F120" s="272">
        <f t="shared" si="46"/>
        <v>4.0000000000000036E-2</v>
      </c>
      <c r="G120" s="273">
        <f t="shared" si="46"/>
        <v>4.9999999999999822E-2</v>
      </c>
      <c r="H120" s="203">
        <f t="shared" si="40"/>
        <v>-9.9999999999997868E-3</v>
      </c>
      <c r="I120" s="481">
        <f t="shared" si="41"/>
        <v>0</v>
      </c>
      <c r="J120" s="275">
        <f t="shared" si="42"/>
        <v>1</v>
      </c>
      <c r="K120" s="495">
        <f>K100-K80</f>
        <v>2.9999999999999361E-2</v>
      </c>
      <c r="L120" s="437">
        <f t="shared" si="43"/>
        <v>1.0000000000000675E-2</v>
      </c>
      <c r="M120" s="441">
        <f t="shared" si="44"/>
        <v>1.333333333333363</v>
      </c>
    </row>
    <row r="121" spans="1:13" s="1" customFormat="1">
      <c r="A121" s="26"/>
      <c r="B121" s="127"/>
      <c r="C121" s="127"/>
      <c r="D121" s="127"/>
      <c r="E121" s="128"/>
      <c r="F121" s="128"/>
      <c r="G121" s="127"/>
      <c r="H121" s="129"/>
      <c r="I121" s="93"/>
      <c r="J121" s="128"/>
      <c r="K121" s="93"/>
      <c r="L121" s="92"/>
    </row>
    <row r="123" spans="1:13" ht="15.6">
      <c r="A123" s="2" t="s">
        <v>476</v>
      </c>
    </row>
    <row r="124" spans="1:13">
      <c r="A124" s="21"/>
      <c r="B124" s="21"/>
      <c r="C124" s="21"/>
      <c r="D124" s="21"/>
      <c r="E124" s="21"/>
      <c r="F124" s="21"/>
      <c r="G124" s="21"/>
      <c r="H124" s="21"/>
      <c r="I124" s="307"/>
      <c r="J124" s="309"/>
      <c r="K124" s="21"/>
      <c r="L124" s="21"/>
      <c r="M124" s="21"/>
    </row>
    <row r="125" spans="1:13" ht="57.6">
      <c r="A125" s="482" t="s">
        <v>68</v>
      </c>
      <c r="B125" s="337" t="s">
        <v>412</v>
      </c>
      <c r="C125" s="377" t="s">
        <v>413</v>
      </c>
      <c r="D125" s="378" t="s">
        <v>260</v>
      </c>
      <c r="E125" s="378" t="s">
        <v>261</v>
      </c>
      <c r="F125" s="339" t="s">
        <v>446</v>
      </c>
      <c r="G125" s="123" t="s">
        <v>447</v>
      </c>
      <c r="H125" s="258" t="s">
        <v>448</v>
      </c>
      <c r="I125" s="473" t="s">
        <v>449</v>
      </c>
      <c r="J125" s="310" t="s">
        <v>450</v>
      </c>
      <c r="K125" s="337" t="s">
        <v>477</v>
      </c>
      <c r="L125" s="394" t="s">
        <v>193</v>
      </c>
      <c r="M125" s="406" t="s">
        <v>194</v>
      </c>
    </row>
    <row r="126" spans="1:13">
      <c r="A126" s="483"/>
      <c r="B126" s="338" t="s">
        <v>16</v>
      </c>
      <c r="C126" s="20" t="s">
        <v>16</v>
      </c>
      <c r="D126" s="380" t="s">
        <v>16</v>
      </c>
      <c r="E126" s="380" t="s">
        <v>1</v>
      </c>
      <c r="F126" s="341" t="s">
        <v>16</v>
      </c>
      <c r="G126" s="27" t="s">
        <v>16</v>
      </c>
      <c r="H126" s="6" t="s">
        <v>16</v>
      </c>
      <c r="I126" s="474" t="s">
        <v>16</v>
      </c>
      <c r="J126" s="311" t="s">
        <v>1</v>
      </c>
      <c r="K126" s="338" t="s">
        <v>16</v>
      </c>
      <c r="L126" s="16" t="s">
        <v>16</v>
      </c>
      <c r="M126" s="407" t="s">
        <v>1</v>
      </c>
    </row>
    <row r="127" spans="1:13">
      <c r="A127" s="484" t="s">
        <v>17</v>
      </c>
      <c r="B127" s="111">
        <v>88.81</v>
      </c>
      <c r="C127" s="712"/>
      <c r="D127" s="383">
        <f>B127-C127</f>
        <v>88.81</v>
      </c>
      <c r="E127" s="384" t="e">
        <f>B127/C127</f>
        <v>#DIV/0!</v>
      </c>
      <c r="F127" s="283">
        <v>90.14</v>
      </c>
      <c r="G127" s="731">
        <v>87.41</v>
      </c>
      <c r="H127" s="289">
        <f>F127-G127</f>
        <v>2.730000000000004</v>
      </c>
      <c r="I127" s="475">
        <f>B127-F127</f>
        <v>-1.3299999999999983</v>
      </c>
      <c r="J127" s="298">
        <f>B127/F127</f>
        <v>0.98524517417350788</v>
      </c>
      <c r="K127" s="112">
        <v>77.08</v>
      </c>
      <c r="L127" s="397">
        <f>B127-K127</f>
        <v>11.730000000000004</v>
      </c>
      <c r="M127" s="398">
        <f>B127/K127</f>
        <v>1.1521795537104307</v>
      </c>
    </row>
    <row r="128" spans="1:13">
      <c r="A128" s="484" t="s">
        <v>18</v>
      </c>
      <c r="B128" s="116">
        <v>13.08</v>
      </c>
      <c r="C128" s="714"/>
      <c r="D128" s="383">
        <f t="shared" ref="D128:D140" si="47">B128-C128</f>
        <v>13.08</v>
      </c>
      <c r="E128" s="384" t="e">
        <f t="shared" ref="E128:E140" si="48">B128/C128</f>
        <v>#DIV/0!</v>
      </c>
      <c r="F128" s="283">
        <v>11.85</v>
      </c>
      <c r="G128" s="732">
        <v>12.12</v>
      </c>
      <c r="H128" s="259">
        <f t="shared" ref="H128:H140" si="49">F128-G128</f>
        <v>-0.26999999999999957</v>
      </c>
      <c r="I128" s="476">
        <f t="shared" ref="I128:I140" si="50">B128-F128</f>
        <v>1.2300000000000004</v>
      </c>
      <c r="J128" s="299">
        <f t="shared" ref="J128:J140" si="51">B128/F128</f>
        <v>1.1037974683544305</v>
      </c>
      <c r="K128" s="117">
        <v>5.35</v>
      </c>
      <c r="L128" s="399">
        <f t="shared" ref="L128:L140" si="52">B128-K128</f>
        <v>7.73</v>
      </c>
      <c r="M128" s="400">
        <f t="shared" ref="M128:M140" si="53">B128/K128</f>
        <v>2.4448598130841122</v>
      </c>
    </row>
    <row r="129" spans="1:13">
      <c r="A129" s="485" t="s">
        <v>19</v>
      </c>
      <c r="B129" s="369">
        <v>75.73</v>
      </c>
      <c r="C129" s="716"/>
      <c r="D129" s="386">
        <f t="shared" si="47"/>
        <v>75.73</v>
      </c>
      <c r="E129" s="387" t="e">
        <f t="shared" si="48"/>
        <v>#DIV/0!</v>
      </c>
      <c r="F129" s="456">
        <v>78.290000000000006</v>
      </c>
      <c r="G129" s="733">
        <v>75.290000000000006</v>
      </c>
      <c r="H129" s="371">
        <f t="shared" si="49"/>
        <v>3</v>
      </c>
      <c r="I129" s="477">
        <f t="shared" si="50"/>
        <v>-2.5600000000000023</v>
      </c>
      <c r="J129" s="457">
        <f t="shared" si="51"/>
        <v>0.96730106016094008</v>
      </c>
      <c r="K129" s="429">
        <v>71.72</v>
      </c>
      <c r="L129" s="401">
        <f t="shared" si="52"/>
        <v>4.0100000000000051</v>
      </c>
      <c r="M129" s="402">
        <f t="shared" si="53"/>
        <v>1.0559118795315114</v>
      </c>
    </row>
    <row r="130" spans="1:13">
      <c r="A130" s="484" t="s">
        <v>20</v>
      </c>
      <c r="B130" s="116">
        <v>52.56</v>
      </c>
      <c r="C130" s="714"/>
      <c r="D130" s="383">
        <f t="shared" si="47"/>
        <v>52.56</v>
      </c>
      <c r="E130" s="384" t="e">
        <f t="shared" si="48"/>
        <v>#DIV/0!</v>
      </c>
      <c r="F130" s="283">
        <v>55.31</v>
      </c>
      <c r="G130" s="732">
        <v>53.38</v>
      </c>
      <c r="H130" s="259">
        <f t="shared" si="49"/>
        <v>1.9299999999999997</v>
      </c>
      <c r="I130" s="476">
        <f t="shared" si="50"/>
        <v>-2.75</v>
      </c>
      <c r="J130" s="299">
        <f t="shared" si="51"/>
        <v>0.95028023865485445</v>
      </c>
      <c r="K130" s="117">
        <v>50.02</v>
      </c>
      <c r="L130" s="399">
        <f t="shared" si="52"/>
        <v>2.5399999999999991</v>
      </c>
      <c r="M130" s="400">
        <f t="shared" si="53"/>
        <v>1.05077968812475</v>
      </c>
    </row>
    <row r="131" spans="1:13">
      <c r="A131" s="486" t="s">
        <v>21</v>
      </c>
      <c r="B131" s="102">
        <v>30.85</v>
      </c>
      <c r="C131" s="718"/>
      <c r="D131" s="389">
        <f t="shared" si="47"/>
        <v>30.85</v>
      </c>
      <c r="E131" s="390" t="e">
        <f t="shared" si="48"/>
        <v>#DIV/0!</v>
      </c>
      <c r="F131" s="284">
        <v>31.65</v>
      </c>
      <c r="G131" s="573">
        <v>30.4</v>
      </c>
      <c r="H131" s="103">
        <f t="shared" si="49"/>
        <v>1.25</v>
      </c>
      <c r="I131" s="478">
        <f t="shared" si="50"/>
        <v>-0.79999999999999716</v>
      </c>
      <c r="J131" s="302">
        <f t="shared" si="51"/>
        <v>0.97472353870458139</v>
      </c>
      <c r="K131" s="108">
        <v>31.7</v>
      </c>
      <c r="L131" s="458">
        <f t="shared" si="52"/>
        <v>-0.84999999999999787</v>
      </c>
      <c r="M131" s="459">
        <f t="shared" si="53"/>
        <v>0.97318611987381709</v>
      </c>
    </row>
    <row r="132" spans="1:13">
      <c r="A132" s="486" t="s">
        <v>25</v>
      </c>
      <c r="B132" s="102">
        <v>21.4</v>
      </c>
      <c r="C132" s="718"/>
      <c r="D132" s="389">
        <f t="shared" si="47"/>
        <v>21.4</v>
      </c>
      <c r="E132" s="390" t="e">
        <f t="shared" si="48"/>
        <v>#DIV/0!</v>
      </c>
      <c r="F132" s="284">
        <v>23.2</v>
      </c>
      <c r="G132" s="573">
        <v>22.6</v>
      </c>
      <c r="H132" s="103">
        <f t="shared" si="49"/>
        <v>0.59999999999999787</v>
      </c>
      <c r="I132" s="478">
        <f t="shared" si="50"/>
        <v>-1.8000000000000007</v>
      </c>
      <c r="J132" s="302">
        <f t="shared" si="51"/>
        <v>0.92241379310344829</v>
      </c>
      <c r="K132" s="108">
        <v>18.05</v>
      </c>
      <c r="L132" s="458">
        <f t="shared" si="52"/>
        <v>3.3499999999999979</v>
      </c>
      <c r="M132" s="459">
        <f t="shared" si="53"/>
        <v>1.1855955678670358</v>
      </c>
    </row>
    <row r="133" spans="1:13">
      <c r="A133" s="355" t="s">
        <v>47</v>
      </c>
      <c r="B133" s="84">
        <v>0.24</v>
      </c>
      <c r="C133" s="720"/>
      <c r="D133" s="392">
        <f t="shared" si="47"/>
        <v>0.24</v>
      </c>
      <c r="E133" s="393" t="e">
        <f t="shared" si="48"/>
        <v>#DIV/0!</v>
      </c>
      <c r="F133" s="285">
        <v>0.34</v>
      </c>
      <c r="G133" s="734">
        <v>0.26</v>
      </c>
      <c r="H133" s="72">
        <f t="shared" si="49"/>
        <v>8.0000000000000016E-2</v>
      </c>
      <c r="I133" s="479">
        <f t="shared" si="50"/>
        <v>-0.10000000000000003</v>
      </c>
      <c r="J133" s="303">
        <f t="shared" si="51"/>
        <v>0.70588235294117641</v>
      </c>
      <c r="K133" s="109">
        <v>0.27</v>
      </c>
      <c r="L133" s="253">
        <f t="shared" si="52"/>
        <v>-3.0000000000000027E-2</v>
      </c>
      <c r="M133" s="460">
        <f t="shared" si="53"/>
        <v>0.88888888888888884</v>
      </c>
    </row>
    <row r="134" spans="1:13">
      <c r="A134" s="484" t="s">
        <v>24</v>
      </c>
      <c r="B134" s="116">
        <v>19.559999999999999</v>
      </c>
      <c r="C134" s="714"/>
      <c r="D134" s="383">
        <f t="shared" si="47"/>
        <v>19.559999999999999</v>
      </c>
      <c r="E134" s="384" t="e">
        <f t="shared" si="48"/>
        <v>#DIV/0!</v>
      </c>
      <c r="F134" s="283">
        <v>19.71</v>
      </c>
      <c r="G134" s="732">
        <v>18.5</v>
      </c>
      <c r="H134" s="259">
        <f t="shared" si="49"/>
        <v>1.2100000000000009</v>
      </c>
      <c r="I134" s="476">
        <f t="shared" si="50"/>
        <v>-0.15000000000000213</v>
      </c>
      <c r="J134" s="299">
        <f t="shared" si="51"/>
        <v>0.99238964992389644</v>
      </c>
      <c r="K134" s="117">
        <v>19.28</v>
      </c>
      <c r="L134" s="399">
        <f t="shared" si="52"/>
        <v>0.27999999999999758</v>
      </c>
      <c r="M134" s="400">
        <f t="shared" si="53"/>
        <v>1.0145228215767634</v>
      </c>
    </row>
    <row r="135" spans="1:13" s="105" customFormat="1">
      <c r="A135" s="484" t="s">
        <v>26</v>
      </c>
      <c r="B135" s="116">
        <v>17.41</v>
      </c>
      <c r="C135" s="714"/>
      <c r="D135" s="383">
        <f t="shared" si="47"/>
        <v>17.41</v>
      </c>
      <c r="E135" s="384" t="e">
        <f t="shared" si="48"/>
        <v>#DIV/0!</v>
      </c>
      <c r="F135" s="283">
        <v>17.559999999999999</v>
      </c>
      <c r="G135" s="732">
        <v>16.559999999999999</v>
      </c>
      <c r="H135" s="259">
        <f t="shared" si="49"/>
        <v>1</v>
      </c>
      <c r="I135" s="476">
        <f t="shared" si="50"/>
        <v>-0.14999999999999858</v>
      </c>
      <c r="J135" s="299">
        <f t="shared" si="51"/>
        <v>0.99145785876993175</v>
      </c>
      <c r="K135" s="117">
        <v>16.91</v>
      </c>
      <c r="L135" s="399">
        <f t="shared" si="52"/>
        <v>0.5</v>
      </c>
      <c r="M135" s="400">
        <f t="shared" si="53"/>
        <v>1.0295683027794205</v>
      </c>
    </row>
    <row r="136" spans="1:13" s="579" customFormat="1" ht="16.2" customHeight="1">
      <c r="A136" s="658" t="s">
        <v>102</v>
      </c>
      <c r="B136" s="588">
        <f>B127-B135</f>
        <v>71.400000000000006</v>
      </c>
      <c r="C136" s="722"/>
      <c r="D136" s="589">
        <f t="shared" si="47"/>
        <v>71.400000000000006</v>
      </c>
      <c r="E136" s="581" t="e">
        <f t="shared" si="48"/>
        <v>#DIV/0!</v>
      </c>
      <c r="F136" s="600">
        <f>F127-F135</f>
        <v>72.58</v>
      </c>
      <c r="G136" s="735">
        <v>70.849999999999994</v>
      </c>
      <c r="H136" s="593">
        <f t="shared" si="49"/>
        <v>1.730000000000004</v>
      </c>
      <c r="I136" s="601">
        <f t="shared" si="50"/>
        <v>-1.1799999999999926</v>
      </c>
      <c r="J136" s="594">
        <f t="shared" si="51"/>
        <v>0.98374207770735755</v>
      </c>
      <c r="K136" s="600">
        <f>K127-K135</f>
        <v>60.17</v>
      </c>
      <c r="L136" s="602">
        <f t="shared" si="52"/>
        <v>11.230000000000004</v>
      </c>
      <c r="M136" s="586">
        <f t="shared" si="53"/>
        <v>1.1866378593983713</v>
      </c>
    </row>
    <row r="137" spans="1:13" s="596" customFormat="1" ht="16.2" customHeight="1">
      <c r="A137" s="659" t="s">
        <v>103</v>
      </c>
      <c r="B137" s="580">
        <f>B135/B127</f>
        <v>0.19603648237811058</v>
      </c>
      <c r="C137" s="724"/>
      <c r="D137" s="581">
        <f t="shared" si="47"/>
        <v>0.19603648237811058</v>
      </c>
      <c r="E137" s="581" t="e">
        <f t="shared" si="48"/>
        <v>#DIV/0!</v>
      </c>
      <c r="F137" s="580">
        <f>F135/F127</f>
        <v>0.19480807632571553</v>
      </c>
      <c r="G137" s="582">
        <v>0.18945200777943028</v>
      </c>
      <c r="H137" s="583">
        <f t="shared" si="49"/>
        <v>5.3560685462852586E-3</v>
      </c>
      <c r="I137" s="582">
        <f t="shared" si="50"/>
        <v>1.228406052395048E-3</v>
      </c>
      <c r="J137" s="594">
        <f t="shared" si="51"/>
        <v>1.006305724462579</v>
      </c>
      <c r="K137" s="580">
        <f>K135/K127</f>
        <v>0.21938245978204463</v>
      </c>
      <c r="L137" s="585">
        <f t="shared" si="52"/>
        <v>-2.3345977403934043E-2</v>
      </c>
      <c r="M137" s="586">
        <f t="shared" si="53"/>
        <v>0.89358320885303155</v>
      </c>
    </row>
    <row r="138" spans="1:13">
      <c r="A138" s="486" t="s">
        <v>55</v>
      </c>
      <c r="B138" s="102">
        <v>1.03</v>
      </c>
      <c r="C138" s="718"/>
      <c r="D138" s="389">
        <f t="shared" si="47"/>
        <v>1.03</v>
      </c>
      <c r="E138" s="390" t="e">
        <f t="shared" si="48"/>
        <v>#DIV/0!</v>
      </c>
      <c r="F138" s="284">
        <v>1.02</v>
      </c>
      <c r="G138" s="573">
        <v>0.82</v>
      </c>
      <c r="H138" s="103">
        <f t="shared" si="49"/>
        <v>0.20000000000000007</v>
      </c>
      <c r="I138" s="478">
        <f t="shared" si="50"/>
        <v>1.0000000000000009E-2</v>
      </c>
      <c r="J138" s="302">
        <f t="shared" si="51"/>
        <v>1.0098039215686274</v>
      </c>
      <c r="K138" s="108">
        <v>1.03</v>
      </c>
      <c r="L138" s="458">
        <f t="shared" si="52"/>
        <v>0</v>
      </c>
      <c r="M138" s="459">
        <f t="shared" si="53"/>
        <v>1</v>
      </c>
    </row>
    <row r="139" spans="1:13">
      <c r="A139" s="486" t="s">
        <v>36</v>
      </c>
      <c r="B139" s="102">
        <v>0.28999999999999998</v>
      </c>
      <c r="C139" s="718"/>
      <c r="D139" s="389">
        <f t="shared" si="47"/>
        <v>0.28999999999999998</v>
      </c>
      <c r="E139" s="390" t="e">
        <f t="shared" si="48"/>
        <v>#DIV/0!</v>
      </c>
      <c r="F139" s="284">
        <v>0.24</v>
      </c>
      <c r="G139" s="573">
        <v>0.24</v>
      </c>
      <c r="H139" s="103">
        <f t="shared" si="49"/>
        <v>0</v>
      </c>
      <c r="I139" s="478">
        <f t="shared" si="50"/>
        <v>4.9999999999999989E-2</v>
      </c>
      <c r="J139" s="302">
        <f t="shared" si="51"/>
        <v>1.2083333333333333</v>
      </c>
      <c r="K139" s="108">
        <v>0.26</v>
      </c>
      <c r="L139" s="458">
        <f t="shared" si="52"/>
        <v>2.9999999999999971E-2</v>
      </c>
      <c r="M139" s="459">
        <f t="shared" si="53"/>
        <v>1.1153846153846152</v>
      </c>
    </row>
    <row r="140" spans="1:13">
      <c r="A140" s="355" t="s">
        <v>37</v>
      </c>
      <c r="B140" s="84">
        <v>0.09</v>
      </c>
      <c r="C140" s="720"/>
      <c r="D140" s="392">
        <f t="shared" si="47"/>
        <v>0.09</v>
      </c>
      <c r="E140" s="393" t="e">
        <f t="shared" si="48"/>
        <v>#DIV/0!</v>
      </c>
      <c r="F140" s="285">
        <v>0.12</v>
      </c>
      <c r="G140" s="734">
        <v>0.09</v>
      </c>
      <c r="H140" s="72">
        <f t="shared" si="49"/>
        <v>0.03</v>
      </c>
      <c r="I140" s="479">
        <f t="shared" si="50"/>
        <v>-0.03</v>
      </c>
      <c r="J140" s="303">
        <f t="shared" si="51"/>
        <v>0.75</v>
      </c>
      <c r="K140" s="109">
        <v>0.1</v>
      </c>
      <c r="L140" s="253">
        <f t="shared" si="52"/>
        <v>-1.0000000000000009E-2</v>
      </c>
      <c r="M140" s="460">
        <f t="shared" si="53"/>
        <v>0.89999999999999991</v>
      </c>
    </row>
    <row r="142" spans="1:13" hidden="1"/>
    <row r="143" spans="1:13" ht="15.6">
      <c r="A143" s="2" t="s">
        <v>478</v>
      </c>
    </row>
    <row r="144" spans="1:13">
      <c r="A144" s="21"/>
      <c r="B144" s="21"/>
      <c r="C144" s="21"/>
      <c r="D144" s="21"/>
      <c r="E144" s="21"/>
      <c r="F144" s="21"/>
      <c r="G144" s="21"/>
      <c r="H144" s="21"/>
      <c r="I144" s="307"/>
      <c r="J144" s="309"/>
      <c r="K144" s="21"/>
      <c r="L144" s="21"/>
    </row>
    <row r="145" spans="1:13" ht="57.6">
      <c r="A145" s="482" t="s">
        <v>76</v>
      </c>
      <c r="B145" s="337" t="s">
        <v>414</v>
      </c>
      <c r="C145" s="377" t="s">
        <v>415</v>
      </c>
      <c r="D145" s="378" t="s">
        <v>390</v>
      </c>
      <c r="E145" s="378" t="s">
        <v>391</v>
      </c>
      <c r="F145" s="339" t="s">
        <v>451</v>
      </c>
      <c r="G145" s="123" t="s">
        <v>452</v>
      </c>
      <c r="H145" s="258" t="s">
        <v>453</v>
      </c>
      <c r="I145" s="473" t="s">
        <v>454</v>
      </c>
      <c r="J145" s="310" t="s">
        <v>455</v>
      </c>
      <c r="K145" s="337" t="s">
        <v>479</v>
      </c>
      <c r="L145" s="464" t="s">
        <v>480</v>
      </c>
      <c r="M145" s="406" t="s">
        <v>481</v>
      </c>
    </row>
    <row r="146" spans="1:13">
      <c r="A146" s="483"/>
      <c r="B146" s="338" t="s">
        <v>1</v>
      </c>
      <c r="C146" s="20" t="s">
        <v>1</v>
      </c>
      <c r="D146" s="380" t="s">
        <v>1</v>
      </c>
      <c r="E146" s="381" t="s">
        <v>1</v>
      </c>
      <c r="F146" s="340" t="s">
        <v>1</v>
      </c>
      <c r="G146" s="27" t="s">
        <v>1</v>
      </c>
      <c r="H146" s="6" t="s">
        <v>1</v>
      </c>
      <c r="I146" s="474" t="s">
        <v>1</v>
      </c>
      <c r="J146" s="311" t="s">
        <v>1</v>
      </c>
      <c r="K146" s="338" t="s">
        <v>1</v>
      </c>
      <c r="L146" s="16" t="s">
        <v>1</v>
      </c>
      <c r="M146" s="465" t="s">
        <v>1</v>
      </c>
    </row>
    <row r="147" spans="1:13">
      <c r="A147" s="484" t="s">
        <v>17</v>
      </c>
      <c r="B147" s="449">
        <f>B127/(B87)</f>
        <v>0.25801109787629645</v>
      </c>
      <c r="C147" s="463" t="e">
        <f>C127/(C87)</f>
        <v>#DIV/0!</v>
      </c>
      <c r="D147" s="463" t="e">
        <f>B147-C147</f>
        <v>#DIV/0!</v>
      </c>
      <c r="E147" s="463" t="e">
        <f>B147/C147</f>
        <v>#DIV/0!</v>
      </c>
      <c r="F147" s="449">
        <f>F127/(F87)</f>
        <v>0.27208789881976514</v>
      </c>
      <c r="G147" s="277">
        <f>G127/(G87)</f>
        <v>0.26295048432705609</v>
      </c>
      <c r="H147" s="290">
        <f>F147-G147</f>
        <v>9.1374144927090506E-3</v>
      </c>
      <c r="I147" s="320">
        <f>B147-F147</f>
        <v>-1.4076800943468692E-2</v>
      </c>
      <c r="J147" s="290">
        <f>B147/F147</f>
        <v>0.94826377430040221</v>
      </c>
      <c r="K147" s="490">
        <f>K127/(K87)</f>
        <v>0.24506406384128701</v>
      </c>
      <c r="L147" s="466">
        <f>B147-K147</f>
        <v>1.2947034035009436E-2</v>
      </c>
      <c r="M147" s="467">
        <f>B147/K147</f>
        <v>1.0528312223019138</v>
      </c>
    </row>
    <row r="148" spans="1:13">
      <c r="A148" s="484" t="s">
        <v>18</v>
      </c>
      <c r="B148" s="450">
        <f t="shared" ref="B148:C155" si="54">B128/(B88+B28)</f>
        <v>0.11348256116605936</v>
      </c>
      <c r="C148" s="384" t="e">
        <f t="shared" si="54"/>
        <v>#DIV/0!</v>
      </c>
      <c r="D148" s="384" t="e">
        <f t="shared" ref="D148:D159" si="55">B148-C148</f>
        <v>#DIV/0!</v>
      </c>
      <c r="E148" s="384" t="e">
        <f t="shared" ref="E148:E159" si="56">B148/C148</f>
        <v>#DIV/0!</v>
      </c>
      <c r="F148" s="450">
        <f t="shared" ref="F148:G155" si="57">F128/(F88+F28)</f>
        <v>0.10638297872340426</v>
      </c>
      <c r="G148" s="278">
        <f t="shared" si="57"/>
        <v>0.10907127429805615</v>
      </c>
      <c r="H148" s="287">
        <f t="shared" ref="H148:H159" si="58">F148-G148</f>
        <v>-2.6882955746518888E-3</v>
      </c>
      <c r="I148" s="321">
        <f t="shared" ref="I148:I159" si="59">B148-F148</f>
        <v>7.0995824426551002E-3</v>
      </c>
      <c r="J148" s="279">
        <f t="shared" ref="J148:J159" si="60">B148/F148</f>
        <v>1.066736074960958</v>
      </c>
      <c r="K148" s="452">
        <f t="shared" ref="K148:K155" si="61">K128/(K88+K28)</f>
        <v>4.9846268517655827E-2</v>
      </c>
      <c r="L148" s="468">
        <f t="shared" ref="L148:L159" si="62">B148-K148</f>
        <v>6.3636292648403536E-2</v>
      </c>
      <c r="M148" s="438">
        <f t="shared" ref="M148:M159" si="63">B148/K148</f>
        <v>2.2766510822342338</v>
      </c>
    </row>
    <row r="149" spans="1:13">
      <c r="A149" s="485" t="s">
        <v>19</v>
      </c>
      <c r="B149" s="451">
        <f t="shared" si="54"/>
        <v>0.20006868857656132</v>
      </c>
      <c r="C149" s="387" t="e">
        <f t="shared" si="54"/>
        <v>#DIV/0!</v>
      </c>
      <c r="D149" s="387" t="e">
        <f t="shared" si="55"/>
        <v>#DIV/0!</v>
      </c>
      <c r="E149" s="387" t="e">
        <f t="shared" si="56"/>
        <v>#DIV/0!</v>
      </c>
      <c r="F149" s="451">
        <f t="shared" si="57"/>
        <v>0.21479327279212052</v>
      </c>
      <c r="G149" s="430">
        <f t="shared" si="57"/>
        <v>0.20649461067990457</v>
      </c>
      <c r="H149" s="372">
        <f t="shared" si="58"/>
        <v>8.2986621122159432E-3</v>
      </c>
      <c r="I149" s="442">
        <f t="shared" si="59"/>
        <v>-1.4724584215559194E-2</v>
      </c>
      <c r="J149" s="425">
        <f t="shared" si="60"/>
        <v>0.93144764719978068</v>
      </c>
      <c r="K149" s="453">
        <f t="shared" si="61"/>
        <v>0.21130163219609924</v>
      </c>
      <c r="L149" s="469">
        <f t="shared" si="62"/>
        <v>-1.1232943619537916E-2</v>
      </c>
      <c r="M149" s="439">
        <f t="shared" si="63"/>
        <v>0.94683929554735691</v>
      </c>
    </row>
    <row r="150" spans="1:13">
      <c r="A150" s="484" t="s">
        <v>20</v>
      </c>
      <c r="B150" s="450">
        <f t="shared" si="54"/>
        <v>0.29075620954804454</v>
      </c>
      <c r="C150" s="384" t="e">
        <f t="shared" si="54"/>
        <v>#DIV/0!</v>
      </c>
      <c r="D150" s="384" t="e">
        <f t="shared" si="55"/>
        <v>#DIV/0!</v>
      </c>
      <c r="E150" s="384" t="e">
        <f t="shared" si="56"/>
        <v>#DIV/0!</v>
      </c>
      <c r="F150" s="450">
        <f t="shared" si="57"/>
        <v>0.3094611984557713</v>
      </c>
      <c r="G150" s="278">
        <f t="shared" si="57"/>
        <v>0.2981623191643859</v>
      </c>
      <c r="H150" s="287">
        <f t="shared" si="58"/>
        <v>1.12988792913854E-2</v>
      </c>
      <c r="I150" s="321">
        <f t="shared" si="59"/>
        <v>-1.8704988907726761E-2</v>
      </c>
      <c r="J150" s="279">
        <f t="shared" si="60"/>
        <v>0.93955627070189829</v>
      </c>
      <c r="K150" s="452">
        <f t="shared" si="61"/>
        <v>0.30045651129264778</v>
      </c>
      <c r="L150" s="468">
        <f t="shared" si="62"/>
        <v>-9.7003017446032347E-3</v>
      </c>
      <c r="M150" s="438">
        <f t="shared" si="63"/>
        <v>0.96771478939541089</v>
      </c>
    </row>
    <row r="151" spans="1:13" s="3" customFormat="1">
      <c r="A151" s="486" t="s">
        <v>21</v>
      </c>
      <c r="B151" s="488">
        <f t="shared" si="54"/>
        <v>0.52288135593220342</v>
      </c>
      <c r="C151" s="390" t="e">
        <f t="shared" si="54"/>
        <v>#DIV/0!</v>
      </c>
      <c r="D151" s="390" t="e">
        <f t="shared" si="55"/>
        <v>#DIV/0!</v>
      </c>
      <c r="E151" s="390" t="e">
        <f t="shared" si="56"/>
        <v>#DIV/0!</v>
      </c>
      <c r="F151" s="488">
        <f t="shared" si="57"/>
        <v>0.54334763948497855</v>
      </c>
      <c r="G151" s="280">
        <f t="shared" si="57"/>
        <v>0.51744680851063829</v>
      </c>
      <c r="H151" s="292">
        <f t="shared" si="58"/>
        <v>2.5900830974340261E-2</v>
      </c>
      <c r="I151" s="322">
        <f t="shared" si="59"/>
        <v>-2.0466283552775133E-2</v>
      </c>
      <c r="J151" s="281">
        <f t="shared" si="60"/>
        <v>0.96233298524647226</v>
      </c>
      <c r="K151" s="454">
        <f t="shared" si="61"/>
        <v>0.55149617258176753</v>
      </c>
      <c r="L151" s="470">
        <f t="shared" si="62"/>
        <v>-2.8614816649564112E-2</v>
      </c>
      <c r="M151" s="440">
        <f t="shared" si="63"/>
        <v>0.94811420627706799</v>
      </c>
    </row>
    <row r="152" spans="1:13" s="3" customFormat="1">
      <c r="A152" s="486" t="s">
        <v>25</v>
      </c>
      <c r="B152" s="488">
        <f t="shared" si="54"/>
        <v>0.19597069597069594</v>
      </c>
      <c r="C152" s="390" t="e">
        <f t="shared" si="54"/>
        <v>#DIV/0!</v>
      </c>
      <c r="D152" s="390" t="e">
        <f t="shared" si="55"/>
        <v>#DIV/0!</v>
      </c>
      <c r="E152" s="390" t="e">
        <f t="shared" si="56"/>
        <v>#DIV/0!</v>
      </c>
      <c r="F152" s="488">
        <f t="shared" si="57"/>
        <v>0.21692379616643293</v>
      </c>
      <c r="G152" s="280">
        <f t="shared" si="57"/>
        <v>0.21131369798971486</v>
      </c>
      <c r="H152" s="292">
        <f t="shared" si="58"/>
        <v>5.6100981767180647E-3</v>
      </c>
      <c r="I152" s="322">
        <f t="shared" si="59"/>
        <v>-2.0953100195736984E-2</v>
      </c>
      <c r="J152" s="281">
        <f t="shared" si="60"/>
        <v>0.90340801439939356</v>
      </c>
      <c r="K152" s="454">
        <f t="shared" si="61"/>
        <v>0.18459807731642464</v>
      </c>
      <c r="L152" s="470">
        <f t="shared" si="62"/>
        <v>1.1372618654271305E-2</v>
      </c>
      <c r="M152" s="440">
        <f t="shared" si="63"/>
        <v>1.0616074599454099</v>
      </c>
    </row>
    <row r="153" spans="1:13" s="3" customFormat="1">
      <c r="A153" s="355" t="s">
        <v>47</v>
      </c>
      <c r="B153" s="489">
        <f t="shared" si="54"/>
        <v>2.5263157894736842E-2</v>
      </c>
      <c r="C153" s="393" t="e">
        <f t="shared" si="54"/>
        <v>#DIV/0!</v>
      </c>
      <c r="D153" s="393" t="e">
        <f t="shared" si="55"/>
        <v>#DIV/0!</v>
      </c>
      <c r="E153" s="393" t="e">
        <f t="shared" si="56"/>
        <v>#DIV/0!</v>
      </c>
      <c r="F153" s="489">
        <f t="shared" si="57"/>
        <v>3.3203125E-2</v>
      </c>
      <c r="G153" s="282">
        <f t="shared" si="57"/>
        <v>2.564102564102564E-2</v>
      </c>
      <c r="H153" s="296">
        <f t="shared" si="58"/>
        <v>7.5620993589743599E-3</v>
      </c>
      <c r="I153" s="323">
        <f t="shared" si="59"/>
        <v>-7.9399671052631585E-3</v>
      </c>
      <c r="J153" s="275">
        <f t="shared" si="60"/>
        <v>0.76086687306501544</v>
      </c>
      <c r="K153" s="455">
        <f t="shared" si="61"/>
        <v>3.0154121063211973E-2</v>
      </c>
      <c r="L153" s="471">
        <f t="shared" si="62"/>
        <v>-4.8909631684751313E-3</v>
      </c>
      <c r="M153" s="441">
        <f t="shared" si="63"/>
        <v>0.83780116959064321</v>
      </c>
    </row>
    <row r="154" spans="1:13">
      <c r="A154" s="484" t="s">
        <v>24</v>
      </c>
      <c r="B154" s="450">
        <f t="shared" si="54"/>
        <v>0.13754307010758735</v>
      </c>
      <c r="C154" s="384" t="e">
        <f t="shared" si="54"/>
        <v>#DIV/0!</v>
      </c>
      <c r="D154" s="384" t="e">
        <f t="shared" si="55"/>
        <v>#DIV/0!</v>
      </c>
      <c r="E154" s="384" t="e">
        <f t="shared" si="56"/>
        <v>#DIV/0!</v>
      </c>
      <c r="F154" s="450">
        <f t="shared" si="57"/>
        <v>0.14566550883157195</v>
      </c>
      <c r="G154" s="278">
        <f t="shared" si="57"/>
        <v>0.13661202185792351</v>
      </c>
      <c r="H154" s="287">
        <f t="shared" si="58"/>
        <v>9.0534869736484391E-3</v>
      </c>
      <c r="I154" s="321">
        <f t="shared" si="59"/>
        <v>-8.1224387239846041E-3</v>
      </c>
      <c r="J154" s="279">
        <f t="shared" si="60"/>
        <v>0.94423910787710008</v>
      </c>
      <c r="K154" s="452">
        <f t="shared" si="61"/>
        <v>0.15034310667498441</v>
      </c>
      <c r="L154" s="468">
        <f t="shared" si="62"/>
        <v>-1.2800036567397061E-2</v>
      </c>
      <c r="M154" s="438">
        <f t="shared" si="63"/>
        <v>0.91486116756208513</v>
      </c>
    </row>
    <row r="155" spans="1:13" s="105" customFormat="1">
      <c r="A155" s="484" t="s">
        <v>26</v>
      </c>
      <c r="B155" s="450">
        <f t="shared" si="54"/>
        <v>0.16278634876110332</v>
      </c>
      <c r="C155" s="384" t="e">
        <f t="shared" si="54"/>
        <v>#DIV/0!</v>
      </c>
      <c r="D155" s="384" t="e">
        <f t="shared" si="55"/>
        <v>#DIV/0!</v>
      </c>
      <c r="E155" s="384" t="e">
        <f t="shared" si="56"/>
        <v>#DIV/0!</v>
      </c>
      <c r="F155" s="450">
        <f t="shared" si="57"/>
        <v>0.17343209876543209</v>
      </c>
      <c r="G155" s="278">
        <f t="shared" si="57"/>
        <v>0.16355555555555554</v>
      </c>
      <c r="H155" s="287">
        <f t="shared" si="58"/>
        <v>9.8765432098765482E-3</v>
      </c>
      <c r="I155" s="321">
        <f t="shared" si="59"/>
        <v>-1.0645750004328769E-2</v>
      </c>
      <c r="J155" s="279">
        <f t="shared" si="60"/>
        <v>0.93861718747504053</v>
      </c>
      <c r="K155" s="452">
        <f t="shared" si="61"/>
        <v>0.17779413310903164</v>
      </c>
      <c r="L155" s="468">
        <f t="shared" si="62"/>
        <v>-1.5007784347928321E-2</v>
      </c>
      <c r="M155" s="438">
        <f t="shared" si="63"/>
        <v>0.91558897875035705</v>
      </c>
    </row>
    <row r="156" spans="1:13" s="579" customFormat="1">
      <c r="A156" s="579" t="s">
        <v>99</v>
      </c>
      <c r="B156" s="580">
        <f>(B127-B135)/(B87-B95)</f>
        <v>0.30074554568046846</v>
      </c>
      <c r="C156" s="581" t="e">
        <f>(C127-C135)/(C87-C95)</f>
        <v>#DIV/0!</v>
      </c>
      <c r="D156" s="581" t="e">
        <f t="shared" si="55"/>
        <v>#DIV/0!</v>
      </c>
      <c r="E156" s="581" t="e">
        <f t="shared" si="56"/>
        <v>#DIV/0!</v>
      </c>
      <c r="F156" s="580">
        <f>(F127-F135)/(F87-F95)</f>
        <v>0.31530474825144439</v>
      </c>
      <c r="G156" s="582">
        <f>(G127-G135)/(G87-G95)</f>
        <v>0.30628566487982012</v>
      </c>
      <c r="H156" s="583">
        <f>F156-G156</f>
        <v>9.0190833716242702E-3</v>
      </c>
      <c r="I156" s="582">
        <f>B156-F156</f>
        <v>-1.4559202570975927E-2</v>
      </c>
      <c r="J156" s="583">
        <f>B156/F156</f>
        <v>0.9538249815401908</v>
      </c>
      <c r="K156" s="580">
        <f>(K127-K135)/(K87-K95)</f>
        <v>0.27408554639457028</v>
      </c>
      <c r="L156" s="585">
        <f>B156-K156</f>
        <v>2.6659999285898184E-2</v>
      </c>
      <c r="M156" s="586">
        <f>B156/K156</f>
        <v>1.0972688988405057</v>
      </c>
    </row>
    <row r="157" spans="1:13" s="3" customFormat="1">
      <c r="A157" s="486" t="s">
        <v>55</v>
      </c>
      <c r="B157" s="488">
        <f t="shared" ref="B157:C159" si="64">B138/(B98+B38)</f>
        <v>5.9059633027522943E-2</v>
      </c>
      <c r="C157" s="390" t="e">
        <f t="shared" si="64"/>
        <v>#DIV/0!</v>
      </c>
      <c r="D157" s="390" t="e">
        <f t="shared" si="55"/>
        <v>#DIV/0!</v>
      </c>
      <c r="E157" s="390" t="e">
        <f t="shared" si="56"/>
        <v>#DIV/0!</v>
      </c>
      <c r="F157" s="488">
        <f t="shared" ref="F157:G159" si="65">F138/(F98+F38)</f>
        <v>5.9859154929577468E-2</v>
      </c>
      <c r="G157" s="280">
        <f t="shared" si="65"/>
        <v>4.7841306884480746E-2</v>
      </c>
      <c r="H157" s="292">
        <f t="shared" si="58"/>
        <v>1.2017848045096723E-2</v>
      </c>
      <c r="I157" s="322">
        <f t="shared" si="59"/>
        <v>-7.9952190205452578E-4</v>
      </c>
      <c r="J157" s="281">
        <f t="shared" si="60"/>
        <v>0.98664328116567734</v>
      </c>
      <c r="K157" s="454">
        <f>K138/(K98+K38)</f>
        <v>6.069534472598704E-2</v>
      </c>
      <c r="L157" s="470">
        <f t="shared" si="62"/>
        <v>-1.6357116984640971E-3</v>
      </c>
      <c r="M157" s="440">
        <f t="shared" si="63"/>
        <v>0.97305045871559637</v>
      </c>
    </row>
    <row r="158" spans="1:13" s="3" customFormat="1">
      <c r="A158" s="486" t="s">
        <v>36</v>
      </c>
      <c r="B158" s="488">
        <f t="shared" si="64"/>
        <v>8.2621082621082614E-2</v>
      </c>
      <c r="C158" s="390" t="e">
        <f t="shared" si="64"/>
        <v>#DIV/0!</v>
      </c>
      <c r="D158" s="390" t="e">
        <f t="shared" si="55"/>
        <v>#DIV/0!</v>
      </c>
      <c r="E158" s="390" t="e">
        <f t="shared" si="56"/>
        <v>#DIV/0!</v>
      </c>
      <c r="F158" s="488">
        <f t="shared" si="65"/>
        <v>6.9364161849710976E-2</v>
      </c>
      <c r="G158" s="280">
        <f t="shared" si="65"/>
        <v>6.9364161849710976E-2</v>
      </c>
      <c r="H158" s="292">
        <f t="shared" si="58"/>
        <v>0</v>
      </c>
      <c r="I158" s="322">
        <f t="shared" si="59"/>
        <v>1.3256920771371639E-2</v>
      </c>
      <c r="J158" s="281">
        <f t="shared" si="60"/>
        <v>1.1911206077872745</v>
      </c>
      <c r="K158" s="454">
        <f>K139/(K99+K39)</f>
        <v>7.6923076923076927E-2</v>
      </c>
      <c r="L158" s="470">
        <f t="shared" si="62"/>
        <v>5.698005698005687E-3</v>
      </c>
      <c r="M158" s="440">
        <f t="shared" si="63"/>
        <v>1.074074074074074</v>
      </c>
    </row>
    <row r="159" spans="1:13" s="3" customFormat="1">
      <c r="A159" s="355" t="s">
        <v>37</v>
      </c>
      <c r="B159" s="489">
        <f t="shared" si="64"/>
        <v>1.8907563025210083E-2</v>
      </c>
      <c r="C159" s="393" t="e">
        <f t="shared" si="64"/>
        <v>#DIV/0!</v>
      </c>
      <c r="D159" s="393" t="e">
        <f t="shared" si="55"/>
        <v>#DIV/0!</v>
      </c>
      <c r="E159" s="393" t="e">
        <f t="shared" si="56"/>
        <v>#DIV/0!</v>
      </c>
      <c r="F159" s="489">
        <f t="shared" si="65"/>
        <v>2.5586353944562896E-2</v>
      </c>
      <c r="G159" s="282">
        <f t="shared" si="65"/>
        <v>1.9148936170212766E-2</v>
      </c>
      <c r="H159" s="296">
        <f t="shared" si="58"/>
        <v>6.43741777435013E-3</v>
      </c>
      <c r="I159" s="323">
        <f t="shared" si="59"/>
        <v>-6.678790919352813E-3</v>
      </c>
      <c r="J159" s="275">
        <f t="shared" si="60"/>
        <v>0.73897058823529416</v>
      </c>
      <c r="K159" s="455">
        <f>K140/(K100+K40)</f>
        <v>2.2573363431151246E-2</v>
      </c>
      <c r="L159" s="471">
        <f t="shared" si="62"/>
        <v>-3.6658004059411629E-3</v>
      </c>
      <c r="M159" s="441">
        <f t="shared" si="63"/>
        <v>0.83760504201680652</v>
      </c>
    </row>
  </sheetData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USDA Reports vs Trade Estimates</vt:lpstr>
      <vt:lpstr>World Wheat S-D</vt:lpstr>
      <vt:lpstr>World Corn S-D</vt:lpstr>
      <vt:lpstr>World Coarse Grain S-D</vt:lpstr>
      <vt:lpstr>World Soybean S-D</vt:lpstr>
    </vt:vector>
  </TitlesOfParts>
  <Company>Midstate Mills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dbaldwin</dc:creator>
  <cp:lastModifiedBy>Dan O'Brien</cp:lastModifiedBy>
  <cp:lastPrinted>2016-01-12T21:51:17Z</cp:lastPrinted>
  <dcterms:created xsi:type="dcterms:W3CDTF">2007-09-11T14:34:55Z</dcterms:created>
  <dcterms:modified xsi:type="dcterms:W3CDTF">2017-05-10T21:59:50Z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