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gEcon1-Grain Marketing &amp; Risk Mgmt\Grain Mkt Analysis &amp; Outlook\Grain Mkt Outlook 2007+\Grain Market Outlook Resources - Materials\"/>
    </mc:Choice>
  </mc:AlternateContent>
  <bookViews>
    <workbookView xWindow="-48" yWindow="5832" windowWidth="20736" windowHeight="5208"/>
  </bookViews>
  <sheets>
    <sheet name="USDA Reports vs Trade Estimates" sheetId="6" r:id="rId1"/>
    <sheet name="World Wheat S-D" sheetId="7" r:id="rId2"/>
    <sheet name="World Corn S-D" sheetId="13" r:id="rId3"/>
    <sheet name="World Coarse Grain S-D" sheetId="11" r:id="rId4"/>
    <sheet name="World Soybean S-D" sheetId="12" r:id="rId5"/>
  </sheets>
  <calcPr calcId="162913"/>
</workbook>
</file>

<file path=xl/calcChain.xml><?xml version="1.0" encoding="utf-8"?>
<calcChain xmlns="http://schemas.openxmlformats.org/spreadsheetml/2006/main">
  <c r="B96" i="12" l="1"/>
  <c r="B76" i="12"/>
  <c r="G227" i="7" l="1"/>
  <c r="C227" i="7"/>
  <c r="K199" i="7"/>
  <c r="K227" i="7" s="1"/>
  <c r="F199" i="7"/>
  <c r="F227" i="7" s="1"/>
  <c r="B199" i="7"/>
  <c r="B227" i="7" s="1"/>
  <c r="B188" i="7" l="1"/>
  <c r="B187" i="7"/>
  <c r="B183" i="13" l="1"/>
  <c r="B136" i="11" l="1"/>
  <c r="E15" i="6" l="1"/>
  <c r="B16" i="12" l="1"/>
  <c r="K32" i="6"/>
  <c r="F56" i="12" l="1"/>
  <c r="F197" i="11"/>
  <c r="F203" i="11"/>
  <c r="F204" i="11"/>
  <c r="F205" i="11"/>
  <c r="F206" i="11"/>
  <c r="F207" i="11"/>
  <c r="F208" i="11"/>
  <c r="F209" i="11"/>
  <c r="F210" i="11"/>
  <c r="G137" i="13"/>
  <c r="G138" i="13"/>
  <c r="G139" i="13"/>
  <c r="G140" i="13"/>
  <c r="G141" i="13"/>
  <c r="G142" i="13"/>
  <c r="G143" i="13"/>
  <c r="G144" i="13"/>
  <c r="G145" i="13"/>
  <c r="G146" i="13"/>
  <c r="G147" i="13"/>
  <c r="G148" i="13"/>
  <c r="G149" i="13"/>
  <c r="G150" i="13"/>
  <c r="G151" i="13"/>
  <c r="G152" i="13"/>
  <c r="G155" i="13"/>
  <c r="G156" i="13"/>
  <c r="G157" i="13"/>
  <c r="G153" i="13" l="1"/>
  <c r="G154" i="13"/>
  <c r="K148" i="7" l="1"/>
  <c r="K149" i="7"/>
  <c r="K150" i="7"/>
  <c r="K151" i="7"/>
  <c r="K152" i="7"/>
  <c r="K153" i="7"/>
  <c r="K154" i="7"/>
  <c r="K155" i="7"/>
  <c r="K156" i="7"/>
  <c r="K157" i="7"/>
  <c r="K158" i="7"/>
  <c r="K161" i="7"/>
  <c r="K162" i="7"/>
  <c r="K163" i="7"/>
  <c r="K164" i="7"/>
  <c r="K165" i="7"/>
  <c r="K166" i="7"/>
  <c r="K167" i="7"/>
  <c r="K168" i="7"/>
  <c r="K169" i="7"/>
  <c r="F148" i="7"/>
  <c r="F149" i="7"/>
  <c r="F150" i="7"/>
  <c r="F151" i="7"/>
  <c r="F152" i="7"/>
  <c r="F153" i="7"/>
  <c r="F154" i="7"/>
  <c r="F155" i="7"/>
  <c r="F156" i="7"/>
  <c r="F157" i="7"/>
  <c r="F158" i="7"/>
  <c r="F161" i="7"/>
  <c r="F162" i="7"/>
  <c r="F163" i="7"/>
  <c r="F164" i="7"/>
  <c r="F165" i="7"/>
  <c r="F166" i="7"/>
  <c r="F167" i="7"/>
  <c r="F168" i="7"/>
  <c r="F169" i="7"/>
  <c r="K18" i="7"/>
  <c r="K19" i="7"/>
  <c r="K29" i="7"/>
  <c r="F18" i="7"/>
  <c r="F19" i="7"/>
  <c r="F29" i="7"/>
  <c r="M32" i="6"/>
  <c r="M28" i="6"/>
  <c r="M30" i="6"/>
  <c r="M26" i="6"/>
  <c r="B127" i="13" l="1"/>
  <c r="B128" i="13"/>
  <c r="B131" i="13"/>
  <c r="B179" i="13" l="1"/>
  <c r="B75" i="13" l="1"/>
  <c r="B76" i="13"/>
  <c r="B79" i="13"/>
  <c r="C208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C157" i="13"/>
  <c r="C156" i="13"/>
  <c r="C155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54" i="13" l="1"/>
  <c r="C153" i="13"/>
  <c r="K159" i="12" l="1"/>
  <c r="G159" i="12"/>
  <c r="F159" i="12"/>
  <c r="C159" i="12"/>
  <c r="B159" i="12"/>
  <c r="K158" i="12"/>
  <c r="G158" i="12"/>
  <c r="F158" i="12"/>
  <c r="C158" i="12"/>
  <c r="B158" i="12"/>
  <c r="K157" i="12"/>
  <c r="G157" i="12"/>
  <c r="F157" i="12"/>
  <c r="C157" i="12"/>
  <c r="B157" i="12"/>
  <c r="K156" i="12"/>
  <c r="G156" i="12"/>
  <c r="F156" i="12"/>
  <c r="C156" i="12"/>
  <c r="B156" i="12"/>
  <c r="K155" i="12"/>
  <c r="G155" i="12"/>
  <c r="F155" i="12"/>
  <c r="C155" i="12"/>
  <c r="B155" i="12"/>
  <c r="K154" i="12"/>
  <c r="G154" i="12"/>
  <c r="F154" i="12"/>
  <c r="C154" i="12"/>
  <c r="B154" i="12"/>
  <c r="K153" i="12"/>
  <c r="G153" i="12"/>
  <c r="F153" i="12"/>
  <c r="C153" i="12"/>
  <c r="B153" i="12"/>
  <c r="K152" i="12"/>
  <c r="G152" i="12"/>
  <c r="F152" i="12"/>
  <c r="C152" i="12"/>
  <c r="B152" i="12"/>
  <c r="K151" i="12"/>
  <c r="G151" i="12"/>
  <c r="F151" i="12"/>
  <c r="C151" i="12"/>
  <c r="B151" i="12"/>
  <c r="M151" i="12" s="1"/>
  <c r="K150" i="12"/>
  <c r="G150" i="12"/>
  <c r="F150" i="12"/>
  <c r="C150" i="12"/>
  <c r="B150" i="12"/>
  <c r="K149" i="12"/>
  <c r="G149" i="12"/>
  <c r="F149" i="12"/>
  <c r="C149" i="12"/>
  <c r="B149" i="12"/>
  <c r="K148" i="12"/>
  <c r="G148" i="12"/>
  <c r="F148" i="12"/>
  <c r="C148" i="12"/>
  <c r="B148" i="12"/>
  <c r="K147" i="12"/>
  <c r="G147" i="12"/>
  <c r="F147" i="12"/>
  <c r="C147" i="12"/>
  <c r="B147" i="12"/>
  <c r="M140" i="12"/>
  <c r="L140" i="12"/>
  <c r="J140" i="12"/>
  <c r="I140" i="12"/>
  <c r="H140" i="12"/>
  <c r="E140" i="12"/>
  <c r="D140" i="12"/>
  <c r="M139" i="12"/>
  <c r="L139" i="12"/>
  <c r="J139" i="12"/>
  <c r="I139" i="12"/>
  <c r="H139" i="12"/>
  <c r="E139" i="12"/>
  <c r="D139" i="12"/>
  <c r="M138" i="12"/>
  <c r="L138" i="12"/>
  <c r="J138" i="12"/>
  <c r="I138" i="12"/>
  <c r="H138" i="12"/>
  <c r="E138" i="12"/>
  <c r="D138" i="12"/>
  <c r="K137" i="12"/>
  <c r="F137" i="12"/>
  <c r="H137" i="12" s="1"/>
  <c r="B137" i="12"/>
  <c r="E137" i="12" s="1"/>
  <c r="K136" i="12"/>
  <c r="F136" i="12"/>
  <c r="H136" i="12" s="1"/>
  <c r="B136" i="12"/>
  <c r="E136" i="12" s="1"/>
  <c r="M135" i="12"/>
  <c r="L135" i="12"/>
  <c r="J135" i="12"/>
  <c r="I135" i="12"/>
  <c r="H135" i="12"/>
  <c r="E135" i="12"/>
  <c r="D135" i="12"/>
  <c r="M134" i="12"/>
  <c r="L134" i="12"/>
  <c r="J134" i="12"/>
  <c r="I134" i="12"/>
  <c r="H134" i="12"/>
  <c r="E134" i="12"/>
  <c r="D134" i="12"/>
  <c r="M133" i="12"/>
  <c r="L133" i="12"/>
  <c r="J133" i="12"/>
  <c r="I133" i="12"/>
  <c r="H133" i="12"/>
  <c r="E133" i="12"/>
  <c r="D133" i="12"/>
  <c r="M132" i="12"/>
  <c r="L132" i="12"/>
  <c r="J132" i="12"/>
  <c r="I132" i="12"/>
  <c r="H132" i="12"/>
  <c r="E132" i="12"/>
  <c r="D132" i="12"/>
  <c r="M131" i="12"/>
  <c r="L131" i="12"/>
  <c r="J131" i="12"/>
  <c r="I131" i="12"/>
  <c r="H131" i="12"/>
  <c r="E131" i="12"/>
  <c r="D131" i="12"/>
  <c r="M130" i="12"/>
  <c r="L130" i="12"/>
  <c r="J130" i="12"/>
  <c r="I130" i="12"/>
  <c r="H130" i="12"/>
  <c r="E130" i="12"/>
  <c r="D130" i="12"/>
  <c r="M129" i="12"/>
  <c r="L129" i="12"/>
  <c r="J129" i="12"/>
  <c r="I129" i="12"/>
  <c r="H129" i="12"/>
  <c r="E129" i="12"/>
  <c r="D129" i="12"/>
  <c r="M128" i="12"/>
  <c r="L128" i="12"/>
  <c r="J128" i="12"/>
  <c r="I128" i="12"/>
  <c r="H128" i="12"/>
  <c r="E128" i="12"/>
  <c r="D128" i="12"/>
  <c r="M127" i="12"/>
  <c r="L127" i="12"/>
  <c r="J127" i="12"/>
  <c r="I127" i="12"/>
  <c r="H127" i="12"/>
  <c r="E127" i="12"/>
  <c r="D127" i="12"/>
  <c r="K120" i="12"/>
  <c r="G120" i="12"/>
  <c r="F120" i="12"/>
  <c r="H120" i="12" s="1"/>
  <c r="C120" i="12"/>
  <c r="B120" i="12"/>
  <c r="M120" i="12" s="1"/>
  <c r="K119" i="12"/>
  <c r="G119" i="12"/>
  <c r="F119" i="12"/>
  <c r="C119" i="12"/>
  <c r="B119" i="12"/>
  <c r="I119" i="12" s="1"/>
  <c r="K118" i="12"/>
  <c r="G118" i="12"/>
  <c r="F118" i="12"/>
  <c r="C118" i="12"/>
  <c r="B118" i="12"/>
  <c r="K115" i="12"/>
  <c r="G115" i="12"/>
  <c r="F115" i="12"/>
  <c r="C115" i="12"/>
  <c r="B115" i="12"/>
  <c r="M115" i="12" s="1"/>
  <c r="K114" i="12"/>
  <c r="G114" i="12"/>
  <c r="F114" i="12"/>
  <c r="C114" i="12"/>
  <c r="B114" i="12"/>
  <c r="K113" i="12"/>
  <c r="G113" i="12"/>
  <c r="F113" i="12"/>
  <c r="C113" i="12"/>
  <c r="B113" i="12"/>
  <c r="K112" i="12"/>
  <c r="G112" i="12"/>
  <c r="F112" i="12"/>
  <c r="C112" i="12"/>
  <c r="B112" i="12"/>
  <c r="K111" i="12"/>
  <c r="G111" i="12"/>
  <c r="F111" i="12"/>
  <c r="C111" i="12"/>
  <c r="B111" i="12"/>
  <c r="K110" i="12"/>
  <c r="G110" i="12"/>
  <c r="F110" i="12"/>
  <c r="C110" i="12"/>
  <c r="B110" i="12"/>
  <c r="K109" i="12"/>
  <c r="G109" i="12"/>
  <c r="F109" i="12"/>
  <c r="C109" i="12"/>
  <c r="B109" i="12"/>
  <c r="K108" i="12"/>
  <c r="G108" i="12"/>
  <c r="F108" i="12"/>
  <c r="C108" i="12"/>
  <c r="B108" i="12"/>
  <c r="K107" i="12"/>
  <c r="K116" i="12" s="1"/>
  <c r="G107" i="12"/>
  <c r="F107" i="12"/>
  <c r="C107" i="12"/>
  <c r="C116" i="12" s="1"/>
  <c r="B107" i="12"/>
  <c r="M100" i="12"/>
  <c r="L100" i="12"/>
  <c r="J100" i="12"/>
  <c r="I100" i="12"/>
  <c r="H100" i="12"/>
  <c r="E100" i="12"/>
  <c r="D100" i="12"/>
  <c r="M99" i="12"/>
  <c r="L99" i="12"/>
  <c r="J99" i="12"/>
  <c r="I99" i="12"/>
  <c r="H99" i="12"/>
  <c r="E99" i="12"/>
  <c r="D99" i="12"/>
  <c r="M98" i="12"/>
  <c r="L98" i="12"/>
  <c r="J98" i="12"/>
  <c r="I98" i="12"/>
  <c r="H98" i="12"/>
  <c r="E98" i="12"/>
  <c r="D98" i="12"/>
  <c r="K97" i="12"/>
  <c r="F97" i="12"/>
  <c r="H97" i="12" s="1"/>
  <c r="B97" i="12"/>
  <c r="E97" i="12" s="1"/>
  <c r="K96" i="12"/>
  <c r="F96" i="12"/>
  <c r="H96" i="12" s="1"/>
  <c r="E96" i="12"/>
  <c r="M95" i="12"/>
  <c r="L95" i="12"/>
  <c r="J95" i="12"/>
  <c r="I95" i="12"/>
  <c r="H95" i="12"/>
  <c r="E95" i="12"/>
  <c r="D95" i="12"/>
  <c r="M94" i="12"/>
  <c r="L94" i="12"/>
  <c r="J94" i="12"/>
  <c r="I94" i="12"/>
  <c r="H94" i="12"/>
  <c r="E94" i="12"/>
  <c r="D94" i="12"/>
  <c r="M93" i="12"/>
  <c r="L93" i="12"/>
  <c r="J93" i="12"/>
  <c r="I93" i="12"/>
  <c r="H93" i="12"/>
  <c r="E93" i="12"/>
  <c r="D93" i="12"/>
  <c r="M92" i="12"/>
  <c r="L92" i="12"/>
  <c r="J92" i="12"/>
  <c r="I92" i="12"/>
  <c r="H92" i="12"/>
  <c r="E92" i="12"/>
  <c r="D92" i="12"/>
  <c r="M91" i="12"/>
  <c r="L91" i="12"/>
  <c r="J91" i="12"/>
  <c r="I91" i="12"/>
  <c r="H91" i="12"/>
  <c r="E91" i="12"/>
  <c r="D91" i="12"/>
  <c r="M90" i="12"/>
  <c r="L90" i="12"/>
  <c r="J90" i="12"/>
  <c r="I90" i="12"/>
  <c r="H90" i="12"/>
  <c r="E90" i="12"/>
  <c r="D90" i="12"/>
  <c r="M89" i="12"/>
  <c r="L89" i="12"/>
  <c r="J89" i="12"/>
  <c r="I89" i="12"/>
  <c r="H89" i="12"/>
  <c r="E89" i="12"/>
  <c r="D89" i="12"/>
  <c r="M88" i="12"/>
  <c r="L88" i="12"/>
  <c r="J88" i="12"/>
  <c r="I88" i="12"/>
  <c r="H88" i="12"/>
  <c r="E88" i="12"/>
  <c r="D88" i="12"/>
  <c r="M87" i="12"/>
  <c r="L87" i="12"/>
  <c r="J87" i="12"/>
  <c r="I87" i="12"/>
  <c r="H87" i="12"/>
  <c r="E87" i="12"/>
  <c r="D87" i="12"/>
  <c r="M80" i="12"/>
  <c r="L80" i="12"/>
  <c r="J80" i="12"/>
  <c r="I80" i="12"/>
  <c r="H80" i="12"/>
  <c r="E80" i="12"/>
  <c r="D80" i="12"/>
  <c r="M79" i="12"/>
  <c r="L79" i="12"/>
  <c r="J79" i="12"/>
  <c r="I79" i="12"/>
  <c r="H79" i="12"/>
  <c r="E79" i="12"/>
  <c r="D79" i="12"/>
  <c r="M78" i="12"/>
  <c r="L78" i="12"/>
  <c r="J78" i="12"/>
  <c r="I78" i="12"/>
  <c r="H78" i="12"/>
  <c r="E78" i="12"/>
  <c r="D78" i="12"/>
  <c r="K77" i="12"/>
  <c r="F77" i="12"/>
  <c r="H77" i="12" s="1"/>
  <c r="B77" i="12"/>
  <c r="E77" i="12" s="1"/>
  <c r="K76" i="12"/>
  <c r="F76" i="12"/>
  <c r="H76" i="12" s="1"/>
  <c r="E76" i="12"/>
  <c r="M75" i="12"/>
  <c r="L75" i="12"/>
  <c r="J75" i="12"/>
  <c r="I75" i="12"/>
  <c r="H75" i="12"/>
  <c r="E75" i="12"/>
  <c r="D75" i="12"/>
  <c r="M74" i="12"/>
  <c r="L74" i="12"/>
  <c r="J74" i="12"/>
  <c r="I74" i="12"/>
  <c r="H74" i="12"/>
  <c r="E74" i="12"/>
  <c r="D74" i="12"/>
  <c r="M73" i="12"/>
  <c r="L73" i="12"/>
  <c r="J73" i="12"/>
  <c r="I73" i="12"/>
  <c r="H73" i="12"/>
  <c r="E73" i="12"/>
  <c r="D73" i="12"/>
  <c r="M72" i="12"/>
  <c r="L72" i="12"/>
  <c r="J72" i="12"/>
  <c r="I72" i="12"/>
  <c r="H72" i="12"/>
  <c r="E72" i="12"/>
  <c r="D72" i="12"/>
  <c r="M71" i="12"/>
  <c r="L71" i="12"/>
  <c r="J71" i="12"/>
  <c r="I71" i="12"/>
  <c r="H71" i="12"/>
  <c r="E71" i="12"/>
  <c r="D71" i="12"/>
  <c r="M70" i="12"/>
  <c r="L70" i="12"/>
  <c r="J70" i="12"/>
  <c r="I70" i="12"/>
  <c r="H70" i="12"/>
  <c r="E70" i="12"/>
  <c r="D70" i="12"/>
  <c r="M69" i="12"/>
  <c r="L69" i="12"/>
  <c r="J69" i="12"/>
  <c r="I69" i="12"/>
  <c r="H69" i="12"/>
  <c r="E69" i="12"/>
  <c r="D69" i="12"/>
  <c r="M68" i="12"/>
  <c r="L68" i="12"/>
  <c r="J68" i="12"/>
  <c r="I68" i="12"/>
  <c r="H68" i="12"/>
  <c r="E68" i="12"/>
  <c r="D68" i="12"/>
  <c r="M67" i="12"/>
  <c r="L67" i="12"/>
  <c r="J67" i="12"/>
  <c r="I67" i="12"/>
  <c r="H67" i="12"/>
  <c r="E67" i="12"/>
  <c r="D67" i="12"/>
  <c r="M60" i="12"/>
  <c r="L60" i="12"/>
  <c r="J60" i="12"/>
  <c r="I60" i="12"/>
  <c r="H60" i="12"/>
  <c r="E60" i="12"/>
  <c r="D60" i="12"/>
  <c r="M59" i="12"/>
  <c r="L59" i="12"/>
  <c r="J59" i="12"/>
  <c r="I59" i="12"/>
  <c r="H59" i="12"/>
  <c r="E59" i="12"/>
  <c r="D59" i="12"/>
  <c r="M58" i="12"/>
  <c r="L58" i="12"/>
  <c r="J58" i="12"/>
  <c r="I58" i="12"/>
  <c r="H58" i="12"/>
  <c r="E58" i="12"/>
  <c r="D58" i="12"/>
  <c r="K57" i="12"/>
  <c r="F57" i="12"/>
  <c r="H57" i="12" s="1"/>
  <c r="B57" i="12"/>
  <c r="E57" i="12" s="1"/>
  <c r="K56" i="12"/>
  <c r="H56" i="12"/>
  <c r="B56" i="12"/>
  <c r="E56" i="12" s="1"/>
  <c r="M55" i="12"/>
  <c r="L55" i="12"/>
  <c r="J55" i="12"/>
  <c r="I55" i="12"/>
  <c r="H55" i="12"/>
  <c r="E55" i="12"/>
  <c r="D55" i="12"/>
  <c r="M54" i="12"/>
  <c r="L54" i="12"/>
  <c r="J54" i="12"/>
  <c r="I54" i="12"/>
  <c r="H54" i="12"/>
  <c r="E54" i="12"/>
  <c r="D54" i="12"/>
  <c r="M53" i="12"/>
  <c r="L53" i="12"/>
  <c r="J53" i="12"/>
  <c r="I53" i="12"/>
  <c r="H53" i="12"/>
  <c r="E53" i="12"/>
  <c r="D53" i="12"/>
  <c r="M52" i="12"/>
  <c r="L52" i="12"/>
  <c r="J52" i="12"/>
  <c r="I52" i="12"/>
  <c r="H52" i="12"/>
  <c r="E52" i="12"/>
  <c r="D52" i="12"/>
  <c r="M51" i="12"/>
  <c r="L51" i="12"/>
  <c r="J51" i="12"/>
  <c r="I51" i="12"/>
  <c r="H51" i="12"/>
  <c r="E51" i="12"/>
  <c r="D51" i="12"/>
  <c r="M50" i="12"/>
  <c r="L50" i="12"/>
  <c r="J50" i="12"/>
  <c r="I50" i="12"/>
  <c r="H50" i="12"/>
  <c r="E50" i="12"/>
  <c r="D50" i="12"/>
  <c r="M49" i="12"/>
  <c r="L49" i="12"/>
  <c r="J49" i="12"/>
  <c r="I49" i="12"/>
  <c r="H49" i="12"/>
  <c r="E49" i="12"/>
  <c r="D49" i="12"/>
  <c r="M48" i="12"/>
  <c r="L48" i="12"/>
  <c r="J48" i="12"/>
  <c r="I48" i="12"/>
  <c r="H48" i="12"/>
  <c r="E48" i="12"/>
  <c r="D48" i="12"/>
  <c r="M47" i="12"/>
  <c r="L47" i="12"/>
  <c r="J47" i="12"/>
  <c r="I47" i="12"/>
  <c r="H47" i="12"/>
  <c r="E47" i="12"/>
  <c r="D47" i="12"/>
  <c r="M40" i="12"/>
  <c r="L40" i="12"/>
  <c r="J40" i="12"/>
  <c r="I40" i="12"/>
  <c r="H40" i="12"/>
  <c r="E40" i="12"/>
  <c r="D40" i="12"/>
  <c r="M39" i="12"/>
  <c r="L39" i="12"/>
  <c r="J39" i="12"/>
  <c r="I39" i="12"/>
  <c r="H39" i="12"/>
  <c r="E39" i="12"/>
  <c r="D39" i="12"/>
  <c r="M38" i="12"/>
  <c r="L38" i="12"/>
  <c r="J38" i="12"/>
  <c r="I38" i="12"/>
  <c r="H38" i="12"/>
  <c r="E38" i="12"/>
  <c r="D38" i="12"/>
  <c r="K37" i="12"/>
  <c r="F37" i="12"/>
  <c r="H37" i="12" s="1"/>
  <c r="B37" i="12"/>
  <c r="E37" i="12" s="1"/>
  <c r="K36" i="12"/>
  <c r="F36" i="12"/>
  <c r="H36" i="12" s="1"/>
  <c r="B36" i="12"/>
  <c r="E36" i="12" s="1"/>
  <c r="M35" i="12"/>
  <c r="L35" i="12"/>
  <c r="J35" i="12"/>
  <c r="I35" i="12"/>
  <c r="H35" i="12"/>
  <c r="E35" i="12"/>
  <c r="D35" i="12"/>
  <c r="M34" i="12"/>
  <c r="L34" i="12"/>
  <c r="J34" i="12"/>
  <c r="I34" i="12"/>
  <c r="H34" i="12"/>
  <c r="E34" i="12"/>
  <c r="D34" i="12"/>
  <c r="M33" i="12"/>
  <c r="L33" i="12"/>
  <c r="J33" i="12"/>
  <c r="I33" i="12"/>
  <c r="H33" i="12"/>
  <c r="E33" i="12"/>
  <c r="D33" i="12"/>
  <c r="M32" i="12"/>
  <c r="L32" i="12"/>
  <c r="J32" i="12"/>
  <c r="I32" i="12"/>
  <c r="H32" i="12"/>
  <c r="E32" i="12"/>
  <c r="D32" i="12"/>
  <c r="M31" i="12"/>
  <c r="L31" i="12"/>
  <c r="J31" i="12"/>
  <c r="I31" i="12"/>
  <c r="H31" i="12"/>
  <c r="E31" i="12"/>
  <c r="D31" i="12"/>
  <c r="M30" i="12"/>
  <c r="L30" i="12"/>
  <c r="J30" i="12"/>
  <c r="I30" i="12"/>
  <c r="H30" i="12"/>
  <c r="E30" i="12"/>
  <c r="D30" i="12"/>
  <c r="M29" i="12"/>
  <c r="L29" i="12"/>
  <c r="J29" i="12"/>
  <c r="I29" i="12"/>
  <c r="H29" i="12"/>
  <c r="E29" i="12"/>
  <c r="D29" i="12"/>
  <c r="M28" i="12"/>
  <c r="L28" i="12"/>
  <c r="J28" i="12"/>
  <c r="I28" i="12"/>
  <c r="H28" i="12"/>
  <c r="E28" i="12"/>
  <c r="D28" i="12"/>
  <c r="M27" i="12"/>
  <c r="L27" i="12"/>
  <c r="J27" i="12"/>
  <c r="I27" i="12"/>
  <c r="H27" i="12"/>
  <c r="E27" i="12"/>
  <c r="D27" i="12"/>
  <c r="M20" i="12"/>
  <c r="L20" i="12"/>
  <c r="J20" i="12"/>
  <c r="I20" i="12"/>
  <c r="H20" i="12"/>
  <c r="E20" i="12"/>
  <c r="D20" i="12"/>
  <c r="M19" i="12"/>
  <c r="L19" i="12"/>
  <c r="J19" i="12"/>
  <c r="I19" i="12"/>
  <c r="H19" i="12"/>
  <c r="E19" i="12"/>
  <c r="D19" i="12"/>
  <c r="M18" i="12"/>
  <c r="L18" i="12"/>
  <c r="J18" i="12"/>
  <c r="I18" i="12"/>
  <c r="H18" i="12"/>
  <c r="E18" i="12"/>
  <c r="D18" i="12"/>
  <c r="K17" i="12"/>
  <c r="F17" i="12"/>
  <c r="H17" i="12" s="1"/>
  <c r="B17" i="12"/>
  <c r="E17" i="12" s="1"/>
  <c r="K16" i="12"/>
  <c r="F16" i="12"/>
  <c r="H16" i="12" s="1"/>
  <c r="E16" i="12"/>
  <c r="M15" i="12"/>
  <c r="L15" i="12"/>
  <c r="J15" i="12"/>
  <c r="I15" i="12"/>
  <c r="H15" i="12"/>
  <c r="E15" i="12"/>
  <c r="D15" i="12"/>
  <c r="M14" i="12"/>
  <c r="L14" i="12"/>
  <c r="J14" i="12"/>
  <c r="I14" i="12"/>
  <c r="H14" i="12"/>
  <c r="E14" i="12"/>
  <c r="D14" i="12"/>
  <c r="M13" i="12"/>
  <c r="L13" i="12"/>
  <c r="J13" i="12"/>
  <c r="I13" i="12"/>
  <c r="H13" i="12"/>
  <c r="E13" i="12"/>
  <c r="D13" i="12"/>
  <c r="M12" i="12"/>
  <c r="L12" i="12"/>
  <c r="J12" i="12"/>
  <c r="I12" i="12"/>
  <c r="H12" i="12"/>
  <c r="E12" i="12"/>
  <c r="D12" i="12"/>
  <c r="M11" i="12"/>
  <c r="L11" i="12"/>
  <c r="J11" i="12"/>
  <c r="I11" i="12"/>
  <c r="H11" i="12"/>
  <c r="E11" i="12"/>
  <c r="D11" i="12"/>
  <c r="M10" i="12"/>
  <c r="L10" i="12"/>
  <c r="J10" i="12"/>
  <c r="I10" i="12"/>
  <c r="H10" i="12"/>
  <c r="E10" i="12"/>
  <c r="D10" i="12"/>
  <c r="M9" i="12"/>
  <c r="L9" i="12"/>
  <c r="J9" i="12"/>
  <c r="I9" i="12"/>
  <c r="H9" i="12"/>
  <c r="E9" i="12"/>
  <c r="D9" i="12"/>
  <c r="M8" i="12"/>
  <c r="L8" i="12"/>
  <c r="J8" i="12"/>
  <c r="I8" i="12"/>
  <c r="H8" i="12"/>
  <c r="E8" i="12"/>
  <c r="D8" i="12"/>
  <c r="M7" i="12"/>
  <c r="L7" i="12"/>
  <c r="J7" i="12"/>
  <c r="I7" i="12"/>
  <c r="H7" i="12"/>
  <c r="E7" i="12"/>
  <c r="D7" i="12"/>
  <c r="G224" i="11"/>
  <c r="C224" i="11"/>
  <c r="K223" i="11"/>
  <c r="G223" i="11"/>
  <c r="F223" i="11"/>
  <c r="C223" i="11"/>
  <c r="B223" i="11"/>
  <c r="K222" i="11"/>
  <c r="G222" i="11"/>
  <c r="F222" i="11"/>
  <c r="C222" i="11"/>
  <c r="B222" i="11"/>
  <c r="L222" i="11" s="1"/>
  <c r="K221" i="11"/>
  <c r="G221" i="11"/>
  <c r="F221" i="11"/>
  <c r="C221" i="11"/>
  <c r="B221" i="11"/>
  <c r="K220" i="11"/>
  <c r="G220" i="11"/>
  <c r="F220" i="11"/>
  <c r="C220" i="11"/>
  <c r="B220" i="11"/>
  <c r="K219" i="11"/>
  <c r="G219" i="11"/>
  <c r="F219" i="11"/>
  <c r="C219" i="11"/>
  <c r="B219" i="11"/>
  <c r="K218" i="11"/>
  <c r="G218" i="11"/>
  <c r="F218" i="11"/>
  <c r="I218" i="11" s="1"/>
  <c r="C218" i="11"/>
  <c r="B218" i="11"/>
  <c r="K217" i="11"/>
  <c r="G217" i="11"/>
  <c r="F217" i="11"/>
  <c r="C217" i="11"/>
  <c r="B217" i="11"/>
  <c r="K216" i="11"/>
  <c r="G216" i="11"/>
  <c r="F216" i="11"/>
  <c r="C216" i="11"/>
  <c r="B216" i="11"/>
  <c r="K215" i="11"/>
  <c r="G215" i="11"/>
  <c r="F215" i="11"/>
  <c r="C215" i="11"/>
  <c r="B215" i="11"/>
  <c r="K214" i="11"/>
  <c r="G214" i="11"/>
  <c r="F214" i="11"/>
  <c r="C214" i="11"/>
  <c r="B214" i="11"/>
  <c r="K213" i="11"/>
  <c r="G213" i="11"/>
  <c r="F213" i="11"/>
  <c r="C213" i="11"/>
  <c r="B213" i="11"/>
  <c r="K212" i="11"/>
  <c r="G212" i="11"/>
  <c r="F212" i="11"/>
  <c r="C212" i="11"/>
  <c r="B212" i="11"/>
  <c r="K211" i="11"/>
  <c r="G211" i="11"/>
  <c r="F211" i="11"/>
  <c r="C211" i="11"/>
  <c r="B211" i="11"/>
  <c r="K210" i="11"/>
  <c r="G210" i="11"/>
  <c r="C210" i="11"/>
  <c r="B210" i="11"/>
  <c r="I210" i="11" s="1"/>
  <c r="K209" i="11"/>
  <c r="G209" i="11"/>
  <c r="C209" i="11"/>
  <c r="B209" i="11"/>
  <c r="K208" i="11"/>
  <c r="G208" i="11"/>
  <c r="C208" i="11"/>
  <c r="B208" i="11"/>
  <c r="I208" i="11" s="1"/>
  <c r="K207" i="11"/>
  <c r="G207" i="11"/>
  <c r="C207" i="11"/>
  <c r="B207" i="11"/>
  <c r="K206" i="11"/>
  <c r="G206" i="11"/>
  <c r="C206" i="11"/>
  <c r="B206" i="11"/>
  <c r="K205" i="11"/>
  <c r="G205" i="11"/>
  <c r="C205" i="11"/>
  <c r="B205" i="11"/>
  <c r="K204" i="11"/>
  <c r="G204" i="11"/>
  <c r="C204" i="11"/>
  <c r="B204" i="11"/>
  <c r="K203" i="11"/>
  <c r="G203" i="11"/>
  <c r="C203" i="11"/>
  <c r="B203" i="11"/>
  <c r="K197" i="11"/>
  <c r="B197" i="11"/>
  <c r="D197" i="11" s="1"/>
  <c r="M196" i="11"/>
  <c r="L196" i="11"/>
  <c r="J196" i="11"/>
  <c r="I196" i="11"/>
  <c r="H196" i="11"/>
  <c r="E196" i="11"/>
  <c r="D196" i="11"/>
  <c r="M195" i="11"/>
  <c r="L195" i="11"/>
  <c r="J195" i="11"/>
  <c r="I195" i="11"/>
  <c r="H195" i="11"/>
  <c r="E195" i="11"/>
  <c r="D195" i="11"/>
  <c r="M194" i="11"/>
  <c r="L194" i="11"/>
  <c r="J194" i="11"/>
  <c r="I194" i="11"/>
  <c r="H194" i="11"/>
  <c r="E194" i="11"/>
  <c r="D194" i="11"/>
  <c r="K193" i="11"/>
  <c r="F193" i="11"/>
  <c r="H193" i="11" s="1"/>
  <c r="B193" i="11"/>
  <c r="K192" i="11"/>
  <c r="F192" i="11"/>
  <c r="B192" i="11"/>
  <c r="M191" i="11"/>
  <c r="L191" i="11"/>
  <c r="J191" i="11"/>
  <c r="I191" i="11"/>
  <c r="H191" i="11"/>
  <c r="E191" i="11"/>
  <c r="D191" i="11"/>
  <c r="M190" i="11"/>
  <c r="L190" i="11"/>
  <c r="J190" i="11"/>
  <c r="I190" i="11"/>
  <c r="H190" i="11"/>
  <c r="E190" i="11"/>
  <c r="D190" i="11"/>
  <c r="M189" i="11"/>
  <c r="L189" i="11"/>
  <c r="J189" i="11"/>
  <c r="I189" i="11"/>
  <c r="H189" i="11"/>
  <c r="E189" i="11"/>
  <c r="D189" i="11"/>
  <c r="M188" i="11"/>
  <c r="L188" i="11"/>
  <c r="J188" i="11"/>
  <c r="I188" i="11"/>
  <c r="H188" i="11"/>
  <c r="E188" i="11"/>
  <c r="D188" i="11"/>
  <c r="M187" i="11"/>
  <c r="L187" i="11"/>
  <c r="J187" i="11"/>
  <c r="I187" i="11"/>
  <c r="H187" i="11"/>
  <c r="E187" i="11"/>
  <c r="D187" i="11"/>
  <c r="M186" i="11"/>
  <c r="L186" i="11"/>
  <c r="J186" i="11"/>
  <c r="I186" i="11"/>
  <c r="H186" i="11"/>
  <c r="E186" i="11"/>
  <c r="D186" i="11"/>
  <c r="M185" i="11"/>
  <c r="L185" i="11"/>
  <c r="J185" i="11"/>
  <c r="I185" i="11"/>
  <c r="H185" i="11"/>
  <c r="E185" i="11"/>
  <c r="D185" i="11"/>
  <c r="M184" i="11"/>
  <c r="L184" i="11"/>
  <c r="J184" i="11"/>
  <c r="I184" i="11"/>
  <c r="H184" i="11"/>
  <c r="E184" i="11"/>
  <c r="D184" i="11"/>
  <c r="M183" i="11"/>
  <c r="L183" i="11"/>
  <c r="J183" i="11"/>
  <c r="I183" i="11"/>
  <c r="H183" i="11"/>
  <c r="E183" i="11"/>
  <c r="D183" i="11"/>
  <c r="M182" i="11"/>
  <c r="L182" i="11"/>
  <c r="J182" i="11"/>
  <c r="I182" i="11"/>
  <c r="H182" i="11"/>
  <c r="E182" i="11"/>
  <c r="D182" i="11"/>
  <c r="M181" i="11"/>
  <c r="L181" i="11"/>
  <c r="J181" i="11"/>
  <c r="I181" i="11"/>
  <c r="H181" i="11"/>
  <c r="E181" i="11"/>
  <c r="D181" i="11"/>
  <c r="M180" i="11"/>
  <c r="L180" i="11"/>
  <c r="J180" i="11"/>
  <c r="I180" i="11"/>
  <c r="H180" i="11"/>
  <c r="E180" i="11"/>
  <c r="D180" i="11"/>
  <c r="M179" i="11"/>
  <c r="L179" i="11"/>
  <c r="J179" i="11"/>
  <c r="I179" i="11"/>
  <c r="H179" i="11"/>
  <c r="E179" i="11"/>
  <c r="D179" i="11"/>
  <c r="M178" i="11"/>
  <c r="L178" i="11"/>
  <c r="J178" i="11"/>
  <c r="I178" i="11"/>
  <c r="H178" i="11"/>
  <c r="E178" i="11"/>
  <c r="D178" i="11"/>
  <c r="M177" i="11"/>
  <c r="L177" i="11"/>
  <c r="J177" i="11"/>
  <c r="I177" i="11"/>
  <c r="H177" i="11"/>
  <c r="E177" i="11"/>
  <c r="D177" i="11"/>
  <c r="M176" i="11"/>
  <c r="L176" i="11"/>
  <c r="J176" i="11"/>
  <c r="I176" i="11"/>
  <c r="H176" i="11"/>
  <c r="E176" i="11"/>
  <c r="D176" i="11"/>
  <c r="M175" i="11"/>
  <c r="L175" i="11"/>
  <c r="J175" i="11"/>
  <c r="I175" i="11"/>
  <c r="H175" i="11"/>
  <c r="E175" i="11"/>
  <c r="D175" i="11"/>
  <c r="G169" i="11"/>
  <c r="C169" i="11"/>
  <c r="K168" i="11"/>
  <c r="G168" i="11"/>
  <c r="F168" i="11"/>
  <c r="C168" i="11"/>
  <c r="B168" i="11"/>
  <c r="K167" i="11"/>
  <c r="G167" i="11"/>
  <c r="F167" i="11"/>
  <c r="C167" i="11"/>
  <c r="B167" i="11"/>
  <c r="K166" i="11"/>
  <c r="G166" i="11"/>
  <c r="F166" i="11"/>
  <c r="C166" i="11"/>
  <c r="B166" i="11"/>
  <c r="K163" i="11"/>
  <c r="G163" i="11"/>
  <c r="F163" i="11"/>
  <c r="C163" i="11"/>
  <c r="B163" i="11"/>
  <c r="K162" i="11"/>
  <c r="G162" i="11"/>
  <c r="F162" i="11"/>
  <c r="C162" i="11"/>
  <c r="B162" i="11"/>
  <c r="J162" i="11" s="1"/>
  <c r="K161" i="11"/>
  <c r="G161" i="11"/>
  <c r="F161" i="11"/>
  <c r="C161" i="11"/>
  <c r="B161" i="11"/>
  <c r="K160" i="11"/>
  <c r="G160" i="11"/>
  <c r="F160" i="11"/>
  <c r="C160" i="11"/>
  <c r="B160" i="11"/>
  <c r="K159" i="11"/>
  <c r="G159" i="11"/>
  <c r="F159" i="11"/>
  <c r="C159" i="11"/>
  <c r="B159" i="11"/>
  <c r="K158" i="11"/>
  <c r="G158" i="11"/>
  <c r="F158" i="11"/>
  <c r="C158" i="11"/>
  <c r="B158" i="11"/>
  <c r="K157" i="11"/>
  <c r="G157" i="11"/>
  <c r="F157" i="11"/>
  <c r="C157" i="11"/>
  <c r="B157" i="11"/>
  <c r="I157" i="11" s="1"/>
  <c r="K156" i="11"/>
  <c r="G156" i="11"/>
  <c r="F156" i="11"/>
  <c r="C156" i="11"/>
  <c r="B156" i="11"/>
  <c r="K155" i="11"/>
  <c r="G155" i="11"/>
  <c r="F155" i="11"/>
  <c r="C155" i="11"/>
  <c r="B155" i="11"/>
  <c r="K154" i="11"/>
  <c r="G154" i="11"/>
  <c r="F154" i="11"/>
  <c r="C154" i="11"/>
  <c r="B154" i="11"/>
  <c r="K153" i="11"/>
  <c r="G153" i="11"/>
  <c r="F153" i="11"/>
  <c r="C153" i="11"/>
  <c r="B153" i="11"/>
  <c r="K152" i="11"/>
  <c r="G152" i="11"/>
  <c r="F152" i="11"/>
  <c r="C152" i="11"/>
  <c r="B152" i="11"/>
  <c r="K151" i="11"/>
  <c r="G151" i="11"/>
  <c r="F151" i="11"/>
  <c r="C151" i="11"/>
  <c r="B151" i="11"/>
  <c r="K150" i="11"/>
  <c r="G150" i="11"/>
  <c r="F150" i="11"/>
  <c r="C150" i="11"/>
  <c r="B150" i="11"/>
  <c r="K149" i="11"/>
  <c r="G149" i="11"/>
  <c r="F149" i="11"/>
  <c r="C149" i="11"/>
  <c r="B149" i="11"/>
  <c r="K148" i="11"/>
  <c r="G148" i="11"/>
  <c r="F148" i="11"/>
  <c r="H148" i="11" s="1"/>
  <c r="C148" i="11"/>
  <c r="B148" i="11"/>
  <c r="K147" i="11"/>
  <c r="G147" i="11"/>
  <c r="F147" i="11"/>
  <c r="C147" i="11"/>
  <c r="B147" i="11"/>
  <c r="K141" i="11"/>
  <c r="H141" i="11"/>
  <c r="B141" i="11"/>
  <c r="M140" i="11"/>
  <c r="L140" i="11"/>
  <c r="J140" i="11"/>
  <c r="I140" i="11"/>
  <c r="H140" i="11"/>
  <c r="E140" i="11"/>
  <c r="D140" i="11"/>
  <c r="M139" i="11"/>
  <c r="L139" i="11"/>
  <c r="J139" i="11"/>
  <c r="I139" i="11"/>
  <c r="H139" i="11"/>
  <c r="E139" i="11"/>
  <c r="D139" i="11"/>
  <c r="M138" i="11"/>
  <c r="L138" i="11"/>
  <c r="J138" i="11"/>
  <c r="I138" i="11"/>
  <c r="H138" i="11"/>
  <c r="E138" i="11"/>
  <c r="D138" i="11"/>
  <c r="K137" i="11"/>
  <c r="H137" i="11"/>
  <c r="B137" i="11"/>
  <c r="E137" i="11" s="1"/>
  <c r="K136" i="11"/>
  <c r="H136" i="11"/>
  <c r="I136" i="11"/>
  <c r="M135" i="11"/>
  <c r="L135" i="11"/>
  <c r="J135" i="11"/>
  <c r="I135" i="11"/>
  <c r="H135" i="11"/>
  <c r="E135" i="11"/>
  <c r="D135" i="11"/>
  <c r="M134" i="11"/>
  <c r="L134" i="11"/>
  <c r="J134" i="11"/>
  <c r="I134" i="11"/>
  <c r="H134" i="11"/>
  <c r="E134" i="11"/>
  <c r="D134" i="11"/>
  <c r="M133" i="11"/>
  <c r="L133" i="11"/>
  <c r="J133" i="11"/>
  <c r="I133" i="11"/>
  <c r="H133" i="11"/>
  <c r="E133" i="11"/>
  <c r="D133" i="11"/>
  <c r="M132" i="11"/>
  <c r="L132" i="11"/>
  <c r="J132" i="11"/>
  <c r="I132" i="11"/>
  <c r="H132" i="11"/>
  <c r="E132" i="11"/>
  <c r="D132" i="11"/>
  <c r="M131" i="11"/>
  <c r="L131" i="11"/>
  <c r="J131" i="11"/>
  <c r="I131" i="11"/>
  <c r="H131" i="11"/>
  <c r="E131" i="11"/>
  <c r="D131" i="11"/>
  <c r="M130" i="11"/>
  <c r="L130" i="11"/>
  <c r="J130" i="11"/>
  <c r="I130" i="11"/>
  <c r="H130" i="11"/>
  <c r="E130" i="11"/>
  <c r="D130" i="11"/>
  <c r="M129" i="11"/>
  <c r="L129" i="11"/>
  <c r="J129" i="11"/>
  <c r="I129" i="11"/>
  <c r="H129" i="11"/>
  <c r="E129" i="11"/>
  <c r="D129" i="11"/>
  <c r="M128" i="11"/>
  <c r="L128" i="11"/>
  <c r="J128" i="11"/>
  <c r="I128" i="11"/>
  <c r="H128" i="11"/>
  <c r="E128" i="11"/>
  <c r="D128" i="11"/>
  <c r="M127" i="11"/>
  <c r="L127" i="11"/>
  <c r="J127" i="11"/>
  <c r="I127" i="11"/>
  <c r="H127" i="11"/>
  <c r="E127" i="11"/>
  <c r="D127" i="11"/>
  <c r="M126" i="11"/>
  <c r="L126" i="11"/>
  <c r="J126" i="11"/>
  <c r="I126" i="11"/>
  <c r="H126" i="11"/>
  <c r="E126" i="11"/>
  <c r="D126" i="11"/>
  <c r="M125" i="11"/>
  <c r="L125" i="11"/>
  <c r="J125" i="11"/>
  <c r="I125" i="11"/>
  <c r="H125" i="11"/>
  <c r="E125" i="11"/>
  <c r="D125" i="11"/>
  <c r="M124" i="11"/>
  <c r="L124" i="11"/>
  <c r="J124" i="11"/>
  <c r="I124" i="11"/>
  <c r="H124" i="11"/>
  <c r="E124" i="11"/>
  <c r="D124" i="11"/>
  <c r="M123" i="11"/>
  <c r="L123" i="11"/>
  <c r="J123" i="11"/>
  <c r="I123" i="11"/>
  <c r="H123" i="11"/>
  <c r="E123" i="11"/>
  <c r="D123" i="11"/>
  <c r="M122" i="11"/>
  <c r="L122" i="11"/>
  <c r="J122" i="11"/>
  <c r="I122" i="11"/>
  <c r="H122" i="11"/>
  <c r="E122" i="11"/>
  <c r="D122" i="11"/>
  <c r="M121" i="11"/>
  <c r="L121" i="11"/>
  <c r="J121" i="11"/>
  <c r="I121" i="11"/>
  <c r="H121" i="11"/>
  <c r="E121" i="11"/>
  <c r="D121" i="11"/>
  <c r="M120" i="11"/>
  <c r="L120" i="11"/>
  <c r="J120" i="11"/>
  <c r="I120" i="11"/>
  <c r="H120" i="11"/>
  <c r="E120" i="11"/>
  <c r="D120" i="11"/>
  <c r="M119" i="11"/>
  <c r="L119" i="11"/>
  <c r="J119" i="11"/>
  <c r="I119" i="11"/>
  <c r="H119" i="11"/>
  <c r="E119" i="11"/>
  <c r="D119" i="11"/>
  <c r="K113" i="11"/>
  <c r="F113" i="11"/>
  <c r="H113" i="11" s="1"/>
  <c r="B113" i="11"/>
  <c r="M112" i="11"/>
  <c r="L112" i="11"/>
  <c r="J112" i="11"/>
  <c r="I112" i="11"/>
  <c r="H112" i="11"/>
  <c r="E112" i="11"/>
  <c r="D112" i="11"/>
  <c r="M111" i="11"/>
  <c r="L111" i="11"/>
  <c r="J111" i="11"/>
  <c r="I111" i="11"/>
  <c r="H111" i="11"/>
  <c r="E111" i="11"/>
  <c r="D111" i="11"/>
  <c r="M110" i="11"/>
  <c r="L110" i="11"/>
  <c r="J110" i="11"/>
  <c r="I110" i="11"/>
  <c r="H110" i="11"/>
  <c r="E110" i="11"/>
  <c r="D110" i="11"/>
  <c r="K109" i="11"/>
  <c r="F109" i="11"/>
  <c r="H109" i="11" s="1"/>
  <c r="B109" i="11"/>
  <c r="E109" i="11" s="1"/>
  <c r="K108" i="11"/>
  <c r="F108" i="11"/>
  <c r="H108" i="11" s="1"/>
  <c r="B108" i="11"/>
  <c r="D108" i="11" s="1"/>
  <c r="M107" i="11"/>
  <c r="L107" i="11"/>
  <c r="J107" i="11"/>
  <c r="I107" i="11"/>
  <c r="H107" i="11"/>
  <c r="E107" i="11"/>
  <c r="D107" i="11"/>
  <c r="M106" i="11"/>
  <c r="L106" i="11"/>
  <c r="J106" i="11"/>
  <c r="I106" i="11"/>
  <c r="H106" i="11"/>
  <c r="E106" i="11"/>
  <c r="D106" i="11"/>
  <c r="M105" i="11"/>
  <c r="L105" i="11"/>
  <c r="J105" i="11"/>
  <c r="I105" i="11"/>
  <c r="H105" i="11"/>
  <c r="E105" i="11"/>
  <c r="D105" i="11"/>
  <c r="M104" i="11"/>
  <c r="L104" i="11"/>
  <c r="J104" i="11"/>
  <c r="I104" i="11"/>
  <c r="H104" i="11"/>
  <c r="E104" i="11"/>
  <c r="D104" i="11"/>
  <c r="M103" i="11"/>
  <c r="L103" i="11"/>
  <c r="J103" i="11"/>
  <c r="I103" i="11"/>
  <c r="H103" i="11"/>
  <c r="E103" i="11"/>
  <c r="D103" i="11"/>
  <c r="M102" i="11"/>
  <c r="L102" i="11"/>
  <c r="J102" i="11"/>
  <c r="I102" i="11"/>
  <c r="H102" i="11"/>
  <c r="E102" i="11"/>
  <c r="D102" i="11"/>
  <c r="M101" i="11"/>
  <c r="L101" i="11"/>
  <c r="J101" i="11"/>
  <c r="I101" i="11"/>
  <c r="H101" i="11"/>
  <c r="E101" i="11"/>
  <c r="D101" i="11"/>
  <c r="M100" i="11"/>
  <c r="L100" i="11"/>
  <c r="J100" i="11"/>
  <c r="I100" i="11"/>
  <c r="H100" i="11"/>
  <c r="E100" i="11"/>
  <c r="D100" i="11"/>
  <c r="M99" i="11"/>
  <c r="L99" i="11"/>
  <c r="J99" i="11"/>
  <c r="I99" i="11"/>
  <c r="H99" i="11"/>
  <c r="E99" i="11"/>
  <c r="D99" i="11"/>
  <c r="M98" i="11"/>
  <c r="L98" i="11"/>
  <c r="J98" i="11"/>
  <c r="I98" i="11"/>
  <c r="H98" i="11"/>
  <c r="E98" i="11"/>
  <c r="D98" i="11"/>
  <c r="M97" i="11"/>
  <c r="L97" i="11"/>
  <c r="J97" i="11"/>
  <c r="I97" i="11"/>
  <c r="H97" i="11"/>
  <c r="E97" i="11"/>
  <c r="D97" i="11"/>
  <c r="M96" i="11"/>
  <c r="L96" i="11"/>
  <c r="J96" i="11"/>
  <c r="I96" i="11"/>
  <c r="H96" i="11"/>
  <c r="E96" i="11"/>
  <c r="D96" i="11"/>
  <c r="M95" i="11"/>
  <c r="L95" i="11"/>
  <c r="J95" i="11"/>
  <c r="I95" i="11"/>
  <c r="H95" i="11"/>
  <c r="E95" i="11"/>
  <c r="D95" i="11"/>
  <c r="M94" i="11"/>
  <c r="L94" i="11"/>
  <c r="J94" i="11"/>
  <c r="I94" i="11"/>
  <c r="H94" i="11"/>
  <c r="E94" i="11"/>
  <c r="D94" i="11"/>
  <c r="M93" i="11"/>
  <c r="L93" i="11"/>
  <c r="J93" i="11"/>
  <c r="I93" i="11"/>
  <c r="H93" i="11"/>
  <c r="E93" i="11"/>
  <c r="D93" i="11"/>
  <c r="M92" i="11"/>
  <c r="L92" i="11"/>
  <c r="J92" i="11"/>
  <c r="I92" i="11"/>
  <c r="H92" i="11"/>
  <c r="E92" i="11"/>
  <c r="D92" i="11"/>
  <c r="M91" i="11"/>
  <c r="L91" i="11"/>
  <c r="J91" i="11"/>
  <c r="I91" i="11"/>
  <c r="H91" i="11"/>
  <c r="E91" i="11"/>
  <c r="D91" i="11"/>
  <c r="K85" i="11"/>
  <c r="F85" i="11"/>
  <c r="B85" i="11"/>
  <c r="D85" i="11" s="1"/>
  <c r="M84" i="11"/>
  <c r="L84" i="11"/>
  <c r="J84" i="11"/>
  <c r="I84" i="11"/>
  <c r="H84" i="11"/>
  <c r="E84" i="11"/>
  <c r="D84" i="11"/>
  <c r="M83" i="11"/>
  <c r="L83" i="11"/>
  <c r="J83" i="11"/>
  <c r="I83" i="11"/>
  <c r="H83" i="11"/>
  <c r="E83" i="11"/>
  <c r="D83" i="11"/>
  <c r="M82" i="11"/>
  <c r="L82" i="11"/>
  <c r="J82" i="11"/>
  <c r="I82" i="11"/>
  <c r="H82" i="11"/>
  <c r="E82" i="11"/>
  <c r="D82" i="11"/>
  <c r="K81" i="11"/>
  <c r="F81" i="11"/>
  <c r="H81" i="11" s="1"/>
  <c r="B81" i="11"/>
  <c r="M81" i="11" s="1"/>
  <c r="K80" i="11"/>
  <c r="F80" i="11"/>
  <c r="B80" i="11"/>
  <c r="M79" i="11"/>
  <c r="L79" i="11"/>
  <c r="J79" i="11"/>
  <c r="I79" i="11"/>
  <c r="H79" i="11"/>
  <c r="E79" i="11"/>
  <c r="D79" i="11"/>
  <c r="M78" i="11"/>
  <c r="L78" i="11"/>
  <c r="J78" i="11"/>
  <c r="I78" i="11"/>
  <c r="H78" i="11"/>
  <c r="E78" i="11"/>
  <c r="D78" i="11"/>
  <c r="M77" i="11"/>
  <c r="L77" i="11"/>
  <c r="J77" i="11"/>
  <c r="I77" i="11"/>
  <c r="H77" i="11"/>
  <c r="E77" i="11"/>
  <c r="D77" i="11"/>
  <c r="M76" i="11"/>
  <c r="L76" i="11"/>
  <c r="J76" i="11"/>
  <c r="I76" i="11"/>
  <c r="H76" i="11"/>
  <c r="E76" i="11"/>
  <c r="D76" i="11"/>
  <c r="M75" i="11"/>
  <c r="L75" i="11"/>
  <c r="J75" i="11"/>
  <c r="I75" i="11"/>
  <c r="H75" i="11"/>
  <c r="E75" i="11"/>
  <c r="D75" i="11"/>
  <c r="M74" i="11"/>
  <c r="L74" i="11"/>
  <c r="J74" i="11"/>
  <c r="I74" i="11"/>
  <c r="H74" i="11"/>
  <c r="E74" i="11"/>
  <c r="D74" i="11"/>
  <c r="M73" i="11"/>
  <c r="L73" i="11"/>
  <c r="J73" i="11"/>
  <c r="I73" i="11"/>
  <c r="H73" i="11"/>
  <c r="E73" i="11"/>
  <c r="D73" i="11"/>
  <c r="M72" i="11"/>
  <c r="L72" i="11"/>
  <c r="J72" i="11"/>
  <c r="I72" i="11"/>
  <c r="H72" i="11"/>
  <c r="E72" i="11"/>
  <c r="D72" i="11"/>
  <c r="M71" i="11"/>
  <c r="L71" i="11"/>
  <c r="J71" i="11"/>
  <c r="I71" i="11"/>
  <c r="H71" i="11"/>
  <c r="E71" i="11"/>
  <c r="D71" i="11"/>
  <c r="M70" i="11"/>
  <c r="L70" i="11"/>
  <c r="J70" i="11"/>
  <c r="I70" i="11"/>
  <c r="H70" i="11"/>
  <c r="E70" i="11"/>
  <c r="D70" i="11"/>
  <c r="M69" i="11"/>
  <c r="L69" i="11"/>
  <c r="J69" i="11"/>
  <c r="I69" i="11"/>
  <c r="H69" i="11"/>
  <c r="E69" i="11"/>
  <c r="D69" i="11"/>
  <c r="M68" i="11"/>
  <c r="L68" i="11"/>
  <c r="J68" i="11"/>
  <c r="I68" i="11"/>
  <c r="H68" i="11"/>
  <c r="E68" i="11"/>
  <c r="D68" i="11"/>
  <c r="M67" i="11"/>
  <c r="L67" i="11"/>
  <c r="J67" i="11"/>
  <c r="I67" i="11"/>
  <c r="H67" i="11"/>
  <c r="E67" i="11"/>
  <c r="D67" i="11"/>
  <c r="M66" i="11"/>
  <c r="L66" i="11"/>
  <c r="J66" i="11"/>
  <c r="I66" i="11"/>
  <c r="H66" i="11"/>
  <c r="E66" i="11"/>
  <c r="D66" i="11"/>
  <c r="M65" i="11"/>
  <c r="L65" i="11"/>
  <c r="J65" i="11"/>
  <c r="I65" i="11"/>
  <c r="H65" i="11"/>
  <c r="E65" i="11"/>
  <c r="D65" i="11"/>
  <c r="M64" i="11"/>
  <c r="L64" i="11"/>
  <c r="J64" i="11"/>
  <c r="I64" i="11"/>
  <c r="H64" i="11"/>
  <c r="E64" i="11"/>
  <c r="D64" i="11"/>
  <c r="M63" i="11"/>
  <c r="L63" i="11"/>
  <c r="J63" i="11"/>
  <c r="I63" i="11"/>
  <c r="H63" i="11"/>
  <c r="E63" i="11"/>
  <c r="D63" i="11"/>
  <c r="K57" i="11"/>
  <c r="F57" i="11"/>
  <c r="B57" i="11"/>
  <c r="M56" i="11"/>
  <c r="L56" i="11"/>
  <c r="J56" i="11"/>
  <c r="I56" i="11"/>
  <c r="H56" i="11"/>
  <c r="E56" i="11"/>
  <c r="D56" i="11"/>
  <c r="M55" i="11"/>
  <c r="L55" i="11"/>
  <c r="J55" i="11"/>
  <c r="I55" i="11"/>
  <c r="H55" i="11"/>
  <c r="E55" i="11"/>
  <c r="D55" i="11"/>
  <c r="M54" i="11"/>
  <c r="L54" i="11"/>
  <c r="J54" i="11"/>
  <c r="I54" i="11"/>
  <c r="H54" i="11"/>
  <c r="E54" i="11"/>
  <c r="D54" i="11"/>
  <c r="K53" i="11"/>
  <c r="F53" i="11"/>
  <c r="B53" i="11"/>
  <c r="E53" i="11" s="1"/>
  <c r="K52" i="11"/>
  <c r="F52" i="11"/>
  <c r="H52" i="11" s="1"/>
  <c r="B52" i="11"/>
  <c r="M51" i="11"/>
  <c r="L51" i="11"/>
  <c r="J51" i="11"/>
  <c r="I51" i="11"/>
  <c r="H51" i="11"/>
  <c r="E51" i="11"/>
  <c r="D51" i="11"/>
  <c r="M50" i="11"/>
  <c r="L50" i="11"/>
  <c r="J50" i="11"/>
  <c r="I50" i="11"/>
  <c r="H50" i="11"/>
  <c r="E50" i="11"/>
  <c r="D50" i="11"/>
  <c r="M49" i="11"/>
  <c r="L49" i="11"/>
  <c r="J49" i="11"/>
  <c r="I49" i="11"/>
  <c r="H49" i="11"/>
  <c r="E49" i="11"/>
  <c r="D49" i="11"/>
  <c r="M48" i="11"/>
  <c r="L48" i="11"/>
  <c r="J48" i="11"/>
  <c r="I48" i="11"/>
  <c r="H48" i="11"/>
  <c r="E48" i="11"/>
  <c r="D48" i="11"/>
  <c r="M47" i="11"/>
  <c r="L47" i="11"/>
  <c r="J47" i="11"/>
  <c r="I47" i="11"/>
  <c r="H47" i="11"/>
  <c r="E47" i="11"/>
  <c r="D47" i="11"/>
  <c r="M46" i="11"/>
  <c r="L46" i="11"/>
  <c r="J46" i="11"/>
  <c r="I46" i="11"/>
  <c r="H46" i="11"/>
  <c r="E46" i="11"/>
  <c r="D46" i="11"/>
  <c r="M45" i="11"/>
  <c r="L45" i="11"/>
  <c r="J45" i="11"/>
  <c r="I45" i="11"/>
  <c r="H45" i="11"/>
  <c r="E45" i="11"/>
  <c r="D45" i="11"/>
  <c r="M44" i="11"/>
  <c r="L44" i="11"/>
  <c r="J44" i="11"/>
  <c r="I44" i="11"/>
  <c r="H44" i="11"/>
  <c r="E44" i="11"/>
  <c r="D44" i="11"/>
  <c r="M43" i="11"/>
  <c r="L43" i="11"/>
  <c r="J43" i="11"/>
  <c r="I43" i="11"/>
  <c r="H43" i="11"/>
  <c r="E43" i="11"/>
  <c r="D43" i="11"/>
  <c r="M42" i="11"/>
  <c r="L42" i="11"/>
  <c r="J42" i="11"/>
  <c r="I42" i="11"/>
  <c r="H42" i="11"/>
  <c r="E42" i="11"/>
  <c r="D42" i="11"/>
  <c r="M41" i="11"/>
  <c r="L41" i="11"/>
  <c r="J41" i="11"/>
  <c r="I41" i="11"/>
  <c r="H41" i="11"/>
  <c r="E41" i="11"/>
  <c r="D41" i="11"/>
  <c r="M40" i="11"/>
  <c r="L40" i="11"/>
  <c r="J40" i="11"/>
  <c r="I40" i="11"/>
  <c r="H40" i="11"/>
  <c r="E40" i="11"/>
  <c r="D40" i="11"/>
  <c r="M39" i="11"/>
  <c r="L39" i="11"/>
  <c r="J39" i="11"/>
  <c r="I39" i="11"/>
  <c r="H39" i="11"/>
  <c r="E39" i="11"/>
  <c r="D39" i="11"/>
  <c r="M38" i="11"/>
  <c r="L38" i="11"/>
  <c r="J38" i="11"/>
  <c r="I38" i="11"/>
  <c r="H38" i="11"/>
  <c r="E38" i="11"/>
  <c r="D38" i="11"/>
  <c r="M37" i="11"/>
  <c r="L37" i="11"/>
  <c r="J37" i="11"/>
  <c r="I37" i="11"/>
  <c r="H37" i="11"/>
  <c r="E37" i="11"/>
  <c r="D37" i="11"/>
  <c r="M36" i="11"/>
  <c r="L36" i="11"/>
  <c r="J36" i="11"/>
  <c r="I36" i="11"/>
  <c r="H36" i="11"/>
  <c r="E36" i="11"/>
  <c r="D36" i="11"/>
  <c r="M35" i="11"/>
  <c r="L35" i="11"/>
  <c r="J35" i="11"/>
  <c r="I35" i="11"/>
  <c r="H35" i="11"/>
  <c r="E35" i="11"/>
  <c r="D35" i="11"/>
  <c r="K29" i="11"/>
  <c r="F29" i="11"/>
  <c r="H29" i="11" s="1"/>
  <c r="B29" i="11"/>
  <c r="E29" i="11" s="1"/>
  <c r="M28" i="11"/>
  <c r="L28" i="11"/>
  <c r="J28" i="11"/>
  <c r="I28" i="11"/>
  <c r="H28" i="11"/>
  <c r="E28" i="11"/>
  <c r="D28" i="11"/>
  <c r="M27" i="11"/>
  <c r="L27" i="11"/>
  <c r="J27" i="11"/>
  <c r="I27" i="11"/>
  <c r="H27" i="11"/>
  <c r="E27" i="11"/>
  <c r="D27" i="11"/>
  <c r="M26" i="11"/>
  <c r="L26" i="11"/>
  <c r="J26" i="11"/>
  <c r="I26" i="11"/>
  <c r="H26" i="11"/>
  <c r="E26" i="11"/>
  <c r="D26" i="11"/>
  <c r="K25" i="11"/>
  <c r="F25" i="11"/>
  <c r="H25" i="11" s="1"/>
  <c r="B25" i="11"/>
  <c r="K24" i="11"/>
  <c r="F24" i="11"/>
  <c r="B24" i="11"/>
  <c r="E24" i="11" s="1"/>
  <c r="M23" i="11"/>
  <c r="L23" i="11"/>
  <c r="J23" i="11"/>
  <c r="I23" i="11"/>
  <c r="H23" i="11"/>
  <c r="E23" i="11"/>
  <c r="D23" i="11"/>
  <c r="M22" i="11"/>
  <c r="L22" i="11"/>
  <c r="J22" i="11"/>
  <c r="I22" i="11"/>
  <c r="H22" i="11"/>
  <c r="E22" i="11"/>
  <c r="D22" i="11"/>
  <c r="M21" i="11"/>
  <c r="L21" i="11"/>
  <c r="J21" i="11"/>
  <c r="I21" i="11"/>
  <c r="H21" i="11"/>
  <c r="E21" i="11"/>
  <c r="D21" i="11"/>
  <c r="M20" i="11"/>
  <c r="L20" i="11"/>
  <c r="J20" i="11"/>
  <c r="I20" i="11"/>
  <c r="H20" i="11"/>
  <c r="E20" i="11"/>
  <c r="D20" i="11"/>
  <c r="M19" i="11"/>
  <c r="L19" i="11"/>
  <c r="J19" i="11"/>
  <c r="I19" i="11"/>
  <c r="H19" i="11"/>
  <c r="E19" i="11"/>
  <c r="D19" i="11"/>
  <c r="M18" i="11"/>
  <c r="L18" i="11"/>
  <c r="J18" i="11"/>
  <c r="I18" i="11"/>
  <c r="H18" i="11"/>
  <c r="E18" i="11"/>
  <c r="D18" i="11"/>
  <c r="M17" i="11"/>
  <c r="L17" i="11"/>
  <c r="J17" i="11"/>
  <c r="I17" i="11"/>
  <c r="H17" i="11"/>
  <c r="E17" i="11"/>
  <c r="D17" i="11"/>
  <c r="M16" i="11"/>
  <c r="L16" i="11"/>
  <c r="J16" i="11"/>
  <c r="I16" i="11"/>
  <c r="H16" i="11"/>
  <c r="E16" i="11"/>
  <c r="D16" i="11"/>
  <c r="M15" i="11"/>
  <c r="L15" i="11"/>
  <c r="J15" i="11"/>
  <c r="I15" i="11"/>
  <c r="H15" i="11"/>
  <c r="E15" i="11"/>
  <c r="D15" i="11"/>
  <c r="M14" i="11"/>
  <c r="L14" i="11"/>
  <c r="J14" i="11"/>
  <c r="I14" i="11"/>
  <c r="H14" i="11"/>
  <c r="E14" i="11"/>
  <c r="D14" i="11"/>
  <c r="M13" i="11"/>
  <c r="L13" i="11"/>
  <c r="J13" i="11"/>
  <c r="I13" i="11"/>
  <c r="H13" i="11"/>
  <c r="E13" i="11"/>
  <c r="D13" i="11"/>
  <c r="M12" i="11"/>
  <c r="L12" i="11"/>
  <c r="J12" i="11"/>
  <c r="I12" i="11"/>
  <c r="H12" i="11"/>
  <c r="E12" i="11"/>
  <c r="D12" i="11"/>
  <c r="M11" i="11"/>
  <c r="L11" i="11"/>
  <c r="J11" i="11"/>
  <c r="I11" i="11"/>
  <c r="H11" i="11"/>
  <c r="E11" i="11"/>
  <c r="D11" i="11"/>
  <c r="M10" i="11"/>
  <c r="L10" i="11"/>
  <c r="J10" i="11"/>
  <c r="I10" i="11"/>
  <c r="H10" i="11"/>
  <c r="E10" i="11"/>
  <c r="D10" i="11"/>
  <c r="M9" i="11"/>
  <c r="L9" i="11"/>
  <c r="J9" i="11"/>
  <c r="I9" i="11"/>
  <c r="H9" i="11"/>
  <c r="E9" i="11"/>
  <c r="D9" i="11"/>
  <c r="M8" i="11"/>
  <c r="L8" i="11"/>
  <c r="J8" i="11"/>
  <c r="I8" i="11"/>
  <c r="H8" i="11"/>
  <c r="E8" i="11"/>
  <c r="D8" i="11"/>
  <c r="M7" i="11"/>
  <c r="L7" i="11"/>
  <c r="J7" i="11"/>
  <c r="I7" i="11"/>
  <c r="H7" i="11"/>
  <c r="E7" i="11"/>
  <c r="D7" i="11"/>
  <c r="G208" i="13"/>
  <c r="K207" i="13"/>
  <c r="G207" i="13"/>
  <c r="F207" i="13"/>
  <c r="B207" i="13"/>
  <c r="K206" i="13"/>
  <c r="G206" i="13"/>
  <c r="F206" i="13"/>
  <c r="B206" i="13"/>
  <c r="K205" i="13"/>
  <c r="G205" i="13"/>
  <c r="F205" i="13"/>
  <c r="B205" i="13"/>
  <c r="K204" i="13"/>
  <c r="G204" i="13"/>
  <c r="F204" i="13"/>
  <c r="B204" i="13"/>
  <c r="K203" i="13"/>
  <c r="G203" i="13"/>
  <c r="F203" i="13"/>
  <c r="B203" i="13"/>
  <c r="E203" i="13" s="1"/>
  <c r="K202" i="13"/>
  <c r="G202" i="13"/>
  <c r="F202" i="13"/>
  <c r="B202" i="13"/>
  <c r="K201" i="13"/>
  <c r="G201" i="13"/>
  <c r="F201" i="13"/>
  <c r="B201" i="13"/>
  <c r="D201" i="13" s="1"/>
  <c r="K200" i="13"/>
  <c r="G200" i="13"/>
  <c r="F200" i="13"/>
  <c r="B200" i="13"/>
  <c r="K199" i="13"/>
  <c r="G199" i="13"/>
  <c r="F199" i="13"/>
  <c r="B199" i="13"/>
  <c r="K198" i="13"/>
  <c r="G198" i="13"/>
  <c r="F198" i="13"/>
  <c r="B198" i="13"/>
  <c r="K197" i="13"/>
  <c r="G197" i="13"/>
  <c r="F197" i="13"/>
  <c r="B197" i="13"/>
  <c r="K196" i="13"/>
  <c r="G196" i="13"/>
  <c r="F196" i="13"/>
  <c r="B196" i="13"/>
  <c r="K195" i="13"/>
  <c r="G195" i="13"/>
  <c r="F195" i="13"/>
  <c r="B195" i="13"/>
  <c r="K194" i="13"/>
  <c r="G194" i="13"/>
  <c r="F194" i="13"/>
  <c r="B194" i="13"/>
  <c r="K193" i="13"/>
  <c r="G193" i="13"/>
  <c r="F193" i="13"/>
  <c r="B193" i="13"/>
  <c r="D193" i="13" s="1"/>
  <c r="K192" i="13"/>
  <c r="G192" i="13"/>
  <c r="F192" i="13"/>
  <c r="B192" i="13"/>
  <c r="K191" i="13"/>
  <c r="G191" i="13"/>
  <c r="F191" i="13"/>
  <c r="B191" i="13"/>
  <c r="K190" i="13"/>
  <c r="G190" i="13"/>
  <c r="F190" i="13"/>
  <c r="B190" i="13"/>
  <c r="K189" i="13"/>
  <c r="G189" i="13"/>
  <c r="F189" i="13"/>
  <c r="B189" i="13"/>
  <c r="K183" i="13"/>
  <c r="F183" i="13"/>
  <c r="M182" i="13"/>
  <c r="L182" i="13"/>
  <c r="J182" i="13"/>
  <c r="I182" i="13"/>
  <c r="H182" i="13"/>
  <c r="E182" i="13"/>
  <c r="D182" i="13"/>
  <c r="M181" i="13"/>
  <c r="L181" i="13"/>
  <c r="J181" i="13"/>
  <c r="I181" i="13"/>
  <c r="H181" i="13"/>
  <c r="E181" i="13"/>
  <c r="D181" i="13"/>
  <c r="K180" i="13"/>
  <c r="F180" i="13"/>
  <c r="B180" i="13"/>
  <c r="K179" i="13"/>
  <c r="F179" i="13"/>
  <c r="E179" i="13"/>
  <c r="M178" i="13"/>
  <c r="L178" i="13"/>
  <c r="J178" i="13"/>
  <c r="I178" i="13"/>
  <c r="H178" i="13"/>
  <c r="E178" i="13"/>
  <c r="D178" i="13"/>
  <c r="M177" i="13"/>
  <c r="L177" i="13"/>
  <c r="J177" i="13"/>
  <c r="I177" i="13"/>
  <c r="H177" i="13"/>
  <c r="E177" i="13"/>
  <c r="D177" i="13"/>
  <c r="M176" i="13"/>
  <c r="L176" i="13"/>
  <c r="J176" i="13"/>
  <c r="I176" i="13"/>
  <c r="H176" i="13"/>
  <c r="E176" i="13"/>
  <c r="D176" i="13"/>
  <c r="M175" i="13"/>
  <c r="L175" i="13"/>
  <c r="J175" i="13"/>
  <c r="I175" i="13"/>
  <c r="H175" i="13"/>
  <c r="E175" i="13"/>
  <c r="D175" i="13"/>
  <c r="M174" i="13"/>
  <c r="L174" i="13"/>
  <c r="J174" i="13"/>
  <c r="I174" i="13"/>
  <c r="H174" i="13"/>
  <c r="E174" i="13"/>
  <c r="D174" i="13"/>
  <c r="M173" i="13"/>
  <c r="L173" i="13"/>
  <c r="J173" i="13"/>
  <c r="I173" i="13"/>
  <c r="H173" i="13"/>
  <c r="E173" i="13"/>
  <c r="D173" i="13"/>
  <c r="M172" i="13"/>
  <c r="L172" i="13"/>
  <c r="J172" i="13"/>
  <c r="I172" i="13"/>
  <c r="H172" i="13"/>
  <c r="E172" i="13"/>
  <c r="D172" i="13"/>
  <c r="M171" i="13"/>
  <c r="L171" i="13"/>
  <c r="J171" i="13"/>
  <c r="I171" i="13"/>
  <c r="H171" i="13"/>
  <c r="E171" i="13"/>
  <c r="D171" i="13"/>
  <c r="M170" i="13"/>
  <c r="L170" i="13"/>
  <c r="J170" i="13"/>
  <c r="I170" i="13"/>
  <c r="H170" i="13"/>
  <c r="E170" i="13"/>
  <c r="D170" i="13"/>
  <c r="M169" i="13"/>
  <c r="L169" i="13"/>
  <c r="J169" i="13"/>
  <c r="I169" i="13"/>
  <c r="H169" i="13"/>
  <c r="E169" i="13"/>
  <c r="D169" i="13"/>
  <c r="M168" i="13"/>
  <c r="L168" i="13"/>
  <c r="J168" i="13"/>
  <c r="I168" i="13"/>
  <c r="H168" i="13"/>
  <c r="E168" i="13"/>
  <c r="D168" i="13"/>
  <c r="M167" i="13"/>
  <c r="L167" i="13"/>
  <c r="J167" i="13"/>
  <c r="I167" i="13"/>
  <c r="H167" i="13"/>
  <c r="E167" i="13"/>
  <c r="D167" i="13"/>
  <c r="M166" i="13"/>
  <c r="L166" i="13"/>
  <c r="J166" i="13"/>
  <c r="I166" i="13"/>
  <c r="H166" i="13"/>
  <c r="E166" i="13"/>
  <c r="D166" i="13"/>
  <c r="M165" i="13"/>
  <c r="L165" i="13"/>
  <c r="J165" i="13"/>
  <c r="I165" i="13"/>
  <c r="H165" i="13"/>
  <c r="E165" i="13"/>
  <c r="D165" i="13"/>
  <c r="M164" i="13"/>
  <c r="L164" i="13"/>
  <c r="J164" i="13"/>
  <c r="I164" i="13"/>
  <c r="H164" i="13"/>
  <c r="E164" i="13"/>
  <c r="D164" i="13"/>
  <c r="M163" i="13"/>
  <c r="L163" i="13"/>
  <c r="J163" i="13"/>
  <c r="I163" i="13"/>
  <c r="H163" i="13"/>
  <c r="E163" i="13"/>
  <c r="D163" i="13"/>
  <c r="K156" i="13"/>
  <c r="F156" i="13"/>
  <c r="H156" i="13" s="1"/>
  <c r="B156" i="13"/>
  <c r="K155" i="13"/>
  <c r="F155" i="13"/>
  <c r="B155" i="13"/>
  <c r="K152" i="13"/>
  <c r="F152" i="13"/>
  <c r="B152" i="13"/>
  <c r="K151" i="13"/>
  <c r="F151" i="13"/>
  <c r="B151" i="13"/>
  <c r="K150" i="13"/>
  <c r="F150" i="13"/>
  <c r="B150" i="13"/>
  <c r="K149" i="13"/>
  <c r="F149" i="13"/>
  <c r="B149" i="13"/>
  <c r="K148" i="13"/>
  <c r="F148" i="13"/>
  <c r="B148" i="13"/>
  <c r="K147" i="13"/>
  <c r="F147" i="13"/>
  <c r="B147" i="13"/>
  <c r="J147" i="13" s="1"/>
  <c r="K146" i="13"/>
  <c r="F146" i="13"/>
  <c r="B146" i="13"/>
  <c r="K145" i="13"/>
  <c r="F145" i="13"/>
  <c r="B145" i="13"/>
  <c r="I145" i="13" s="1"/>
  <c r="K144" i="13"/>
  <c r="F144" i="13"/>
  <c r="B144" i="13"/>
  <c r="K143" i="13"/>
  <c r="F143" i="13"/>
  <c r="B143" i="13"/>
  <c r="I143" i="13" s="1"/>
  <c r="K142" i="13"/>
  <c r="F142" i="13"/>
  <c r="B142" i="13"/>
  <c r="K141" i="13"/>
  <c r="F141" i="13"/>
  <c r="B141" i="13"/>
  <c r="D141" i="13" s="1"/>
  <c r="K140" i="13"/>
  <c r="F140" i="13"/>
  <c r="B140" i="13"/>
  <c r="K139" i="13"/>
  <c r="F139" i="13"/>
  <c r="B139" i="13"/>
  <c r="K138" i="13"/>
  <c r="F138" i="13"/>
  <c r="B138" i="13"/>
  <c r="J138" i="13" s="1"/>
  <c r="K137" i="13"/>
  <c r="K153" i="13" s="1"/>
  <c r="F137" i="13"/>
  <c r="B137" i="13"/>
  <c r="K131" i="13"/>
  <c r="M131" i="13" s="1"/>
  <c r="F131" i="13"/>
  <c r="M130" i="13"/>
  <c r="L130" i="13"/>
  <c r="J130" i="13"/>
  <c r="I130" i="13"/>
  <c r="H130" i="13"/>
  <c r="E130" i="13"/>
  <c r="D130" i="13"/>
  <c r="M129" i="13"/>
  <c r="L129" i="13"/>
  <c r="J129" i="13"/>
  <c r="I129" i="13"/>
  <c r="H129" i="13"/>
  <c r="E129" i="13"/>
  <c r="D129" i="13"/>
  <c r="K128" i="13"/>
  <c r="F128" i="13"/>
  <c r="E128" i="13"/>
  <c r="K127" i="13"/>
  <c r="L127" i="13" s="1"/>
  <c r="F127" i="13"/>
  <c r="H127" i="13" s="1"/>
  <c r="M126" i="13"/>
  <c r="L126" i="13"/>
  <c r="J126" i="13"/>
  <c r="I126" i="13"/>
  <c r="H126" i="13"/>
  <c r="E126" i="13"/>
  <c r="D126" i="13"/>
  <c r="M125" i="13"/>
  <c r="L125" i="13"/>
  <c r="J125" i="13"/>
  <c r="I125" i="13"/>
  <c r="H125" i="13"/>
  <c r="E125" i="13"/>
  <c r="D125" i="13"/>
  <c r="M124" i="13"/>
  <c r="L124" i="13"/>
  <c r="J124" i="13"/>
  <c r="I124" i="13"/>
  <c r="H124" i="13"/>
  <c r="E124" i="13"/>
  <c r="D124" i="13"/>
  <c r="M123" i="13"/>
  <c r="L123" i="13"/>
  <c r="J123" i="13"/>
  <c r="I123" i="13"/>
  <c r="H123" i="13"/>
  <c r="E123" i="13"/>
  <c r="D123" i="13"/>
  <c r="M122" i="13"/>
  <c r="L122" i="13"/>
  <c r="J122" i="13"/>
  <c r="I122" i="13"/>
  <c r="H122" i="13"/>
  <c r="E122" i="13"/>
  <c r="D122" i="13"/>
  <c r="M121" i="13"/>
  <c r="L121" i="13"/>
  <c r="J121" i="13"/>
  <c r="I121" i="13"/>
  <c r="H121" i="13"/>
  <c r="E121" i="13"/>
  <c r="D121" i="13"/>
  <c r="M120" i="13"/>
  <c r="L120" i="13"/>
  <c r="J120" i="13"/>
  <c r="I120" i="13"/>
  <c r="H120" i="13"/>
  <c r="E120" i="13"/>
  <c r="D120" i="13"/>
  <c r="M119" i="13"/>
  <c r="L119" i="13"/>
  <c r="J119" i="13"/>
  <c r="I119" i="13"/>
  <c r="H119" i="13"/>
  <c r="E119" i="13"/>
  <c r="D119" i="13"/>
  <c r="M118" i="13"/>
  <c r="L118" i="13"/>
  <c r="J118" i="13"/>
  <c r="I118" i="13"/>
  <c r="H118" i="13"/>
  <c r="E118" i="13"/>
  <c r="D118" i="13"/>
  <c r="M117" i="13"/>
  <c r="L117" i="13"/>
  <c r="J117" i="13"/>
  <c r="I117" i="13"/>
  <c r="H117" i="13"/>
  <c r="E117" i="13"/>
  <c r="D117" i="13"/>
  <c r="M116" i="13"/>
  <c r="L116" i="13"/>
  <c r="J116" i="13"/>
  <c r="I116" i="13"/>
  <c r="H116" i="13"/>
  <c r="E116" i="13"/>
  <c r="D116" i="13"/>
  <c r="M115" i="13"/>
  <c r="L115" i="13"/>
  <c r="J115" i="13"/>
  <c r="I115" i="13"/>
  <c r="H115" i="13"/>
  <c r="E115" i="13"/>
  <c r="D115" i="13"/>
  <c r="M114" i="13"/>
  <c r="L114" i="13"/>
  <c r="J114" i="13"/>
  <c r="I114" i="13"/>
  <c r="H114" i="13"/>
  <c r="E114" i="13"/>
  <c r="D114" i="13"/>
  <c r="M113" i="13"/>
  <c r="L113" i="13"/>
  <c r="J113" i="13"/>
  <c r="I113" i="13"/>
  <c r="H113" i="13"/>
  <c r="E113" i="13"/>
  <c r="D113" i="13"/>
  <c r="M112" i="13"/>
  <c r="L112" i="13"/>
  <c r="J112" i="13"/>
  <c r="I112" i="13"/>
  <c r="H112" i="13"/>
  <c r="E112" i="13"/>
  <c r="D112" i="13"/>
  <c r="M111" i="13"/>
  <c r="L111" i="13"/>
  <c r="J111" i="13"/>
  <c r="I111" i="13"/>
  <c r="H111" i="13"/>
  <c r="E111" i="13"/>
  <c r="D111" i="13"/>
  <c r="K105" i="13"/>
  <c r="F105" i="13"/>
  <c r="H105" i="13" s="1"/>
  <c r="B105" i="13"/>
  <c r="M104" i="13"/>
  <c r="L104" i="13"/>
  <c r="J104" i="13"/>
  <c r="I104" i="13"/>
  <c r="H104" i="13"/>
  <c r="E104" i="13"/>
  <c r="D104" i="13"/>
  <c r="M103" i="13"/>
  <c r="L103" i="13"/>
  <c r="J103" i="13"/>
  <c r="I103" i="13"/>
  <c r="H103" i="13"/>
  <c r="E103" i="13"/>
  <c r="D103" i="13"/>
  <c r="K102" i="13"/>
  <c r="F102" i="13"/>
  <c r="H102" i="13" s="1"/>
  <c r="B102" i="13"/>
  <c r="K101" i="13"/>
  <c r="F101" i="13"/>
  <c r="H101" i="13" s="1"/>
  <c r="B101" i="13"/>
  <c r="M100" i="13"/>
  <c r="L100" i="13"/>
  <c r="J100" i="13"/>
  <c r="I100" i="13"/>
  <c r="H100" i="13"/>
  <c r="E100" i="13"/>
  <c r="D100" i="13"/>
  <c r="M99" i="13"/>
  <c r="L99" i="13"/>
  <c r="J99" i="13"/>
  <c r="I99" i="13"/>
  <c r="H99" i="13"/>
  <c r="E99" i="13"/>
  <c r="D99" i="13"/>
  <c r="M98" i="13"/>
  <c r="L98" i="13"/>
  <c r="J98" i="13"/>
  <c r="I98" i="13"/>
  <c r="H98" i="13"/>
  <c r="E98" i="13"/>
  <c r="D98" i="13"/>
  <c r="M97" i="13"/>
  <c r="L97" i="13"/>
  <c r="J97" i="13"/>
  <c r="I97" i="13"/>
  <c r="H97" i="13"/>
  <c r="E97" i="13"/>
  <c r="D97" i="13"/>
  <c r="M96" i="13"/>
  <c r="L96" i="13"/>
  <c r="J96" i="13"/>
  <c r="I96" i="13"/>
  <c r="H96" i="13"/>
  <c r="E96" i="13"/>
  <c r="D96" i="13"/>
  <c r="M95" i="13"/>
  <c r="L95" i="13"/>
  <c r="J95" i="13"/>
  <c r="I95" i="13"/>
  <c r="H95" i="13"/>
  <c r="E95" i="13"/>
  <c r="D95" i="13"/>
  <c r="M94" i="13"/>
  <c r="L94" i="13"/>
  <c r="J94" i="13"/>
  <c r="I94" i="13"/>
  <c r="H94" i="13"/>
  <c r="E94" i="13"/>
  <c r="D94" i="13"/>
  <c r="M93" i="13"/>
  <c r="L93" i="13"/>
  <c r="J93" i="13"/>
  <c r="I93" i="13"/>
  <c r="H93" i="13"/>
  <c r="E93" i="13"/>
  <c r="D93" i="13"/>
  <c r="M92" i="13"/>
  <c r="L92" i="13"/>
  <c r="J92" i="13"/>
  <c r="I92" i="13"/>
  <c r="H92" i="13"/>
  <c r="E92" i="13"/>
  <c r="D92" i="13"/>
  <c r="M91" i="13"/>
  <c r="L91" i="13"/>
  <c r="J91" i="13"/>
  <c r="I91" i="13"/>
  <c r="H91" i="13"/>
  <c r="E91" i="13"/>
  <c r="D91" i="13"/>
  <c r="M90" i="13"/>
  <c r="L90" i="13"/>
  <c r="J90" i="13"/>
  <c r="I90" i="13"/>
  <c r="H90" i="13"/>
  <c r="E90" i="13"/>
  <c r="D90" i="13"/>
  <c r="M89" i="13"/>
  <c r="L89" i="13"/>
  <c r="J89" i="13"/>
  <c r="I89" i="13"/>
  <c r="H89" i="13"/>
  <c r="E89" i="13"/>
  <c r="D89" i="13"/>
  <c r="M88" i="13"/>
  <c r="L88" i="13"/>
  <c r="J88" i="13"/>
  <c r="I88" i="13"/>
  <c r="H88" i="13"/>
  <c r="E88" i="13"/>
  <c r="D88" i="13"/>
  <c r="M87" i="13"/>
  <c r="L87" i="13"/>
  <c r="J87" i="13"/>
  <c r="I87" i="13"/>
  <c r="H87" i="13"/>
  <c r="E87" i="13"/>
  <c r="D87" i="13"/>
  <c r="M86" i="13"/>
  <c r="L86" i="13"/>
  <c r="J86" i="13"/>
  <c r="I86" i="13"/>
  <c r="H86" i="13"/>
  <c r="E86" i="13"/>
  <c r="D86" i="13"/>
  <c r="M85" i="13"/>
  <c r="L85" i="13"/>
  <c r="J85" i="13"/>
  <c r="I85" i="13"/>
  <c r="H85" i="13"/>
  <c r="E85" i="13"/>
  <c r="D85" i="13"/>
  <c r="K79" i="13"/>
  <c r="F79" i="13"/>
  <c r="I79" i="13" s="1"/>
  <c r="E79" i="13"/>
  <c r="D79" i="13"/>
  <c r="M79" i="13"/>
  <c r="M78" i="13"/>
  <c r="L78" i="13"/>
  <c r="J78" i="13"/>
  <c r="I78" i="13"/>
  <c r="H78" i="13"/>
  <c r="E78" i="13"/>
  <c r="D78" i="13"/>
  <c r="M77" i="13"/>
  <c r="L77" i="13"/>
  <c r="J77" i="13"/>
  <c r="I77" i="13"/>
  <c r="H77" i="13"/>
  <c r="E77" i="13"/>
  <c r="D77" i="13"/>
  <c r="K76" i="13"/>
  <c r="L76" i="13" s="1"/>
  <c r="F76" i="13"/>
  <c r="H76" i="13" s="1"/>
  <c r="K75" i="13"/>
  <c r="L75" i="13" s="1"/>
  <c r="F75" i="13"/>
  <c r="H75" i="13" s="1"/>
  <c r="M74" i="13"/>
  <c r="L74" i="13"/>
  <c r="J74" i="13"/>
  <c r="I74" i="13"/>
  <c r="H74" i="13"/>
  <c r="E74" i="13"/>
  <c r="D74" i="13"/>
  <c r="M73" i="13"/>
  <c r="L73" i="13"/>
  <c r="J73" i="13"/>
  <c r="I73" i="13"/>
  <c r="H73" i="13"/>
  <c r="E73" i="13"/>
  <c r="D73" i="13"/>
  <c r="M72" i="13"/>
  <c r="L72" i="13"/>
  <c r="J72" i="13"/>
  <c r="I72" i="13"/>
  <c r="H72" i="13"/>
  <c r="E72" i="13"/>
  <c r="D72" i="13"/>
  <c r="M71" i="13"/>
  <c r="L71" i="13"/>
  <c r="J71" i="13"/>
  <c r="I71" i="13"/>
  <c r="H71" i="13"/>
  <c r="E71" i="13"/>
  <c r="D71" i="13"/>
  <c r="M70" i="13"/>
  <c r="L70" i="13"/>
  <c r="J70" i="13"/>
  <c r="I70" i="13"/>
  <c r="H70" i="13"/>
  <c r="E70" i="13"/>
  <c r="D70" i="13"/>
  <c r="M69" i="13"/>
  <c r="L69" i="13"/>
  <c r="J69" i="13"/>
  <c r="I69" i="13"/>
  <c r="H69" i="13"/>
  <c r="E69" i="13"/>
  <c r="D69" i="13"/>
  <c r="M68" i="13"/>
  <c r="L68" i="13"/>
  <c r="J68" i="13"/>
  <c r="I68" i="13"/>
  <c r="H68" i="13"/>
  <c r="E68" i="13"/>
  <c r="D68" i="13"/>
  <c r="M67" i="13"/>
  <c r="L67" i="13"/>
  <c r="J67" i="13"/>
  <c r="I67" i="13"/>
  <c r="H67" i="13"/>
  <c r="E67" i="13"/>
  <c r="D67" i="13"/>
  <c r="M66" i="13"/>
  <c r="L66" i="13"/>
  <c r="J66" i="13"/>
  <c r="I66" i="13"/>
  <c r="H66" i="13"/>
  <c r="E66" i="13"/>
  <c r="D66" i="13"/>
  <c r="M65" i="13"/>
  <c r="L65" i="13"/>
  <c r="J65" i="13"/>
  <c r="I65" i="13"/>
  <c r="H65" i="13"/>
  <c r="E65" i="13"/>
  <c r="D65" i="13"/>
  <c r="M64" i="13"/>
  <c r="L64" i="13"/>
  <c r="J64" i="13"/>
  <c r="I64" i="13"/>
  <c r="H64" i="13"/>
  <c r="E64" i="13"/>
  <c r="D64" i="13"/>
  <c r="M63" i="13"/>
  <c r="L63" i="13"/>
  <c r="J63" i="13"/>
  <c r="I63" i="13"/>
  <c r="H63" i="13"/>
  <c r="E63" i="13"/>
  <c r="D63" i="13"/>
  <c r="M62" i="13"/>
  <c r="L62" i="13"/>
  <c r="J62" i="13"/>
  <c r="I62" i="13"/>
  <c r="H62" i="13"/>
  <c r="E62" i="13"/>
  <c r="D62" i="13"/>
  <c r="M61" i="13"/>
  <c r="L61" i="13"/>
  <c r="J61" i="13"/>
  <c r="I61" i="13"/>
  <c r="H61" i="13"/>
  <c r="E61" i="13"/>
  <c r="D61" i="13"/>
  <c r="M60" i="13"/>
  <c r="L60" i="13"/>
  <c r="J60" i="13"/>
  <c r="I60" i="13"/>
  <c r="H60" i="13"/>
  <c r="E60" i="13"/>
  <c r="D60" i="13"/>
  <c r="M59" i="13"/>
  <c r="L59" i="13"/>
  <c r="J59" i="13"/>
  <c r="I59" i="13"/>
  <c r="H59" i="13"/>
  <c r="E59" i="13"/>
  <c r="D59" i="13"/>
  <c r="K53" i="13"/>
  <c r="F53" i="13"/>
  <c r="H53" i="13" s="1"/>
  <c r="B53" i="13"/>
  <c r="M52" i="13"/>
  <c r="L52" i="13"/>
  <c r="J52" i="13"/>
  <c r="I52" i="13"/>
  <c r="H52" i="13"/>
  <c r="E52" i="13"/>
  <c r="D52" i="13"/>
  <c r="M51" i="13"/>
  <c r="L51" i="13"/>
  <c r="J51" i="13"/>
  <c r="I51" i="13"/>
  <c r="H51" i="13"/>
  <c r="E51" i="13"/>
  <c r="D51" i="13"/>
  <c r="K50" i="13"/>
  <c r="F50" i="13"/>
  <c r="H50" i="13" s="1"/>
  <c r="B50" i="13"/>
  <c r="E50" i="13" s="1"/>
  <c r="K49" i="13"/>
  <c r="F49" i="13"/>
  <c r="H49" i="13" s="1"/>
  <c r="B49" i="13"/>
  <c r="E49" i="13" s="1"/>
  <c r="M48" i="13"/>
  <c r="L48" i="13"/>
  <c r="J48" i="13"/>
  <c r="I48" i="13"/>
  <c r="H48" i="13"/>
  <c r="E48" i="13"/>
  <c r="D48" i="13"/>
  <c r="M47" i="13"/>
  <c r="L47" i="13"/>
  <c r="J47" i="13"/>
  <c r="I47" i="13"/>
  <c r="H47" i="13"/>
  <c r="E47" i="13"/>
  <c r="D47" i="13"/>
  <c r="M46" i="13"/>
  <c r="L46" i="13"/>
  <c r="J46" i="13"/>
  <c r="I46" i="13"/>
  <c r="H46" i="13"/>
  <c r="E46" i="13"/>
  <c r="D46" i="13"/>
  <c r="M45" i="13"/>
  <c r="L45" i="13"/>
  <c r="J45" i="13"/>
  <c r="I45" i="13"/>
  <c r="H45" i="13"/>
  <c r="E45" i="13"/>
  <c r="D45" i="13"/>
  <c r="M44" i="13"/>
  <c r="L44" i="13"/>
  <c r="J44" i="13"/>
  <c r="I44" i="13"/>
  <c r="H44" i="13"/>
  <c r="E44" i="13"/>
  <c r="D44" i="13"/>
  <c r="M43" i="13"/>
  <c r="L43" i="13"/>
  <c r="J43" i="13"/>
  <c r="I43" i="13"/>
  <c r="H43" i="13"/>
  <c r="E43" i="13"/>
  <c r="D43" i="13"/>
  <c r="M42" i="13"/>
  <c r="L42" i="13"/>
  <c r="J42" i="13"/>
  <c r="I42" i="13"/>
  <c r="H42" i="13"/>
  <c r="E42" i="13"/>
  <c r="D42" i="13"/>
  <c r="M41" i="13"/>
  <c r="L41" i="13"/>
  <c r="J41" i="13"/>
  <c r="I41" i="13"/>
  <c r="H41" i="13"/>
  <c r="E41" i="13"/>
  <c r="D41" i="13"/>
  <c r="M40" i="13"/>
  <c r="L40" i="13"/>
  <c r="J40" i="13"/>
  <c r="I40" i="13"/>
  <c r="H40" i="13"/>
  <c r="E40" i="13"/>
  <c r="D40" i="13"/>
  <c r="M39" i="13"/>
  <c r="L39" i="13"/>
  <c r="J39" i="13"/>
  <c r="I39" i="13"/>
  <c r="H39" i="13"/>
  <c r="E39" i="13"/>
  <c r="D39" i="13"/>
  <c r="M38" i="13"/>
  <c r="L38" i="13"/>
  <c r="J38" i="13"/>
  <c r="I38" i="13"/>
  <c r="H38" i="13"/>
  <c r="E38" i="13"/>
  <c r="D38" i="13"/>
  <c r="M37" i="13"/>
  <c r="L37" i="13"/>
  <c r="J37" i="13"/>
  <c r="I37" i="13"/>
  <c r="H37" i="13"/>
  <c r="E37" i="13"/>
  <c r="D37" i="13"/>
  <c r="M36" i="13"/>
  <c r="L36" i="13"/>
  <c r="J36" i="13"/>
  <c r="I36" i="13"/>
  <c r="H36" i="13"/>
  <c r="E36" i="13"/>
  <c r="D36" i="13"/>
  <c r="M35" i="13"/>
  <c r="L35" i="13"/>
  <c r="J35" i="13"/>
  <c r="I35" i="13"/>
  <c r="H35" i="13"/>
  <c r="E35" i="13"/>
  <c r="D35" i="13"/>
  <c r="M34" i="13"/>
  <c r="L34" i="13"/>
  <c r="J34" i="13"/>
  <c r="I34" i="13"/>
  <c r="H34" i="13"/>
  <c r="E34" i="13"/>
  <c r="D34" i="13"/>
  <c r="M33" i="13"/>
  <c r="L33" i="13"/>
  <c r="J33" i="13"/>
  <c r="I33" i="13"/>
  <c r="H33" i="13"/>
  <c r="E33" i="13"/>
  <c r="D33" i="13"/>
  <c r="K27" i="13"/>
  <c r="F27" i="13"/>
  <c r="B27" i="13"/>
  <c r="M26" i="13"/>
  <c r="L26" i="13"/>
  <c r="J26" i="13"/>
  <c r="I26" i="13"/>
  <c r="H26" i="13"/>
  <c r="E26" i="13"/>
  <c r="D26" i="13"/>
  <c r="M25" i="13"/>
  <c r="L25" i="13"/>
  <c r="J25" i="13"/>
  <c r="I25" i="13"/>
  <c r="H25" i="13"/>
  <c r="E25" i="13"/>
  <c r="D25" i="13"/>
  <c r="K24" i="13"/>
  <c r="F24" i="13"/>
  <c r="B24" i="13"/>
  <c r="E24" i="13" s="1"/>
  <c r="K23" i="13"/>
  <c r="F23" i="13"/>
  <c r="H23" i="13" s="1"/>
  <c r="B23" i="13"/>
  <c r="M22" i="13"/>
  <c r="L22" i="13"/>
  <c r="J22" i="13"/>
  <c r="I22" i="13"/>
  <c r="H22" i="13"/>
  <c r="E22" i="13"/>
  <c r="D22" i="13"/>
  <c r="M21" i="13"/>
  <c r="L21" i="13"/>
  <c r="J21" i="13"/>
  <c r="I21" i="13"/>
  <c r="H21" i="13"/>
  <c r="E21" i="13"/>
  <c r="D21" i="13"/>
  <c r="M20" i="13"/>
  <c r="L20" i="13"/>
  <c r="J20" i="13"/>
  <c r="I20" i="13"/>
  <c r="H20" i="13"/>
  <c r="E20" i="13"/>
  <c r="D20" i="13"/>
  <c r="M19" i="13"/>
  <c r="L19" i="13"/>
  <c r="J19" i="13"/>
  <c r="I19" i="13"/>
  <c r="H19" i="13"/>
  <c r="E19" i="13"/>
  <c r="D19" i="13"/>
  <c r="M18" i="13"/>
  <c r="L18" i="13"/>
  <c r="J18" i="13"/>
  <c r="I18" i="13"/>
  <c r="H18" i="13"/>
  <c r="E18" i="13"/>
  <c r="D18" i="13"/>
  <c r="M17" i="13"/>
  <c r="L17" i="13"/>
  <c r="J17" i="13"/>
  <c r="I17" i="13"/>
  <c r="H17" i="13"/>
  <c r="E17" i="13"/>
  <c r="D17" i="13"/>
  <c r="M16" i="13"/>
  <c r="L16" i="13"/>
  <c r="J16" i="13"/>
  <c r="I16" i="13"/>
  <c r="H16" i="13"/>
  <c r="E16" i="13"/>
  <c r="D16" i="13"/>
  <c r="M15" i="13"/>
  <c r="L15" i="13"/>
  <c r="J15" i="13"/>
  <c r="I15" i="13"/>
  <c r="H15" i="13"/>
  <c r="E15" i="13"/>
  <c r="D15" i="13"/>
  <c r="M14" i="13"/>
  <c r="L14" i="13"/>
  <c r="J14" i="13"/>
  <c r="I14" i="13"/>
  <c r="H14" i="13"/>
  <c r="E14" i="13"/>
  <c r="D14" i="13"/>
  <c r="M13" i="13"/>
  <c r="L13" i="13"/>
  <c r="J13" i="13"/>
  <c r="I13" i="13"/>
  <c r="H13" i="13"/>
  <c r="E13" i="13"/>
  <c r="D13" i="13"/>
  <c r="M12" i="13"/>
  <c r="L12" i="13"/>
  <c r="J12" i="13"/>
  <c r="I12" i="13"/>
  <c r="H12" i="13"/>
  <c r="E12" i="13"/>
  <c r="D12" i="13"/>
  <c r="M11" i="13"/>
  <c r="L11" i="13"/>
  <c r="J11" i="13"/>
  <c r="I11" i="13"/>
  <c r="H11" i="13"/>
  <c r="E11" i="13"/>
  <c r="D11" i="13"/>
  <c r="M10" i="13"/>
  <c r="L10" i="13"/>
  <c r="J10" i="13"/>
  <c r="I10" i="13"/>
  <c r="H10" i="13"/>
  <c r="E10" i="13"/>
  <c r="D10" i="13"/>
  <c r="M9" i="13"/>
  <c r="L9" i="13"/>
  <c r="J9" i="13"/>
  <c r="I9" i="13"/>
  <c r="H9" i="13"/>
  <c r="E9" i="13"/>
  <c r="D9" i="13"/>
  <c r="M8" i="13"/>
  <c r="L8" i="13"/>
  <c r="J8" i="13"/>
  <c r="I8" i="13"/>
  <c r="H8" i="13"/>
  <c r="E8" i="13"/>
  <c r="D8" i="13"/>
  <c r="M7" i="13"/>
  <c r="L7" i="13"/>
  <c r="J7" i="13"/>
  <c r="I7" i="13"/>
  <c r="H7" i="13"/>
  <c r="E7" i="13"/>
  <c r="D7" i="13"/>
  <c r="G226" i="7"/>
  <c r="C226" i="7"/>
  <c r="K225" i="7"/>
  <c r="G225" i="7"/>
  <c r="F225" i="7"/>
  <c r="C225" i="7"/>
  <c r="B225" i="7"/>
  <c r="K224" i="7"/>
  <c r="G224" i="7"/>
  <c r="F224" i="7"/>
  <c r="C224" i="7"/>
  <c r="B224" i="7"/>
  <c r="L224" i="7" s="1"/>
  <c r="K223" i="7"/>
  <c r="G223" i="7"/>
  <c r="F223" i="7"/>
  <c r="C223" i="7"/>
  <c r="B223" i="7"/>
  <c r="K222" i="7"/>
  <c r="G222" i="7"/>
  <c r="F222" i="7"/>
  <c r="C222" i="7"/>
  <c r="B222" i="7"/>
  <c r="K221" i="7"/>
  <c r="G221" i="7"/>
  <c r="F221" i="7"/>
  <c r="C221" i="7"/>
  <c r="B221" i="7"/>
  <c r="K220" i="7"/>
  <c r="G220" i="7"/>
  <c r="F220" i="7"/>
  <c r="C220" i="7"/>
  <c r="B220" i="7"/>
  <c r="K219" i="7"/>
  <c r="G219" i="7"/>
  <c r="F219" i="7"/>
  <c r="C219" i="7"/>
  <c r="B219" i="7"/>
  <c r="K218" i="7"/>
  <c r="G218" i="7"/>
  <c r="F218" i="7"/>
  <c r="C218" i="7"/>
  <c r="B218" i="7"/>
  <c r="K217" i="7"/>
  <c r="G217" i="7"/>
  <c r="F217" i="7"/>
  <c r="C217" i="7"/>
  <c r="B217" i="7"/>
  <c r="K216" i="7"/>
  <c r="G216" i="7"/>
  <c r="F216" i="7"/>
  <c r="C216" i="7"/>
  <c r="B216" i="7"/>
  <c r="K215" i="7"/>
  <c r="G215" i="7"/>
  <c r="F215" i="7"/>
  <c r="C215" i="7"/>
  <c r="B215" i="7"/>
  <c r="K214" i="7"/>
  <c r="G214" i="7"/>
  <c r="F214" i="7"/>
  <c r="C214" i="7"/>
  <c r="B214" i="7"/>
  <c r="K213" i="7"/>
  <c r="G213" i="7"/>
  <c r="F213" i="7"/>
  <c r="C213" i="7"/>
  <c r="B213" i="7"/>
  <c r="K212" i="7"/>
  <c r="G212" i="7"/>
  <c r="F212" i="7"/>
  <c r="C212" i="7"/>
  <c r="B212" i="7"/>
  <c r="K211" i="7"/>
  <c r="G211" i="7"/>
  <c r="F211" i="7"/>
  <c r="C211" i="7"/>
  <c r="B211" i="7"/>
  <c r="K210" i="7"/>
  <c r="G210" i="7"/>
  <c r="F210" i="7"/>
  <c r="C210" i="7"/>
  <c r="B210" i="7"/>
  <c r="K209" i="7"/>
  <c r="G209" i="7"/>
  <c r="F209" i="7"/>
  <c r="C209" i="7"/>
  <c r="B209" i="7"/>
  <c r="K208" i="7"/>
  <c r="G208" i="7"/>
  <c r="F208" i="7"/>
  <c r="C208" i="7"/>
  <c r="B208" i="7"/>
  <c r="K207" i="7"/>
  <c r="G207" i="7"/>
  <c r="F207" i="7"/>
  <c r="C207" i="7"/>
  <c r="B207" i="7"/>
  <c r="K206" i="7"/>
  <c r="G206" i="7"/>
  <c r="F206" i="7"/>
  <c r="C206" i="7"/>
  <c r="B206" i="7"/>
  <c r="K205" i="7"/>
  <c r="G205" i="7"/>
  <c r="F205" i="7"/>
  <c r="C205" i="7"/>
  <c r="B205" i="7"/>
  <c r="K198" i="7"/>
  <c r="F198" i="7"/>
  <c r="B198" i="7"/>
  <c r="M197" i="7"/>
  <c r="L197" i="7"/>
  <c r="J197" i="7"/>
  <c r="I197" i="7"/>
  <c r="H197" i="7"/>
  <c r="E197" i="7"/>
  <c r="D197" i="7"/>
  <c r="M196" i="7"/>
  <c r="L196" i="7"/>
  <c r="J196" i="7"/>
  <c r="I196" i="7"/>
  <c r="H196" i="7"/>
  <c r="E196" i="7"/>
  <c r="D196" i="7"/>
  <c r="M195" i="7"/>
  <c r="L195" i="7"/>
  <c r="J195" i="7"/>
  <c r="I195" i="7"/>
  <c r="H195" i="7"/>
  <c r="E195" i="7"/>
  <c r="D195" i="7"/>
  <c r="M194" i="7"/>
  <c r="L194" i="7"/>
  <c r="J194" i="7"/>
  <c r="I194" i="7"/>
  <c r="H194" i="7"/>
  <c r="E194" i="7"/>
  <c r="D194" i="7"/>
  <c r="M193" i="7"/>
  <c r="L193" i="7"/>
  <c r="J193" i="7"/>
  <c r="I193" i="7"/>
  <c r="H193" i="7"/>
  <c r="E193" i="7"/>
  <c r="D193" i="7"/>
  <c r="M192" i="7"/>
  <c r="L192" i="7"/>
  <c r="J192" i="7"/>
  <c r="I192" i="7"/>
  <c r="H192" i="7"/>
  <c r="E192" i="7"/>
  <c r="D192" i="7"/>
  <c r="M191" i="7"/>
  <c r="L191" i="7"/>
  <c r="J191" i="7"/>
  <c r="I191" i="7"/>
  <c r="H191" i="7"/>
  <c r="E191" i="7"/>
  <c r="D191" i="7"/>
  <c r="M190" i="7"/>
  <c r="L190" i="7"/>
  <c r="J190" i="7"/>
  <c r="I190" i="7"/>
  <c r="H190" i="7"/>
  <c r="E190" i="7"/>
  <c r="D190" i="7"/>
  <c r="M189" i="7"/>
  <c r="L189" i="7"/>
  <c r="J189" i="7"/>
  <c r="I189" i="7"/>
  <c r="H189" i="7"/>
  <c r="E189" i="7"/>
  <c r="D189" i="7"/>
  <c r="K188" i="7"/>
  <c r="L188" i="7" s="1"/>
  <c r="F188" i="7"/>
  <c r="E188" i="7"/>
  <c r="K187" i="7"/>
  <c r="L187" i="7" s="1"/>
  <c r="F187" i="7"/>
  <c r="E187" i="7"/>
  <c r="M186" i="7"/>
  <c r="L186" i="7"/>
  <c r="J186" i="7"/>
  <c r="I186" i="7"/>
  <c r="H186" i="7"/>
  <c r="E186" i="7"/>
  <c r="D186" i="7"/>
  <c r="M185" i="7"/>
  <c r="L185" i="7"/>
  <c r="J185" i="7"/>
  <c r="I185" i="7"/>
  <c r="H185" i="7"/>
  <c r="E185" i="7"/>
  <c r="D185" i="7"/>
  <c r="M184" i="7"/>
  <c r="L184" i="7"/>
  <c r="J184" i="7"/>
  <c r="I184" i="7"/>
  <c r="H184" i="7"/>
  <c r="E184" i="7"/>
  <c r="D184" i="7"/>
  <c r="M183" i="7"/>
  <c r="L183" i="7"/>
  <c r="J183" i="7"/>
  <c r="I183" i="7"/>
  <c r="H183" i="7"/>
  <c r="E183" i="7"/>
  <c r="D183" i="7"/>
  <c r="M182" i="7"/>
  <c r="L182" i="7"/>
  <c r="J182" i="7"/>
  <c r="I182" i="7"/>
  <c r="H182" i="7"/>
  <c r="E182" i="7"/>
  <c r="D182" i="7"/>
  <c r="M181" i="7"/>
  <c r="L181" i="7"/>
  <c r="J181" i="7"/>
  <c r="I181" i="7"/>
  <c r="H181" i="7"/>
  <c r="E181" i="7"/>
  <c r="D181" i="7"/>
  <c r="M180" i="7"/>
  <c r="L180" i="7"/>
  <c r="J180" i="7"/>
  <c r="I180" i="7"/>
  <c r="H180" i="7"/>
  <c r="E180" i="7"/>
  <c r="D180" i="7"/>
  <c r="M179" i="7"/>
  <c r="L179" i="7"/>
  <c r="J179" i="7"/>
  <c r="I179" i="7"/>
  <c r="H179" i="7"/>
  <c r="E179" i="7"/>
  <c r="D179" i="7"/>
  <c r="M178" i="7"/>
  <c r="L178" i="7"/>
  <c r="J178" i="7"/>
  <c r="I178" i="7"/>
  <c r="H178" i="7"/>
  <c r="E178" i="7"/>
  <c r="D178" i="7"/>
  <c r="M177" i="7"/>
  <c r="L177" i="7"/>
  <c r="J177" i="7"/>
  <c r="I177" i="7"/>
  <c r="H177" i="7"/>
  <c r="E177" i="7"/>
  <c r="D177" i="7"/>
  <c r="M176" i="7"/>
  <c r="L176" i="7"/>
  <c r="J176" i="7"/>
  <c r="I176" i="7"/>
  <c r="H176" i="7"/>
  <c r="E176" i="7"/>
  <c r="D176" i="7"/>
  <c r="G170" i="7"/>
  <c r="C170" i="7"/>
  <c r="G169" i="7"/>
  <c r="C169" i="7"/>
  <c r="B169" i="7"/>
  <c r="J168" i="7"/>
  <c r="I168" i="7"/>
  <c r="G168" i="7"/>
  <c r="H168" i="7" s="1"/>
  <c r="C168" i="7"/>
  <c r="B168" i="7"/>
  <c r="G167" i="7"/>
  <c r="C167" i="7"/>
  <c r="B167" i="7"/>
  <c r="J167" i="7" s="1"/>
  <c r="G166" i="7"/>
  <c r="C166" i="7"/>
  <c r="B166" i="7"/>
  <c r="G165" i="7"/>
  <c r="C165" i="7"/>
  <c r="B165" i="7"/>
  <c r="I165" i="7" s="1"/>
  <c r="G164" i="7"/>
  <c r="C164" i="7"/>
  <c r="B164" i="7"/>
  <c r="J164" i="7" s="1"/>
  <c r="G163" i="7"/>
  <c r="C163" i="7"/>
  <c r="B163" i="7"/>
  <c r="J163" i="7" s="1"/>
  <c r="G162" i="7"/>
  <c r="C162" i="7"/>
  <c r="B162" i="7"/>
  <c r="I162" i="7" s="1"/>
  <c r="G161" i="7"/>
  <c r="C161" i="7"/>
  <c r="B161" i="7"/>
  <c r="L161" i="7" s="1"/>
  <c r="G158" i="7"/>
  <c r="C158" i="7"/>
  <c r="B158" i="7"/>
  <c r="M158" i="7" s="1"/>
  <c r="G157" i="7"/>
  <c r="C157" i="7"/>
  <c r="B157" i="7"/>
  <c r="G156" i="7"/>
  <c r="C156" i="7"/>
  <c r="B156" i="7"/>
  <c r="G155" i="7"/>
  <c r="C155" i="7"/>
  <c r="B155" i="7"/>
  <c r="G154" i="7"/>
  <c r="C154" i="7"/>
  <c r="B154" i="7"/>
  <c r="M154" i="7" s="1"/>
  <c r="G153" i="7"/>
  <c r="C153" i="7"/>
  <c r="B153" i="7"/>
  <c r="G152" i="7"/>
  <c r="C152" i="7"/>
  <c r="B152" i="7"/>
  <c r="G151" i="7"/>
  <c r="C151" i="7"/>
  <c r="B151" i="7"/>
  <c r="G150" i="7"/>
  <c r="C150" i="7"/>
  <c r="B150" i="7"/>
  <c r="G149" i="7"/>
  <c r="H149" i="7" s="1"/>
  <c r="C149" i="7"/>
  <c r="B149" i="7"/>
  <c r="I149" i="7" s="1"/>
  <c r="G148" i="7"/>
  <c r="C148" i="7"/>
  <c r="B148" i="7"/>
  <c r="K142" i="7"/>
  <c r="F142" i="7"/>
  <c r="B142" i="7"/>
  <c r="E142" i="7" s="1"/>
  <c r="M141" i="7"/>
  <c r="L141" i="7"/>
  <c r="J141" i="7"/>
  <c r="I141" i="7"/>
  <c r="H141" i="7"/>
  <c r="E141" i="7"/>
  <c r="D141" i="7"/>
  <c r="M140" i="7"/>
  <c r="L140" i="7"/>
  <c r="J140" i="7"/>
  <c r="I140" i="7"/>
  <c r="H140" i="7"/>
  <c r="E140" i="7"/>
  <c r="D140" i="7"/>
  <c r="M139" i="7"/>
  <c r="L139" i="7"/>
  <c r="J139" i="7"/>
  <c r="I139" i="7"/>
  <c r="H139" i="7"/>
  <c r="E139" i="7"/>
  <c r="D139" i="7"/>
  <c r="M138" i="7"/>
  <c r="L138" i="7"/>
  <c r="J138" i="7"/>
  <c r="I138" i="7"/>
  <c r="H138" i="7"/>
  <c r="E138" i="7"/>
  <c r="D138" i="7"/>
  <c r="M137" i="7"/>
  <c r="L137" i="7"/>
  <c r="J137" i="7"/>
  <c r="I137" i="7"/>
  <c r="H137" i="7"/>
  <c r="E137" i="7"/>
  <c r="D137" i="7"/>
  <c r="M136" i="7"/>
  <c r="L136" i="7"/>
  <c r="J136" i="7"/>
  <c r="I136" i="7"/>
  <c r="H136" i="7"/>
  <c r="E136" i="7"/>
  <c r="D136" i="7"/>
  <c r="M135" i="7"/>
  <c r="L135" i="7"/>
  <c r="J135" i="7"/>
  <c r="I135" i="7"/>
  <c r="H135" i="7"/>
  <c r="E135" i="7"/>
  <c r="D135" i="7"/>
  <c r="M134" i="7"/>
  <c r="L134" i="7"/>
  <c r="J134" i="7"/>
  <c r="I134" i="7"/>
  <c r="H134" i="7"/>
  <c r="E134" i="7"/>
  <c r="D134" i="7"/>
  <c r="M133" i="7"/>
  <c r="L133" i="7"/>
  <c r="J133" i="7"/>
  <c r="I133" i="7"/>
  <c r="H133" i="7"/>
  <c r="E133" i="7"/>
  <c r="D133" i="7"/>
  <c r="K132" i="7"/>
  <c r="L132" i="7" s="1"/>
  <c r="F132" i="7"/>
  <c r="B132" i="7"/>
  <c r="K131" i="7"/>
  <c r="L131" i="7" s="1"/>
  <c r="F131" i="7"/>
  <c r="H131" i="7" s="1"/>
  <c r="B131" i="7"/>
  <c r="E131" i="7" s="1"/>
  <c r="M130" i="7"/>
  <c r="L130" i="7"/>
  <c r="J130" i="7"/>
  <c r="I130" i="7"/>
  <c r="H130" i="7"/>
  <c r="E130" i="7"/>
  <c r="D130" i="7"/>
  <c r="M129" i="7"/>
  <c r="L129" i="7"/>
  <c r="J129" i="7"/>
  <c r="I129" i="7"/>
  <c r="H129" i="7"/>
  <c r="E129" i="7"/>
  <c r="D129" i="7"/>
  <c r="M128" i="7"/>
  <c r="L128" i="7"/>
  <c r="J128" i="7"/>
  <c r="I128" i="7"/>
  <c r="H128" i="7"/>
  <c r="E128" i="7"/>
  <c r="D128" i="7"/>
  <c r="M127" i="7"/>
  <c r="L127" i="7"/>
  <c r="J127" i="7"/>
  <c r="I127" i="7"/>
  <c r="H127" i="7"/>
  <c r="E127" i="7"/>
  <c r="D127" i="7"/>
  <c r="M126" i="7"/>
  <c r="L126" i="7"/>
  <c r="J126" i="7"/>
  <c r="I126" i="7"/>
  <c r="H126" i="7"/>
  <c r="E126" i="7"/>
  <c r="D126" i="7"/>
  <c r="M125" i="7"/>
  <c r="L125" i="7"/>
  <c r="J125" i="7"/>
  <c r="I125" i="7"/>
  <c r="H125" i="7"/>
  <c r="E125" i="7"/>
  <c r="D125" i="7"/>
  <c r="M124" i="7"/>
  <c r="L124" i="7"/>
  <c r="J124" i="7"/>
  <c r="I124" i="7"/>
  <c r="H124" i="7"/>
  <c r="E124" i="7"/>
  <c r="D124" i="7"/>
  <c r="M123" i="7"/>
  <c r="L123" i="7"/>
  <c r="J123" i="7"/>
  <c r="I123" i="7"/>
  <c r="H123" i="7"/>
  <c r="E123" i="7"/>
  <c r="D123" i="7"/>
  <c r="M122" i="7"/>
  <c r="L122" i="7"/>
  <c r="J122" i="7"/>
  <c r="I122" i="7"/>
  <c r="H122" i="7"/>
  <c r="E122" i="7"/>
  <c r="D122" i="7"/>
  <c r="M121" i="7"/>
  <c r="L121" i="7"/>
  <c r="J121" i="7"/>
  <c r="I121" i="7"/>
  <c r="H121" i="7"/>
  <c r="E121" i="7"/>
  <c r="D121" i="7"/>
  <c r="M120" i="7"/>
  <c r="L120" i="7"/>
  <c r="J120" i="7"/>
  <c r="I120" i="7"/>
  <c r="H120" i="7"/>
  <c r="E120" i="7"/>
  <c r="D120" i="7"/>
  <c r="K114" i="7"/>
  <c r="F114" i="7"/>
  <c r="H114" i="7" s="1"/>
  <c r="B114" i="7"/>
  <c r="M113" i="7"/>
  <c r="L113" i="7"/>
  <c r="J113" i="7"/>
  <c r="I113" i="7"/>
  <c r="H113" i="7"/>
  <c r="E113" i="7"/>
  <c r="D113" i="7"/>
  <c r="M112" i="7"/>
  <c r="L112" i="7"/>
  <c r="J112" i="7"/>
  <c r="I112" i="7"/>
  <c r="H112" i="7"/>
  <c r="E112" i="7"/>
  <c r="D112" i="7"/>
  <c r="M111" i="7"/>
  <c r="L111" i="7"/>
  <c r="J111" i="7"/>
  <c r="I111" i="7"/>
  <c r="H111" i="7"/>
  <c r="E111" i="7"/>
  <c r="D111" i="7"/>
  <c r="M110" i="7"/>
  <c r="L110" i="7"/>
  <c r="J110" i="7"/>
  <c r="I110" i="7"/>
  <c r="H110" i="7"/>
  <c r="E110" i="7"/>
  <c r="D110" i="7"/>
  <c r="M109" i="7"/>
  <c r="L109" i="7"/>
  <c r="J109" i="7"/>
  <c r="I109" i="7"/>
  <c r="H109" i="7"/>
  <c r="E109" i="7"/>
  <c r="D109" i="7"/>
  <c r="M108" i="7"/>
  <c r="L108" i="7"/>
  <c r="J108" i="7"/>
  <c r="I108" i="7"/>
  <c r="H108" i="7"/>
  <c r="E108" i="7"/>
  <c r="D108" i="7"/>
  <c r="M107" i="7"/>
  <c r="L107" i="7"/>
  <c r="J107" i="7"/>
  <c r="I107" i="7"/>
  <c r="H107" i="7"/>
  <c r="E107" i="7"/>
  <c r="D107" i="7"/>
  <c r="M106" i="7"/>
  <c r="L106" i="7"/>
  <c r="J106" i="7"/>
  <c r="I106" i="7"/>
  <c r="H106" i="7"/>
  <c r="E106" i="7"/>
  <c r="D106" i="7"/>
  <c r="M105" i="7"/>
  <c r="L105" i="7"/>
  <c r="J105" i="7"/>
  <c r="I105" i="7"/>
  <c r="H105" i="7"/>
  <c r="E105" i="7"/>
  <c r="D105" i="7"/>
  <c r="K104" i="7"/>
  <c r="L104" i="7" s="1"/>
  <c r="F104" i="7"/>
  <c r="B104" i="7"/>
  <c r="E104" i="7" s="1"/>
  <c r="K103" i="7"/>
  <c r="L103" i="7" s="1"/>
  <c r="F103" i="7"/>
  <c r="H103" i="7" s="1"/>
  <c r="B103" i="7"/>
  <c r="M102" i="7"/>
  <c r="L102" i="7"/>
  <c r="J102" i="7"/>
  <c r="I102" i="7"/>
  <c r="H102" i="7"/>
  <c r="E102" i="7"/>
  <c r="D102" i="7"/>
  <c r="M101" i="7"/>
  <c r="L101" i="7"/>
  <c r="J101" i="7"/>
  <c r="I101" i="7"/>
  <c r="H101" i="7"/>
  <c r="E101" i="7"/>
  <c r="D101" i="7"/>
  <c r="M100" i="7"/>
  <c r="L100" i="7"/>
  <c r="J100" i="7"/>
  <c r="I100" i="7"/>
  <c r="H100" i="7"/>
  <c r="E100" i="7"/>
  <c r="D100" i="7"/>
  <c r="M99" i="7"/>
  <c r="L99" i="7"/>
  <c r="J99" i="7"/>
  <c r="I99" i="7"/>
  <c r="H99" i="7"/>
  <c r="E99" i="7"/>
  <c r="D99" i="7"/>
  <c r="M98" i="7"/>
  <c r="L98" i="7"/>
  <c r="J98" i="7"/>
  <c r="I98" i="7"/>
  <c r="H98" i="7"/>
  <c r="E98" i="7"/>
  <c r="D98" i="7"/>
  <c r="M97" i="7"/>
  <c r="L97" i="7"/>
  <c r="J97" i="7"/>
  <c r="I97" i="7"/>
  <c r="H97" i="7"/>
  <c r="E97" i="7"/>
  <c r="D97" i="7"/>
  <c r="M96" i="7"/>
  <c r="L96" i="7"/>
  <c r="J96" i="7"/>
  <c r="I96" i="7"/>
  <c r="H96" i="7"/>
  <c r="E96" i="7"/>
  <c r="D96" i="7"/>
  <c r="M95" i="7"/>
  <c r="L95" i="7"/>
  <c r="J95" i="7"/>
  <c r="I95" i="7"/>
  <c r="H95" i="7"/>
  <c r="E95" i="7"/>
  <c r="D95" i="7"/>
  <c r="M94" i="7"/>
  <c r="L94" i="7"/>
  <c r="J94" i="7"/>
  <c r="I94" i="7"/>
  <c r="H94" i="7"/>
  <c r="E94" i="7"/>
  <c r="D94" i="7"/>
  <c r="M93" i="7"/>
  <c r="L93" i="7"/>
  <c r="J93" i="7"/>
  <c r="I93" i="7"/>
  <c r="H93" i="7"/>
  <c r="E93" i="7"/>
  <c r="D93" i="7"/>
  <c r="M92" i="7"/>
  <c r="L92" i="7"/>
  <c r="J92" i="7"/>
  <c r="I92" i="7"/>
  <c r="H92" i="7"/>
  <c r="E92" i="7"/>
  <c r="D92" i="7"/>
  <c r="K86" i="7"/>
  <c r="F86" i="7"/>
  <c r="H86" i="7" s="1"/>
  <c r="B86" i="7"/>
  <c r="D86" i="7" s="1"/>
  <c r="M85" i="7"/>
  <c r="L85" i="7"/>
  <c r="J85" i="7"/>
  <c r="I85" i="7"/>
  <c r="H85" i="7"/>
  <c r="E85" i="7"/>
  <c r="D85" i="7"/>
  <c r="M84" i="7"/>
  <c r="L84" i="7"/>
  <c r="J84" i="7"/>
  <c r="I84" i="7"/>
  <c r="H84" i="7"/>
  <c r="E84" i="7"/>
  <c r="D84" i="7"/>
  <c r="M83" i="7"/>
  <c r="L83" i="7"/>
  <c r="J83" i="7"/>
  <c r="I83" i="7"/>
  <c r="H83" i="7"/>
  <c r="E83" i="7"/>
  <c r="D83" i="7"/>
  <c r="M82" i="7"/>
  <c r="L82" i="7"/>
  <c r="J82" i="7"/>
  <c r="I82" i="7"/>
  <c r="H82" i="7"/>
  <c r="E82" i="7"/>
  <c r="D82" i="7"/>
  <c r="M81" i="7"/>
  <c r="L81" i="7"/>
  <c r="J81" i="7"/>
  <c r="I81" i="7"/>
  <c r="H81" i="7"/>
  <c r="E81" i="7"/>
  <c r="D81" i="7"/>
  <c r="M80" i="7"/>
  <c r="L80" i="7"/>
  <c r="J80" i="7"/>
  <c r="I80" i="7"/>
  <c r="H80" i="7"/>
  <c r="E80" i="7"/>
  <c r="D80" i="7"/>
  <c r="M79" i="7"/>
  <c r="L79" i="7"/>
  <c r="J79" i="7"/>
  <c r="I79" i="7"/>
  <c r="H79" i="7"/>
  <c r="E79" i="7"/>
  <c r="D79" i="7"/>
  <c r="M78" i="7"/>
  <c r="L78" i="7"/>
  <c r="J78" i="7"/>
  <c r="I78" i="7"/>
  <c r="H78" i="7"/>
  <c r="E78" i="7"/>
  <c r="D78" i="7"/>
  <c r="M77" i="7"/>
  <c r="L77" i="7"/>
  <c r="J77" i="7"/>
  <c r="I77" i="7"/>
  <c r="H77" i="7"/>
  <c r="E77" i="7"/>
  <c r="D77" i="7"/>
  <c r="K76" i="7"/>
  <c r="F76" i="7"/>
  <c r="H76" i="7" s="1"/>
  <c r="B76" i="7"/>
  <c r="E76" i="7" s="1"/>
  <c r="K75" i="7"/>
  <c r="L75" i="7" s="1"/>
  <c r="F75" i="7"/>
  <c r="H75" i="7" s="1"/>
  <c r="B75" i="7"/>
  <c r="E75" i="7" s="1"/>
  <c r="M74" i="7"/>
  <c r="L74" i="7"/>
  <c r="J74" i="7"/>
  <c r="I74" i="7"/>
  <c r="H74" i="7"/>
  <c r="E74" i="7"/>
  <c r="D74" i="7"/>
  <c r="M73" i="7"/>
  <c r="L73" i="7"/>
  <c r="J73" i="7"/>
  <c r="I73" i="7"/>
  <c r="H73" i="7"/>
  <c r="E73" i="7"/>
  <c r="D73" i="7"/>
  <c r="M72" i="7"/>
  <c r="L72" i="7"/>
  <c r="J72" i="7"/>
  <c r="I72" i="7"/>
  <c r="H72" i="7"/>
  <c r="E72" i="7"/>
  <c r="D72" i="7"/>
  <c r="M71" i="7"/>
  <c r="L71" i="7"/>
  <c r="J71" i="7"/>
  <c r="I71" i="7"/>
  <c r="H71" i="7"/>
  <c r="E71" i="7"/>
  <c r="D71" i="7"/>
  <c r="M70" i="7"/>
  <c r="L70" i="7"/>
  <c r="J70" i="7"/>
  <c r="I70" i="7"/>
  <c r="H70" i="7"/>
  <c r="E70" i="7"/>
  <c r="D70" i="7"/>
  <c r="M69" i="7"/>
  <c r="L69" i="7"/>
  <c r="J69" i="7"/>
  <c r="I69" i="7"/>
  <c r="H69" i="7"/>
  <c r="E69" i="7"/>
  <c r="D69" i="7"/>
  <c r="M68" i="7"/>
  <c r="L68" i="7"/>
  <c r="J68" i="7"/>
  <c r="I68" i="7"/>
  <c r="H68" i="7"/>
  <c r="E68" i="7"/>
  <c r="D68" i="7"/>
  <c r="M67" i="7"/>
  <c r="L67" i="7"/>
  <c r="J67" i="7"/>
  <c r="I67" i="7"/>
  <c r="H67" i="7"/>
  <c r="E67" i="7"/>
  <c r="D67" i="7"/>
  <c r="M66" i="7"/>
  <c r="L66" i="7"/>
  <c r="J66" i="7"/>
  <c r="I66" i="7"/>
  <c r="H66" i="7"/>
  <c r="E66" i="7"/>
  <c r="D66" i="7"/>
  <c r="M65" i="7"/>
  <c r="L65" i="7"/>
  <c r="J65" i="7"/>
  <c r="I65" i="7"/>
  <c r="H65" i="7"/>
  <c r="E65" i="7"/>
  <c r="D65" i="7"/>
  <c r="M64" i="7"/>
  <c r="L64" i="7"/>
  <c r="J64" i="7"/>
  <c r="I64" i="7"/>
  <c r="H64" i="7"/>
  <c r="E64" i="7"/>
  <c r="D64" i="7"/>
  <c r="K58" i="7"/>
  <c r="F58" i="7"/>
  <c r="H58" i="7" s="1"/>
  <c r="B58" i="7"/>
  <c r="D58" i="7" s="1"/>
  <c r="M57" i="7"/>
  <c r="L57" i="7"/>
  <c r="J57" i="7"/>
  <c r="I57" i="7"/>
  <c r="H57" i="7"/>
  <c r="E57" i="7"/>
  <c r="D57" i="7"/>
  <c r="M56" i="7"/>
  <c r="L56" i="7"/>
  <c r="J56" i="7"/>
  <c r="I56" i="7"/>
  <c r="H56" i="7"/>
  <c r="E56" i="7"/>
  <c r="D56" i="7"/>
  <c r="M55" i="7"/>
  <c r="L55" i="7"/>
  <c r="J55" i="7"/>
  <c r="I55" i="7"/>
  <c r="H55" i="7"/>
  <c r="E55" i="7"/>
  <c r="D55" i="7"/>
  <c r="M54" i="7"/>
  <c r="L54" i="7"/>
  <c r="J54" i="7"/>
  <c r="I54" i="7"/>
  <c r="H54" i="7"/>
  <c r="E54" i="7"/>
  <c r="D54" i="7"/>
  <c r="M53" i="7"/>
  <c r="L53" i="7"/>
  <c r="J53" i="7"/>
  <c r="I53" i="7"/>
  <c r="H53" i="7"/>
  <c r="E53" i="7"/>
  <c r="D53" i="7"/>
  <c r="M52" i="7"/>
  <c r="L52" i="7"/>
  <c r="J52" i="7"/>
  <c r="I52" i="7"/>
  <c r="H52" i="7"/>
  <c r="E52" i="7"/>
  <c r="D52" i="7"/>
  <c r="M51" i="7"/>
  <c r="L51" i="7"/>
  <c r="J51" i="7"/>
  <c r="I51" i="7"/>
  <c r="H51" i="7"/>
  <c r="E51" i="7"/>
  <c r="D51" i="7"/>
  <c r="M50" i="7"/>
  <c r="L50" i="7"/>
  <c r="J50" i="7"/>
  <c r="I50" i="7"/>
  <c r="H50" i="7"/>
  <c r="E50" i="7"/>
  <c r="D50" i="7"/>
  <c r="M49" i="7"/>
  <c r="L49" i="7"/>
  <c r="J49" i="7"/>
  <c r="I49" i="7"/>
  <c r="H49" i="7"/>
  <c r="E49" i="7"/>
  <c r="D49" i="7"/>
  <c r="K48" i="7"/>
  <c r="L48" i="7" s="1"/>
  <c r="F48" i="7"/>
  <c r="H48" i="7" s="1"/>
  <c r="B48" i="7"/>
  <c r="E48" i="7" s="1"/>
  <c r="K47" i="7"/>
  <c r="L47" i="7" s="1"/>
  <c r="F47" i="7"/>
  <c r="B47" i="7"/>
  <c r="E47" i="7" s="1"/>
  <c r="M46" i="7"/>
  <c r="L46" i="7"/>
  <c r="J46" i="7"/>
  <c r="I46" i="7"/>
  <c r="H46" i="7"/>
  <c r="E46" i="7"/>
  <c r="D46" i="7"/>
  <c r="M45" i="7"/>
  <c r="L45" i="7"/>
  <c r="J45" i="7"/>
  <c r="I45" i="7"/>
  <c r="H45" i="7"/>
  <c r="E45" i="7"/>
  <c r="D45" i="7"/>
  <c r="M44" i="7"/>
  <c r="L44" i="7"/>
  <c r="J44" i="7"/>
  <c r="I44" i="7"/>
  <c r="H44" i="7"/>
  <c r="E44" i="7"/>
  <c r="D44" i="7"/>
  <c r="M43" i="7"/>
  <c r="L43" i="7"/>
  <c r="J43" i="7"/>
  <c r="I43" i="7"/>
  <c r="H43" i="7"/>
  <c r="E43" i="7"/>
  <c r="D43" i="7"/>
  <c r="M42" i="7"/>
  <c r="L42" i="7"/>
  <c r="J42" i="7"/>
  <c r="I42" i="7"/>
  <c r="H42" i="7"/>
  <c r="E42" i="7"/>
  <c r="D42" i="7"/>
  <c r="M41" i="7"/>
  <c r="L41" i="7"/>
  <c r="J41" i="7"/>
  <c r="I41" i="7"/>
  <c r="H41" i="7"/>
  <c r="E41" i="7"/>
  <c r="D41" i="7"/>
  <c r="M40" i="7"/>
  <c r="L40" i="7"/>
  <c r="J40" i="7"/>
  <c r="I40" i="7"/>
  <c r="H40" i="7"/>
  <c r="E40" i="7"/>
  <c r="D40" i="7"/>
  <c r="M39" i="7"/>
  <c r="L39" i="7"/>
  <c r="J39" i="7"/>
  <c r="I39" i="7"/>
  <c r="H39" i="7"/>
  <c r="E39" i="7"/>
  <c r="D39" i="7"/>
  <c r="M38" i="7"/>
  <c r="L38" i="7"/>
  <c r="J38" i="7"/>
  <c r="I38" i="7"/>
  <c r="H38" i="7"/>
  <c r="E38" i="7"/>
  <c r="D38" i="7"/>
  <c r="M37" i="7"/>
  <c r="L37" i="7"/>
  <c r="J37" i="7"/>
  <c r="I37" i="7"/>
  <c r="H37" i="7"/>
  <c r="E37" i="7"/>
  <c r="D37" i="7"/>
  <c r="M36" i="7"/>
  <c r="L36" i="7"/>
  <c r="J36" i="7"/>
  <c r="I36" i="7"/>
  <c r="H36" i="7"/>
  <c r="E36" i="7"/>
  <c r="D36" i="7"/>
  <c r="H29" i="7"/>
  <c r="B29" i="7"/>
  <c r="L29" i="7" s="1"/>
  <c r="M28" i="7"/>
  <c r="L28" i="7"/>
  <c r="J28" i="7"/>
  <c r="I28" i="7"/>
  <c r="H28" i="7"/>
  <c r="E28" i="7"/>
  <c r="D28" i="7"/>
  <c r="M27" i="7"/>
  <c r="L27" i="7"/>
  <c r="J27" i="7"/>
  <c r="I27" i="7"/>
  <c r="H27" i="7"/>
  <c r="E27" i="7"/>
  <c r="D27" i="7"/>
  <c r="M26" i="7"/>
  <c r="L26" i="7"/>
  <c r="J26" i="7"/>
  <c r="I26" i="7"/>
  <c r="H26" i="7"/>
  <c r="E26" i="7"/>
  <c r="D26" i="7"/>
  <c r="M25" i="7"/>
  <c r="L25" i="7"/>
  <c r="J25" i="7"/>
  <c r="I25" i="7"/>
  <c r="H25" i="7"/>
  <c r="E25" i="7"/>
  <c r="D25" i="7"/>
  <c r="M24" i="7"/>
  <c r="L24" i="7"/>
  <c r="J24" i="7"/>
  <c r="I24" i="7"/>
  <c r="H24" i="7"/>
  <c r="E24" i="7"/>
  <c r="D24" i="7"/>
  <c r="M23" i="7"/>
  <c r="L23" i="7"/>
  <c r="J23" i="7"/>
  <c r="I23" i="7"/>
  <c r="H23" i="7"/>
  <c r="E23" i="7"/>
  <c r="D23" i="7"/>
  <c r="M22" i="7"/>
  <c r="L22" i="7"/>
  <c r="J22" i="7"/>
  <c r="I22" i="7"/>
  <c r="H22" i="7"/>
  <c r="E22" i="7"/>
  <c r="D22" i="7"/>
  <c r="M21" i="7"/>
  <c r="L21" i="7"/>
  <c r="J21" i="7"/>
  <c r="I21" i="7"/>
  <c r="H21" i="7"/>
  <c r="E21" i="7"/>
  <c r="D21" i="7"/>
  <c r="M20" i="7"/>
  <c r="L20" i="7"/>
  <c r="J20" i="7"/>
  <c r="I20" i="7"/>
  <c r="H20" i="7"/>
  <c r="E20" i="7"/>
  <c r="D20" i="7"/>
  <c r="L19" i="7"/>
  <c r="B19" i="7"/>
  <c r="M19" i="7" s="1"/>
  <c r="L18" i="7"/>
  <c r="H18" i="7"/>
  <c r="B18" i="7"/>
  <c r="E18" i="7" s="1"/>
  <c r="M17" i="7"/>
  <c r="L17" i="7"/>
  <c r="J17" i="7"/>
  <c r="I17" i="7"/>
  <c r="H17" i="7"/>
  <c r="E17" i="7"/>
  <c r="D17" i="7"/>
  <c r="M16" i="7"/>
  <c r="L16" i="7"/>
  <c r="J16" i="7"/>
  <c r="I16" i="7"/>
  <c r="H16" i="7"/>
  <c r="E16" i="7"/>
  <c r="D16" i="7"/>
  <c r="M15" i="7"/>
  <c r="L15" i="7"/>
  <c r="J15" i="7"/>
  <c r="I15" i="7"/>
  <c r="H15" i="7"/>
  <c r="E15" i="7"/>
  <c r="D15" i="7"/>
  <c r="M14" i="7"/>
  <c r="L14" i="7"/>
  <c r="J14" i="7"/>
  <c r="I14" i="7"/>
  <c r="H14" i="7"/>
  <c r="E14" i="7"/>
  <c r="D14" i="7"/>
  <c r="M13" i="7"/>
  <c r="L13" i="7"/>
  <c r="J13" i="7"/>
  <c r="I13" i="7"/>
  <c r="H13" i="7"/>
  <c r="E13" i="7"/>
  <c r="D13" i="7"/>
  <c r="M12" i="7"/>
  <c r="L12" i="7"/>
  <c r="J12" i="7"/>
  <c r="I12" i="7"/>
  <c r="H12" i="7"/>
  <c r="E12" i="7"/>
  <c r="D12" i="7"/>
  <c r="M11" i="7"/>
  <c r="L11" i="7"/>
  <c r="J11" i="7"/>
  <c r="I11" i="7"/>
  <c r="H11" i="7"/>
  <c r="E11" i="7"/>
  <c r="D11" i="7"/>
  <c r="M10" i="7"/>
  <c r="L10" i="7"/>
  <c r="J10" i="7"/>
  <c r="I10" i="7"/>
  <c r="H10" i="7"/>
  <c r="E10" i="7"/>
  <c r="D10" i="7"/>
  <c r="M9" i="7"/>
  <c r="L9" i="7"/>
  <c r="J9" i="7"/>
  <c r="I9" i="7"/>
  <c r="H9" i="7"/>
  <c r="E9" i="7"/>
  <c r="D9" i="7"/>
  <c r="M8" i="7"/>
  <c r="L8" i="7"/>
  <c r="J8" i="7"/>
  <c r="I8" i="7"/>
  <c r="H8" i="7"/>
  <c r="E8" i="7"/>
  <c r="D8" i="7"/>
  <c r="M7" i="7"/>
  <c r="L7" i="7"/>
  <c r="J7" i="7"/>
  <c r="I7" i="7"/>
  <c r="H7" i="7"/>
  <c r="E7" i="7"/>
  <c r="D7" i="7"/>
  <c r="M157" i="12" l="1"/>
  <c r="I213" i="11"/>
  <c r="L57" i="11"/>
  <c r="E199" i="7"/>
  <c r="E227" i="7"/>
  <c r="H199" i="7"/>
  <c r="H227" i="7" s="1"/>
  <c r="J199" i="7"/>
  <c r="J227" i="7" s="1"/>
  <c r="L199" i="7"/>
  <c r="L227" i="7" s="1"/>
  <c r="M199" i="7"/>
  <c r="M227" i="7" s="1"/>
  <c r="I199" i="7"/>
  <c r="I227" i="7" s="1"/>
  <c r="D199" i="7"/>
  <c r="D227" i="7" s="1"/>
  <c r="L158" i="7"/>
  <c r="H108" i="12"/>
  <c r="M183" i="13"/>
  <c r="M141" i="13"/>
  <c r="I105" i="13"/>
  <c r="I155" i="13"/>
  <c r="L141" i="11"/>
  <c r="H156" i="12"/>
  <c r="I102" i="13"/>
  <c r="J223" i="7"/>
  <c r="H152" i="11"/>
  <c r="H162" i="11"/>
  <c r="M158" i="12"/>
  <c r="J197" i="11"/>
  <c r="E197" i="11"/>
  <c r="M215" i="11"/>
  <c r="J213" i="11"/>
  <c r="J168" i="11"/>
  <c r="I113" i="11"/>
  <c r="M53" i="11"/>
  <c r="J183" i="13"/>
  <c r="M206" i="13"/>
  <c r="J146" i="13"/>
  <c r="M156" i="13"/>
  <c r="M53" i="13"/>
  <c r="J203" i="13"/>
  <c r="M49" i="13"/>
  <c r="I207" i="13"/>
  <c r="J162" i="7"/>
  <c r="J221" i="7"/>
  <c r="D167" i="7"/>
  <c r="I167" i="7"/>
  <c r="L167" i="7"/>
  <c r="I163" i="7"/>
  <c r="L163" i="7"/>
  <c r="D163" i="7"/>
  <c r="M163" i="7"/>
  <c r="I154" i="7"/>
  <c r="I103" i="7"/>
  <c r="J219" i="7"/>
  <c r="H214" i="7"/>
  <c r="I210" i="7"/>
  <c r="H206" i="7"/>
  <c r="H112" i="12"/>
  <c r="M159" i="12"/>
  <c r="M156" i="12"/>
  <c r="H109" i="12"/>
  <c r="M113" i="12"/>
  <c r="M148" i="12"/>
  <c r="M153" i="12"/>
  <c r="M155" i="12"/>
  <c r="E218" i="11"/>
  <c r="J223" i="11"/>
  <c r="M206" i="11"/>
  <c r="D162" i="11"/>
  <c r="M152" i="11"/>
  <c r="L160" i="11"/>
  <c r="L154" i="11"/>
  <c r="M162" i="11"/>
  <c r="J167" i="11"/>
  <c r="J148" i="11"/>
  <c r="I85" i="11"/>
  <c r="L85" i="11"/>
  <c r="M218" i="11"/>
  <c r="I52" i="11"/>
  <c r="L29" i="11"/>
  <c r="I25" i="11"/>
  <c r="J25" i="11"/>
  <c r="L217" i="11"/>
  <c r="L208" i="11"/>
  <c r="L214" i="11"/>
  <c r="J147" i="11"/>
  <c r="M158" i="11"/>
  <c r="H156" i="11"/>
  <c r="J166" i="11"/>
  <c r="H167" i="11"/>
  <c r="H157" i="11"/>
  <c r="J152" i="11"/>
  <c r="J163" i="11"/>
  <c r="M160" i="11"/>
  <c r="L162" i="11"/>
  <c r="K165" i="11"/>
  <c r="L151" i="11"/>
  <c r="H85" i="11"/>
  <c r="L80" i="11"/>
  <c r="L213" i="11"/>
  <c r="M219" i="11"/>
  <c r="M207" i="11"/>
  <c r="L210" i="11"/>
  <c r="L204" i="11"/>
  <c r="L218" i="11"/>
  <c r="L216" i="11"/>
  <c r="K157" i="13"/>
  <c r="M150" i="13"/>
  <c r="M152" i="13"/>
  <c r="M190" i="13"/>
  <c r="M192" i="13"/>
  <c r="M194" i="13"/>
  <c r="M200" i="13"/>
  <c r="M202" i="13"/>
  <c r="M204" i="13"/>
  <c r="H138" i="13"/>
  <c r="H146" i="13"/>
  <c r="H150" i="13"/>
  <c r="F154" i="13"/>
  <c r="H154" i="13" s="1"/>
  <c r="M149" i="13"/>
  <c r="J79" i="13"/>
  <c r="J53" i="13"/>
  <c r="I195" i="13"/>
  <c r="I197" i="13"/>
  <c r="I199" i="13"/>
  <c r="H202" i="13"/>
  <c r="L53" i="13"/>
  <c r="L27" i="13"/>
  <c r="L198" i="7"/>
  <c r="M157" i="7"/>
  <c r="H167" i="7"/>
  <c r="H162" i="7"/>
  <c r="H163" i="7"/>
  <c r="H164" i="7"/>
  <c r="H153" i="7"/>
  <c r="M165" i="7"/>
  <c r="M167" i="7"/>
  <c r="M169" i="7"/>
  <c r="K170" i="7"/>
  <c r="L168" i="7"/>
  <c r="L114" i="7"/>
  <c r="K159" i="7"/>
  <c r="L156" i="7"/>
  <c r="M153" i="7"/>
  <c r="H224" i="7"/>
  <c r="H220" i="7"/>
  <c r="M206" i="7"/>
  <c r="M219" i="7"/>
  <c r="J225" i="7"/>
  <c r="J211" i="7"/>
  <c r="M132" i="7"/>
  <c r="E165" i="7"/>
  <c r="L165" i="7"/>
  <c r="I161" i="7"/>
  <c r="J155" i="7"/>
  <c r="L86" i="7"/>
  <c r="E86" i="7"/>
  <c r="D219" i="7"/>
  <c r="J217" i="7"/>
  <c r="H152" i="12"/>
  <c r="H207" i="11"/>
  <c r="H148" i="7"/>
  <c r="I115" i="12"/>
  <c r="I110" i="12"/>
  <c r="M152" i="12"/>
  <c r="M149" i="12"/>
  <c r="E114" i="12"/>
  <c r="M107" i="12"/>
  <c r="H147" i="12"/>
  <c r="H155" i="12"/>
  <c r="H119" i="12"/>
  <c r="H111" i="12"/>
  <c r="H113" i="12"/>
  <c r="H154" i="12"/>
  <c r="H159" i="12"/>
  <c r="M197" i="11"/>
  <c r="I212" i="11"/>
  <c r="J211" i="11"/>
  <c r="M192" i="11"/>
  <c r="I219" i="11"/>
  <c r="M208" i="11"/>
  <c r="M150" i="11"/>
  <c r="J203" i="11"/>
  <c r="J149" i="11"/>
  <c r="E160" i="11"/>
  <c r="J153" i="11"/>
  <c r="E152" i="11"/>
  <c r="L152" i="11"/>
  <c r="D151" i="11"/>
  <c r="J151" i="11"/>
  <c r="I149" i="11"/>
  <c r="M148" i="11"/>
  <c r="E208" i="11"/>
  <c r="I53" i="11"/>
  <c r="L53" i="11"/>
  <c r="H213" i="11"/>
  <c r="H222" i="11"/>
  <c r="H215" i="11"/>
  <c r="H223" i="11"/>
  <c r="M221" i="7"/>
  <c r="M217" i="7"/>
  <c r="J166" i="7"/>
  <c r="J157" i="7"/>
  <c r="M161" i="7"/>
  <c r="I86" i="7"/>
  <c r="J86" i="7"/>
  <c r="H158" i="7"/>
  <c r="D145" i="13"/>
  <c r="J150" i="13"/>
  <c r="I156" i="13"/>
  <c r="I202" i="13"/>
  <c r="J145" i="13"/>
  <c r="E147" i="13"/>
  <c r="E199" i="13"/>
  <c r="M145" i="13"/>
  <c r="H199" i="13"/>
  <c r="H201" i="13"/>
  <c r="M180" i="13"/>
  <c r="I194" i="13"/>
  <c r="I137" i="13"/>
  <c r="I205" i="13"/>
  <c r="M195" i="13"/>
  <c r="D195" i="13"/>
  <c r="J195" i="13"/>
  <c r="L23" i="13"/>
  <c r="M24" i="13"/>
  <c r="E158" i="12"/>
  <c r="I157" i="12"/>
  <c r="I153" i="12"/>
  <c r="J137" i="12"/>
  <c r="H150" i="12"/>
  <c r="M114" i="12"/>
  <c r="I149" i="12"/>
  <c r="E108" i="12"/>
  <c r="M108" i="12"/>
  <c r="E156" i="12"/>
  <c r="I118" i="12"/>
  <c r="H114" i="12"/>
  <c r="H151" i="12"/>
  <c r="H148" i="12"/>
  <c r="G117" i="12"/>
  <c r="M109" i="12"/>
  <c r="M147" i="12"/>
  <c r="K117" i="12"/>
  <c r="J57" i="12"/>
  <c r="J37" i="12"/>
  <c r="I112" i="12"/>
  <c r="J97" i="12"/>
  <c r="I109" i="12"/>
  <c r="M110" i="12"/>
  <c r="E118" i="12"/>
  <c r="I150" i="12"/>
  <c r="I154" i="12"/>
  <c r="F116" i="12"/>
  <c r="M111" i="12"/>
  <c r="E112" i="12"/>
  <c r="B116" i="12"/>
  <c r="D116" i="12" s="1"/>
  <c r="H118" i="12"/>
  <c r="E150" i="12"/>
  <c r="E154" i="12"/>
  <c r="I158" i="12"/>
  <c r="G116" i="12"/>
  <c r="I113" i="12"/>
  <c r="I147" i="12"/>
  <c r="I151" i="12"/>
  <c r="I107" i="12"/>
  <c r="E110" i="12"/>
  <c r="I114" i="12"/>
  <c r="C117" i="12"/>
  <c r="M118" i="12"/>
  <c r="I148" i="12"/>
  <c r="I152" i="12"/>
  <c r="I156" i="12"/>
  <c r="I159" i="12"/>
  <c r="I155" i="12"/>
  <c r="I120" i="12"/>
  <c r="J77" i="12"/>
  <c r="I108" i="12"/>
  <c r="H110" i="12"/>
  <c r="I111" i="12"/>
  <c r="M112" i="12"/>
  <c r="H115" i="12"/>
  <c r="M119" i="12"/>
  <c r="E120" i="12"/>
  <c r="E148" i="12"/>
  <c r="M150" i="12"/>
  <c r="E152" i="12"/>
  <c r="M154" i="12"/>
  <c r="J17" i="12"/>
  <c r="H154" i="11"/>
  <c r="H150" i="11"/>
  <c r="H205" i="11"/>
  <c r="E192" i="11"/>
  <c r="I192" i="11"/>
  <c r="L219" i="11"/>
  <c r="M193" i="11"/>
  <c r="J217" i="11"/>
  <c r="M216" i="11"/>
  <c r="I216" i="11"/>
  <c r="E214" i="11"/>
  <c r="M214" i="11"/>
  <c r="L211" i="11"/>
  <c r="L207" i="11"/>
  <c r="E206" i="11"/>
  <c r="I206" i="11"/>
  <c r="L203" i="11"/>
  <c r="D192" i="11"/>
  <c r="I203" i="11"/>
  <c r="E203" i="11"/>
  <c r="J192" i="11"/>
  <c r="L197" i="11"/>
  <c r="L212" i="11"/>
  <c r="M211" i="11"/>
  <c r="L206" i="11"/>
  <c r="L220" i="11"/>
  <c r="L223" i="11"/>
  <c r="D141" i="11"/>
  <c r="E141" i="11"/>
  <c r="E166" i="11"/>
  <c r="E216" i="11"/>
  <c r="L215" i="11"/>
  <c r="E215" i="11"/>
  <c r="I211" i="11"/>
  <c r="E210" i="11"/>
  <c r="I209" i="11"/>
  <c r="M204" i="11"/>
  <c r="L148" i="11"/>
  <c r="E148" i="11"/>
  <c r="E220" i="11"/>
  <c r="L136" i="11"/>
  <c r="I220" i="11"/>
  <c r="M137" i="11"/>
  <c r="M220" i="11"/>
  <c r="H163" i="11"/>
  <c r="I217" i="11"/>
  <c r="I215" i="11"/>
  <c r="J215" i="11"/>
  <c r="H153" i="11"/>
  <c r="I153" i="11"/>
  <c r="F165" i="11"/>
  <c r="L137" i="11"/>
  <c r="M136" i="11"/>
  <c r="M203" i="11"/>
  <c r="K164" i="11"/>
  <c r="D168" i="11"/>
  <c r="M168" i="11"/>
  <c r="L113" i="11"/>
  <c r="M166" i="11"/>
  <c r="D158" i="11"/>
  <c r="L158" i="11"/>
  <c r="E156" i="11"/>
  <c r="M156" i="11"/>
  <c r="D155" i="11"/>
  <c r="J155" i="11"/>
  <c r="D154" i="11"/>
  <c r="D150" i="11"/>
  <c r="I109" i="11"/>
  <c r="I147" i="11"/>
  <c r="J109" i="11"/>
  <c r="L147" i="11"/>
  <c r="L108" i="11"/>
  <c r="H161" i="11"/>
  <c r="J160" i="11"/>
  <c r="H159" i="11"/>
  <c r="H155" i="11"/>
  <c r="I155" i="11"/>
  <c r="I151" i="11"/>
  <c r="H151" i="11"/>
  <c r="H149" i="11"/>
  <c r="F164" i="11"/>
  <c r="K169" i="11"/>
  <c r="L166" i="11"/>
  <c r="E80" i="11"/>
  <c r="J80" i="11"/>
  <c r="M80" i="11"/>
  <c r="D81" i="11"/>
  <c r="E81" i="11"/>
  <c r="D80" i="11"/>
  <c r="I57" i="11"/>
  <c r="M57" i="11"/>
  <c r="I223" i="11"/>
  <c r="M223" i="11"/>
  <c r="E223" i="11"/>
  <c r="E57" i="11"/>
  <c r="E222" i="11"/>
  <c r="M222" i="11"/>
  <c r="D57" i="11"/>
  <c r="J221" i="11"/>
  <c r="L52" i="11"/>
  <c r="J219" i="11"/>
  <c r="E219" i="11"/>
  <c r="M212" i="11"/>
  <c r="E212" i="11"/>
  <c r="E211" i="11"/>
  <c r="E207" i="11"/>
  <c r="M210" i="11"/>
  <c r="I204" i="11"/>
  <c r="E204" i="11"/>
  <c r="D53" i="11"/>
  <c r="I221" i="11"/>
  <c r="J209" i="11"/>
  <c r="I207" i="11"/>
  <c r="J207" i="11"/>
  <c r="I205" i="11"/>
  <c r="J205" i="11"/>
  <c r="J53" i="11"/>
  <c r="L221" i="11"/>
  <c r="I24" i="11"/>
  <c r="L25" i="11"/>
  <c r="J24" i="11"/>
  <c r="H24" i="11"/>
  <c r="I224" i="7"/>
  <c r="M223" i="7"/>
  <c r="I221" i="7"/>
  <c r="J188" i="7"/>
  <c r="I187" i="7"/>
  <c r="I212" i="7"/>
  <c r="H212" i="7"/>
  <c r="I188" i="7"/>
  <c r="M209" i="7"/>
  <c r="I169" i="7"/>
  <c r="L169" i="7"/>
  <c r="M142" i="7"/>
  <c r="J142" i="7"/>
  <c r="L164" i="7"/>
  <c r="D162" i="7"/>
  <c r="D217" i="7"/>
  <c r="I217" i="7"/>
  <c r="E161" i="7"/>
  <c r="L217" i="7"/>
  <c r="J158" i="7"/>
  <c r="M208" i="7"/>
  <c r="M216" i="7"/>
  <c r="M148" i="7"/>
  <c r="E169" i="7"/>
  <c r="D168" i="7"/>
  <c r="J114" i="7"/>
  <c r="D158" i="7"/>
  <c r="D104" i="7"/>
  <c r="J104" i="7"/>
  <c r="H151" i="7"/>
  <c r="M150" i="7"/>
  <c r="D76" i="7"/>
  <c r="M76" i="7"/>
  <c r="I225" i="7"/>
  <c r="E224" i="7"/>
  <c r="M224" i="7"/>
  <c r="E58" i="7"/>
  <c r="E183" i="13"/>
  <c r="I198" i="13"/>
  <c r="I179" i="13"/>
  <c r="H179" i="13"/>
  <c r="M198" i="13"/>
  <c r="M196" i="13"/>
  <c r="E131" i="13"/>
  <c r="I131" i="13"/>
  <c r="J131" i="13"/>
  <c r="I204" i="13"/>
  <c r="M203" i="13"/>
  <c r="L151" i="13"/>
  <c r="I201" i="13"/>
  <c r="J201" i="13"/>
  <c r="J139" i="13"/>
  <c r="D155" i="13"/>
  <c r="E155" i="13"/>
  <c r="I152" i="13"/>
  <c r="J148" i="13"/>
  <c r="E139" i="13"/>
  <c r="E102" i="13"/>
  <c r="L101" i="13"/>
  <c r="J144" i="13"/>
  <c r="M101" i="13"/>
  <c r="I206" i="13"/>
  <c r="D49" i="13"/>
  <c r="D27" i="13"/>
  <c r="E27" i="13"/>
  <c r="J27" i="13"/>
  <c r="M27" i="13"/>
  <c r="I27" i="13"/>
  <c r="J24" i="13"/>
  <c r="L24" i="13"/>
  <c r="H149" i="12"/>
  <c r="H153" i="12"/>
  <c r="H158" i="12"/>
  <c r="H157" i="12"/>
  <c r="H189" i="13"/>
  <c r="H191" i="13"/>
  <c r="H203" i="13"/>
  <c r="H193" i="13"/>
  <c r="H205" i="7"/>
  <c r="H154" i="7"/>
  <c r="H223" i="7"/>
  <c r="H217" i="7"/>
  <c r="H218" i="7"/>
  <c r="H155" i="7"/>
  <c r="D203" i="11"/>
  <c r="H160" i="11"/>
  <c r="H209" i="11"/>
  <c r="H217" i="11"/>
  <c r="H203" i="11"/>
  <c r="E205" i="11"/>
  <c r="C164" i="11"/>
  <c r="E209" i="11"/>
  <c r="G164" i="11"/>
  <c r="H158" i="11"/>
  <c r="D156" i="11"/>
  <c r="C165" i="11"/>
  <c r="D149" i="11"/>
  <c r="E154" i="11"/>
  <c r="D147" i="11"/>
  <c r="E150" i="11"/>
  <c r="H214" i="11"/>
  <c r="H211" i="11"/>
  <c r="H219" i="11"/>
  <c r="H221" i="11"/>
  <c r="D207" i="11"/>
  <c r="D211" i="11"/>
  <c r="D215" i="11"/>
  <c r="D219" i="11"/>
  <c r="D223" i="11"/>
  <c r="H205" i="13"/>
  <c r="H139" i="13"/>
  <c r="H195" i="13"/>
  <c r="H143" i="13"/>
  <c r="H152" i="13"/>
  <c r="H141" i="13"/>
  <c r="H145" i="13"/>
  <c r="H155" i="13"/>
  <c r="H144" i="13"/>
  <c r="H147" i="13"/>
  <c r="H149" i="13"/>
  <c r="H151" i="13"/>
  <c r="H207" i="13"/>
  <c r="H192" i="13"/>
  <c r="H197" i="13"/>
  <c r="E201" i="13"/>
  <c r="J200" i="13"/>
  <c r="E180" i="13"/>
  <c r="J180" i="13"/>
  <c r="J179" i="13"/>
  <c r="I203" i="13"/>
  <c r="H196" i="13"/>
  <c r="I189" i="13"/>
  <c r="I146" i="13"/>
  <c r="I190" i="13"/>
  <c r="J128" i="13"/>
  <c r="J137" i="13"/>
  <c r="H194" i="13"/>
  <c r="H142" i="13"/>
  <c r="K154" i="13"/>
  <c r="M128" i="13"/>
  <c r="D149" i="13"/>
  <c r="J149" i="13"/>
  <c r="I144" i="13"/>
  <c r="I140" i="13"/>
  <c r="I138" i="13"/>
  <c r="D137" i="13"/>
  <c r="E101" i="13"/>
  <c r="M102" i="13"/>
  <c r="M137" i="13"/>
  <c r="B153" i="13"/>
  <c r="L153" i="13" s="1"/>
  <c r="F157" i="13"/>
  <c r="H157" i="13" s="1"/>
  <c r="J155" i="13"/>
  <c r="I151" i="13"/>
  <c r="J141" i="13"/>
  <c r="L102" i="13"/>
  <c r="D76" i="13"/>
  <c r="E76" i="13"/>
  <c r="I75" i="13"/>
  <c r="I76" i="13"/>
  <c r="J75" i="13"/>
  <c r="J76" i="13"/>
  <c r="M76" i="13"/>
  <c r="J196" i="13"/>
  <c r="I196" i="13"/>
  <c r="D50" i="13"/>
  <c r="M50" i="13"/>
  <c r="L49" i="13"/>
  <c r="H204" i="13"/>
  <c r="J193" i="13"/>
  <c r="I193" i="13"/>
  <c r="I192" i="13"/>
  <c r="I191" i="13"/>
  <c r="J50" i="13"/>
  <c r="I50" i="13"/>
  <c r="D24" i="13"/>
  <c r="D225" i="7"/>
  <c r="L225" i="7"/>
  <c r="D223" i="7"/>
  <c r="M198" i="7"/>
  <c r="E198" i="7"/>
  <c r="D198" i="7"/>
  <c r="J198" i="7"/>
  <c r="I220" i="7"/>
  <c r="M220" i="7"/>
  <c r="D211" i="7"/>
  <c r="J210" i="7"/>
  <c r="D187" i="7"/>
  <c r="I198" i="7"/>
  <c r="I218" i="7"/>
  <c r="H210" i="7"/>
  <c r="J209" i="7"/>
  <c r="H187" i="7"/>
  <c r="H188" i="7"/>
  <c r="L207" i="7"/>
  <c r="M188" i="7"/>
  <c r="M205" i="7"/>
  <c r="D166" i="7"/>
  <c r="D142" i="7"/>
  <c r="L221" i="7"/>
  <c r="D221" i="7"/>
  <c r="E220" i="7"/>
  <c r="E157" i="7"/>
  <c r="E214" i="7"/>
  <c r="M156" i="7"/>
  <c r="D154" i="7"/>
  <c r="E208" i="7"/>
  <c r="E151" i="7"/>
  <c r="J208" i="7"/>
  <c r="E206" i="7"/>
  <c r="J149" i="7"/>
  <c r="I206" i="7"/>
  <c r="J206" i="7"/>
  <c r="D205" i="7"/>
  <c r="J205" i="7"/>
  <c r="L205" i="7"/>
  <c r="E132" i="7"/>
  <c r="I132" i="7"/>
  <c r="J132" i="7"/>
  <c r="I166" i="7"/>
  <c r="H166" i="7"/>
  <c r="I222" i="7"/>
  <c r="I205" i="7"/>
  <c r="H216" i="7"/>
  <c r="L142" i="7"/>
  <c r="L220" i="7"/>
  <c r="M213" i="7"/>
  <c r="D164" i="7"/>
  <c r="I164" i="7"/>
  <c r="I156" i="7"/>
  <c r="E156" i="7"/>
  <c r="E150" i="7"/>
  <c r="E149" i="7"/>
  <c r="M103" i="7"/>
  <c r="E103" i="7"/>
  <c r="D103" i="7"/>
  <c r="D148" i="7"/>
  <c r="H104" i="7"/>
  <c r="J103" i="7"/>
  <c r="I104" i="7"/>
  <c r="J148" i="7"/>
  <c r="L154" i="7"/>
  <c r="I75" i="7"/>
  <c r="J75" i="7"/>
  <c r="L76" i="7"/>
  <c r="M222" i="7"/>
  <c r="E222" i="7"/>
  <c r="M58" i="7"/>
  <c r="M218" i="7"/>
  <c r="E213" i="7"/>
  <c r="E212" i="7"/>
  <c r="J212" i="7"/>
  <c r="M211" i="7"/>
  <c r="E210" i="7"/>
  <c r="D209" i="7"/>
  <c r="E207" i="7"/>
  <c r="M207" i="7"/>
  <c r="D48" i="7"/>
  <c r="J47" i="7"/>
  <c r="H208" i="7"/>
  <c r="H47" i="7"/>
  <c r="I47" i="7"/>
  <c r="J48" i="7"/>
  <c r="L222" i="7"/>
  <c r="M47" i="7"/>
  <c r="D29" i="7"/>
  <c r="E29" i="7"/>
  <c r="I29" i="7"/>
  <c r="J29" i="7"/>
  <c r="M29" i="7"/>
  <c r="J18" i="7"/>
  <c r="I19" i="7"/>
  <c r="E19" i="7"/>
  <c r="J19" i="7"/>
  <c r="H225" i="7"/>
  <c r="H209" i="7"/>
  <c r="H213" i="7"/>
  <c r="E217" i="7"/>
  <c r="E221" i="7"/>
  <c r="H152" i="7"/>
  <c r="H211" i="7"/>
  <c r="E225" i="7"/>
  <c r="E209" i="7"/>
  <c r="E215" i="7"/>
  <c r="D207" i="7"/>
  <c r="H150" i="7"/>
  <c r="H156" i="7"/>
  <c r="E154" i="7"/>
  <c r="E167" i="7"/>
  <c r="E152" i="7"/>
  <c r="E163" i="7"/>
  <c r="H207" i="7"/>
  <c r="H215" i="7"/>
  <c r="H221" i="7"/>
  <c r="H222" i="7"/>
  <c r="H219" i="7"/>
  <c r="E219" i="7"/>
  <c r="E223" i="7"/>
  <c r="I16" i="12"/>
  <c r="I36" i="12"/>
  <c r="I56" i="12"/>
  <c r="I76" i="12"/>
  <c r="I96" i="12"/>
  <c r="J108" i="12"/>
  <c r="J110" i="12"/>
  <c r="J112" i="12"/>
  <c r="J114" i="12"/>
  <c r="F117" i="12"/>
  <c r="J118" i="12"/>
  <c r="J120" i="12"/>
  <c r="I136" i="12"/>
  <c r="J148" i="12"/>
  <c r="J150" i="12"/>
  <c r="J152" i="12"/>
  <c r="J154" i="12"/>
  <c r="J156" i="12"/>
  <c r="J158" i="12"/>
  <c r="J16" i="12"/>
  <c r="J36" i="12"/>
  <c r="J56" i="12"/>
  <c r="J76" i="12"/>
  <c r="J96" i="12"/>
  <c r="J136" i="12"/>
  <c r="I17" i="12"/>
  <c r="I37" i="12"/>
  <c r="I57" i="12"/>
  <c r="I77" i="12"/>
  <c r="I97" i="12"/>
  <c r="H107" i="12"/>
  <c r="D108" i="12"/>
  <c r="L108" i="12"/>
  <c r="D110" i="12"/>
  <c r="L110" i="12"/>
  <c r="D112" i="12"/>
  <c r="L112" i="12"/>
  <c r="D114" i="12"/>
  <c r="L114" i="12"/>
  <c r="D118" i="12"/>
  <c r="L118" i="12"/>
  <c r="D120" i="12"/>
  <c r="L120" i="12"/>
  <c r="I137" i="12"/>
  <c r="D148" i="12"/>
  <c r="L148" i="12"/>
  <c r="D150" i="12"/>
  <c r="L150" i="12"/>
  <c r="D152" i="12"/>
  <c r="L152" i="12"/>
  <c r="D154" i="12"/>
  <c r="L154" i="12"/>
  <c r="D156" i="12"/>
  <c r="L156" i="12"/>
  <c r="D158" i="12"/>
  <c r="L158" i="12"/>
  <c r="L36" i="12"/>
  <c r="L136" i="12"/>
  <c r="D36" i="12"/>
  <c r="M36" i="12"/>
  <c r="M76" i="12"/>
  <c r="D96" i="12"/>
  <c r="M96" i="12"/>
  <c r="J109" i="12"/>
  <c r="J113" i="12"/>
  <c r="J119" i="12"/>
  <c r="D136" i="12"/>
  <c r="J151" i="12"/>
  <c r="J155" i="12"/>
  <c r="J157" i="12"/>
  <c r="L37" i="12"/>
  <c r="L57" i="12"/>
  <c r="L137" i="12"/>
  <c r="D17" i="12"/>
  <c r="M17" i="12"/>
  <c r="D37" i="12"/>
  <c r="M37" i="12"/>
  <c r="D57" i="12"/>
  <c r="M57" i="12"/>
  <c r="D77" i="12"/>
  <c r="M77" i="12"/>
  <c r="D97" i="12"/>
  <c r="M97" i="12"/>
  <c r="D107" i="12"/>
  <c r="L107" i="12"/>
  <c r="D109" i="12"/>
  <c r="L109" i="12"/>
  <c r="D111" i="12"/>
  <c r="L111" i="12"/>
  <c r="D113" i="12"/>
  <c r="L113" i="12"/>
  <c r="D115" i="12"/>
  <c r="L115" i="12"/>
  <c r="D119" i="12"/>
  <c r="L119" i="12"/>
  <c r="D137" i="12"/>
  <c r="M137" i="12"/>
  <c r="D147" i="12"/>
  <c r="L147" i="12"/>
  <c r="D149" i="12"/>
  <c r="L149" i="12"/>
  <c r="D151" i="12"/>
  <c r="L151" i="12"/>
  <c r="D153" i="12"/>
  <c r="L153" i="12"/>
  <c r="D155" i="12"/>
  <c r="L155" i="12"/>
  <c r="D157" i="12"/>
  <c r="L157" i="12"/>
  <c r="D159" i="12"/>
  <c r="L159" i="12"/>
  <c r="L16" i="12"/>
  <c r="L56" i="12"/>
  <c r="L76" i="12"/>
  <c r="L96" i="12"/>
  <c r="D16" i="12"/>
  <c r="M16" i="12"/>
  <c r="D56" i="12"/>
  <c r="M56" i="12"/>
  <c r="D76" i="12"/>
  <c r="J107" i="12"/>
  <c r="J111" i="12"/>
  <c r="J115" i="12"/>
  <c r="B117" i="12"/>
  <c r="M136" i="12"/>
  <c r="J147" i="12"/>
  <c r="J149" i="12"/>
  <c r="J153" i="12"/>
  <c r="J159" i="12"/>
  <c r="L17" i="12"/>
  <c r="L77" i="12"/>
  <c r="L97" i="12"/>
  <c r="E107" i="12"/>
  <c r="E109" i="12"/>
  <c r="E111" i="12"/>
  <c r="E113" i="12"/>
  <c r="E115" i="12"/>
  <c r="E119" i="12"/>
  <c r="E147" i="12"/>
  <c r="E149" i="12"/>
  <c r="E151" i="12"/>
  <c r="E153" i="12"/>
  <c r="E155" i="12"/>
  <c r="E157" i="12"/>
  <c r="E159" i="12"/>
  <c r="D159" i="11"/>
  <c r="M159" i="11"/>
  <c r="E159" i="11"/>
  <c r="L159" i="11"/>
  <c r="I193" i="11"/>
  <c r="J193" i="11"/>
  <c r="H80" i="11"/>
  <c r="M113" i="11"/>
  <c r="D148" i="11"/>
  <c r="D152" i="11"/>
  <c r="M153" i="11"/>
  <c r="E153" i="11"/>
  <c r="E158" i="11"/>
  <c r="D160" i="11"/>
  <c r="D193" i="11"/>
  <c r="H197" i="11"/>
  <c r="H206" i="11"/>
  <c r="H210" i="11"/>
  <c r="H218" i="11"/>
  <c r="D29" i="11"/>
  <c r="I80" i="11"/>
  <c r="M108" i="11"/>
  <c r="D136" i="11"/>
  <c r="D166" i="11"/>
  <c r="L205" i="11"/>
  <c r="L209" i="11"/>
  <c r="I214" i="11"/>
  <c r="I222" i="11"/>
  <c r="D113" i="11"/>
  <c r="E136" i="11"/>
  <c r="L150" i="11"/>
  <c r="J154" i="11"/>
  <c r="M154" i="11"/>
  <c r="E162" i="11"/>
  <c r="D205" i="11"/>
  <c r="M205" i="11"/>
  <c r="D209" i="11"/>
  <c r="M209" i="11"/>
  <c r="D213" i="11"/>
  <c r="M213" i="11"/>
  <c r="D217" i="11"/>
  <c r="M217" i="11"/>
  <c r="D221" i="11"/>
  <c r="M221" i="11"/>
  <c r="D24" i="11"/>
  <c r="M24" i="11"/>
  <c r="H53" i="11"/>
  <c r="J57" i="11"/>
  <c r="L81" i="11"/>
  <c r="D109" i="11"/>
  <c r="M109" i="11"/>
  <c r="E113" i="11"/>
  <c r="I137" i="11"/>
  <c r="M141" i="11"/>
  <c r="M155" i="11"/>
  <c r="E155" i="11"/>
  <c r="L155" i="11"/>
  <c r="L156" i="11"/>
  <c r="J157" i="11"/>
  <c r="I159" i="11"/>
  <c r="F169" i="11"/>
  <c r="H169" i="11" s="1"/>
  <c r="H166" i="11"/>
  <c r="E168" i="11"/>
  <c r="H192" i="11"/>
  <c r="E213" i="11"/>
  <c r="E217" i="11"/>
  <c r="E221" i="11"/>
  <c r="L161" i="11"/>
  <c r="M161" i="11"/>
  <c r="E161" i="11"/>
  <c r="D161" i="11"/>
  <c r="L168" i="11"/>
  <c r="E52" i="11"/>
  <c r="M52" i="11"/>
  <c r="D52" i="11"/>
  <c r="M149" i="11"/>
  <c r="E149" i="11"/>
  <c r="L163" i="11"/>
  <c r="M163" i="11"/>
  <c r="E163" i="11"/>
  <c r="D163" i="11"/>
  <c r="B165" i="11"/>
  <c r="D167" i="11"/>
  <c r="M167" i="11"/>
  <c r="E167" i="11"/>
  <c r="L167" i="11"/>
  <c r="H57" i="11"/>
  <c r="D137" i="11"/>
  <c r="H147" i="11"/>
  <c r="L149" i="11"/>
  <c r="L153" i="11"/>
  <c r="B169" i="11"/>
  <c r="E193" i="11"/>
  <c r="I197" i="11"/>
  <c r="F224" i="11"/>
  <c r="H224" i="11" s="1"/>
  <c r="L24" i="11"/>
  <c r="J85" i="11"/>
  <c r="M85" i="11"/>
  <c r="J108" i="11"/>
  <c r="I108" i="11"/>
  <c r="L109" i="11"/>
  <c r="J150" i="11"/>
  <c r="D153" i="11"/>
  <c r="G165" i="11"/>
  <c r="K224" i="11"/>
  <c r="E25" i="11"/>
  <c r="M25" i="11"/>
  <c r="D25" i="11"/>
  <c r="I29" i="11"/>
  <c r="J52" i="11"/>
  <c r="E85" i="11"/>
  <c r="E108" i="11"/>
  <c r="J136" i="11"/>
  <c r="J137" i="11"/>
  <c r="B164" i="11"/>
  <c r="M147" i="11"/>
  <c r="E147" i="11"/>
  <c r="M151" i="11"/>
  <c r="E151" i="11"/>
  <c r="J156" i="11"/>
  <c r="J159" i="11"/>
  <c r="I161" i="11"/>
  <c r="H168" i="11"/>
  <c r="H204" i="11"/>
  <c r="H208" i="11"/>
  <c r="H212" i="11"/>
  <c r="H216" i="11"/>
  <c r="H220" i="11"/>
  <c r="M29" i="11"/>
  <c r="J29" i="11"/>
  <c r="J81" i="11"/>
  <c r="I81" i="11"/>
  <c r="J113" i="11"/>
  <c r="J141" i="11"/>
  <c r="B224" i="11"/>
  <c r="I141" i="11"/>
  <c r="L157" i="11"/>
  <c r="M157" i="11"/>
  <c r="E157" i="11"/>
  <c r="D157" i="11"/>
  <c r="J158" i="11"/>
  <c r="J161" i="11"/>
  <c r="I163" i="11"/>
  <c r="I167" i="11"/>
  <c r="L193" i="11"/>
  <c r="I148" i="11"/>
  <c r="I150" i="11"/>
  <c r="I152" i="11"/>
  <c r="I154" i="11"/>
  <c r="I156" i="11"/>
  <c r="I158" i="11"/>
  <c r="I160" i="11"/>
  <c r="I162" i="11"/>
  <c r="I166" i="11"/>
  <c r="I168" i="11"/>
  <c r="L192" i="11"/>
  <c r="J204" i="11"/>
  <c r="J206" i="11"/>
  <c r="J208" i="11"/>
  <c r="J210" i="11"/>
  <c r="J212" i="11"/>
  <c r="J214" i="11"/>
  <c r="J216" i="11"/>
  <c r="J218" i="11"/>
  <c r="J220" i="11"/>
  <c r="J222" i="11"/>
  <c r="D204" i="11"/>
  <c r="D206" i="11"/>
  <c r="D208" i="11"/>
  <c r="D210" i="11"/>
  <c r="D212" i="11"/>
  <c r="D214" i="11"/>
  <c r="D216" i="11"/>
  <c r="D218" i="11"/>
  <c r="D220" i="11"/>
  <c r="D222" i="11"/>
  <c r="H180" i="13"/>
  <c r="M189" i="13"/>
  <c r="L191" i="13"/>
  <c r="D203" i="13"/>
  <c r="M205" i="13"/>
  <c r="L207" i="13"/>
  <c r="E23" i="13"/>
  <c r="M23" i="13"/>
  <c r="D23" i="13"/>
  <c r="J101" i="13"/>
  <c r="I101" i="13"/>
  <c r="E105" i="13"/>
  <c r="H128" i="13"/>
  <c r="E141" i="13"/>
  <c r="M143" i="13"/>
  <c r="E149" i="13"/>
  <c r="M151" i="13"/>
  <c r="I180" i="13"/>
  <c r="D189" i="13"/>
  <c r="M191" i="13"/>
  <c r="L193" i="13"/>
  <c r="J197" i="13"/>
  <c r="H198" i="13"/>
  <c r="D205" i="13"/>
  <c r="M207" i="13"/>
  <c r="H27" i="13"/>
  <c r="D101" i="13"/>
  <c r="D102" i="13"/>
  <c r="I127" i="13"/>
  <c r="I128" i="13"/>
  <c r="L137" i="13"/>
  <c r="H140" i="13"/>
  <c r="D143" i="13"/>
  <c r="M144" i="13"/>
  <c r="E144" i="13"/>
  <c r="L144" i="13"/>
  <c r="D144" i="13"/>
  <c r="L145" i="13"/>
  <c r="H148" i="13"/>
  <c r="D151" i="13"/>
  <c r="E189" i="13"/>
  <c r="D191" i="13"/>
  <c r="M193" i="13"/>
  <c r="L195" i="13"/>
  <c r="J199" i="13"/>
  <c r="H200" i="13"/>
  <c r="E205" i="13"/>
  <c r="D207" i="13"/>
  <c r="L189" i="13"/>
  <c r="L205" i="13"/>
  <c r="D105" i="13"/>
  <c r="M142" i="13"/>
  <c r="E142" i="13"/>
  <c r="L142" i="13"/>
  <c r="D142" i="13"/>
  <c r="L143" i="13"/>
  <c r="J105" i="13"/>
  <c r="E191" i="13"/>
  <c r="L197" i="13"/>
  <c r="I200" i="13"/>
  <c r="F208" i="13"/>
  <c r="H208" i="13" s="1"/>
  <c r="H24" i="13"/>
  <c r="L50" i="13"/>
  <c r="I53" i="13"/>
  <c r="B208" i="13"/>
  <c r="I139" i="13"/>
  <c r="J140" i="13"/>
  <c r="I147" i="13"/>
  <c r="L147" i="13"/>
  <c r="H183" i="13"/>
  <c r="E193" i="13"/>
  <c r="M197" i="13"/>
  <c r="L199" i="13"/>
  <c r="J23" i="13"/>
  <c r="I24" i="13"/>
  <c r="D53" i="13"/>
  <c r="H79" i="13"/>
  <c r="J102" i="13"/>
  <c r="L105" i="13"/>
  <c r="E137" i="13"/>
  <c r="M139" i="13"/>
  <c r="I142" i="13"/>
  <c r="E145" i="13"/>
  <c r="M147" i="13"/>
  <c r="I150" i="13"/>
  <c r="L155" i="13"/>
  <c r="I183" i="13"/>
  <c r="J189" i="13"/>
  <c r="H190" i="13"/>
  <c r="E195" i="13"/>
  <c r="D197" i="13"/>
  <c r="M199" i="13"/>
  <c r="L201" i="13"/>
  <c r="J205" i="13"/>
  <c r="H206" i="13"/>
  <c r="E127" i="13"/>
  <c r="M127" i="13"/>
  <c r="D127" i="13"/>
  <c r="J127" i="13"/>
  <c r="E143" i="13"/>
  <c r="I148" i="13"/>
  <c r="E151" i="13"/>
  <c r="E207" i="13"/>
  <c r="I23" i="13"/>
  <c r="E75" i="13"/>
  <c r="M75" i="13"/>
  <c r="D75" i="13"/>
  <c r="M138" i="13"/>
  <c r="E138" i="13"/>
  <c r="L138" i="13"/>
  <c r="D138" i="13"/>
  <c r="L139" i="13"/>
  <c r="M146" i="13"/>
  <c r="E146" i="13"/>
  <c r="L146" i="13"/>
  <c r="D146" i="13"/>
  <c r="J49" i="13"/>
  <c r="I49" i="13"/>
  <c r="E53" i="13"/>
  <c r="M105" i="13"/>
  <c r="H131" i="13"/>
  <c r="F153" i="13"/>
  <c r="H137" i="13"/>
  <c r="D139" i="13"/>
  <c r="M140" i="13"/>
  <c r="E140" i="13"/>
  <c r="L140" i="13"/>
  <c r="D140" i="13"/>
  <c r="I141" i="13"/>
  <c r="L141" i="13"/>
  <c r="J142" i="13"/>
  <c r="J143" i="13"/>
  <c r="D147" i="13"/>
  <c r="M148" i="13"/>
  <c r="E148" i="13"/>
  <c r="L148" i="13"/>
  <c r="D148" i="13"/>
  <c r="I149" i="13"/>
  <c r="L149" i="13"/>
  <c r="J151" i="13"/>
  <c r="M155" i="13"/>
  <c r="B157" i="13"/>
  <c r="K208" i="13"/>
  <c r="J191" i="13"/>
  <c r="E197" i="13"/>
  <c r="D199" i="13"/>
  <c r="M201" i="13"/>
  <c r="L203" i="13"/>
  <c r="J207" i="13"/>
  <c r="B154" i="13"/>
  <c r="L179" i="13"/>
  <c r="J190" i="13"/>
  <c r="J194" i="13"/>
  <c r="J198" i="13"/>
  <c r="J206" i="13"/>
  <c r="D179" i="13"/>
  <c r="M179" i="13"/>
  <c r="J152" i="13"/>
  <c r="J202" i="13"/>
  <c r="J204" i="13"/>
  <c r="L79" i="13"/>
  <c r="L128" i="13"/>
  <c r="L131" i="13"/>
  <c r="D150" i="13"/>
  <c r="L150" i="13"/>
  <c r="D152" i="13"/>
  <c r="L152" i="13"/>
  <c r="D156" i="13"/>
  <c r="L156" i="13"/>
  <c r="L180" i="13"/>
  <c r="L183" i="13"/>
  <c r="D190" i="13"/>
  <c r="L190" i="13"/>
  <c r="D192" i="13"/>
  <c r="L192" i="13"/>
  <c r="D194" i="13"/>
  <c r="L194" i="13"/>
  <c r="D196" i="13"/>
  <c r="L196" i="13"/>
  <c r="D198" i="13"/>
  <c r="L198" i="13"/>
  <c r="D200" i="13"/>
  <c r="L200" i="13"/>
  <c r="D202" i="13"/>
  <c r="L202" i="13"/>
  <c r="D204" i="13"/>
  <c r="L204" i="13"/>
  <c r="D206" i="13"/>
  <c r="L206" i="13"/>
  <c r="J156" i="13"/>
  <c r="J192" i="13"/>
  <c r="D128" i="13"/>
  <c r="D131" i="13"/>
  <c r="E150" i="13"/>
  <c r="E152" i="13"/>
  <c r="E156" i="13"/>
  <c r="D180" i="13"/>
  <c r="D183" i="13"/>
  <c r="E190" i="13"/>
  <c r="E192" i="13"/>
  <c r="E194" i="13"/>
  <c r="E196" i="13"/>
  <c r="E198" i="13"/>
  <c r="E200" i="13"/>
  <c r="E202" i="13"/>
  <c r="E204" i="13"/>
  <c r="E206" i="13"/>
  <c r="M131" i="7"/>
  <c r="L151" i="7"/>
  <c r="D151" i="7"/>
  <c r="I152" i="7"/>
  <c r="I155" i="7"/>
  <c r="K160" i="7"/>
  <c r="L214" i="7"/>
  <c r="D214" i="7"/>
  <c r="I215" i="7"/>
  <c r="I18" i="7"/>
  <c r="H19" i="7"/>
  <c r="M48" i="7"/>
  <c r="J58" i="7"/>
  <c r="I58" i="7"/>
  <c r="B226" i="7"/>
  <c r="D131" i="7"/>
  <c r="L148" i="7"/>
  <c r="M151" i="7"/>
  <c r="J152" i="7"/>
  <c r="B160" i="7"/>
  <c r="J161" i="7"/>
  <c r="J165" i="7"/>
  <c r="J169" i="7"/>
  <c r="M187" i="7"/>
  <c r="L208" i="7"/>
  <c r="D208" i="7"/>
  <c r="I209" i="7"/>
  <c r="L211" i="7"/>
  <c r="M214" i="7"/>
  <c r="J215" i="7"/>
  <c r="I219" i="7"/>
  <c r="I223" i="7"/>
  <c r="M225" i="7"/>
  <c r="L155" i="7"/>
  <c r="D155" i="7"/>
  <c r="L218" i="7"/>
  <c r="D218" i="7"/>
  <c r="J218" i="7"/>
  <c r="J76" i="7"/>
  <c r="H142" i="7"/>
  <c r="E148" i="7"/>
  <c r="L149" i="7"/>
  <c r="D149" i="7"/>
  <c r="I150" i="7"/>
  <c r="L152" i="7"/>
  <c r="I153" i="7"/>
  <c r="M155" i="7"/>
  <c r="J156" i="7"/>
  <c r="D161" i="7"/>
  <c r="M162" i="7"/>
  <c r="E162" i="7"/>
  <c r="D165" i="7"/>
  <c r="M166" i="7"/>
  <c r="E166" i="7"/>
  <c r="D169" i="7"/>
  <c r="B170" i="7"/>
  <c r="E211" i="7"/>
  <c r="L212" i="7"/>
  <c r="D212" i="7"/>
  <c r="I213" i="7"/>
  <c r="L215" i="7"/>
  <c r="I216" i="7"/>
  <c r="M104" i="7"/>
  <c r="E114" i="7"/>
  <c r="D114" i="7"/>
  <c r="M114" i="7"/>
  <c r="I131" i="7"/>
  <c r="H132" i="7"/>
  <c r="I142" i="7"/>
  <c r="M149" i="7"/>
  <c r="J150" i="7"/>
  <c r="D152" i="7"/>
  <c r="M152" i="7"/>
  <c r="J153" i="7"/>
  <c r="E155" i="7"/>
  <c r="H157" i="7"/>
  <c r="E158" i="7"/>
  <c r="B159" i="7"/>
  <c r="F160" i="7"/>
  <c r="H160" i="7" s="1"/>
  <c r="L162" i="7"/>
  <c r="L166" i="7"/>
  <c r="H198" i="7"/>
  <c r="E205" i="7"/>
  <c r="L206" i="7"/>
  <c r="D206" i="7"/>
  <c r="I207" i="7"/>
  <c r="L209" i="7"/>
  <c r="M212" i="7"/>
  <c r="J213" i="7"/>
  <c r="D215" i="7"/>
  <c r="M215" i="7"/>
  <c r="J216" i="7"/>
  <c r="E218" i="7"/>
  <c r="L219" i="7"/>
  <c r="L223" i="7"/>
  <c r="F226" i="7"/>
  <c r="H226" i="7" s="1"/>
  <c r="J131" i="7"/>
  <c r="I157" i="7"/>
  <c r="M75" i="7"/>
  <c r="M86" i="7"/>
  <c r="I148" i="7"/>
  <c r="L150" i="7"/>
  <c r="I151" i="7"/>
  <c r="J154" i="7"/>
  <c r="D156" i="7"/>
  <c r="F170" i="7"/>
  <c r="H170" i="7" s="1"/>
  <c r="J187" i="7"/>
  <c r="L210" i="7"/>
  <c r="D210" i="7"/>
  <c r="I211" i="7"/>
  <c r="L213" i="7"/>
  <c r="I214" i="7"/>
  <c r="M18" i="7"/>
  <c r="L153" i="7"/>
  <c r="D153" i="7"/>
  <c r="F159" i="7"/>
  <c r="H159" i="7" s="1"/>
  <c r="J207" i="7"/>
  <c r="L216" i="7"/>
  <c r="D216" i="7"/>
  <c r="D18" i="7"/>
  <c r="I48" i="7"/>
  <c r="L58" i="7"/>
  <c r="D75" i="7"/>
  <c r="I76" i="7"/>
  <c r="I114" i="7"/>
  <c r="D150" i="7"/>
  <c r="J151" i="7"/>
  <c r="E153" i="7"/>
  <c r="L157" i="7"/>
  <c r="D157" i="7"/>
  <c r="I158" i="7"/>
  <c r="H161" i="7"/>
  <c r="M164" i="7"/>
  <c r="E164" i="7"/>
  <c r="H165" i="7"/>
  <c r="M168" i="7"/>
  <c r="E168" i="7"/>
  <c r="H169" i="7"/>
  <c r="K226" i="7"/>
  <c r="I208" i="7"/>
  <c r="M210" i="7"/>
  <c r="D213" i="7"/>
  <c r="J214" i="7"/>
  <c r="E216" i="7"/>
  <c r="J220" i="7"/>
  <c r="J222" i="7"/>
  <c r="J224" i="7"/>
  <c r="D19" i="7"/>
  <c r="D47" i="7"/>
  <c r="D132" i="7"/>
  <c r="D188" i="7"/>
  <c r="D220" i="7"/>
  <c r="D222" i="7"/>
  <c r="D224" i="7"/>
  <c r="H153" i="13" l="1"/>
  <c r="H117" i="12"/>
  <c r="H116" i="12"/>
  <c r="H165" i="11"/>
  <c r="J116" i="12"/>
  <c r="L116" i="12"/>
  <c r="M116" i="12"/>
  <c r="E116" i="12"/>
  <c r="I116" i="12"/>
  <c r="H164" i="11"/>
  <c r="M153" i="13"/>
  <c r="D153" i="13"/>
  <c r="I153" i="13"/>
  <c r="J153" i="13"/>
  <c r="M117" i="12"/>
  <c r="E117" i="12"/>
  <c r="J117" i="12"/>
  <c r="L117" i="12"/>
  <c r="D117" i="12"/>
  <c r="I117" i="12"/>
  <c r="L169" i="11"/>
  <c r="D169" i="11"/>
  <c r="M169" i="11"/>
  <c r="E169" i="11"/>
  <c r="I169" i="11"/>
  <c r="J169" i="11"/>
  <c r="J164" i="11"/>
  <c r="I164" i="11"/>
  <c r="D164" i="11"/>
  <c r="L164" i="11"/>
  <c r="E164" i="11"/>
  <c r="M164" i="11"/>
  <c r="D165" i="11"/>
  <c r="M165" i="11"/>
  <c r="E165" i="11"/>
  <c r="L165" i="11"/>
  <c r="J165" i="11"/>
  <c r="I165" i="11"/>
  <c r="L224" i="11"/>
  <c r="D224" i="11"/>
  <c r="J224" i="11"/>
  <c r="M224" i="11"/>
  <c r="I224" i="11"/>
  <c r="E224" i="11"/>
  <c r="I157" i="13"/>
  <c r="M157" i="13"/>
  <c r="L157" i="13"/>
  <c r="J157" i="13"/>
  <c r="E157" i="13"/>
  <c r="D157" i="13"/>
  <c r="M208" i="13"/>
  <c r="E208" i="13"/>
  <c r="L208" i="13"/>
  <c r="D208" i="13"/>
  <c r="J208" i="13"/>
  <c r="I208" i="13"/>
  <c r="E153" i="13"/>
  <c r="M154" i="13"/>
  <c r="E154" i="13"/>
  <c r="J154" i="13"/>
  <c r="L154" i="13"/>
  <c r="D154" i="13"/>
  <c r="I154" i="13"/>
  <c r="M170" i="7"/>
  <c r="E170" i="7"/>
  <c r="D170" i="7"/>
  <c r="L170" i="7"/>
  <c r="J170" i="7"/>
  <c r="I170" i="7"/>
  <c r="L226" i="7"/>
  <c r="D226" i="7"/>
  <c r="J226" i="7"/>
  <c r="I226" i="7"/>
  <c r="E226" i="7"/>
  <c r="M226" i="7"/>
  <c r="E159" i="7"/>
  <c r="D159" i="7"/>
  <c r="I159" i="7"/>
  <c r="M159" i="7"/>
  <c r="J159" i="7"/>
  <c r="D160" i="7"/>
  <c r="M160" i="7"/>
  <c r="J160" i="7"/>
  <c r="I160" i="7"/>
  <c r="E160" i="7"/>
  <c r="D17" i="6" l="1"/>
  <c r="D16" i="6"/>
  <c r="D15" i="6"/>
  <c r="O19" i="6"/>
  <c r="N19" i="6"/>
  <c r="L19" i="6"/>
  <c r="K19" i="6"/>
  <c r="I19" i="6"/>
  <c r="G19" i="6"/>
  <c r="E19" i="6"/>
  <c r="D19" i="6"/>
  <c r="D26" i="6" l="1"/>
  <c r="E26" i="6"/>
  <c r="M77" i="6"/>
  <c r="M74" i="6"/>
  <c r="M72" i="6"/>
  <c r="M70" i="6"/>
  <c r="M68" i="6"/>
  <c r="M108" i="6"/>
  <c r="M106" i="6"/>
  <c r="M104" i="6"/>
  <c r="M102" i="6"/>
  <c r="D74" i="6" l="1"/>
  <c r="G118" i="6" l="1"/>
  <c r="F118" i="6"/>
  <c r="D118" i="6"/>
  <c r="C118" i="6"/>
  <c r="G117" i="6"/>
  <c r="F117" i="6"/>
  <c r="D117" i="6"/>
  <c r="C117" i="6"/>
  <c r="G119" i="6"/>
  <c r="F119" i="6"/>
  <c r="C119" i="6"/>
  <c r="D119" i="6"/>
  <c r="G87" i="6"/>
  <c r="F87" i="6"/>
  <c r="D87" i="6"/>
  <c r="C87" i="6"/>
  <c r="G86" i="6"/>
  <c r="F86" i="6"/>
  <c r="D86" i="6"/>
  <c r="C86" i="6"/>
  <c r="G88" i="6"/>
  <c r="F88" i="6"/>
  <c r="D88" i="6"/>
  <c r="C88" i="6"/>
  <c r="G85" i="6"/>
  <c r="F85" i="6"/>
  <c r="D85" i="6"/>
  <c r="C85" i="6"/>
  <c r="O23" i="6" l="1"/>
  <c r="N23" i="6"/>
  <c r="L23" i="6"/>
  <c r="K23" i="6"/>
  <c r="I23" i="6"/>
  <c r="G23" i="6"/>
  <c r="E23" i="6"/>
  <c r="D23" i="6"/>
  <c r="O22" i="6"/>
  <c r="N22" i="6"/>
  <c r="L22" i="6"/>
  <c r="K22" i="6"/>
  <c r="I22" i="6"/>
  <c r="G22" i="6"/>
  <c r="E22" i="6"/>
  <c r="D22" i="6"/>
  <c r="O12" i="6" l="1"/>
  <c r="N12" i="6"/>
  <c r="L12" i="6"/>
  <c r="K12" i="6"/>
  <c r="I12" i="6"/>
  <c r="G12" i="6"/>
  <c r="E12" i="6"/>
  <c r="D12" i="6"/>
  <c r="O11" i="6"/>
  <c r="N11" i="6"/>
  <c r="L11" i="6"/>
  <c r="K11" i="6"/>
  <c r="I11" i="6"/>
  <c r="G11" i="6"/>
  <c r="E11" i="6"/>
  <c r="D11" i="6"/>
  <c r="O9" i="6"/>
  <c r="N9" i="6"/>
  <c r="L9" i="6"/>
  <c r="K9" i="6"/>
  <c r="I9" i="6"/>
  <c r="G9" i="6"/>
  <c r="E9" i="6"/>
  <c r="D9" i="6"/>
  <c r="O8" i="6"/>
  <c r="N8" i="6"/>
  <c r="L8" i="6"/>
  <c r="K8" i="6"/>
  <c r="I8" i="6"/>
  <c r="G8" i="6"/>
  <c r="E8" i="6"/>
  <c r="D8" i="6"/>
  <c r="O17" i="6" l="1"/>
  <c r="N17" i="6"/>
  <c r="L17" i="6"/>
  <c r="K17" i="6"/>
  <c r="I17" i="6"/>
  <c r="G17" i="6"/>
  <c r="E17" i="6"/>
  <c r="O16" i="6"/>
  <c r="N16" i="6"/>
  <c r="L16" i="6"/>
  <c r="K16" i="6"/>
  <c r="I16" i="6"/>
  <c r="G16" i="6"/>
  <c r="E16" i="6"/>
  <c r="G70" i="6" l="1"/>
  <c r="E54" i="6" l="1"/>
  <c r="B54" i="6"/>
  <c r="O108" i="6" l="1"/>
  <c r="N108" i="6"/>
  <c r="L108" i="6"/>
  <c r="K108" i="6"/>
  <c r="I108" i="6"/>
  <c r="G108" i="6"/>
  <c r="E108" i="6"/>
  <c r="D108" i="6"/>
  <c r="O106" i="6"/>
  <c r="N106" i="6"/>
  <c r="L106" i="6"/>
  <c r="K106" i="6"/>
  <c r="I106" i="6"/>
  <c r="G106" i="6"/>
  <c r="E106" i="6"/>
  <c r="D106" i="6"/>
  <c r="O104" i="6"/>
  <c r="N104" i="6"/>
  <c r="L104" i="6"/>
  <c r="K104" i="6"/>
  <c r="I104" i="6"/>
  <c r="G104" i="6"/>
  <c r="E104" i="6"/>
  <c r="D104" i="6"/>
  <c r="O102" i="6"/>
  <c r="N102" i="6"/>
  <c r="L102" i="6"/>
  <c r="K102" i="6"/>
  <c r="I102" i="6"/>
  <c r="G102" i="6"/>
  <c r="E102" i="6"/>
  <c r="D102" i="6"/>
  <c r="O74" i="6"/>
  <c r="N74" i="6"/>
  <c r="L74" i="6"/>
  <c r="K74" i="6"/>
  <c r="I74" i="6"/>
  <c r="G74" i="6"/>
  <c r="E74" i="6"/>
  <c r="O72" i="6"/>
  <c r="N72" i="6"/>
  <c r="L72" i="6"/>
  <c r="K72" i="6"/>
  <c r="I72" i="6"/>
  <c r="G72" i="6"/>
  <c r="E72" i="6"/>
  <c r="D72" i="6"/>
  <c r="O70" i="6"/>
  <c r="N70" i="6"/>
  <c r="L70" i="6"/>
  <c r="K70" i="6"/>
  <c r="I70" i="6"/>
  <c r="E70" i="6"/>
  <c r="D70" i="6"/>
  <c r="O68" i="6"/>
  <c r="N68" i="6"/>
  <c r="L68" i="6"/>
  <c r="K68" i="6"/>
  <c r="I68" i="6"/>
  <c r="G68" i="6"/>
  <c r="E68" i="6"/>
  <c r="D68" i="6"/>
  <c r="O32" i="6"/>
  <c r="N32" i="6"/>
  <c r="L32" i="6"/>
  <c r="I32" i="6"/>
  <c r="G32" i="6"/>
  <c r="E32" i="6"/>
  <c r="D32" i="6"/>
  <c r="O30" i="6"/>
  <c r="N30" i="6"/>
  <c r="L30" i="6"/>
  <c r="K30" i="6"/>
  <c r="I30" i="6"/>
  <c r="G30" i="6"/>
  <c r="E30" i="6"/>
  <c r="D30" i="6"/>
  <c r="O28" i="6"/>
  <c r="N28" i="6"/>
  <c r="L28" i="6"/>
  <c r="K28" i="6"/>
  <c r="I28" i="6"/>
  <c r="G28" i="6"/>
  <c r="E28" i="6"/>
  <c r="D28" i="6"/>
  <c r="O26" i="6"/>
  <c r="N26" i="6"/>
  <c r="L26" i="6"/>
  <c r="K26" i="6"/>
  <c r="I26" i="6"/>
  <c r="G26" i="6"/>
  <c r="O20" i="6"/>
  <c r="N20" i="6"/>
  <c r="L20" i="6"/>
  <c r="K20" i="6"/>
  <c r="I20" i="6"/>
  <c r="G20" i="6"/>
  <c r="E20" i="6"/>
  <c r="D20" i="6"/>
  <c r="O18" i="6"/>
  <c r="N18" i="6"/>
  <c r="L18" i="6"/>
  <c r="K18" i="6"/>
  <c r="I18" i="6"/>
  <c r="G18" i="6"/>
  <c r="E18" i="6"/>
  <c r="D18" i="6"/>
  <c r="O15" i="6"/>
  <c r="N15" i="6"/>
  <c r="L15" i="6"/>
  <c r="K15" i="6"/>
  <c r="I15" i="6"/>
  <c r="G15" i="6"/>
  <c r="O14" i="6"/>
  <c r="N14" i="6"/>
  <c r="L14" i="6"/>
  <c r="K14" i="6"/>
  <c r="I14" i="6"/>
  <c r="G14" i="6"/>
  <c r="E14" i="6"/>
  <c r="D14" i="6"/>
  <c r="G50" i="6" l="1"/>
  <c r="F50" i="6"/>
  <c r="D50" i="6"/>
  <c r="C50" i="6"/>
  <c r="G54" i="6"/>
  <c r="F54" i="6"/>
  <c r="D54" i="6"/>
  <c r="C54" i="6"/>
  <c r="G53" i="6"/>
  <c r="F53" i="6"/>
  <c r="D53" i="6"/>
  <c r="C53" i="6"/>
  <c r="G52" i="6"/>
  <c r="F52" i="6"/>
  <c r="D52" i="6"/>
  <c r="C52" i="6"/>
  <c r="G55" i="6"/>
  <c r="F55" i="6"/>
  <c r="D55" i="6"/>
  <c r="C55" i="6"/>
  <c r="O36" i="6"/>
  <c r="N36" i="6"/>
  <c r="L36" i="6"/>
  <c r="K36" i="6"/>
  <c r="I36" i="6"/>
  <c r="G36" i="6"/>
  <c r="E36" i="6"/>
  <c r="D36" i="6"/>
  <c r="O34" i="6"/>
  <c r="N34" i="6"/>
  <c r="L34" i="6"/>
  <c r="K34" i="6"/>
  <c r="I34" i="6"/>
  <c r="G34" i="6"/>
  <c r="E34" i="6"/>
  <c r="D34" i="6"/>
  <c r="O37" i="6"/>
  <c r="N37" i="6"/>
  <c r="L37" i="6"/>
  <c r="K37" i="6"/>
  <c r="I37" i="6"/>
  <c r="G37" i="6"/>
  <c r="E37" i="6"/>
  <c r="D37" i="6"/>
  <c r="O35" i="6"/>
  <c r="N35" i="6"/>
  <c r="L35" i="6"/>
  <c r="K35" i="6"/>
  <c r="I35" i="6"/>
  <c r="G35" i="6"/>
  <c r="E35" i="6"/>
  <c r="D35" i="6"/>
  <c r="O31" i="6" l="1"/>
  <c r="N31" i="6"/>
  <c r="L31" i="6"/>
  <c r="K31" i="6"/>
  <c r="I31" i="6"/>
  <c r="G31" i="6"/>
  <c r="E31" i="6"/>
  <c r="D31" i="6"/>
  <c r="O29" i="6"/>
  <c r="N29" i="6"/>
  <c r="L29" i="6"/>
  <c r="K29" i="6"/>
  <c r="I29" i="6"/>
  <c r="G29" i="6"/>
  <c r="E29" i="6"/>
  <c r="D29" i="6"/>
  <c r="O27" i="6"/>
  <c r="N27" i="6"/>
  <c r="L27" i="6"/>
  <c r="K27" i="6"/>
  <c r="I27" i="6"/>
  <c r="G27" i="6"/>
  <c r="E27" i="6"/>
  <c r="D27" i="6"/>
  <c r="O25" i="6"/>
  <c r="N25" i="6"/>
  <c r="L25" i="6"/>
  <c r="K25" i="6"/>
  <c r="I25" i="6"/>
  <c r="G25" i="6"/>
  <c r="E25" i="6"/>
  <c r="D25" i="6"/>
  <c r="O21" i="6"/>
  <c r="N21" i="6"/>
  <c r="L21" i="6"/>
  <c r="K21" i="6"/>
  <c r="I21" i="6"/>
  <c r="G21" i="6"/>
  <c r="E21" i="6"/>
  <c r="D21" i="6"/>
  <c r="E116" i="6" l="1"/>
  <c r="B116" i="6"/>
  <c r="O103" i="6"/>
  <c r="L103" i="6"/>
  <c r="K103" i="6"/>
  <c r="I103" i="6"/>
  <c r="G103" i="6"/>
  <c r="E103" i="6"/>
  <c r="D103" i="6"/>
  <c r="I39" i="6"/>
  <c r="G39" i="6"/>
  <c r="I76" i="6"/>
  <c r="G76" i="6"/>
  <c r="G57" i="6"/>
  <c r="F57" i="6"/>
  <c r="D57" i="6"/>
  <c r="C57" i="6"/>
  <c r="G49" i="6"/>
  <c r="F49" i="6"/>
  <c r="D49" i="6"/>
  <c r="C49" i="6"/>
  <c r="G48" i="6"/>
  <c r="F48" i="6"/>
  <c r="D48" i="6"/>
  <c r="C48" i="6"/>
  <c r="G47" i="6"/>
  <c r="F47" i="6"/>
  <c r="D47" i="6"/>
  <c r="C47" i="6"/>
  <c r="O39" i="6"/>
  <c r="L39" i="6"/>
  <c r="K39" i="6"/>
  <c r="E39" i="6"/>
  <c r="D39" i="6"/>
  <c r="O13" i="6"/>
  <c r="L13" i="6"/>
  <c r="K13" i="6"/>
  <c r="I13" i="6"/>
  <c r="G13" i="6"/>
  <c r="E13" i="6"/>
  <c r="D13" i="6"/>
  <c r="N10" i="6"/>
  <c r="L10" i="6"/>
  <c r="K10" i="6"/>
  <c r="I10" i="6"/>
  <c r="G10" i="6"/>
  <c r="E10" i="6"/>
  <c r="D10" i="6"/>
  <c r="O7" i="6"/>
  <c r="L7" i="6"/>
  <c r="K7" i="6"/>
  <c r="I7" i="6"/>
  <c r="G7" i="6"/>
  <c r="E7" i="6"/>
  <c r="D7" i="6"/>
  <c r="N103" i="6" l="1"/>
  <c r="N7" i="6"/>
  <c r="O10" i="6"/>
  <c r="N13" i="6"/>
  <c r="N39" i="6"/>
  <c r="I107" i="6" l="1"/>
  <c r="I105" i="6"/>
  <c r="I101" i="6"/>
  <c r="G107" i="6"/>
  <c r="G105" i="6"/>
  <c r="G101" i="6"/>
  <c r="D107" i="6"/>
  <c r="D105" i="6"/>
  <c r="D101" i="6"/>
  <c r="I77" i="6" l="1"/>
  <c r="G77" i="6"/>
  <c r="E77" i="6"/>
  <c r="D77" i="6"/>
  <c r="G90" i="6" l="1"/>
  <c r="F90" i="6"/>
  <c r="D90" i="6"/>
  <c r="C90" i="6"/>
  <c r="O77" i="6"/>
  <c r="N77" i="6"/>
  <c r="L77" i="6"/>
  <c r="K77" i="6"/>
  <c r="O76" i="6"/>
  <c r="L76" i="6"/>
  <c r="K76" i="6"/>
  <c r="E76" i="6"/>
  <c r="D76" i="6"/>
  <c r="G116" i="6"/>
  <c r="F116" i="6"/>
  <c r="D116" i="6"/>
  <c r="C116" i="6"/>
  <c r="N107" i="6"/>
  <c r="L107" i="6"/>
  <c r="K107" i="6"/>
  <c r="E107" i="6"/>
  <c r="O105" i="6"/>
  <c r="L105" i="6"/>
  <c r="K105" i="6"/>
  <c r="E105" i="6"/>
  <c r="N101" i="6"/>
  <c r="L101" i="6"/>
  <c r="K101" i="6"/>
  <c r="E101" i="6"/>
  <c r="O73" i="6"/>
  <c r="N71" i="6"/>
  <c r="O69" i="6"/>
  <c r="N67" i="6"/>
  <c r="L67" i="6"/>
  <c r="L73" i="6"/>
  <c r="K73" i="6"/>
  <c r="I73" i="6"/>
  <c r="G73" i="6"/>
  <c r="E73" i="6"/>
  <c r="D73" i="6"/>
  <c r="O71" i="6"/>
  <c r="L71" i="6"/>
  <c r="K71" i="6"/>
  <c r="I71" i="6"/>
  <c r="G71" i="6"/>
  <c r="E71" i="6"/>
  <c r="D71" i="6"/>
  <c r="L69" i="6"/>
  <c r="K69" i="6"/>
  <c r="I69" i="6"/>
  <c r="G69" i="6"/>
  <c r="E69" i="6"/>
  <c r="D69" i="6"/>
  <c r="K67" i="6"/>
  <c r="I67" i="6"/>
  <c r="G67" i="6"/>
  <c r="E67" i="6"/>
  <c r="D67" i="6"/>
  <c r="O67" i="6" l="1"/>
  <c r="N73" i="6"/>
  <c r="N69" i="6"/>
  <c r="N76" i="6"/>
  <c r="O101" i="6"/>
  <c r="N105" i="6"/>
  <c r="O107" i="6"/>
</calcChain>
</file>

<file path=xl/sharedStrings.xml><?xml version="1.0" encoding="utf-8"?>
<sst xmlns="http://schemas.openxmlformats.org/spreadsheetml/2006/main" count="1914" uniqueCount="537">
  <si>
    <t>Billion bushels</t>
  </si>
  <si>
    <t>Percent (%)</t>
  </si>
  <si>
    <t>Media Source of Pre-report Trade Estimates</t>
  </si>
  <si>
    <t>67% Confidence Interval (CI)</t>
  </si>
  <si>
    <t>Low End of 67% CI</t>
  </si>
  <si>
    <t>High End of 67% CI</t>
  </si>
  <si>
    <t>90% Confidence Interval (CI)</t>
  </si>
  <si>
    <t>90% Confidence Interval</t>
  </si>
  <si>
    <r>
      <t xml:space="preserve">67% Confidence Interval       </t>
    </r>
    <r>
      <rPr>
        <sz val="8"/>
        <rFont val="Arial"/>
        <family val="2"/>
      </rPr>
      <t>(Root Mean Square Error)</t>
    </r>
  </si>
  <si>
    <t>Million bushels</t>
  </si>
  <si>
    <t xml:space="preserve">Vs 1 Year ago: Ending Stocks      USDA WASDE </t>
  </si>
  <si>
    <t>U.S. Crop Ending Stocks</t>
  </si>
  <si>
    <t>Low End of 90% CI</t>
  </si>
  <si>
    <t>High End of 90% CI</t>
  </si>
  <si>
    <t>Mln 480# bales</t>
  </si>
  <si>
    <t>DTN</t>
  </si>
  <si>
    <t>mmt</t>
  </si>
  <si>
    <t>World</t>
  </si>
  <si>
    <t>United States</t>
  </si>
  <si>
    <t>Total Foreign</t>
  </si>
  <si>
    <t>Major Exporters</t>
  </si>
  <si>
    <t>Argentina</t>
  </si>
  <si>
    <t>Australia</t>
  </si>
  <si>
    <t>Canada</t>
  </si>
  <si>
    <t>Major Importers</t>
  </si>
  <si>
    <t>Brazil</t>
  </si>
  <si>
    <t>China</t>
  </si>
  <si>
    <t>Selected Middle East</t>
  </si>
  <si>
    <t>North Africa</t>
  </si>
  <si>
    <t>Pakistan</t>
  </si>
  <si>
    <t>Southeast Asia</t>
  </si>
  <si>
    <t>India</t>
  </si>
  <si>
    <t>Former Soviet Union - 12 Countries</t>
  </si>
  <si>
    <t>Russia</t>
  </si>
  <si>
    <t>Kazakhstan</t>
  </si>
  <si>
    <t>Ukraine</t>
  </si>
  <si>
    <t>Japan</t>
  </si>
  <si>
    <t>Mexico</t>
  </si>
  <si>
    <t>Northern Africa &amp; Middle East</t>
  </si>
  <si>
    <t>Saudi Arabia</t>
  </si>
  <si>
    <t>South Korea</t>
  </si>
  <si>
    <t>World Wheat Production by Major Country / Region</t>
  </si>
  <si>
    <t>World Wheat Ending Stocks by         Major Country / Region</t>
  </si>
  <si>
    <t>World Coarse Grains Production by Major Country / Region</t>
  </si>
  <si>
    <t>World Coarse Grains Domestic Feed Use by Major Country / Region</t>
  </si>
  <si>
    <t>World Coarse Grains Ending Stocks   by Major Country / Region</t>
  </si>
  <si>
    <t>World Soybean Production by Major Country / Region</t>
  </si>
  <si>
    <t>Paraguay</t>
  </si>
  <si>
    <t>World Soybean Domestic Crush by Major Country / Region</t>
  </si>
  <si>
    <t>South Africa</t>
  </si>
  <si>
    <t>Egypt</t>
  </si>
  <si>
    <t>World Corn Imports                                   by Major Country / Region</t>
  </si>
  <si>
    <t>World Corn Domestic Feed Use                       by Major Country / Region</t>
  </si>
  <si>
    <t>Million Bushels</t>
  </si>
  <si>
    <t>World Crop Ending Stocks</t>
  </si>
  <si>
    <t>European Union - 28 Countries</t>
  </si>
  <si>
    <t>World Soybean Exports by Major Country / Region</t>
  </si>
  <si>
    <t>World Soybean Imports by Major Country / Region</t>
  </si>
  <si>
    <t>World Wheat Domestic Total Use by Major Country / Region</t>
  </si>
  <si>
    <t>World Wheat Domestic FSI Use by Major Country / Region</t>
  </si>
  <si>
    <t>World Coarse Grains Domestic Total Use by Major Country / Region</t>
  </si>
  <si>
    <t>World Coarse Grains Domestic FSI Use by Major Country / Region</t>
  </si>
  <si>
    <t>World Corn Domestic Total Use                       by Major Country / Region</t>
  </si>
  <si>
    <t>World Corn Domestic FSI Use                       by Major Country / Region</t>
  </si>
  <si>
    <t>World Soybean Domestic FSR by Major Country / Region</t>
  </si>
  <si>
    <t>World Soybean Domestic Total by Major Country / Region</t>
  </si>
  <si>
    <t>World Corn Exports by Major Country / Region</t>
  </si>
  <si>
    <t>World Corn Ending Stocks by Major Country / Region</t>
  </si>
  <si>
    <t>World Soybean Ending Stocks by Major Country / Region</t>
  </si>
  <si>
    <t>U.S. Crop Production</t>
  </si>
  <si>
    <t xml:space="preserve">Vs 1 Year ago: Production  USDA WASDE </t>
  </si>
  <si>
    <t>MMT</t>
  </si>
  <si>
    <t>USDA</t>
  </si>
  <si>
    <t>World Wheat Ending Stocks-to-Use by Major Country / Region</t>
  </si>
  <si>
    <t>World Coarse Grains Ending Stocks-to-Use by Major Country / Region</t>
  </si>
  <si>
    <t>World Corn Ending Stocks-to-Use by Major Country / Region</t>
  </si>
  <si>
    <t>World Soybean Ending Stocks-to-Use by Major Country / Region</t>
  </si>
  <si>
    <r>
      <t xml:space="preserve">Pre-report Trade Estimates: </t>
    </r>
    <r>
      <rPr>
        <b/>
        <sz val="8"/>
        <rFont val="Arial"/>
        <family val="2"/>
      </rPr>
      <t>Average</t>
    </r>
  </si>
  <si>
    <r>
      <t xml:space="preserve">USDA less </t>
    </r>
    <r>
      <rPr>
        <b/>
        <sz val="8"/>
        <rFont val="Arial"/>
        <family val="2"/>
      </rPr>
      <t>Average</t>
    </r>
    <r>
      <rPr>
        <sz val="8"/>
        <rFont val="Arial"/>
        <family val="2"/>
      </rPr>
      <t xml:space="preserve"> Trade Estimate</t>
    </r>
  </si>
  <si>
    <r>
      <t xml:space="preserve">% USDA </t>
    </r>
    <r>
      <rPr>
        <sz val="8"/>
        <rFont val="CG Times"/>
        <family val="1"/>
        <charset val="1"/>
      </rPr>
      <t>of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Average</t>
    </r>
    <r>
      <rPr>
        <sz val="8"/>
        <rFont val="Arial"/>
        <family val="2"/>
      </rPr>
      <t xml:space="preserve"> Trade Estimate</t>
    </r>
  </si>
  <si>
    <r>
      <t xml:space="preserve">Pre-report Trade Estimates: </t>
    </r>
    <r>
      <rPr>
        <b/>
        <sz val="8"/>
        <rFont val="Arial"/>
        <family val="2"/>
      </rPr>
      <t>Minimum</t>
    </r>
  </si>
  <si>
    <r>
      <t xml:space="preserve">USDA less </t>
    </r>
    <r>
      <rPr>
        <b/>
        <sz val="8"/>
        <rFont val="Arial"/>
        <family val="2"/>
      </rPr>
      <t>Minimum</t>
    </r>
    <r>
      <rPr>
        <sz val="8"/>
        <rFont val="Arial"/>
        <family val="2"/>
      </rPr>
      <t xml:space="preserve"> Trade Estimate</t>
    </r>
  </si>
  <si>
    <r>
      <t xml:space="preserve">Pre-report Trade Estimates: </t>
    </r>
    <r>
      <rPr>
        <b/>
        <sz val="8"/>
        <rFont val="Arial"/>
        <family val="2"/>
      </rPr>
      <t>Maximum</t>
    </r>
  </si>
  <si>
    <r>
      <t xml:space="preserve">USDA less </t>
    </r>
    <r>
      <rPr>
        <b/>
        <sz val="8"/>
        <rFont val="Arial"/>
        <family val="2"/>
      </rPr>
      <t>Maximum</t>
    </r>
    <r>
      <rPr>
        <sz val="8"/>
        <rFont val="Arial"/>
        <family val="2"/>
      </rPr>
      <t xml:space="preserve"> Trade Estimate</t>
    </r>
  </si>
  <si>
    <t>World Wheat Imports                                 by Major Country / Region</t>
  </si>
  <si>
    <t>World Wheat Exports                                by Major Country / Region</t>
  </si>
  <si>
    <t xml:space="preserve"> </t>
  </si>
  <si>
    <t>World Wheat Domestic Feed Use by Major Country / Region</t>
  </si>
  <si>
    <t>World Coarse Grains Imports by Major Country / Region</t>
  </si>
  <si>
    <t>U.S. &amp; World Crop Production**</t>
  </si>
  <si>
    <t>Year 2 less Year 1 World Ending Stocks</t>
  </si>
  <si>
    <t>Year 2 less Year 1 U.S. Ending Stocks</t>
  </si>
  <si>
    <t xml:space="preserve">WASDE Report Estimates </t>
  </si>
  <si>
    <t>Source</t>
  </si>
  <si>
    <t>x</t>
  </si>
  <si>
    <t>World Coarse Grains Exports by Major Country / Region</t>
  </si>
  <si>
    <t>Other FSU-12 Countries</t>
  </si>
  <si>
    <t>FSU-12 Countries less Ukraine</t>
  </si>
  <si>
    <t>FSU-12 Countries less Russia &amp; Ukraine</t>
  </si>
  <si>
    <t xml:space="preserve">    World Ending Stx/Use Less China</t>
  </si>
  <si>
    <t xml:space="preserve">    World Ending Stocks Less China</t>
  </si>
  <si>
    <t xml:space="preserve">   % of World Ending Stocks by China</t>
  </si>
  <si>
    <t>World less China</t>
  </si>
  <si>
    <t>% China of World</t>
  </si>
  <si>
    <t>2016 less 2015 Crop Production</t>
  </si>
  <si>
    <t xml:space="preserve">    World Production Less China</t>
  </si>
  <si>
    <t xml:space="preserve">   % of World Production by China</t>
  </si>
  <si>
    <t xml:space="preserve">    World Exports Less China</t>
  </si>
  <si>
    <t xml:space="preserve">   % of World Exports by China</t>
  </si>
  <si>
    <t xml:space="preserve">    World Imports Less China</t>
  </si>
  <si>
    <t xml:space="preserve">   % of World Imports by China</t>
  </si>
  <si>
    <t xml:space="preserve">    World Domestic Feed Use Less China</t>
  </si>
  <si>
    <t xml:space="preserve">   % of World Domestic Feed Use by China</t>
  </si>
  <si>
    <t xml:space="preserve">    World Domestic Total Use Less China</t>
  </si>
  <si>
    <t xml:space="preserve">   % of World Domestic Total Use by China</t>
  </si>
  <si>
    <t xml:space="preserve">    World Domestic FSI Use Less China</t>
  </si>
  <si>
    <t xml:space="preserve">   % of World Domestic FSI Use by China</t>
  </si>
  <si>
    <t>World Corn Production by Major Country / Region</t>
  </si>
  <si>
    <t>Wheat Production:   2015/16 (2 years ago)</t>
  </si>
  <si>
    <t>Wheat Exports:   2015/16 (2 years ago)</t>
  </si>
  <si>
    <t>Wheat Imports:   2015/16 (2 years ago)</t>
  </si>
  <si>
    <t>Wheat Feed Use:   2015/16 (2 years ago)</t>
  </si>
  <si>
    <t>Wheat Total Use:   2015/16 (2 years ago)</t>
  </si>
  <si>
    <t>Wheat FSI Use:   2015/16 (2 years ago)</t>
  </si>
  <si>
    <t>Wheat Ending Stocks:   2015/16 (2 years ago)</t>
  </si>
  <si>
    <t>Wheat %Stx/Use:   2015/16 (2 years ago)</t>
  </si>
  <si>
    <t>Corn Production:  2015/16 (2 years ago)</t>
  </si>
  <si>
    <t>Corn Exports:  2015/16 (2 years ago)</t>
  </si>
  <si>
    <t>Corn Imports:  2015/16 (2 years ago)</t>
  </si>
  <si>
    <t>Corn Feed Use:  2015/16 (2 years ago)</t>
  </si>
  <si>
    <t>Corn Total Use:  2015/16 (2 years ago)</t>
  </si>
  <si>
    <t>Corn FSI Use:  2015/16 (2 years ago)</t>
  </si>
  <si>
    <t>Corn Ending Stocks: 2015/16 (2 years ago)</t>
  </si>
  <si>
    <t>Corn %Stx/Use: 2015/16 (2 years ago)</t>
  </si>
  <si>
    <t>Coarse Grains Production:  2015/16  (2 years ago)</t>
  </si>
  <si>
    <t>Coarse Grains Exports:  2015/16  (2 years ago)</t>
  </si>
  <si>
    <t>Coarse Grains Imports:  2015/16  (2 years ago)</t>
  </si>
  <si>
    <t>Coarse Grains Feed Use:  2015/16  (2 years ago)</t>
  </si>
  <si>
    <t>Coarse Grains Total Use:  2015/16  (2 years ago)</t>
  </si>
  <si>
    <t>Coarse Grains FSI Use:  2015/16  (2 years ago)</t>
  </si>
  <si>
    <t>Coarse Grains End Stocks:  2015/16  (2 years ago)</t>
  </si>
  <si>
    <t>Coarse Grains % Stx/Use:  2015/16  (2 years ago)</t>
  </si>
  <si>
    <t>Soybean Production:  2015/16 (2 years ago)</t>
  </si>
  <si>
    <t>Soybean Exports:  2015/16 (2 years ago)</t>
  </si>
  <si>
    <t>Soybean Imports:  2015/16 (2 years ago)</t>
  </si>
  <si>
    <t>Soybean Crush:  2015/16 (2 years ago)</t>
  </si>
  <si>
    <t>Soybean Domestic Total Use:  2015/16 (2 years ago)</t>
  </si>
  <si>
    <t>Soybean Domestic FSR:  2015/16 (2 years ago)</t>
  </si>
  <si>
    <t>Soybean Ending Stocks:  2015/16 (2 years ago)</t>
  </si>
  <si>
    <t>Soybean % Stx/Use:  2015/16 (2 years ago)</t>
  </si>
  <si>
    <t>Reuters</t>
  </si>
  <si>
    <t>Brazil Corn: "Old Crop" 2016/17 Marketing Year</t>
  </si>
  <si>
    <t>Brazil Soybeans: "Old Crop" 2016/17 Marketing Year</t>
  </si>
  <si>
    <t>Argentina Corn: "Old Crop" 2016/17 Marketing Year</t>
  </si>
  <si>
    <t>Argentina Soybeans: "Old Crop" 2016/17 Marketing Year</t>
  </si>
  <si>
    <t>U.S. Corn: "Old Crop" 2016/17 Marketing Year</t>
  </si>
  <si>
    <t>U.S. Soybeans: "Old Crop" 2016/17 Marketing Year</t>
  </si>
  <si>
    <t>U.S. All Wheat: "Old Crop" 2016/17 Marketing Year</t>
  </si>
  <si>
    <t>U.S. Sorghum: "Old Crop" 2016/17 Marketing Year</t>
  </si>
  <si>
    <t>U.S. Cotton: "Old Crop" 2016/17 Marketing Year</t>
  </si>
  <si>
    <t xml:space="preserve">World Corn: "Old Crop" MY 2016/17 </t>
  </si>
  <si>
    <t xml:space="preserve">World Coarse Grains: "Old Crop" MY 2016/17 </t>
  </si>
  <si>
    <t xml:space="preserve">World Soybeans: "Old Crop" MY 2016/17 </t>
  </si>
  <si>
    <t xml:space="preserve">World All Wheat: "Old Crop" MY 2016/17 </t>
  </si>
  <si>
    <t>World Stocks less China &amp; India</t>
  </si>
  <si>
    <t>World Stocks less China &amp; India / Use</t>
  </si>
  <si>
    <t xml:space="preserve">Vs 1 Month ago: Production July 2017 USDA WASDE </t>
  </si>
  <si>
    <t xml:space="preserve">Vs 1 Month ago: Ending Stocks July 2017 USDA WASDE </t>
  </si>
  <si>
    <t xml:space="preserve">Vs 1 Month ago: Ending Stocks July 2017     USDA WASDE </t>
  </si>
  <si>
    <t xml:space="preserve">Crop Production September 2017 USDA WASDE </t>
  </si>
  <si>
    <t>USDA: September less July   Projection</t>
  </si>
  <si>
    <t>% September 2017 of July 2017 USDA Forecast</t>
  </si>
  <si>
    <t>% September 2017 MY 2016/17 of MY 2015/16</t>
  </si>
  <si>
    <t>A2. Historic Statistical Accuracy of September USDA U.S. Crop Production Forecasts (Source: September 2017 WASDE and Crop Production Reports)</t>
  </si>
  <si>
    <t xml:space="preserve">Ending Stocks September 2017 USDA WASDE </t>
  </si>
  <si>
    <t>USDA: September less July Projection</t>
  </si>
  <si>
    <t>% September 2017 Year 2 of Year 1 U.S. Ending Stocks</t>
  </si>
  <si>
    <t>B2. Historic Statistical Accuracy of September WASDE USDA U.S. Ending Stocks Forecasts (Source: September 2017 WASDE Report)</t>
  </si>
  <si>
    <t>C1. USDA September 12, 2017 World Ending Stocks Forecasts for "Old Crop" MY 2016/17 vs a) Pre-report Trade Est's, b) USDA July 2017 projections, &amp; C) USDA est's for the previous marketing year</t>
  </si>
  <si>
    <t xml:space="preserve">World Ending Stocks September 2017 USDA WASDE </t>
  </si>
  <si>
    <t>% September 2017 Year 2 of Year 1 World Ending Stocks</t>
  </si>
  <si>
    <t>C2. Historic Statistical Accuracy of September WASDE USDA World Ending Stocks Forecasts (Source: September 2017 WASDE Report)</t>
  </si>
  <si>
    <t>Part A. Production of U.S. &amp; South American Corn, Soybean, Wheat &amp; Sorghum in "New Crop" 2017/18, and "Old Crop" 2016/17 Marketing Years</t>
  </si>
  <si>
    <t>A1. USDA September 12, 2017 U.S. &amp; World Grain Production Forecasts for "New Crop" MY 2017/18 vs a) Pre-report Trade Estimates, and b) USDA estimates for "Old Crop" MY 2016/17</t>
  </si>
  <si>
    <t>U.S. Corn: "New Crop" 2017/18 Marketing Year</t>
  </si>
  <si>
    <t>**U.S. Corn: "New Crop" 2017/18 Harvested Acres (mln ac)</t>
  </si>
  <si>
    <t>**U.S. Corn: "New Crop" 2017/18 Yield (bushels/acre)</t>
  </si>
  <si>
    <t>U.S. Soybeans: "New Crop" 2017/18 Marketing Year</t>
  </si>
  <si>
    <t>**U.S. Soybean: "New Crop" 2017/18 Harvested Acres (mln ac)</t>
  </si>
  <si>
    <t>**U.S. Soybean: "New Crop" 2017/18 Yield (bushels/acre)</t>
  </si>
  <si>
    <t>U.S. All Wheat: "New Crop" 2017/18 Marketing Year</t>
  </si>
  <si>
    <t xml:space="preserve">  U.S. All Winter Wheat: "New Crop" 2017/18 Marketing Year</t>
  </si>
  <si>
    <t xml:space="preserve">  U.S. Hard Red Winter Wheat: "New Crop" 2017/18 Marketing Year</t>
  </si>
  <si>
    <t xml:space="preserve">  U.S. Soft Red Winter Wheat: "New Crop" 2017/18 Marketing Year</t>
  </si>
  <si>
    <t xml:space="preserve">  U.S. White Wheat: "New Crop" 2017/18 Marketing Year</t>
  </si>
  <si>
    <t xml:space="preserve">  U.S. Other Spring Wheat: "New Crop" 2017/18 Marketing Year</t>
  </si>
  <si>
    <t xml:space="preserve">  U.S. Hard Red Spring Wheat: "New Crop" 2017/18 Marketing Year</t>
  </si>
  <si>
    <t xml:space="preserve">  U.S. Durum Wheat: "New Crop" 2017/18 Marketing Year</t>
  </si>
  <si>
    <t>U.S. Grain Sorghum: "New Crop" 2017/18 Marketing Year</t>
  </si>
  <si>
    <t>**U.S. Grain Sorghum: "New Crop" 2017/18 Harvested Ac (mln ac)</t>
  </si>
  <si>
    <t>**U.S. Grain Sorghum: "New Crop" 2017/18 Yield (bushels/acre)</t>
  </si>
  <si>
    <t>Brazil Corn: "New Crop" 2017/18 Marketing Year</t>
  </si>
  <si>
    <t>Brazil Soybeans: "New Crop" 2017/18 Marketing Year</t>
  </si>
  <si>
    <t>Argentina Corn: "New Crop" 2017/18 Marketing Year</t>
  </si>
  <si>
    <t>Argentina Soybeans: "New Crop" 2017/18 Marketing Year</t>
  </si>
  <si>
    <t>World Wheat: "New Crop" 2017/18 Marketing Year</t>
  </si>
  <si>
    <t>World Coarse Grains: "New Crop" 2017/18 Marketing Year</t>
  </si>
  <si>
    <t>World Corn: "New Crop" 2017/18 Marketing Year</t>
  </si>
  <si>
    <t>World Soybeans: "New Crop" 2017/18 Marketing Year</t>
  </si>
  <si>
    <t>U.S. Cotton: "New Crop" 2017/18 Marketing Year</t>
  </si>
  <si>
    <t>World Corn: "New Crop" 2017/18 Marketing Year***</t>
  </si>
  <si>
    <t>Part B. U.S. Ending Stocks of Grain &amp; Oilseeds in the "New Crop" 2017/18 and "Old Crop" 2016/17 Marketing Years</t>
  </si>
  <si>
    <t>B1. USDA September 12, 2017 U.S. Ending Stocks Forecasts for "New Crop" MY 2017/18 vs a) Pre-report Trade Est's, and b) est's for "Old Crop" MY 2016/17</t>
  </si>
  <si>
    <t>U.S. Sorghum: "New Crop" 2017/18 Marketing Year</t>
  </si>
  <si>
    <t>Cotton: "New Crop" 2017/18 Marketing Year</t>
  </si>
  <si>
    <t>Part C. World Ending Stocks of Grain &amp; Oilseeds in tthe "New Crop" 2017/18 and "Old Crop" 2016/17 Marketing Years</t>
  </si>
  <si>
    <t xml:space="preserve">World Corn: "New Crop" MY 2017/18 </t>
  </si>
  <si>
    <t xml:space="preserve">World Coarse Grains: "New Crop" MY 2017/18 </t>
  </si>
  <si>
    <t xml:space="preserve">World Soybeans: "New Crop" MY 2017/18 </t>
  </si>
  <si>
    <t xml:space="preserve">World All Wheat: "New Crop" MY 2017/18 </t>
  </si>
  <si>
    <t xml:space="preserve">*World Corn: "New Crop" MY 2017/18 </t>
  </si>
  <si>
    <t>World Coarse Grains: "New Crop" MY 2017/18</t>
  </si>
  <si>
    <t>World Soybeans: "New Crop" MY 2017/18</t>
  </si>
  <si>
    <t>September Wheat   Production: "Old Crop" 2016/17</t>
  </si>
  <si>
    <t>September Wheat   Exports: "Old Crop" 2016/17</t>
  </si>
  <si>
    <t>September Wheat   Imports: "Old Crop" 2016/17</t>
  </si>
  <si>
    <t>September Wheat Feed Use: "Old Crop" 2016/17</t>
  </si>
  <si>
    <t>September Wheat Total Use: "Old Crop" 2016/17</t>
  </si>
  <si>
    <t>September Wheat   FSI Use: "Old Crop" 2016/17</t>
  </si>
  <si>
    <t>September Wheat   Ending Stocks: "Old Crop" 2016/17</t>
  </si>
  <si>
    <t>September Wheat   %Stx/Use: "Old Crop" 2016/17</t>
  </si>
  <si>
    <t>August Wheat Production: "Old Crop" 2016/17 (1 year ago)</t>
  </si>
  <si>
    <t>September Less August Wheat Production for "Old Crop" 2016/17</t>
  </si>
  <si>
    <t>August Wheat   Exports: "Old Crop" 2016/17 (1 year ago)</t>
  </si>
  <si>
    <t>September Less August Wheat Exports for "Old Crop" 2016/17</t>
  </si>
  <si>
    <t>August Wheat   Imports: "Old Crop" 2016/17 (1 year ago)</t>
  </si>
  <si>
    <t>September less August Wheat Imports for "Old Crop" 2016/17</t>
  </si>
  <si>
    <t>August Wheat   Feed Use: "Old Crop" 2016/17 (1 year ago)</t>
  </si>
  <si>
    <t>September Less August Wheat Feed Use for "Old Crop" 2016/17</t>
  </si>
  <si>
    <t>August Wheat   Total Use: "Old Crop" 2016/17 (1 year ago)</t>
  </si>
  <si>
    <t>September less August Wheat Total Use for "Old Crop" 2016/17</t>
  </si>
  <si>
    <t>August Wheat   FSI Use: "Old Crop" 2016/17 (1 year ago)</t>
  </si>
  <si>
    <t>September less August Wheat   FSI Use for "Old Crop" 2016/17</t>
  </si>
  <si>
    <t>August Wheat   Ending Stocks: "Old Crop" 2016/17 (1 year ago)</t>
  </si>
  <si>
    <t>September less August Wheat   Ending Stocks for "Old Crop" 2016/17</t>
  </si>
  <si>
    <t>August Wheat   %Stx/Use: "Old Crop" 2016/17 (1 year ago)</t>
  </si>
  <si>
    <t>September less August Wheat   %Stx/Use for "Old Crop" 2016/17</t>
  </si>
  <si>
    <t>USDA WASDE Projection of World Wheat Supply-Demand and Ending Stocks in "New Crop" 2017/18, "Old Crop" 2016/17, &amp; 2015/16 Marketing Years</t>
  </si>
  <si>
    <t>Table 1. Production Projections of World Wheat for "New Crop" 2017/18, "Old Crop" 2016/17, and 2015/16</t>
  </si>
  <si>
    <t xml:space="preserve">September Wheat   Production: "New Crop" 2017/18 </t>
  </si>
  <si>
    <t>Wheat Production: August  "New Crop" 2017/18 (1 month ago)</t>
  </si>
  <si>
    <t xml:space="preserve">"New Crop" 2017/18 Production: September Less August                     </t>
  </si>
  <si>
    <t xml:space="preserve">"New Crop" 2017/18 Production: % September of August </t>
  </si>
  <si>
    <t>"New Crop" 2017/18  Less "Old Crop" 2016/17 Production</t>
  </si>
  <si>
    <t>% "New Crop" 2017/18 of "Old Crop" 2016/17 Production</t>
  </si>
  <si>
    <t>"New Crop" 2017/18 Less 2015/16 Production</t>
  </si>
  <si>
    <t>% "New Crop" 2017/18 of 2015/16 Production</t>
  </si>
  <si>
    <t>Table 2. Export Projections of World Wheat for "New Crop" 2017/18, "Old Crop" 2016/17, and 2015/16</t>
  </si>
  <si>
    <t xml:space="preserve">September Wheat   Exports: "New Crop" 2017/18 </t>
  </si>
  <si>
    <t>Wheat Exports: August  "New Crop" 2017/18 (1 month ago)</t>
  </si>
  <si>
    <t xml:space="preserve">"New Crop" 2017/18 Exports: September Less August                     </t>
  </si>
  <si>
    <t xml:space="preserve">"New Crop" 2017/18 Exports: % September of August </t>
  </si>
  <si>
    <t>"New Crop" 2017/18 Less "Old Crop" 2016/17 Exports</t>
  </si>
  <si>
    <t>% "New Crop" 2017/18 of "Old Crop" 2016/17 Exports</t>
  </si>
  <si>
    <t>"New Crop" 2017/18 Less 2015/16 Exports</t>
  </si>
  <si>
    <t>% "New Crop" 2017/18 of 2015/16 Exports</t>
  </si>
  <si>
    <t>Table 3. Import Projections of World Wheat for "New Crop" 2017/18, "Old Crop" 2016/17, and 2015/16</t>
  </si>
  <si>
    <t xml:space="preserve">September Wheat   Imports: "New Crop" 2017/18 </t>
  </si>
  <si>
    <t>Wheat Imports: August  "New Crop" 2017/18 (1 month ago)</t>
  </si>
  <si>
    <t xml:space="preserve">"New Crop" 2017/18 Imports: September Less August                     </t>
  </si>
  <si>
    <t xml:space="preserve">"New Crop" 2017/18 Imports: % September of August </t>
  </si>
  <si>
    <t>"New Crop" 2017/18 Less "Old Crop" 2016/17 Imports</t>
  </si>
  <si>
    <t>% "New Crop" 2017/18 of "Old Crop" 2016/17 Imports</t>
  </si>
  <si>
    <t>"New Crop" 2017/18 Less 2015/16 Imports</t>
  </si>
  <si>
    <t>% "New Crop" 2017/18 of 2015/16 Imports</t>
  </si>
  <si>
    <t>Table 4. Domestic Feed Use Projections of World Wheat for "New Crop" 2017/18, "Old Crop" 2016/17, and 2015/16</t>
  </si>
  <si>
    <t xml:space="preserve">September Wheat   Feed Use: "New Crop" 2017/18 </t>
  </si>
  <si>
    <t>Wheat Feed Use: August  "New Crop" 2017/18 (1 month ago)</t>
  </si>
  <si>
    <t xml:space="preserve">"New Crop" 2017/18 Feed Use: September less August                     </t>
  </si>
  <si>
    <t xml:space="preserve">"New Crop" 2017/18 Feed Use: % September of August </t>
  </si>
  <si>
    <t>"New Crop" 2017/18 Less "Old Crop" 2016/17 Feed Use</t>
  </si>
  <si>
    <t>% "New Crop" 2017/18 of "Old Crop" 2016/17 Feed Use</t>
  </si>
  <si>
    <t>"New Crop" 2017/18 Less 2015/16 Feed Use</t>
  </si>
  <si>
    <t>% "New Crop" 2017/18 of 2015/16 Feed Use</t>
  </si>
  <si>
    <t>Table 5. Domestic Total Use Projections of World Wheat for "New Crop" 2017/18, "Old Crop" 2016/17, and 2015/16</t>
  </si>
  <si>
    <t xml:space="preserve">September Wheat Total Use: "New Crop" 2017/18 </t>
  </si>
  <si>
    <t>Wheat Total Use: August  "New Crop" 2017/18 (1 month ago)</t>
  </si>
  <si>
    <t xml:space="preserve">"New Crop" 2017/18 Total Use: September less August                     </t>
  </si>
  <si>
    <t xml:space="preserve">"New Crop" 2017/18 Total Use: % September of August </t>
  </si>
  <si>
    <t>"New Crop" 2017/18 Total Use Less "Old Crop" 2016/17 Total Use</t>
  </si>
  <si>
    <t>% "New Crop" 2017/18 Total Use of "Old Crop" 2016/17 Total Use</t>
  </si>
  <si>
    <t>"New Crop" 2017/18 Prodn Less   2015/16 Total Use</t>
  </si>
  <si>
    <t>% "New Crop" 2017/18 Total Use of 2015/16 Total Use</t>
  </si>
  <si>
    <t>Table 6. Domestic FSI Use Projections of World Wheat for "New Crop" 2017/18, "Old Crop" 2016/17, and 2015/16</t>
  </si>
  <si>
    <t xml:space="preserve">September Wheat   FSI Use: "New Crop" 2017/18 </t>
  </si>
  <si>
    <t>Wheat FSI Use: August  "New Crop" 2017/18 (1 month ago)</t>
  </si>
  <si>
    <t xml:space="preserve">"New Crop" 2017/18 FSI Use: September less August                     </t>
  </si>
  <si>
    <t xml:space="preserve">"New Crop" 2017/18 FSI Use: % September of August </t>
  </si>
  <si>
    <t>"New Crop" 2017/18 Less "Old Crop" 2016/17 FSI Use</t>
  </si>
  <si>
    <t>% "New Crop" 2017/18 of "Old Crop" 2016/17 FSI Use</t>
  </si>
  <si>
    <t>"New Crop" 2017/18 Less 2015/16 FSI Use</t>
  </si>
  <si>
    <t>% "New Crop" 2017/18 of 2015/16 FSI Use</t>
  </si>
  <si>
    <t>Table 7. Ending Stocks Projections of World Wheat for "New Crop" 2017/18, "Old Crop" 2016/17, and 2015/16</t>
  </si>
  <si>
    <t xml:space="preserve">September Wheat   Ending Stocks: "New Crop" 2017/18 </t>
  </si>
  <si>
    <t>Wheat Ending Stocks: August  "New Crop" 2017/18 (1 month ago)</t>
  </si>
  <si>
    <t xml:space="preserve">"New Crop" 2017/18 Ending Stocks: September less August                     </t>
  </si>
  <si>
    <t xml:space="preserve">"New Crop" 2017/18 Ending Stocks: % September of August </t>
  </si>
  <si>
    <t>"New Crop" 2017/18 Less "Old Crop" 2016/17 Ending Stocks</t>
  </si>
  <si>
    <t>% "New Crop" 2017/18 of "Old Crop" 2016/17 Ending Stocks</t>
  </si>
  <si>
    <t>"New Crop" 2017/18 Less2015/16 Ending Stocks</t>
  </si>
  <si>
    <t>% "New Crop" 2017/18 of 2015/16 Ending Stocks</t>
  </si>
  <si>
    <t>Table 7. Ending Stocks-to-Use Projections of World Wheat for "New Crop" 2017/18, "Old Crop" 2016/17, and 2015/16</t>
  </si>
  <si>
    <t xml:space="preserve">September Wheat   %Stx/Use: "New Crop" 2017/18 </t>
  </si>
  <si>
    <t>Wheat %Stx/Use: August  "New Crop" 2017/18 (1 month ago)</t>
  </si>
  <si>
    <t xml:space="preserve">"New Crop" 2017/18 %Stx/Use: September less August                     </t>
  </si>
  <si>
    <t xml:space="preserve">"New Crop" 2017/18 %Stx/Use: % September of August </t>
  </si>
  <si>
    <t>"New Crop" 2017/18 %Stx/Use Less "Old Crop" 2016/17 %Stx/Use</t>
  </si>
  <si>
    <t>% "New Crop" 2017/18 %Stx/Use of "Old Crop" 2016/17 %Stx/Use</t>
  </si>
  <si>
    <t>"New Crop" 2017/18 Prodn Less   2015/16 %Stx/Use</t>
  </si>
  <si>
    <t>% "New Crop" 2017/18 %Stx/Use of 2015/16 %Stx/Use</t>
  </si>
  <si>
    <t>September Corn Production: "Old Crop" 2016/17</t>
  </si>
  <si>
    <t>September Corn Exports: "Old Crop" 2016/17</t>
  </si>
  <si>
    <t>September Corn Imports: "Old Crop" 2016/17</t>
  </si>
  <si>
    <t>September Corn Feed Use: "Old Crop" 2016/17</t>
  </si>
  <si>
    <t>September Corn Total Use: "Old Crop" 2016/17</t>
  </si>
  <si>
    <t>September Corn FSI Use: "Old Crop" 2016/17</t>
  </si>
  <si>
    <t>September Corn Ending Stocks: "Old Crop" 2016/17</t>
  </si>
  <si>
    <t>September Corn %Stx/Use: "Old Crop" 2016/17</t>
  </si>
  <si>
    <t>August Corn Production: "Old Crop" 2016/17 (1 year ago)</t>
  </si>
  <si>
    <t>September Less August Corn Production for "Old Crop" 2016/17</t>
  </si>
  <si>
    <t>August Corn Exports: "Old Crop" 2016/17 (1 year ago)</t>
  </si>
  <si>
    <t>September Less August Corn Exports for "Old Crop" 2016/17</t>
  </si>
  <si>
    <t>August Corn Imports: "Old Crop" 2016/17 (1 year ago)</t>
  </si>
  <si>
    <t>September Less August Corn Imports for "Old Crop" 2016/17</t>
  </si>
  <si>
    <t>August Corn Feed Use: "Old Crop" 2016/17 (1 year ago)</t>
  </si>
  <si>
    <t>September Less August Corn Feed Use for "Old Crop" 2016/17</t>
  </si>
  <si>
    <t>August Corn Total Use: "Old Crop" 2016/17 (1 year ago)</t>
  </si>
  <si>
    <t>September Less August Corn Total Use for "Old Crop" 2016/17</t>
  </si>
  <si>
    <t>August Corn FSI Use: "Old Crop" 2016/17 (1 year ago)</t>
  </si>
  <si>
    <t>September Less August Corn FSI Use for "Old Crop" 2016/17</t>
  </si>
  <si>
    <t>August Corn Ending Stocks: "Old Crop" 2016/17 (1 year ago)</t>
  </si>
  <si>
    <t>September Less August Corn Ending Stocks for "Old Crop" 2016/17</t>
  </si>
  <si>
    <t>August Corn %Stx/Use: "Old Crop" 2016/17 (1 year ago)</t>
  </si>
  <si>
    <t>September Less August Corn %Stx/Use for "Old Crop" 2016/17</t>
  </si>
  <si>
    <t>USDA WASDE Projection of World Corn Supply-Demand and Ending Stocks in "New Crop" 2017/18, "Old Crop" 2016/17, &amp; 2015/16 Marketing Years</t>
  </si>
  <si>
    <t>Table 1. Production Projections of World Corn for "New Crop" 2017/18, "Old Crop" 2016/17, and 2015/16</t>
  </si>
  <si>
    <t xml:space="preserve">September Corn Production: "New Crop" 2017/18 </t>
  </si>
  <si>
    <t>Corn Production: August "New Crop" 2017/18 (1 month ago)</t>
  </si>
  <si>
    <t xml:space="preserve">"New Crop" 2017/18 Production: September Less August                    </t>
  </si>
  <si>
    <t>"New Crop" 2017/18 Production: % September of August</t>
  </si>
  <si>
    <t>"New Crop" 2017/18 Less "Old Crop" 2016/17 Production</t>
  </si>
  <si>
    <t>Table 2. Export Projections of World Corn for "New Crop" 2017/18, "Old Crop" 2016/17, and 2015/16</t>
  </si>
  <si>
    <t xml:space="preserve">September Corn Exports: "New Crop" 2017/18 </t>
  </si>
  <si>
    <t>Corn Exports: August "New Crop" 2017/18 (1 month ago)</t>
  </si>
  <si>
    <t xml:space="preserve">"New Crop" 2017/18 Exports: September Less August                    </t>
  </si>
  <si>
    <t>"New Crop" 2017/18 Exports: % September of August</t>
  </si>
  <si>
    <t>Table 3. Import Projections of World Corn for "New Crop" 2017/18, "Old Crop" 2016/17, and 2015/16</t>
  </si>
  <si>
    <t xml:space="preserve">September Corn Imports: "New Crop" 2017/18 </t>
  </si>
  <si>
    <t>Corn Imports: August "New Crop" 2017/18 (1 month ago)</t>
  </si>
  <si>
    <t xml:space="preserve">"New Crop" 2017/18 Imports: September Less August                    </t>
  </si>
  <si>
    <t>"New Crop" 2017/18 Imports: % September of August</t>
  </si>
  <si>
    <t>Table 4. Domestic Feed Use Projections of World Corn for "New Crop" 2017/18, "Old Crop" 2016/17, and 2015/16</t>
  </si>
  <si>
    <t xml:space="preserve">September Corn Feed Use: "New Crop" 2017/18 </t>
  </si>
  <si>
    <t>Corn Feed Use: August "New Crop" 2017/18 (1 month ago)</t>
  </si>
  <si>
    <t xml:space="preserve">"New Crop" 2017/18 Feed Use: September Less August                    </t>
  </si>
  <si>
    <t>"New Crop" 2017/18 Feed Use: % September of August</t>
  </si>
  <si>
    <t>Table 5. Domestic Total Use Projections of World Corn for "New Crop" 2017/18, "Old Crop" 2016/17, and 2015/16</t>
  </si>
  <si>
    <t xml:space="preserve">September Corn Total Use: "New Crop" 2017/18 </t>
  </si>
  <si>
    <t>Corn Total Use: August "New Crop" 2017/18 (1 month ago)</t>
  </si>
  <si>
    <t xml:space="preserve">"New Crop" 2017/18 Total Use: September Less August                    </t>
  </si>
  <si>
    <t>"New Crop" 2017/18 Total Use: % September of August</t>
  </si>
  <si>
    <t>"New Crop" 2017/18 Less "Old Crop" 2016/17 Total Use</t>
  </si>
  <si>
    <t>% "New Crop" 2017/18 of "Old Crop" 2016/17 Total Use</t>
  </si>
  <si>
    <t>"New Crop" 2017/18 Less 2015/16 Total Use</t>
  </si>
  <si>
    <t>% "New Crop" 2017/18 of  2015/16 Total Use</t>
  </si>
  <si>
    <t>Table 6. Domestic FSI Use Projections of World Corn for "New Crop" 2017/18, "Old Crop" 2016/17, and  2015/16</t>
  </si>
  <si>
    <t xml:space="preserve">September Corn FSI Use: "New Crop" 2017/18 </t>
  </si>
  <si>
    <t>Corn FSI Use: August "New Crop" 2017/18 (1 month ago)</t>
  </si>
  <si>
    <t xml:space="preserve">"New Crop" 2017/18 FSI Use: September Less August                    </t>
  </si>
  <si>
    <t>"New Crop" 2017/18 FSI Use: % September of August</t>
  </si>
  <si>
    <t>Table 7. Ending Stocks Projections of World Corn for "New Crop" 2017/18, "Old Crop" 2016/17, and 2015/16</t>
  </si>
  <si>
    <t xml:space="preserve">September Corn Ending Stocks: "New Crop" 2017/18 </t>
  </si>
  <si>
    <t>Corn Ending Stocks: August "New Crop" 2017/18 (1 month ago)</t>
  </si>
  <si>
    <t xml:space="preserve">"New Crop" 2017/18 Ending Stocks: September Less August                    </t>
  </si>
  <si>
    <t>"New Crop" 2017/18 Ending Stocks: % September of August</t>
  </si>
  <si>
    <t>"New Crop" 2017/18 Less 2015/16 Ending Stocks</t>
  </si>
  <si>
    <t>Table 8. Ending Stocks-to-Use Projections of World Corn for "New Crop" 2017/18, "Old Crop" 2016/17, and  2015/16</t>
  </si>
  <si>
    <t xml:space="preserve">September Corn %Stx/Use: "New Crop" 2017/18 </t>
  </si>
  <si>
    <t>Corn %Stx/Use: August "New Crop" 2017/18 (1 month ago)</t>
  </si>
  <si>
    <t xml:space="preserve">"New Crop" 2017/18 %Stx/Use: September Less August                    </t>
  </si>
  <si>
    <t>"New Crop" 2017/18 %Stx/Use: % September of August</t>
  </si>
  <si>
    <t>"New Crop" 2017/18 Less "Old Crop" 2016/17 %Stx/Use</t>
  </si>
  <si>
    <t>% "New Crop" 2017/18 of "Old Crop" 2016/17 %Stx/Use</t>
  </si>
  <si>
    <t>"New Crop" 2017/18 Less 2015/16 %Stx/Use</t>
  </si>
  <si>
    <t>% "New Crop" 2017/18 of 2015/16 %Stx/Use</t>
  </si>
  <si>
    <t>September Coarse Grains Production: "Old Crop" 2016/17</t>
  </si>
  <si>
    <t>September Coarse Grains Exports: "Old Crop" 2016/17</t>
  </si>
  <si>
    <t>September Coarse Grains Imports: "Old Crop" 2016/17</t>
  </si>
  <si>
    <t>September Coarse Grains Feed Use: "Old Crop" 2016/17</t>
  </si>
  <si>
    <t>September Coarse Grains Total Use: "Old Crop" 2016/17</t>
  </si>
  <si>
    <t>September Coarse Grains FSI Use: "Old Crop" 2016/17</t>
  </si>
  <si>
    <t>September Coarse Grains End Stocks: "Old Crop" 2016/17</t>
  </si>
  <si>
    <t>September Coarse Grains % Stx/Use: "Old Crop" 2016/17</t>
  </si>
  <si>
    <t>August Coarse Grains Production: "Old Crop" 2016/17 (1 year ago)</t>
  </si>
  <si>
    <t>September Less August Coarse Grains Production for "Old Crop" 2016/17</t>
  </si>
  <si>
    <t>August Coarse Grains Exports: "Old Crop" 2016/17 (1 year ago)</t>
  </si>
  <si>
    <t xml:space="preserve"> September Less August Coarse Grains Exports for "Old Crop" 2016/17</t>
  </si>
  <si>
    <t>August Coarse Grains Imports: "Old Crop" 2016/17 (1 year ago)</t>
  </si>
  <si>
    <t>September Less August Coarse Grains Imports for "Old Crop" 2016/17</t>
  </si>
  <si>
    <t>August Coarse Grains Feed Use: "Old Crop" 2016/17 (1 year ago)</t>
  </si>
  <si>
    <t>September Less August Coarse Grains Feed Use for "Old Crop" 2016/17</t>
  </si>
  <si>
    <t>August Coarse Grains Total Use: "Old Crop" 2016/17 (1 year ago)</t>
  </si>
  <si>
    <t>September Less August Coarse Grains Total Use for "Old Crop" 2016/17</t>
  </si>
  <si>
    <t>August Coarse Grains FSI Use: "Old Crop" 2016/17 (1 year ago)</t>
  </si>
  <si>
    <t>September Less August Coarse Grains FSI Use for "Old Crop" 2016/17</t>
  </si>
  <si>
    <t>August Coarse Grains End Stocks: "Old Crop" 2016/17 (1 year ago)</t>
  </si>
  <si>
    <t>September Less August Coarse Grains End Stocks for "Old Crop" 2016/17</t>
  </si>
  <si>
    <t>August Coarse Grains % Stx/Use: "Old Crop" 2016/17 (1 year ago)</t>
  </si>
  <si>
    <t>September Less August Coarse Grains % Stx/Use for "Old Crop" 2016/17</t>
  </si>
  <si>
    <t>USDA WASDE Projection of World Coarse Grains Supply-Demand and Ending Stocks in "New Crop" 2017/18, "Old Crop" 2016/17, &amp; 2015/16 Marketing Years</t>
  </si>
  <si>
    <t xml:space="preserve">Table 1. Production Projections of World Coarse Grains for "New Crop" 2017/18, "Old Crop" 2016/17, and 2015/16  </t>
  </si>
  <si>
    <t xml:space="preserve">September Coarse Grains Production: "New Crop" 2017/18 </t>
  </si>
  <si>
    <t>Coarse Grains Production: August "New Crop" 2017/18 (1 month ago)</t>
  </si>
  <si>
    <t>"New Crop" 2017/18 Less 2015/16  Production</t>
  </si>
  <si>
    <t>% "New Crop" 2017/18 of 2015/16  Production</t>
  </si>
  <si>
    <t xml:space="preserve">Table 2. Export Projections of World Coarse Grains for "New Crop" 2017/18, "Old Crop" 2016/17, and 2015/16  </t>
  </si>
  <si>
    <t xml:space="preserve">September Coarse Grains Exports: "New Crop" 2017/18 </t>
  </si>
  <si>
    <t>Coarse Grains Exports: August "New Crop" 2017/18 (1 month ago)</t>
  </si>
  <si>
    <t>"New Crop" 2017/18 Less 2015/16  Exports</t>
  </si>
  <si>
    <t>% "New Crop" 2017/18 of 2015/16  Exports</t>
  </si>
  <si>
    <t xml:space="preserve">Table 3. Import Projections of World Coarse Grains for "New Crop" 2017/18, "Old Crop" 2016/17, and 2015/16  </t>
  </si>
  <si>
    <t xml:space="preserve">September Coarse Grains Imports: "New Crop" 2017/18 </t>
  </si>
  <si>
    <t>Coarse Grains Imports: August "New Crop" 2017/18 (1 month ago)</t>
  </si>
  <si>
    <t>"New Crop" 2017/18 Less 2015/16  Imports</t>
  </si>
  <si>
    <t>% "New Crop" 2017/18 of 2015/16  Imports</t>
  </si>
  <si>
    <t xml:space="preserve">Table 4. Domestic Feed Use Projections of World Coarse Grains for "New Crop" 2017/18, "Old Crop" 2016/17, and 2015/16  </t>
  </si>
  <si>
    <t xml:space="preserve">September Coarse Grains Feed Use: "New Crop" 2017/18 </t>
  </si>
  <si>
    <t>Coarse Grains Feed Use: August "New Crop" 2017/18 (1 month ago)</t>
  </si>
  <si>
    <t>"New Crop" 2017/18 Less 2015/16  Feed Use</t>
  </si>
  <si>
    <t>% "New Crop" 2017/18 of 2015/16  Feed Use</t>
  </si>
  <si>
    <t xml:space="preserve">Table 5. Domestic Total Use Projections of World Coarse Grains for "New Crop" 2017/18, "Old Crop" 2016/17, and 2015/16  </t>
  </si>
  <si>
    <t xml:space="preserve">September Coarse Grains Total Use: "New Crop" 2017/18 </t>
  </si>
  <si>
    <t>Coarse Grains Total Use: August "New Crop" 2017/18 (1 month ago)</t>
  </si>
  <si>
    <t>"New Crop" 2017/18 Less 2015/16  Total Use</t>
  </si>
  <si>
    <t>% "New Crop" 2017/18 of 2015/16  Total Use</t>
  </si>
  <si>
    <t xml:space="preserve">Table 6. Domestic Food, Seed and FSI Use Projections of World Coarse Grains for "New Crop" 2017/18, "Old Crop" 2016/17, and 2015/16  </t>
  </si>
  <si>
    <t xml:space="preserve">September Coarse Grains FSI Use: "New Crop" 2017/18 </t>
  </si>
  <si>
    <t>Coarse Grains FSI Use: August "New Crop" 2017/18 (1 month ago)</t>
  </si>
  <si>
    <t>"New Crop" 2017/18 Less 2015/16  FSI Use</t>
  </si>
  <si>
    <t xml:space="preserve">Table 7. Ending Stocks Projections of World Coarse Grains for "New Crop" 2017/18, "Old Crop" 2016/17, and 2015/16  </t>
  </si>
  <si>
    <t xml:space="preserve">September Coarse Grains End Stocks: "New Crop" 2017/18 </t>
  </si>
  <si>
    <t>Coarse Grains End Stocks: August "New Crop" 2017/18 (1 month ago)</t>
  </si>
  <si>
    <t xml:space="preserve">"New Crop" 2017/18 End Stocks: September Less August                    </t>
  </si>
  <si>
    <t>"New Crop" 2017/18 End Stocks: % September of August</t>
  </si>
  <si>
    <t>"New Crop" 2017/18 Less "Old Crop" 2016/17 End Stocks</t>
  </si>
  <si>
    <t>% "New Crop" 2017/18 of "Old Crop" 2016/17 End Stocks</t>
  </si>
  <si>
    <t>"New Crop" 2017/18 Less 2015/16  End Stocks</t>
  </si>
  <si>
    <t>% "New Crop" 2017/18 of 2015/16  End Stocks</t>
  </si>
  <si>
    <t xml:space="preserve">Table 8. Ending Stocks-to-Use Projections of World Coarse Grains for "New Crop" 2017/18, "Old Crop" 2016/17, and 2015/16  </t>
  </si>
  <si>
    <t xml:space="preserve">September Coarse Grains % Stx/Use: "New Crop" 2017/18 </t>
  </si>
  <si>
    <t>Coarse Grains % Stx/Use: August "New Crop" 2017/18 (1 month ago)</t>
  </si>
  <si>
    <t xml:space="preserve">"New Crop" 2017/18 % Stx/Use: September Less August                    </t>
  </si>
  <si>
    <t>"New Crop" 2017/18 % Stx/Use: % September of August</t>
  </si>
  <si>
    <t>"New Crop" 2017/18 % Stx/Use Less "Old Crop" 2016/17 % Stx/Use</t>
  </si>
  <si>
    <t>% "New Crop" 2017/18 % Stx/Use of "Old Crop" 2016/17 % Stx/Use</t>
  </si>
  <si>
    <t>"New Crop" 2017/18 Prodn Less  2015/16  % Stx/Use</t>
  </si>
  <si>
    <t>% "New Crop" 2017/18 % Stx/Use of  2015/16  % Stx/Use</t>
  </si>
  <si>
    <t>September Soybean Production: "Old Crop" 2016/17</t>
  </si>
  <si>
    <t>September Soybean Exports: "Old Crop" 2016/17</t>
  </si>
  <si>
    <t>September Soybean Imports: "Old Crop" 2016/17</t>
  </si>
  <si>
    <t>September Soybean Crush: "Old Crop" 2016/17</t>
  </si>
  <si>
    <t>September Soybean Domestic Total Use: "Old Crop" 2016/17</t>
  </si>
  <si>
    <t>September Soybean Domestic FSR: "Old Crop" 2016/17</t>
  </si>
  <si>
    <t>September Soybean Ending Stocks: "Old Crop" 2016/17</t>
  </si>
  <si>
    <t>September Soybean % Stx/Use: "Old Crop" 2016/17</t>
  </si>
  <si>
    <t>August Soybean Production: "Old Crop" 2016/17 (1 year ago)</t>
  </si>
  <si>
    <t>September Less August Soybean Production for "Old Crop" 2016/17</t>
  </si>
  <si>
    <t>August Soybean Exports: "Old Crop" 2016/17 (1 year ago)</t>
  </si>
  <si>
    <t>September Less August Soybean Exports for "Old Crop" 2016/17</t>
  </si>
  <si>
    <t>August Soybean Imports: "Old Crop" 2016/17 (1 year ago)</t>
  </si>
  <si>
    <t>September Less August Soybean Imports for "Old Crop" 2016/17</t>
  </si>
  <si>
    <t>August Soybean Crush: "Old Crop" 2016/17 (1 year ago)</t>
  </si>
  <si>
    <t>September Less August Soybean Crush for "Old Crop" 2016/17</t>
  </si>
  <si>
    <t>August Soybean Domestic Total Use: "Old Crop" 2016/17 (1 year ago)</t>
  </si>
  <si>
    <t>September Less August Soybean Domestic Total Use for "Old Crop" 2016/17</t>
  </si>
  <si>
    <t>August Soybean Domestic FSR: "Old Crop" 2016/17 (1 year ago)</t>
  </si>
  <si>
    <t>September Less August Soybean Domestic FSR for "Old Crop" 2016/17</t>
  </si>
  <si>
    <t>August Soybean Ending Stocks: "Old Crop" 2016/17 (1 year ago)</t>
  </si>
  <si>
    <t>September Less August Soybean Ending Stocks for "Old Crop" 2016/17</t>
  </si>
  <si>
    <t>August Soybean % Stx/Use: "Old Crop" 2016/17 (1 year ago)</t>
  </si>
  <si>
    <t>September Less August Soybean % Stx/Use for "Old Crop" 2016/17</t>
  </si>
  <si>
    <t>USDA WASDE Projection of World Soybean Supply-Demand and Ending Stocks in "New Crop" 2017/18, "Old Crop" 2016/17, &amp; 2015/16 Marketing Years</t>
  </si>
  <si>
    <t>Table 1. Production Projections of World Soybean for "New Crop" 2017/18, "Old Crop" 2016/17, and  2015/16</t>
  </si>
  <si>
    <t xml:space="preserve">September Soybean Production: "New Crop" 2017/18 </t>
  </si>
  <si>
    <t>Soybean Production: August "New Crop" 2017/18 (1 month ago)</t>
  </si>
  <si>
    <t>Table 2. Export Projections of World Soybean for "New Crop" 2017/18, "Old Crop" 2016/17, and 2015/16</t>
  </si>
  <si>
    <t xml:space="preserve">September Soybean Exports: "New Crop" 2017/18 </t>
  </si>
  <si>
    <t>Soybean Exports: August "New Crop" 2017/18 (1 month ago)</t>
  </si>
  <si>
    <t>% "New Crop" 2017/18 Exports of  2015/16 Exports</t>
  </si>
  <si>
    <t>Table 3. Import Projections of World Soybean for "New Crop" 2017/18, "Old Crop" 2016/17, and  2015/16</t>
  </si>
  <si>
    <t xml:space="preserve">September Soybean Imports: "New Crop" 2017/18 </t>
  </si>
  <si>
    <t>Soybean Imports: August "New Crop" 2017/18 (1 month ago)</t>
  </si>
  <si>
    <t>Table 4. Domestic Crush Projections of World Soybean for "New Crop" 2017/18, "Old Crop" 2016/17, and  2015/16</t>
  </si>
  <si>
    <t xml:space="preserve">September Soybean Crush: "New Crop" 2017/18 </t>
  </si>
  <si>
    <t>Soybean Crush: August "New Crop" 2017/18 (1 month ago)</t>
  </si>
  <si>
    <t xml:space="preserve">"New Crop" 2017/18 Crush: September Less August                    </t>
  </si>
  <si>
    <t>"New Crop" 2017/18 Crush: % September of August</t>
  </si>
  <si>
    <t>"New Crop" 2017/18 Less "Old Crop" 2016/17 Crush</t>
  </si>
  <si>
    <t>% "New Crop" 2017/18 of "Old Crop" 2016/17 Crush</t>
  </si>
  <si>
    <t>"New Crop" 2017/18 Less  2015/16 Crush</t>
  </si>
  <si>
    <t>% "New Crop" 2017/18 of 2015/16 Crush</t>
  </si>
  <si>
    <t>Table 5. Domestic Total Use Projections of World Soybean for "New Crop" 2017/18, "Old Crop" 2016/17, and  2015/16</t>
  </si>
  <si>
    <t xml:space="preserve">September Soybean Domestic Total Use: "New Crop" 2017/18 </t>
  </si>
  <si>
    <t>Soybean Domestic Total Use: August "New Crop" 2017/18 (1 month ago)</t>
  </si>
  <si>
    <t xml:space="preserve">"New Crop" 2017/18 Domestic Total Use: September Less August                    </t>
  </si>
  <si>
    <t>"New Crop" 2017/18 Domestic Total Use: % September of August</t>
  </si>
  <si>
    <t>"New Crop" 2017/18 Less "Old Crop" 2016/17 Domestic Total Use</t>
  </si>
  <si>
    <t>% "New Crop" 2017/18 of "Old Crop" 2016/17 Domestic Total Use</t>
  </si>
  <si>
    <t>"New Crop" 2017/18 2015/16 Domestic Total Use</t>
  </si>
  <si>
    <t>% "New Crop" 2017/18 of 2015/16 Domestic Total Use</t>
  </si>
  <si>
    <t>Table 6. Domestic Food, Seed &amp; Residual (FSR) Use Projections of World Soybean for "New Crop" 2017/18, "Old Crop" 2016/17, and  2015/16</t>
  </si>
  <si>
    <t xml:space="preserve">September Soybean Domestic FSR: "New Crop" 2017/18 </t>
  </si>
  <si>
    <t>Soybean Domestic FSR: August "New Crop" 2017/18 (1 month ago)</t>
  </si>
  <si>
    <t xml:space="preserve">"New Crop" 2017/18 Domestic FSR: September Less August                    </t>
  </si>
  <si>
    <t>"New Crop" 2017/18 Domestic FSR: % September of August</t>
  </si>
  <si>
    <t>"New Crop" 2017/18 Less "Old Crop" 2016/17 Domestic FSR</t>
  </si>
  <si>
    <t>% "New Crop" 2017/18 of "Old Crop" 2016/17 Domestic FSR</t>
  </si>
  <si>
    <t>"New Crop" 2017/18 Less 2015/16 Domestic FSR</t>
  </si>
  <si>
    <t>% "New Crop" 2017/18 of 2015/16 Domestic FSR</t>
  </si>
  <si>
    <t>Table 7. Ending Stocks Projections of World Soybean for "New Crop" 2017/18, "Old Crop" 2016/17, and  2015/16</t>
  </si>
  <si>
    <t xml:space="preserve">September Soybean Ending Stocks: "New Crop" 2017/18 </t>
  </si>
  <si>
    <t>Soybean Ending Stocks: August "New Crop" 2017/18 (1 month ago)</t>
  </si>
  <si>
    <t>Table 8. Ending Stocks-to-Use Projections of World Soybean for "New Crop" 2017/18, "Old Crop" 2016/17, and 2015/16</t>
  </si>
  <si>
    <t xml:space="preserve">September Soybean % Stx/Use: "New Crop" 2017/18 </t>
  </si>
  <si>
    <t>Soybean % Stx/Use: August "New Crop" 2017/18 (1 month ago)</t>
  </si>
  <si>
    <t>"New Crop" 2017/18 Soybean % Stx/Use Less  2015/16 % Stx/Use</t>
  </si>
  <si>
    <t>% "New Crop" 2017/18 % Stx/Use of  2015/16 % Stx/Use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</si>
</sst>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0.000_);[Red]\(0.000\)"/>
    <numFmt numFmtId="166" formatCode="0.00_);[Red]\(0.00\)"/>
    <numFmt numFmtId="167" formatCode="#,##0.000_);[Red]\(#,##0.000\)"/>
    <numFmt numFmtId="168" formatCode="0.0_);[Red]\(0.0\)"/>
    <numFmt numFmtId="169" formatCode="#,##0.0_);[Red]\(#,##0.0\)"/>
  </numFmts>
  <fonts count="24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CG Times"/>
      <family val="1"/>
      <charset val="1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2060"/>
      <name val="Arial"/>
      <family val="2"/>
    </font>
    <font>
      <sz val="9"/>
      <color rgb="FF002060"/>
      <name val="Arial"/>
      <family val="2"/>
    </font>
    <font>
      <b/>
      <i/>
      <sz val="10"/>
      <color rgb="FF7030A0"/>
      <name val="Arial"/>
      <family val="2"/>
    </font>
    <font>
      <b/>
      <sz val="10"/>
      <color rgb="FF7030A0"/>
      <name val="Arial"/>
      <family val="2"/>
    </font>
    <font>
      <i/>
      <sz val="10"/>
      <color rgb="FF7030A0"/>
      <name val="Arial"/>
      <family val="2"/>
    </font>
    <font>
      <b/>
      <i/>
      <sz val="10"/>
      <color rgb="FF0070C0"/>
      <name val="Arial"/>
      <family val="2"/>
    </font>
    <font>
      <b/>
      <sz val="9"/>
      <name val="Arial"/>
      <family val="2"/>
    </font>
    <font>
      <b/>
      <i/>
      <sz val="10"/>
      <color rgb="FF00206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888">
    <xf numFmtId="0" fontId="0" fillId="0" borderId="0" xfId="0"/>
    <xf numFmtId="0" fontId="0" fillId="0" borderId="0" xfId="0" applyFill="1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4" borderId="7" xfId="0" applyFont="1" applyFill="1" applyBorder="1" applyAlignment="1">
      <alignment horizontal="center" wrapText="1"/>
    </xf>
    <xf numFmtId="164" fontId="0" fillId="4" borderId="0" xfId="0" applyNumberFormat="1" applyFill="1"/>
    <xf numFmtId="0" fontId="5" fillId="5" borderId="7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5" fillId="9" borderId="7" xfId="0" applyFont="1" applyFill="1" applyBorder="1" applyAlignment="1">
      <alignment horizontal="center" wrapText="1"/>
    </xf>
    <xf numFmtId="164" fontId="0" fillId="9" borderId="0" xfId="0" applyNumberFormat="1" applyFill="1"/>
    <xf numFmtId="0" fontId="5" fillId="2" borderId="7" xfId="0" applyFont="1" applyFill="1" applyBorder="1" applyAlignment="1">
      <alignment horizontal="center" wrapText="1"/>
    </xf>
    <xf numFmtId="0" fontId="5" fillId="10" borderId="7" xfId="0" applyFont="1" applyFill="1" applyBorder="1" applyAlignment="1">
      <alignment horizontal="center" wrapText="1"/>
    </xf>
    <xf numFmtId="164" fontId="0" fillId="10" borderId="0" xfId="0" applyNumberFormat="1" applyFill="1"/>
    <xf numFmtId="0" fontId="5" fillId="8" borderId="3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0" fillId="0" borderId="1" xfId="0" applyBorder="1"/>
    <xf numFmtId="0" fontId="6" fillId="3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0" fillId="0" borderId="7" xfId="0" applyBorder="1"/>
    <xf numFmtId="164" fontId="0" fillId="4" borderId="7" xfId="0" applyNumberFormat="1" applyFill="1" applyBorder="1"/>
    <xf numFmtId="164" fontId="0" fillId="9" borderId="7" xfId="0" applyNumberFormat="1" applyFill="1" applyBorder="1"/>
    <xf numFmtId="164" fontId="0" fillId="4" borderId="0" xfId="0" applyNumberFormat="1" applyFill="1" applyBorder="1"/>
    <xf numFmtId="164" fontId="0" fillId="9" borderId="0" xfId="0" applyNumberFormat="1" applyFill="1" applyBorder="1"/>
    <xf numFmtId="0" fontId="1" fillId="0" borderId="0" xfId="0" applyFont="1" applyFill="1" applyBorder="1"/>
    <xf numFmtId="0" fontId="5" fillId="4" borderId="3" xfId="0" applyFont="1" applyFill="1" applyBorder="1" applyAlignment="1">
      <alignment horizontal="center" wrapText="1"/>
    </xf>
    <xf numFmtId="0" fontId="1" fillId="0" borderId="1" xfId="0" applyFont="1" applyBorder="1"/>
    <xf numFmtId="0" fontId="5" fillId="0" borderId="9" xfId="0" applyFont="1" applyBorder="1" applyAlignment="1">
      <alignment horizontal="center" wrapText="1"/>
    </xf>
    <xf numFmtId="0" fontId="0" fillId="0" borderId="8" xfId="0" applyBorder="1"/>
    <xf numFmtId="0" fontId="1" fillId="0" borderId="10" xfId="0" applyFont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1" fillId="0" borderId="7" xfId="0" applyFont="1" applyBorder="1"/>
    <xf numFmtId="0" fontId="1" fillId="11" borderId="12" xfId="0" applyFont="1" applyFill="1" applyBorder="1" applyAlignment="1">
      <alignment wrapText="1"/>
    </xf>
    <xf numFmtId="0" fontId="1" fillId="11" borderId="0" xfId="0" applyFont="1" applyFill="1" applyBorder="1" applyAlignment="1">
      <alignment wrapText="1"/>
    </xf>
    <xf numFmtId="0" fontId="5" fillId="11" borderId="11" xfId="0" applyFont="1" applyFill="1" applyBorder="1" applyAlignment="1">
      <alignment horizontal="center"/>
    </xf>
    <xf numFmtId="0" fontId="1" fillId="12" borderId="12" xfId="0" applyFont="1" applyFill="1" applyBorder="1" applyAlignment="1">
      <alignment wrapText="1"/>
    </xf>
    <xf numFmtId="0" fontId="1" fillId="12" borderId="0" xfId="0" applyFont="1" applyFill="1" applyBorder="1" applyAlignment="1">
      <alignment wrapText="1"/>
    </xf>
    <xf numFmtId="0" fontId="5" fillId="12" borderId="11" xfId="0" applyFont="1" applyFill="1" applyBorder="1" applyAlignment="1">
      <alignment horizontal="center"/>
    </xf>
    <xf numFmtId="0" fontId="0" fillId="11" borderId="13" xfId="0" applyFill="1" applyBorder="1"/>
    <xf numFmtId="0" fontId="1" fillId="11" borderId="14" xfId="0" applyFont="1" applyFill="1" applyBorder="1" applyAlignment="1">
      <alignment horizontal="center" wrapText="1"/>
    </xf>
    <xf numFmtId="0" fontId="5" fillId="11" borderId="15" xfId="0" applyFont="1" applyFill="1" applyBorder="1" applyAlignment="1">
      <alignment horizontal="center" wrapText="1"/>
    </xf>
    <xf numFmtId="164" fontId="0" fillId="10" borderId="7" xfId="0" applyNumberFormat="1" applyFill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38" fontId="0" fillId="4" borderId="0" xfId="0" applyNumberFormat="1" applyFill="1"/>
    <xf numFmtId="38" fontId="0" fillId="5" borderId="0" xfId="0" applyNumberFormat="1" applyFill="1"/>
    <xf numFmtId="38" fontId="0" fillId="6" borderId="0" xfId="0" applyNumberFormat="1" applyFill="1"/>
    <xf numFmtId="38" fontId="0" fillId="9" borderId="0" xfId="0" applyNumberFormat="1" applyFill="1"/>
    <xf numFmtId="38" fontId="0" fillId="7" borderId="1" xfId="0" applyNumberFormat="1" applyFill="1" applyBorder="1"/>
    <xf numFmtId="38" fontId="0" fillId="2" borderId="0" xfId="0" applyNumberFormat="1" applyFill="1"/>
    <xf numFmtId="38" fontId="1" fillId="6" borderId="0" xfId="0" applyNumberFormat="1" applyFont="1" applyFill="1" applyAlignment="1">
      <alignment horizontal="right"/>
    </xf>
    <xf numFmtId="38" fontId="1" fillId="6" borderId="7" xfId="0" applyNumberFormat="1" applyFont="1" applyFill="1" applyBorder="1" applyAlignment="1">
      <alignment horizontal="right"/>
    </xf>
    <xf numFmtId="38" fontId="1" fillId="5" borderId="0" xfId="0" applyNumberFormat="1" applyFont="1" applyFill="1" applyAlignment="1">
      <alignment horizontal="right"/>
    </xf>
    <xf numFmtId="38" fontId="1" fillId="5" borderId="7" xfId="0" applyNumberFormat="1" applyFont="1" applyFill="1" applyBorder="1" applyAlignment="1">
      <alignment horizontal="right"/>
    </xf>
    <xf numFmtId="38" fontId="1" fillId="4" borderId="0" xfId="0" applyNumberFormat="1" applyFont="1" applyFill="1" applyAlignment="1">
      <alignment horizontal="right"/>
    </xf>
    <xf numFmtId="38" fontId="1" fillId="4" borderId="7" xfId="0" applyNumberFormat="1" applyFont="1" applyFill="1" applyBorder="1" applyAlignment="1">
      <alignment horizontal="right"/>
    </xf>
    <xf numFmtId="0" fontId="0" fillId="13" borderId="0" xfId="0" applyFill="1"/>
    <xf numFmtId="38" fontId="0" fillId="11" borderId="12" xfId="0" applyNumberFormat="1" applyFill="1" applyBorder="1"/>
    <xf numFmtId="38" fontId="0" fillId="11" borderId="0" xfId="0" applyNumberFormat="1" applyFill="1" applyBorder="1"/>
    <xf numFmtId="38" fontId="0" fillId="11" borderId="11" xfId="0" applyNumberFormat="1" applyFill="1" applyBorder="1"/>
    <xf numFmtId="38" fontId="0" fillId="11" borderId="7" xfId="0" applyNumberFormat="1" applyFill="1" applyBorder="1"/>
    <xf numFmtId="38" fontId="0" fillId="12" borderId="12" xfId="0" applyNumberFormat="1" applyFill="1" applyBorder="1"/>
    <xf numFmtId="38" fontId="0" fillId="12" borderId="0" xfId="0" applyNumberFormat="1" applyFill="1" applyBorder="1"/>
    <xf numFmtId="38" fontId="0" fillId="12" borderId="11" xfId="0" applyNumberFormat="1" applyFill="1" applyBorder="1"/>
    <xf numFmtId="38" fontId="0" fillId="12" borderId="7" xfId="0" applyNumberFormat="1" applyFill="1" applyBorder="1"/>
    <xf numFmtId="40" fontId="0" fillId="4" borderId="0" xfId="0" applyNumberFormat="1" applyFill="1"/>
    <xf numFmtId="40" fontId="0" fillId="4" borderId="7" xfId="0" applyNumberFormat="1" applyFill="1" applyBorder="1"/>
    <xf numFmtId="166" fontId="0" fillId="8" borderId="1" xfId="0" applyNumberFormat="1" applyFill="1" applyBorder="1"/>
    <xf numFmtId="166" fontId="0" fillId="9" borderId="0" xfId="0" applyNumberFormat="1" applyFill="1"/>
    <xf numFmtId="166" fontId="0" fillId="7" borderId="1" xfId="0" applyNumberFormat="1" applyFill="1" applyBorder="1"/>
    <xf numFmtId="166" fontId="0" fillId="2" borderId="0" xfId="0" applyNumberFormat="1" applyFill="1"/>
    <xf numFmtId="40" fontId="0" fillId="11" borderId="11" xfId="0" applyNumberFormat="1" applyFill="1" applyBorder="1"/>
    <xf numFmtId="40" fontId="0" fillId="11" borderId="7" xfId="0" applyNumberFormat="1" applyFill="1" applyBorder="1"/>
    <xf numFmtId="40" fontId="0" fillId="12" borderId="11" xfId="0" applyNumberFormat="1" applyFill="1" applyBorder="1"/>
    <xf numFmtId="166" fontId="1" fillId="5" borderId="0" xfId="0" applyNumberFormat="1" applyFont="1" applyFill="1"/>
    <xf numFmtId="166" fontId="0" fillId="5" borderId="0" xfId="0" applyNumberFormat="1" applyFill="1"/>
    <xf numFmtId="166" fontId="1" fillId="6" borderId="0" xfId="0" applyNumberFormat="1" applyFont="1" applyFill="1"/>
    <xf numFmtId="166" fontId="0" fillId="6" borderId="0" xfId="0" applyNumberFormat="1" applyFill="1"/>
    <xf numFmtId="40" fontId="1" fillId="14" borderId="8" xfId="0" applyNumberFormat="1" applyFont="1" applyFill="1" applyBorder="1"/>
    <xf numFmtId="3" fontId="1" fillId="14" borderId="8" xfId="0" applyNumberFormat="1" applyFont="1" applyFill="1" applyBorder="1"/>
    <xf numFmtId="0" fontId="1" fillId="0" borderId="17" xfId="0" applyFont="1" applyFill="1" applyBorder="1"/>
    <xf numFmtId="0" fontId="1" fillId="0" borderId="17" xfId="0" applyFont="1" applyFill="1" applyBorder="1" applyAlignment="1">
      <alignment horizontal="center"/>
    </xf>
    <xf numFmtId="0" fontId="0" fillId="0" borderId="0" xfId="0" applyBorder="1"/>
    <xf numFmtId="165" fontId="7" fillId="0" borderId="17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0" fontId="0" fillId="0" borderId="17" xfId="0" applyBorder="1"/>
    <xf numFmtId="164" fontId="0" fillId="0" borderId="0" xfId="0" applyNumberFormat="1" applyFill="1" applyBorder="1"/>
    <xf numFmtId="166" fontId="0" fillId="0" borderId="0" xfId="0" applyNumberFormat="1" applyFill="1" applyBorder="1"/>
    <xf numFmtId="166" fontId="1" fillId="14" borderId="8" xfId="0" applyNumberFormat="1" applyFont="1" applyFill="1" applyBorder="1"/>
    <xf numFmtId="166" fontId="1" fillId="14" borderId="6" xfId="0" applyNumberFormat="1" applyFont="1" applyFill="1" applyBorder="1"/>
    <xf numFmtId="40" fontId="0" fillId="5" borderId="7" xfId="0" applyNumberFormat="1" applyFill="1" applyBorder="1"/>
    <xf numFmtId="40" fontId="0" fillId="6" borderId="7" xfId="0" applyNumberFormat="1" applyFill="1" applyBorder="1"/>
    <xf numFmtId="40" fontId="0" fillId="9" borderId="7" xfId="0" applyNumberFormat="1" applyFill="1" applyBorder="1"/>
    <xf numFmtId="40" fontId="0" fillId="7" borderId="3" xfId="0" applyNumberFormat="1" applyFill="1" applyBorder="1"/>
    <xf numFmtId="40" fontId="0" fillId="2" borderId="7" xfId="0" applyNumberFormat="1" applyFill="1" applyBorder="1"/>
    <xf numFmtId="0" fontId="1" fillId="0" borderId="0" xfId="0" applyFont="1" applyBorder="1"/>
    <xf numFmtId="40" fontId="1" fillId="14" borderId="10" xfId="0" applyNumberFormat="1" applyFont="1" applyFill="1" applyBorder="1"/>
    <xf numFmtId="40" fontId="0" fillId="4" borderId="0" xfId="0" applyNumberFormat="1" applyFill="1" applyBorder="1"/>
    <xf numFmtId="166" fontId="0" fillId="9" borderId="0" xfId="0" applyNumberFormat="1" applyFill="1" applyBorder="1"/>
    <xf numFmtId="0" fontId="4" fillId="0" borderId="0" xfId="0" applyFont="1"/>
    <xf numFmtId="0" fontId="4" fillId="0" borderId="0" xfId="0" applyFont="1" applyBorder="1"/>
    <xf numFmtId="166" fontId="1" fillId="14" borderId="1" xfId="0" applyNumberFormat="1" applyFont="1" applyFill="1" applyBorder="1"/>
    <xf numFmtId="40" fontId="1" fillId="14" borderId="1" xfId="0" applyNumberFormat="1" applyFont="1" applyFill="1" applyBorder="1"/>
    <xf numFmtId="40" fontId="1" fillId="14" borderId="3" xfId="0" applyNumberFormat="1" applyFont="1" applyFill="1" applyBorder="1"/>
    <xf numFmtId="166" fontId="1" fillId="14" borderId="3" xfId="0" applyNumberFormat="1" applyFont="1" applyFill="1" applyBorder="1"/>
    <xf numFmtId="40" fontId="4" fillId="14" borderId="9" xfId="0" applyNumberFormat="1" applyFont="1" applyFill="1" applyBorder="1"/>
    <xf numFmtId="40" fontId="4" fillId="14" borderId="5" xfId="0" applyNumberFormat="1" applyFont="1" applyFill="1" applyBorder="1"/>
    <xf numFmtId="164" fontId="4" fillId="4" borderId="0" xfId="0" applyNumberFormat="1" applyFont="1" applyFill="1"/>
    <xf numFmtId="166" fontId="4" fillId="14" borderId="1" xfId="0" applyNumberFormat="1" applyFont="1" applyFill="1" applyBorder="1"/>
    <xf numFmtId="0" fontId="4" fillId="0" borderId="1" xfId="0" applyFont="1" applyBorder="1"/>
    <xf numFmtId="40" fontId="4" fillId="14" borderId="10" xfId="0" applyNumberFormat="1" applyFont="1" applyFill="1" applyBorder="1"/>
    <xf numFmtId="40" fontId="4" fillId="14" borderId="1" xfId="0" applyNumberFormat="1" applyFont="1" applyFill="1" applyBorder="1"/>
    <xf numFmtId="0" fontId="1" fillId="0" borderId="2" xfId="0" applyFont="1" applyBorder="1"/>
    <xf numFmtId="164" fontId="0" fillId="14" borderId="14" xfId="0" applyNumberFormat="1" applyFill="1" applyBorder="1"/>
    <xf numFmtId="164" fontId="0" fillId="14" borderId="15" xfId="0" applyNumberForma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0" xfId="0" applyFont="1" applyFill="1" applyAlignment="1">
      <alignment wrapText="1"/>
    </xf>
    <xf numFmtId="40" fontId="1" fillId="0" borderId="18" xfId="0" applyNumberFormat="1" applyFont="1" applyFill="1" applyBorder="1"/>
    <xf numFmtId="0" fontId="4" fillId="0" borderId="2" xfId="0" applyFont="1" applyBorder="1"/>
    <xf numFmtId="40" fontId="1" fillId="0" borderId="0" xfId="0" applyNumberFormat="1" applyFont="1" applyFill="1" applyBorder="1"/>
    <xf numFmtId="164" fontId="1" fillId="0" borderId="0" xfId="0" applyNumberFormat="1" applyFont="1" applyFill="1" applyBorder="1"/>
    <xf numFmtId="40" fontId="0" fillId="0" borderId="0" xfId="0" applyNumberFormat="1" applyFill="1" applyBorder="1"/>
    <xf numFmtId="40" fontId="0" fillId="0" borderId="0" xfId="0" applyNumberFormat="1"/>
    <xf numFmtId="40" fontId="0" fillId="0" borderId="7" xfId="0" applyNumberFormat="1" applyBorder="1"/>
    <xf numFmtId="0" fontId="5" fillId="8" borderId="1" xfId="0" applyFont="1" applyFill="1" applyBorder="1" applyAlignment="1">
      <alignment horizontal="center" wrapText="1"/>
    </xf>
    <xf numFmtId="0" fontId="1" fillId="0" borderId="17" xfId="0" applyFont="1" applyBorder="1"/>
    <xf numFmtId="166" fontId="1" fillId="4" borderId="17" xfId="0" applyNumberFormat="1" applyFont="1" applyFill="1" applyBorder="1" applyAlignment="1">
      <alignment horizontal="right"/>
    </xf>
    <xf numFmtId="166" fontId="0" fillId="4" borderId="17" xfId="0" applyNumberFormat="1" applyFill="1" applyBorder="1"/>
    <xf numFmtId="164" fontId="0" fillId="4" borderId="17" xfId="0" applyNumberFormat="1" applyFill="1" applyBorder="1"/>
    <xf numFmtId="40" fontId="1" fillId="5" borderId="17" xfId="0" applyNumberFormat="1" applyFont="1" applyFill="1" applyBorder="1" applyAlignment="1">
      <alignment horizontal="right"/>
    </xf>
    <xf numFmtId="40" fontId="0" fillId="5" borderId="17" xfId="0" applyNumberFormat="1" applyFill="1" applyBorder="1"/>
    <xf numFmtId="40" fontId="1" fillId="6" borderId="17" xfId="0" applyNumberFormat="1" applyFont="1" applyFill="1" applyBorder="1" applyAlignment="1">
      <alignment horizontal="right"/>
    </xf>
    <xf numFmtId="40" fontId="0" fillId="6" borderId="17" xfId="0" applyNumberFormat="1" applyFill="1" applyBorder="1"/>
    <xf numFmtId="40" fontId="0" fillId="9" borderId="17" xfId="0" applyNumberFormat="1" applyFill="1" applyBorder="1"/>
    <xf numFmtId="164" fontId="0" fillId="9" borderId="17" xfId="0" applyNumberFormat="1" applyFill="1" applyBorder="1"/>
    <xf numFmtId="40" fontId="0" fillId="7" borderId="20" xfId="0" applyNumberFormat="1" applyFill="1" applyBorder="1"/>
    <xf numFmtId="40" fontId="0" fillId="2" borderId="17" xfId="0" applyNumberFormat="1" applyFill="1" applyBorder="1"/>
    <xf numFmtId="164" fontId="0" fillId="10" borderId="17" xfId="0" applyNumberFormat="1" applyFill="1" applyBorder="1"/>
    <xf numFmtId="0" fontId="1" fillId="0" borderId="6" xfId="0" applyFont="1" applyBorder="1" applyAlignment="1">
      <alignment horizontal="center"/>
    </xf>
    <xf numFmtId="40" fontId="0" fillId="12" borderId="16" xfId="0" applyNumberFormat="1" applyFill="1" applyBorder="1"/>
    <xf numFmtId="40" fontId="1" fillId="4" borderId="7" xfId="0" applyNumberFormat="1" applyFont="1" applyFill="1" applyBorder="1" applyAlignment="1">
      <alignment horizontal="right"/>
    </xf>
    <xf numFmtId="40" fontId="0" fillId="5" borderId="0" xfId="0" applyNumberFormat="1" applyFill="1"/>
    <xf numFmtId="40" fontId="1" fillId="5" borderId="7" xfId="0" applyNumberFormat="1" applyFont="1" applyFill="1" applyBorder="1" applyAlignment="1">
      <alignment horizontal="right"/>
    </xf>
    <xf numFmtId="40" fontId="0" fillId="6" borderId="0" xfId="0" applyNumberFormat="1" applyFill="1"/>
    <xf numFmtId="40" fontId="0" fillId="9" borderId="0" xfId="0" applyNumberFormat="1" applyFill="1"/>
    <xf numFmtId="40" fontId="1" fillId="6" borderId="7" xfId="0" applyNumberFormat="1" applyFont="1" applyFill="1" applyBorder="1" applyAlignment="1">
      <alignment horizontal="right"/>
    </xf>
    <xf numFmtId="40" fontId="0" fillId="7" borderId="1" xfId="0" applyNumberFormat="1" applyFill="1" applyBorder="1"/>
    <xf numFmtId="40" fontId="0" fillId="2" borderId="0" xfId="0" applyNumberFormat="1" applyFill="1"/>
    <xf numFmtId="165" fontId="7" fillId="3" borderId="17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164" fontId="7" fillId="4" borderId="17" xfId="0" applyNumberFormat="1" applyFont="1" applyFill="1" applyBorder="1" applyAlignment="1">
      <alignment horizontal="center"/>
    </xf>
    <xf numFmtId="165" fontId="7" fillId="5" borderId="17" xfId="0" applyNumberFormat="1" applyFont="1" applyFill="1" applyBorder="1" applyAlignment="1">
      <alignment horizontal="center"/>
    </xf>
    <xf numFmtId="165" fontId="7" fillId="6" borderId="17" xfId="0" applyNumberFormat="1" applyFont="1" applyFill="1" applyBorder="1" applyAlignment="1">
      <alignment horizontal="center"/>
    </xf>
    <xf numFmtId="165" fontId="7" fillId="8" borderId="17" xfId="0" applyNumberFormat="1" applyFont="1" applyFill="1" applyBorder="1" applyAlignment="1">
      <alignment horizontal="center"/>
    </xf>
    <xf numFmtId="165" fontId="7" fillId="9" borderId="17" xfId="0" applyNumberFormat="1" applyFont="1" applyFill="1" applyBorder="1" applyAlignment="1">
      <alignment horizontal="center"/>
    </xf>
    <xf numFmtId="164" fontId="7" fillId="9" borderId="17" xfId="0" applyNumberFormat="1" applyFont="1" applyFill="1" applyBorder="1" applyAlignment="1">
      <alignment horizontal="center"/>
    </xf>
    <xf numFmtId="4" fontId="1" fillId="14" borderId="8" xfId="0" applyNumberFormat="1" applyFont="1" applyFill="1" applyBorder="1"/>
    <xf numFmtId="0" fontId="3" fillId="0" borderId="0" xfId="0" applyFont="1" applyAlignment="1">
      <alignment horizontal="left"/>
    </xf>
    <xf numFmtId="40" fontId="1" fillId="4" borderId="0" xfId="0" applyNumberFormat="1" applyFont="1" applyFill="1" applyBorder="1" applyAlignment="1">
      <alignment horizontal="right"/>
    </xf>
    <xf numFmtId="40" fontId="1" fillId="5" borderId="0" xfId="0" applyNumberFormat="1" applyFont="1" applyFill="1" applyBorder="1" applyAlignment="1">
      <alignment horizontal="right"/>
    </xf>
    <xf numFmtId="40" fontId="0" fillId="5" borderId="0" xfId="0" applyNumberFormat="1" applyFill="1" applyBorder="1"/>
    <xf numFmtId="40" fontId="1" fillId="6" borderId="0" xfId="0" applyNumberFormat="1" applyFont="1" applyFill="1" applyBorder="1" applyAlignment="1">
      <alignment horizontal="right"/>
    </xf>
    <xf numFmtId="40" fontId="0" fillId="6" borderId="0" xfId="0" applyNumberFormat="1" applyFill="1" applyBorder="1"/>
    <xf numFmtId="40" fontId="0" fillId="9" borderId="0" xfId="0" applyNumberFormat="1" applyFill="1" applyBorder="1"/>
    <xf numFmtId="40" fontId="0" fillId="2" borderId="0" xfId="0" applyNumberFormat="1" applyFill="1" applyBorder="1"/>
    <xf numFmtId="164" fontId="0" fillId="10" borderId="0" xfId="0" applyNumberFormat="1" applyFill="1" applyBorder="1"/>
    <xf numFmtId="4" fontId="1" fillId="14" borderId="6" xfId="0" applyNumberFormat="1" applyFont="1" applyFill="1" applyBorder="1"/>
    <xf numFmtId="0" fontId="10" fillId="0" borderId="7" xfId="0" applyFont="1" applyBorder="1" applyAlignment="1">
      <alignment horizontal="center"/>
    </xf>
    <xf numFmtId="0" fontId="11" fillId="3" borderId="3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 wrapText="1"/>
    </xf>
    <xf numFmtId="0" fontId="11" fillId="5" borderId="7" xfId="0" applyFont="1" applyFill="1" applyBorder="1" applyAlignment="1">
      <alignment horizontal="center" wrapText="1"/>
    </xf>
    <xf numFmtId="0" fontId="11" fillId="6" borderId="7" xfId="0" applyFont="1" applyFill="1" applyBorder="1" applyAlignment="1">
      <alignment horizontal="center" wrapText="1"/>
    </xf>
    <xf numFmtId="0" fontId="11" fillId="8" borderId="3" xfId="0" applyFont="1" applyFill="1" applyBorder="1" applyAlignment="1">
      <alignment horizontal="center" wrapText="1"/>
    </xf>
    <xf numFmtId="0" fontId="11" fillId="9" borderId="7" xfId="0" applyFont="1" applyFill="1" applyBorder="1" applyAlignment="1">
      <alignment horizontal="center" wrapText="1"/>
    </xf>
    <xf numFmtId="0" fontId="11" fillId="7" borderId="3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1" fillId="10" borderId="7" xfId="0" applyFont="1" applyFill="1" applyBorder="1" applyAlignment="1">
      <alignment horizontal="center" wrapText="1"/>
    </xf>
    <xf numFmtId="0" fontId="11" fillId="0" borderId="8" xfId="0" applyFont="1" applyBorder="1"/>
    <xf numFmtId="0" fontId="11" fillId="0" borderId="0" xfId="0" applyFont="1"/>
    <xf numFmtId="0" fontId="5" fillId="9" borderId="0" xfId="0" applyFont="1" applyFill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10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/>
    <xf numFmtId="0" fontId="0" fillId="0" borderId="0" xfId="0" applyAlignment="1"/>
    <xf numFmtId="40" fontId="1" fillId="4" borderId="0" xfId="0" applyNumberFormat="1" applyFont="1" applyFill="1" applyBorder="1"/>
    <xf numFmtId="166" fontId="0" fillId="5" borderId="0" xfId="0" applyNumberFormat="1" applyFill="1" applyBorder="1"/>
    <xf numFmtId="166" fontId="0" fillId="6" borderId="0" xfId="0" applyNumberFormat="1" applyFill="1" applyBorder="1"/>
    <xf numFmtId="166" fontId="0" fillId="2" borderId="0" xfId="0" applyNumberFormat="1" applyFill="1" applyBorder="1"/>
    <xf numFmtId="40" fontId="1" fillId="4" borderId="7" xfId="0" applyNumberFormat="1" applyFont="1" applyFill="1" applyBorder="1"/>
    <xf numFmtId="40" fontId="1" fillId="14" borderId="6" xfId="0" applyNumberFormat="1" applyFont="1" applyFill="1" applyBorder="1"/>
    <xf numFmtId="0" fontId="6" fillId="0" borderId="0" xfId="0" applyFont="1"/>
    <xf numFmtId="38" fontId="6" fillId="7" borderId="1" xfId="0" applyNumberFormat="1" applyFont="1" applyFill="1" applyBorder="1"/>
    <xf numFmtId="0" fontId="6" fillId="0" borderId="10" xfId="0" applyFont="1" applyBorder="1" applyAlignment="1">
      <alignment horizontal="center"/>
    </xf>
    <xf numFmtId="0" fontId="1" fillId="0" borderId="7" xfId="0" applyFont="1" applyFill="1" applyBorder="1"/>
    <xf numFmtId="165" fontId="7" fillId="0" borderId="7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0" borderId="25" xfId="0" applyFont="1" applyBorder="1"/>
    <xf numFmtId="38" fontId="6" fillId="4" borderId="25" xfId="0" applyNumberFormat="1" applyFont="1" applyFill="1" applyBorder="1"/>
    <xf numFmtId="164" fontId="6" fillId="4" borderId="25" xfId="0" applyNumberFormat="1" applyFont="1" applyFill="1" applyBorder="1"/>
    <xf numFmtId="38" fontId="6" fillId="5" borderId="25" xfId="0" applyNumberFormat="1" applyFont="1" applyFill="1" applyBorder="1"/>
    <xf numFmtId="38" fontId="6" fillId="6" borderId="25" xfId="0" applyNumberFormat="1" applyFont="1" applyFill="1" applyBorder="1"/>
    <xf numFmtId="38" fontId="6" fillId="9" borderId="25" xfId="0" applyNumberFormat="1" applyFont="1" applyFill="1" applyBorder="1"/>
    <xf numFmtId="164" fontId="6" fillId="9" borderId="25" xfId="0" applyNumberFormat="1" applyFont="1" applyFill="1" applyBorder="1"/>
    <xf numFmtId="38" fontId="6" fillId="2" borderId="25" xfId="0" applyNumberFormat="1" applyFont="1" applyFill="1" applyBorder="1"/>
    <xf numFmtId="164" fontId="6" fillId="10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1" fillId="0" borderId="25" xfId="0" applyFont="1" applyBorder="1"/>
    <xf numFmtId="4" fontId="1" fillId="14" borderId="26" xfId="0" applyNumberFormat="1" applyFont="1" applyFill="1" applyBorder="1"/>
    <xf numFmtId="40" fontId="0" fillId="4" borderId="25" xfId="0" applyNumberFormat="1" applyFill="1" applyBorder="1"/>
    <xf numFmtId="164" fontId="0" fillId="4" borderId="25" xfId="0" applyNumberFormat="1" applyFill="1" applyBorder="1"/>
    <xf numFmtId="40" fontId="0" fillId="5" borderId="25" xfId="0" applyNumberFormat="1" applyFill="1" applyBorder="1"/>
    <xf numFmtId="40" fontId="0" fillId="6" borderId="25" xfId="0" applyNumberFormat="1" applyFill="1" applyBorder="1"/>
    <xf numFmtId="40" fontId="0" fillId="9" borderId="25" xfId="0" applyNumberFormat="1" applyFill="1" applyBorder="1"/>
    <xf numFmtId="164" fontId="0" fillId="9" borderId="25" xfId="0" applyNumberFormat="1" applyFill="1" applyBorder="1"/>
    <xf numFmtId="40" fontId="0" fillId="7" borderId="27" xfId="0" applyNumberFormat="1" applyFill="1" applyBorder="1"/>
    <xf numFmtId="40" fontId="0" fillId="2" borderId="25" xfId="0" applyNumberFormat="1" applyFill="1" applyBorder="1"/>
    <xf numFmtId="164" fontId="0" fillId="10" borderId="25" xfId="0" applyNumberFormat="1" applyFill="1" applyBorder="1"/>
    <xf numFmtId="0" fontId="1" fillId="0" borderId="26" xfId="0" applyFont="1" applyBorder="1" applyAlignment="1">
      <alignment horizontal="center"/>
    </xf>
    <xf numFmtId="0" fontId="1" fillId="0" borderId="18" xfId="0" applyFont="1" applyBorder="1"/>
    <xf numFmtId="3" fontId="1" fillId="14" borderId="6" xfId="0" applyNumberFormat="1" applyFont="1" applyFill="1" applyBorder="1"/>
    <xf numFmtId="38" fontId="0" fillId="4" borderId="18" xfId="0" applyNumberFormat="1" applyFill="1" applyBorder="1"/>
    <xf numFmtId="164" fontId="0" fillId="4" borderId="18" xfId="0" applyNumberFormat="1" applyFill="1" applyBorder="1"/>
    <xf numFmtId="38" fontId="0" fillId="5" borderId="18" xfId="0" applyNumberFormat="1" applyFill="1" applyBorder="1"/>
    <xf numFmtId="38" fontId="0" fillId="6" borderId="18" xfId="0" applyNumberFormat="1" applyFill="1" applyBorder="1"/>
    <xf numFmtId="38" fontId="0" fillId="9" borderId="18" xfId="0" applyNumberFormat="1" applyFill="1" applyBorder="1"/>
    <xf numFmtId="164" fontId="0" fillId="9" borderId="18" xfId="0" applyNumberFormat="1" applyFill="1" applyBorder="1"/>
    <xf numFmtId="38" fontId="0" fillId="7" borderId="5" xfId="0" applyNumberFormat="1" applyFill="1" applyBorder="1"/>
    <xf numFmtId="38" fontId="0" fillId="2" borderId="18" xfId="0" applyNumberFormat="1" applyFill="1" applyBorder="1"/>
    <xf numFmtId="164" fontId="0" fillId="10" borderId="18" xfId="0" applyNumberFormat="1" applyFill="1" applyBorder="1"/>
    <xf numFmtId="0" fontId="1" fillId="0" borderId="9" xfId="0" applyFont="1" applyBorder="1" applyAlignment="1">
      <alignment horizontal="center"/>
    </xf>
    <xf numFmtId="40" fontId="0" fillId="4" borderId="18" xfId="0" applyNumberFormat="1" applyFill="1" applyBorder="1"/>
    <xf numFmtId="166" fontId="0" fillId="5" borderId="18" xfId="0" applyNumberFormat="1" applyFill="1" applyBorder="1"/>
    <xf numFmtId="166" fontId="0" fillId="6" borderId="18" xfId="0" applyNumberFormat="1" applyFill="1" applyBorder="1"/>
    <xf numFmtId="166" fontId="0" fillId="9" borderId="18" xfId="0" applyNumberFormat="1" applyFill="1" applyBorder="1"/>
    <xf numFmtId="166" fontId="0" fillId="7" borderId="5" xfId="0" applyNumberFormat="1" applyFill="1" applyBorder="1"/>
    <xf numFmtId="166" fontId="0" fillId="2" borderId="18" xfId="0" applyNumberFormat="1" applyFill="1" applyBorder="1"/>
    <xf numFmtId="166" fontId="1" fillId="8" borderId="3" xfId="0" applyNumberFormat="1" applyFont="1" applyFill="1" applyBorder="1"/>
    <xf numFmtId="40" fontId="4" fillId="4" borderId="5" xfId="0" applyNumberFormat="1" applyFont="1" applyFill="1" applyBorder="1"/>
    <xf numFmtId="40" fontId="4" fillId="4" borderId="1" xfId="0" applyNumberFormat="1" applyFont="1" applyFill="1" applyBorder="1"/>
    <xf numFmtId="40" fontId="1" fillId="4" borderId="1" xfId="0" applyNumberFormat="1" applyFont="1" applyFill="1" applyBorder="1"/>
    <xf numFmtId="40" fontId="1" fillId="4" borderId="3" xfId="0" applyNumberFormat="1" applyFont="1" applyFill="1" applyBorder="1"/>
    <xf numFmtId="0" fontId="6" fillId="4" borderId="0" xfId="0" applyFont="1" applyFill="1" applyBorder="1" applyAlignment="1">
      <alignment wrapText="1"/>
    </xf>
    <xf numFmtId="40" fontId="4" fillId="4" borderId="0" xfId="0" applyNumberFormat="1" applyFont="1" applyFill="1" applyBorder="1"/>
    <xf numFmtId="40" fontId="8" fillId="14" borderId="9" xfId="0" applyNumberFormat="1" applyFont="1" applyFill="1" applyBorder="1"/>
    <xf numFmtId="40" fontId="8" fillId="4" borderId="5" xfId="0" applyNumberFormat="1" applyFont="1" applyFill="1" applyBorder="1"/>
    <xf numFmtId="40" fontId="8" fillId="4" borderId="0" xfId="0" applyNumberFormat="1" applyFont="1" applyFill="1" applyBorder="1"/>
    <xf numFmtId="164" fontId="8" fillId="4" borderId="0" xfId="0" applyNumberFormat="1" applyFont="1" applyFill="1"/>
    <xf numFmtId="166" fontId="8" fillId="14" borderId="1" xfId="0" applyNumberFormat="1" applyFont="1" applyFill="1" applyBorder="1"/>
    <xf numFmtId="40" fontId="8" fillId="14" borderId="10" xfId="0" applyNumberFormat="1" applyFont="1" applyFill="1" applyBorder="1"/>
    <xf numFmtId="40" fontId="8" fillId="4" borderId="1" xfId="0" applyNumberFormat="1" applyFont="1" applyFill="1" applyBorder="1"/>
    <xf numFmtId="40" fontId="9" fillId="14" borderId="10" xfId="0" applyNumberFormat="1" applyFont="1" applyFill="1" applyBorder="1"/>
    <xf numFmtId="40" fontId="9" fillId="4" borderId="1" xfId="0" applyNumberFormat="1" applyFont="1" applyFill="1" applyBorder="1"/>
    <xf numFmtId="40" fontId="9" fillId="4" borderId="0" xfId="0" applyNumberFormat="1" applyFont="1" applyFill="1" applyBorder="1"/>
    <xf numFmtId="164" fontId="9" fillId="4" borderId="0" xfId="0" applyNumberFormat="1" applyFont="1" applyFill="1"/>
    <xf numFmtId="166" fontId="9" fillId="14" borderId="1" xfId="0" applyNumberFormat="1" applyFont="1" applyFill="1" applyBorder="1"/>
    <xf numFmtId="40" fontId="9" fillId="14" borderId="8" xfId="0" applyNumberFormat="1" applyFont="1" applyFill="1" applyBorder="1"/>
    <xf numFmtId="40" fontId="9" fillId="4" borderId="3" xfId="0" applyNumberFormat="1" applyFont="1" applyFill="1" applyBorder="1"/>
    <xf numFmtId="40" fontId="9" fillId="4" borderId="7" xfId="0" applyNumberFormat="1" applyFont="1" applyFill="1" applyBorder="1"/>
    <xf numFmtId="164" fontId="9" fillId="4" borderId="7" xfId="0" applyNumberFormat="1" applyFont="1" applyFill="1" applyBorder="1"/>
    <xf numFmtId="166" fontId="9" fillId="14" borderId="3" xfId="0" applyNumberFormat="1" applyFont="1" applyFill="1" applyBorder="1"/>
    <xf numFmtId="164" fontId="8" fillId="4" borderId="5" xfId="0" applyNumberFormat="1" applyFont="1" applyFill="1" applyBorder="1"/>
    <xf numFmtId="164" fontId="8" fillId="4" borderId="1" xfId="0" applyNumberFormat="1" applyFont="1" applyFill="1" applyBorder="1"/>
    <xf numFmtId="164" fontId="8" fillId="4" borderId="0" xfId="0" applyNumberFormat="1" applyFont="1" applyFill="1" applyBorder="1"/>
    <xf numFmtId="164" fontId="9" fillId="4" borderId="1" xfId="0" applyNumberFormat="1" applyFont="1" applyFill="1" applyBorder="1"/>
    <xf numFmtId="164" fontId="9" fillId="4" borderId="0" xfId="0" applyNumberFormat="1" applyFont="1" applyFill="1" applyBorder="1"/>
    <xf numFmtId="164" fontId="9" fillId="4" borderId="3" xfId="0" applyNumberFormat="1" applyFont="1" applyFill="1" applyBorder="1"/>
    <xf numFmtId="2" fontId="4" fillId="14" borderId="10" xfId="0" applyNumberFormat="1" applyFont="1" applyFill="1" applyBorder="1"/>
    <xf numFmtId="2" fontId="1" fillId="14" borderId="10" xfId="0" applyNumberFormat="1" applyFont="1" applyFill="1" applyBorder="1"/>
    <xf numFmtId="2" fontId="1" fillId="14" borderId="8" xfId="0" applyNumberFormat="1" applyFont="1" applyFill="1" applyBorder="1"/>
    <xf numFmtId="40" fontId="4" fillId="14" borderId="9" xfId="0" applyNumberFormat="1" applyFont="1" applyFill="1" applyBorder="1" applyAlignment="1">
      <alignment horizontal="right"/>
    </xf>
    <xf numFmtId="164" fontId="4" fillId="4" borderId="0" xfId="0" applyNumberFormat="1" applyFont="1" applyFill="1" applyBorder="1"/>
    <xf numFmtId="40" fontId="4" fillId="14" borderId="10" xfId="0" applyNumberFormat="1" applyFont="1" applyFill="1" applyBorder="1" applyAlignment="1">
      <alignment horizontal="right"/>
    </xf>
    <xf numFmtId="40" fontId="4" fillId="4" borderId="18" xfId="0" applyNumberFormat="1" applyFont="1" applyFill="1" applyBorder="1"/>
    <xf numFmtId="164" fontId="4" fillId="4" borderId="18" xfId="0" applyNumberFormat="1" applyFont="1" applyFill="1" applyBorder="1"/>
    <xf numFmtId="40" fontId="1" fillId="14" borderId="10" xfId="0" applyNumberFormat="1" applyFont="1" applyFill="1" applyBorder="1" applyAlignment="1">
      <alignment horizontal="right"/>
    </xf>
    <xf numFmtId="164" fontId="1" fillId="4" borderId="0" xfId="0" applyNumberFormat="1" applyFont="1" applyFill="1" applyBorder="1"/>
    <xf numFmtId="164" fontId="1" fillId="9" borderId="0" xfId="0" applyNumberFormat="1" applyFont="1" applyFill="1" applyBorder="1"/>
    <xf numFmtId="164" fontId="1" fillId="9" borderId="25" xfId="0" applyNumberFormat="1" applyFont="1" applyFill="1" applyBorder="1"/>
    <xf numFmtId="40" fontId="1" fillId="14" borderId="8" xfId="0" applyNumberFormat="1" applyFont="1" applyFill="1" applyBorder="1" applyAlignment="1">
      <alignment horizontal="right"/>
    </xf>
    <xf numFmtId="164" fontId="1" fillId="4" borderId="7" xfId="0" applyNumberFormat="1" applyFont="1" applyFill="1" applyBorder="1"/>
    <xf numFmtId="164" fontId="8" fillId="4" borderId="18" xfId="0" applyNumberFormat="1" applyFont="1" applyFill="1" applyBorder="1"/>
    <xf numFmtId="164" fontId="4" fillId="4" borderId="19" xfId="0" applyNumberFormat="1" applyFont="1" applyFill="1" applyBorder="1"/>
    <xf numFmtId="164" fontId="4" fillId="4" borderId="2" xfId="0" applyNumberFormat="1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1" fillId="4" borderId="2" xfId="0" applyNumberFormat="1" applyFont="1" applyFill="1" applyBorder="1"/>
    <xf numFmtId="164" fontId="1" fillId="4" borderId="4" xfId="0" applyNumberFormat="1" applyFont="1" applyFill="1" applyBorder="1"/>
    <xf numFmtId="164" fontId="14" fillId="14" borderId="14" xfId="0" applyNumberFormat="1" applyFont="1" applyFill="1" applyBorder="1"/>
    <xf numFmtId="164" fontId="15" fillId="14" borderId="14" xfId="0" applyNumberFormat="1" applyFont="1" applyFill="1" applyBorder="1"/>
    <xf numFmtId="166" fontId="0" fillId="0" borderId="0" xfId="0" applyNumberFormat="1"/>
    <xf numFmtId="166" fontId="0" fillId="0" borderId="7" xfId="0" applyNumberFormat="1" applyBorder="1"/>
    <xf numFmtId="164" fontId="0" fillId="0" borderId="0" xfId="0" applyNumberFormat="1"/>
    <xf numFmtId="164" fontId="0" fillId="0" borderId="7" xfId="0" applyNumberFormat="1" applyBorder="1"/>
    <xf numFmtId="164" fontId="6" fillId="4" borderId="0" xfId="0" applyNumberFormat="1" applyFont="1" applyFill="1" applyAlignment="1">
      <alignment wrapText="1"/>
    </xf>
    <xf numFmtId="164" fontId="5" fillId="4" borderId="7" xfId="0" applyNumberFormat="1" applyFont="1" applyFill="1" applyBorder="1" applyAlignment="1">
      <alignment horizontal="center" wrapText="1"/>
    </xf>
    <xf numFmtId="0" fontId="16" fillId="0" borderId="0" xfId="0" applyFont="1"/>
    <xf numFmtId="168" fontId="1" fillId="14" borderId="26" xfId="0" applyNumberFormat="1" applyFont="1" applyFill="1" applyBorder="1"/>
    <xf numFmtId="168" fontId="1" fillId="4" borderId="25" xfId="0" applyNumberFormat="1" applyFont="1" applyFill="1" applyBorder="1"/>
    <xf numFmtId="168" fontId="1" fillId="5" borderId="25" xfId="0" applyNumberFormat="1" applyFont="1" applyFill="1" applyBorder="1"/>
    <xf numFmtId="168" fontId="1" fillId="6" borderId="25" xfId="0" applyNumberFormat="1" applyFont="1" applyFill="1" applyBorder="1"/>
    <xf numFmtId="0" fontId="16" fillId="0" borderId="28" xfId="0" applyFont="1" applyBorder="1"/>
    <xf numFmtId="167" fontId="1" fillId="5" borderId="0" xfId="0" applyNumberFormat="1" applyFont="1" applyFill="1" applyBorder="1"/>
    <xf numFmtId="167" fontId="1" fillId="6" borderId="0" xfId="0" applyNumberFormat="1" applyFont="1" applyFill="1" applyBorder="1"/>
    <xf numFmtId="164" fontId="4" fillId="4" borderId="1" xfId="0" applyNumberFormat="1" applyFont="1" applyFill="1" applyBorder="1"/>
    <xf numFmtId="164" fontId="1" fillId="4" borderId="1" xfId="0" applyNumberFormat="1" applyFont="1" applyFill="1" applyBorder="1"/>
    <xf numFmtId="164" fontId="1" fillId="4" borderId="3" xfId="0" applyNumberFormat="1" applyFont="1" applyFill="1" applyBorder="1"/>
    <xf numFmtId="167" fontId="1" fillId="14" borderId="10" xfId="0" applyNumberFormat="1" applyFont="1" applyFill="1" applyBorder="1"/>
    <xf numFmtId="167" fontId="1" fillId="4" borderId="0" xfId="0" applyNumberFormat="1" applyFont="1" applyFill="1" applyBorder="1"/>
    <xf numFmtId="0" fontId="16" fillId="0" borderId="0" xfId="0" applyFont="1" applyBorder="1"/>
    <xf numFmtId="0" fontId="6" fillId="0" borderId="0" xfId="0" applyFont="1" applyBorder="1"/>
    <xf numFmtId="3" fontId="6" fillId="14" borderId="10" xfId="0" applyNumberFormat="1" applyFont="1" applyFill="1" applyBorder="1"/>
    <xf numFmtId="38" fontId="6" fillId="4" borderId="0" xfId="0" applyNumberFormat="1" applyFont="1" applyFill="1" applyBorder="1"/>
    <xf numFmtId="164" fontId="6" fillId="4" borderId="0" xfId="0" applyNumberFormat="1" applyFont="1" applyFill="1" applyBorder="1"/>
    <xf numFmtId="38" fontId="6" fillId="5" borderId="0" xfId="0" applyNumberFormat="1" applyFont="1" applyFill="1" applyBorder="1"/>
    <xf numFmtId="38" fontId="6" fillId="6" borderId="0" xfId="0" applyNumberFormat="1" applyFont="1" applyFill="1" applyBorder="1"/>
    <xf numFmtId="38" fontId="6" fillId="9" borderId="0" xfId="0" applyNumberFormat="1" applyFont="1" applyFill="1" applyBorder="1"/>
    <xf numFmtId="164" fontId="6" fillId="9" borderId="0" xfId="0" applyNumberFormat="1" applyFont="1" applyFill="1" applyBorder="1"/>
    <xf numFmtId="38" fontId="6" fillId="2" borderId="0" xfId="0" applyNumberFormat="1" applyFont="1" applyFill="1" applyBorder="1"/>
    <xf numFmtId="164" fontId="6" fillId="10" borderId="0" xfId="0" applyNumberFormat="1" applyFont="1" applyFill="1" applyBorder="1"/>
    <xf numFmtId="0" fontId="6" fillId="14" borderId="1" xfId="0" applyFont="1" applyFill="1" applyBorder="1" applyAlignment="1">
      <alignment wrapText="1"/>
    </xf>
    <xf numFmtId="0" fontId="5" fillId="14" borderId="3" xfId="0" applyFont="1" applyFill="1" applyBorder="1" applyAlignment="1">
      <alignment horizontal="center" wrapText="1"/>
    </xf>
    <xf numFmtId="0" fontId="6" fillId="14" borderId="9" xfId="0" applyFont="1" applyFill="1" applyBorder="1" applyAlignment="1">
      <alignment wrapText="1"/>
    </xf>
    <xf numFmtId="0" fontId="5" fillId="14" borderId="7" xfId="0" applyFont="1" applyFill="1" applyBorder="1" applyAlignment="1">
      <alignment horizontal="center" wrapText="1"/>
    </xf>
    <xf numFmtId="0" fontId="5" fillId="14" borderId="8" xfId="0" applyFont="1" applyFill="1" applyBorder="1" applyAlignment="1">
      <alignment horizontal="center" wrapText="1"/>
    </xf>
    <xf numFmtId="40" fontId="6" fillId="14" borderId="1" xfId="0" applyNumberFormat="1" applyFont="1" applyFill="1" applyBorder="1" applyAlignment="1">
      <alignment wrapText="1"/>
    </xf>
    <xf numFmtId="40" fontId="5" fillId="14" borderId="3" xfId="0" applyNumberFormat="1" applyFont="1" applyFill="1" applyBorder="1" applyAlignment="1">
      <alignment horizontal="center" wrapText="1"/>
    </xf>
    <xf numFmtId="0" fontId="17" fillId="0" borderId="0" xfId="0" applyFont="1" applyBorder="1"/>
    <xf numFmtId="0" fontId="17" fillId="0" borderId="25" xfId="0" applyFont="1" applyBorder="1"/>
    <xf numFmtId="167" fontId="1" fillId="9" borderId="0" xfId="0" applyNumberFormat="1" applyFont="1" applyFill="1" applyBorder="1"/>
    <xf numFmtId="167" fontId="1" fillId="7" borderId="1" xfId="0" applyNumberFormat="1" applyFont="1" applyFill="1" applyBorder="1"/>
    <xf numFmtId="167" fontId="1" fillId="2" borderId="0" xfId="0" applyNumberFormat="1" applyFont="1" applyFill="1" applyBorder="1"/>
    <xf numFmtId="164" fontId="1" fillId="10" borderId="0" xfId="0" applyNumberFormat="1" applyFont="1" applyFill="1" applyBorder="1"/>
    <xf numFmtId="168" fontId="1" fillId="9" borderId="25" xfId="0" applyNumberFormat="1" applyFont="1" applyFill="1" applyBorder="1"/>
    <xf numFmtId="169" fontId="1" fillId="7" borderId="27" xfId="0" applyNumberFormat="1" applyFont="1" applyFill="1" applyBorder="1"/>
    <xf numFmtId="169" fontId="1" fillId="2" borderId="25" xfId="0" applyNumberFormat="1" applyFont="1" applyFill="1" applyBorder="1"/>
    <xf numFmtId="164" fontId="1" fillId="10" borderId="25" xfId="0" applyNumberFormat="1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4" fillId="0" borderId="17" xfId="0" applyFont="1" applyBorder="1" applyAlignment="1">
      <alignment horizontal="center"/>
    </xf>
    <xf numFmtId="0" fontId="6" fillId="3" borderId="20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5" fillId="5" borderId="17" xfId="0" applyFont="1" applyFill="1" applyBorder="1" applyAlignment="1">
      <alignment horizontal="center" wrapText="1"/>
    </xf>
    <xf numFmtId="0" fontId="5" fillId="6" borderId="17" xfId="0" applyFont="1" applyFill="1" applyBorder="1" applyAlignment="1">
      <alignment horizontal="center" wrapText="1"/>
    </xf>
    <xf numFmtId="0" fontId="5" fillId="8" borderId="20" xfId="0" applyFont="1" applyFill="1" applyBorder="1" applyAlignment="1">
      <alignment horizontal="center" wrapText="1"/>
    </xf>
    <xf numFmtId="0" fontId="5" fillId="9" borderId="17" xfId="0" applyFont="1" applyFill="1" applyBorder="1" applyAlignment="1">
      <alignment horizontal="center" wrapText="1"/>
    </xf>
    <xf numFmtId="0" fontId="5" fillId="7" borderId="20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10" borderId="17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7" xfId="0" applyFont="1" applyBorder="1"/>
    <xf numFmtId="40" fontId="4" fillId="14" borderId="8" xfId="0" applyNumberFormat="1" applyFont="1" applyFill="1" applyBorder="1"/>
    <xf numFmtId="40" fontId="4" fillId="4" borderId="3" xfId="0" applyNumberFormat="1" applyFont="1" applyFill="1" applyBorder="1"/>
    <xf numFmtId="40" fontId="4" fillId="4" borderId="7" xfId="0" applyNumberFormat="1" applyFont="1" applyFill="1" applyBorder="1"/>
    <xf numFmtId="164" fontId="4" fillId="4" borderId="7" xfId="0" applyNumberFormat="1" applyFont="1" applyFill="1" applyBorder="1"/>
    <xf numFmtId="166" fontId="4" fillId="14" borderId="3" xfId="0" applyNumberFormat="1" applyFont="1" applyFill="1" applyBorder="1"/>
    <xf numFmtId="0" fontId="6" fillId="4" borderId="5" xfId="0" applyFont="1" applyFill="1" applyBorder="1" applyAlignment="1">
      <alignment wrapText="1"/>
    </xf>
    <xf numFmtId="40" fontId="0" fillId="4" borderId="1" xfId="0" applyNumberFormat="1" applyFill="1" applyBorder="1"/>
    <xf numFmtId="40" fontId="0" fillId="4" borderId="3" xfId="0" applyNumberFormat="1" applyFill="1" applyBorder="1"/>
    <xf numFmtId="0" fontId="6" fillId="3" borderId="5" xfId="0" applyFont="1" applyFill="1" applyBorder="1" applyAlignment="1">
      <alignment wrapText="1"/>
    </xf>
    <xf numFmtId="0" fontId="6" fillId="3" borderId="18" xfId="0" applyFont="1" applyFill="1" applyBorder="1" applyAlignment="1">
      <alignment wrapText="1"/>
    </xf>
    <xf numFmtId="0" fontId="6" fillId="3" borderId="19" xfId="0" applyFont="1" applyFill="1" applyBorder="1" applyAlignment="1">
      <alignment wrapText="1"/>
    </xf>
    <xf numFmtId="0" fontId="5" fillId="3" borderId="7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40" fontId="4" fillId="3" borderId="0" xfId="0" applyNumberFormat="1" applyFont="1" applyFill="1" applyBorder="1" applyAlignment="1">
      <alignment horizontal="right"/>
    </xf>
    <xf numFmtId="40" fontId="4" fillId="3" borderId="0" xfId="0" applyNumberFormat="1" applyFont="1" applyFill="1" applyBorder="1"/>
    <xf numFmtId="164" fontId="4" fillId="3" borderId="0" xfId="0" applyNumberFormat="1" applyFont="1" applyFill="1" applyBorder="1"/>
    <xf numFmtId="40" fontId="4" fillId="3" borderId="7" xfId="0" applyNumberFormat="1" applyFont="1" applyFill="1" applyBorder="1" applyAlignment="1">
      <alignment horizontal="right"/>
    </xf>
    <xf numFmtId="40" fontId="4" fillId="3" borderId="7" xfId="0" applyNumberFormat="1" applyFont="1" applyFill="1" applyBorder="1"/>
    <xf numFmtId="164" fontId="4" fillId="3" borderId="7" xfId="0" applyNumberFormat="1" applyFont="1" applyFill="1" applyBorder="1"/>
    <xf numFmtId="40" fontId="1" fillId="3" borderId="0" xfId="0" applyNumberFormat="1" applyFont="1" applyFill="1" applyBorder="1" applyAlignment="1">
      <alignment horizontal="right"/>
    </xf>
    <xf numFmtId="40" fontId="1" fillId="3" borderId="0" xfId="0" applyNumberFormat="1" applyFont="1" applyFill="1" applyBorder="1"/>
    <xf numFmtId="164" fontId="1" fillId="3" borderId="0" xfId="0" applyNumberFormat="1" applyFont="1" applyFill="1" applyBorder="1"/>
    <xf numFmtId="40" fontId="1" fillId="3" borderId="7" xfId="0" applyNumberFormat="1" applyFont="1" applyFill="1" applyBorder="1" applyAlignment="1">
      <alignment horizontal="right"/>
    </xf>
    <xf numFmtId="40" fontId="1" fillId="3" borderId="7" xfId="0" applyNumberFormat="1" applyFont="1" applyFill="1" applyBorder="1"/>
    <xf numFmtId="164" fontId="1" fillId="3" borderId="7" xfId="0" applyNumberFormat="1" applyFont="1" applyFill="1" applyBorder="1"/>
    <xf numFmtId="0" fontId="6" fillId="8" borderId="5" xfId="0" applyFont="1" applyFill="1" applyBorder="1" applyAlignment="1">
      <alignment wrapText="1"/>
    </xf>
    <xf numFmtId="0" fontId="6" fillId="8" borderId="0" xfId="0" applyFont="1" applyFill="1" applyAlignment="1">
      <alignment wrapText="1"/>
    </xf>
    <xf numFmtId="0" fontId="5" fillId="8" borderId="7" xfId="0" applyFont="1" applyFill="1" applyBorder="1" applyAlignment="1">
      <alignment horizontal="center" wrapText="1"/>
    </xf>
    <xf numFmtId="166" fontId="4" fillId="8" borderId="5" xfId="0" applyNumberFormat="1" applyFont="1" applyFill="1" applyBorder="1"/>
    <xf numFmtId="164" fontId="4" fillId="8" borderId="19" xfId="0" applyNumberFormat="1" applyFont="1" applyFill="1" applyBorder="1"/>
    <xf numFmtId="166" fontId="4" fillId="8" borderId="1" xfId="0" applyNumberFormat="1" applyFont="1" applyFill="1" applyBorder="1"/>
    <xf numFmtId="164" fontId="4" fillId="8" borderId="2" xfId="0" applyNumberFormat="1" applyFont="1" applyFill="1" applyBorder="1"/>
    <xf numFmtId="166" fontId="4" fillId="8" borderId="3" xfId="0" applyNumberFormat="1" applyFont="1" applyFill="1" applyBorder="1"/>
    <xf numFmtId="164" fontId="4" fillId="8" borderId="4" xfId="0" applyNumberFormat="1" applyFont="1" applyFill="1" applyBorder="1"/>
    <xf numFmtId="164" fontId="0" fillId="8" borderId="2" xfId="0" applyNumberFormat="1" applyFill="1" applyBorder="1"/>
    <xf numFmtId="166" fontId="0" fillId="8" borderId="3" xfId="0" applyNumberFormat="1" applyFill="1" applyBorder="1"/>
    <xf numFmtId="164" fontId="0" fillId="8" borderId="4" xfId="0" applyNumberFormat="1" applyFill="1" applyBorder="1"/>
    <xf numFmtId="0" fontId="6" fillId="8" borderId="19" xfId="0" applyFont="1" applyFill="1" applyBorder="1" applyAlignment="1">
      <alignment wrapText="1"/>
    </xf>
    <xf numFmtId="0" fontId="5" fillId="8" borderId="4" xfId="0" applyFont="1" applyFill="1" applyBorder="1" applyAlignment="1">
      <alignment horizontal="center" wrapText="1"/>
    </xf>
    <xf numFmtId="164" fontId="9" fillId="8" borderId="7" xfId="0" applyNumberFormat="1" applyFont="1" applyFill="1" applyBorder="1"/>
    <xf numFmtId="40" fontId="8" fillId="3" borderId="0" xfId="0" applyNumberFormat="1" applyFont="1" applyFill="1" applyBorder="1" applyAlignment="1">
      <alignment horizontal="right"/>
    </xf>
    <xf numFmtId="40" fontId="8" fillId="3" borderId="0" xfId="0" applyNumberFormat="1" applyFont="1" applyFill="1" applyBorder="1"/>
    <xf numFmtId="164" fontId="8" fillId="3" borderId="0" xfId="0" applyNumberFormat="1" applyFont="1" applyFill="1" applyBorder="1"/>
    <xf numFmtId="40" fontId="9" fillId="3" borderId="0" xfId="0" applyNumberFormat="1" applyFont="1" applyFill="1" applyBorder="1" applyAlignment="1">
      <alignment horizontal="right"/>
    </xf>
    <xf numFmtId="40" fontId="9" fillId="3" borderId="0" xfId="0" applyNumberFormat="1" applyFont="1" applyFill="1" applyBorder="1"/>
    <xf numFmtId="164" fontId="9" fillId="3" borderId="0" xfId="0" applyNumberFormat="1" applyFont="1" applyFill="1" applyBorder="1"/>
    <xf numFmtId="40" fontId="9" fillId="3" borderId="7" xfId="0" applyNumberFormat="1" applyFont="1" applyFill="1" applyBorder="1" applyAlignment="1">
      <alignment horizontal="right"/>
    </xf>
    <xf numFmtId="40" fontId="9" fillId="3" borderId="7" xfId="0" applyNumberFormat="1" applyFont="1" applyFill="1" applyBorder="1"/>
    <xf numFmtId="164" fontId="9" fillId="3" borderId="7" xfId="0" applyNumberFormat="1" applyFont="1" applyFill="1" applyBorder="1"/>
    <xf numFmtId="166" fontId="4" fillId="8" borderId="7" xfId="0" applyNumberFormat="1" applyFont="1" applyFill="1" applyBorder="1"/>
    <xf numFmtId="40" fontId="8" fillId="14" borderId="8" xfId="0" applyNumberFormat="1" applyFont="1" applyFill="1" applyBorder="1"/>
    <xf numFmtId="40" fontId="8" fillId="3" borderId="7" xfId="0" applyNumberFormat="1" applyFont="1" applyFill="1" applyBorder="1" applyAlignment="1">
      <alignment horizontal="right"/>
    </xf>
    <xf numFmtId="40" fontId="8" fillId="3" borderId="7" xfId="0" applyNumberFormat="1" applyFont="1" applyFill="1" applyBorder="1"/>
    <xf numFmtId="164" fontId="8" fillId="3" borderId="7" xfId="0" applyNumberFormat="1" applyFont="1" applyFill="1" applyBorder="1"/>
    <xf numFmtId="40" fontId="8" fillId="4" borderId="3" xfId="0" applyNumberFormat="1" applyFont="1" applyFill="1" applyBorder="1"/>
    <xf numFmtId="40" fontId="8" fillId="4" borderId="7" xfId="0" applyNumberFormat="1" applyFont="1" applyFill="1" applyBorder="1"/>
    <xf numFmtId="164" fontId="8" fillId="4" borderId="7" xfId="0" applyNumberFormat="1" applyFont="1" applyFill="1" applyBorder="1"/>
    <xf numFmtId="166" fontId="8" fillId="14" borderId="3" xfId="0" applyNumberFormat="1" applyFont="1" applyFill="1" applyBorder="1"/>
    <xf numFmtId="164" fontId="8" fillId="8" borderId="7" xfId="0" applyNumberFormat="1" applyFont="1" applyFill="1" applyBorder="1"/>
    <xf numFmtId="164" fontId="9" fillId="8" borderId="0" xfId="0" applyNumberFormat="1" applyFont="1" applyFill="1" applyBorder="1"/>
    <xf numFmtId="40" fontId="4" fillId="14" borderId="3" xfId="0" applyNumberFormat="1" applyFont="1" applyFill="1" applyBorder="1"/>
    <xf numFmtId="164" fontId="8" fillId="4" borderId="3" xfId="0" applyNumberFormat="1" applyFont="1" applyFill="1" applyBorder="1"/>
    <xf numFmtId="0" fontId="6" fillId="8" borderId="18" xfId="0" applyFont="1" applyFill="1" applyBorder="1" applyAlignment="1">
      <alignment wrapText="1"/>
    </xf>
    <xf numFmtId="166" fontId="4" fillId="8" borderId="0" xfId="0" applyNumberFormat="1" applyFont="1" applyFill="1" applyBorder="1"/>
    <xf numFmtId="166" fontId="8" fillId="8" borderId="1" xfId="0" applyNumberFormat="1" applyFont="1" applyFill="1" applyBorder="1"/>
    <xf numFmtId="164" fontId="8" fillId="8" borderId="0" xfId="0" applyNumberFormat="1" applyFont="1" applyFill="1" applyBorder="1"/>
    <xf numFmtId="166" fontId="8" fillId="8" borderId="3" xfId="0" applyNumberFormat="1" applyFont="1" applyFill="1" applyBorder="1"/>
    <xf numFmtId="166" fontId="9" fillId="8" borderId="1" xfId="0" applyNumberFormat="1" applyFont="1" applyFill="1" applyBorder="1"/>
    <xf numFmtId="166" fontId="9" fillId="8" borderId="3" xfId="0" applyNumberFormat="1" applyFont="1" applyFill="1" applyBorder="1"/>
    <xf numFmtId="164" fontId="8" fillId="8" borderId="2" xfId="0" applyNumberFormat="1" applyFont="1" applyFill="1" applyBorder="1"/>
    <xf numFmtId="164" fontId="8" fillId="8" borderId="4" xfId="0" applyNumberFormat="1" applyFont="1" applyFill="1" applyBorder="1"/>
    <xf numFmtId="164" fontId="9" fillId="8" borderId="2" xfId="0" applyNumberFormat="1" applyFont="1" applyFill="1" applyBorder="1"/>
    <xf numFmtId="164" fontId="9" fillId="8" borderId="4" xfId="0" applyNumberFormat="1" applyFont="1" applyFill="1" applyBorder="1"/>
    <xf numFmtId="164" fontId="4" fillId="4" borderId="3" xfId="0" applyNumberFormat="1" applyFont="1" applyFill="1" applyBorder="1"/>
    <xf numFmtId="164" fontId="0" fillId="4" borderId="1" xfId="0" applyNumberFormat="1" applyFill="1" applyBorder="1"/>
    <xf numFmtId="164" fontId="0" fillId="4" borderId="3" xfId="0" applyNumberFormat="1" applyFill="1" applyBorder="1"/>
    <xf numFmtId="164" fontId="4" fillId="8" borderId="1" xfId="0" applyNumberFormat="1" applyFont="1" applyFill="1" applyBorder="1"/>
    <xf numFmtId="164" fontId="4" fillId="8" borderId="3" xfId="0" applyNumberFormat="1" applyFont="1" applyFill="1" applyBorder="1"/>
    <xf numFmtId="164" fontId="0" fillId="8" borderId="1" xfId="0" applyNumberFormat="1" applyFill="1" applyBorder="1"/>
    <xf numFmtId="164" fontId="0" fillId="8" borderId="3" xfId="0" applyNumberFormat="1" applyFill="1" applyBorder="1"/>
    <xf numFmtId="164" fontId="8" fillId="14" borderId="9" xfId="0" applyNumberFormat="1" applyFont="1" applyFill="1" applyBorder="1"/>
    <xf numFmtId="164" fontId="8" fillId="14" borderId="10" xfId="0" applyNumberFormat="1" applyFont="1" applyFill="1" applyBorder="1"/>
    <xf numFmtId="164" fontId="8" fillId="14" borderId="8" xfId="0" applyNumberFormat="1" applyFont="1" applyFill="1" applyBorder="1"/>
    <xf numFmtId="164" fontId="8" fillId="14" borderId="1" xfId="0" applyNumberFormat="1" applyFont="1" applyFill="1" applyBorder="1"/>
    <xf numFmtId="164" fontId="8" fillId="14" borderId="3" xfId="0" applyNumberFormat="1" applyFont="1" applyFill="1" applyBorder="1"/>
    <xf numFmtId="164" fontId="9" fillId="14" borderId="1" xfId="0" applyNumberFormat="1" applyFont="1" applyFill="1" applyBorder="1"/>
    <xf numFmtId="164" fontId="9" fillId="14" borderId="3" xfId="0" applyNumberFormat="1" applyFont="1" applyFill="1" applyBorder="1"/>
    <xf numFmtId="2" fontId="4" fillId="14" borderId="8" xfId="0" applyNumberFormat="1" applyFont="1" applyFill="1" applyBorder="1"/>
    <xf numFmtId="164" fontId="4" fillId="4" borderId="4" xfId="0" applyNumberFormat="1" applyFont="1" applyFill="1" applyBorder="1"/>
    <xf numFmtId="166" fontId="1" fillId="8" borderId="1" xfId="0" applyNumberFormat="1" applyFont="1" applyFill="1" applyBorder="1"/>
    <xf numFmtId="164" fontId="1" fillId="8" borderId="2" xfId="0" applyNumberFormat="1" applyFont="1" applyFill="1" applyBorder="1"/>
    <xf numFmtId="164" fontId="1" fillId="8" borderId="4" xfId="0" applyNumberFormat="1" applyFont="1" applyFill="1" applyBorder="1"/>
    <xf numFmtId="40" fontId="8" fillId="3" borderId="18" xfId="0" applyNumberFormat="1" applyFont="1" applyFill="1" applyBorder="1"/>
    <xf numFmtId="40" fontId="4" fillId="3" borderId="18" xfId="0" applyNumberFormat="1" applyFont="1" applyFill="1" applyBorder="1"/>
    <xf numFmtId="164" fontId="4" fillId="3" borderId="18" xfId="0" applyNumberFormat="1" applyFont="1" applyFill="1" applyBorder="1"/>
    <xf numFmtId="0" fontId="6" fillId="8" borderId="1" xfId="0" applyFont="1" applyFill="1" applyBorder="1" applyAlignment="1">
      <alignment wrapText="1"/>
    </xf>
    <xf numFmtId="0" fontId="5" fillId="8" borderId="4" xfId="0" applyFont="1" applyFill="1" applyBorder="1" applyAlignment="1">
      <alignment horizontal="center"/>
    </xf>
    <xf numFmtId="164" fontId="8" fillId="8" borderId="5" xfId="0" applyNumberFormat="1" applyFont="1" applyFill="1" applyBorder="1"/>
    <xf numFmtId="164" fontId="8" fillId="8" borderId="19" xfId="0" applyNumberFormat="1" applyFont="1" applyFill="1" applyBorder="1"/>
    <xf numFmtId="164" fontId="8" fillId="8" borderId="1" xfId="0" applyNumberFormat="1" applyFont="1" applyFill="1" applyBorder="1"/>
    <xf numFmtId="164" fontId="8" fillId="8" borderId="3" xfId="0" applyNumberFormat="1" applyFont="1" applyFill="1" applyBorder="1"/>
    <xf numFmtId="164" fontId="9" fillId="8" borderId="1" xfId="0" applyNumberFormat="1" applyFont="1" applyFill="1" applyBorder="1"/>
    <xf numFmtId="164" fontId="9" fillId="8" borderId="3" xfId="0" applyNumberFormat="1" applyFont="1" applyFill="1" applyBorder="1"/>
    <xf numFmtId="166" fontId="8" fillId="8" borderId="5" xfId="0" applyNumberFormat="1" applyFont="1" applyFill="1" applyBorder="1"/>
    <xf numFmtId="166" fontId="6" fillId="4" borderId="5" xfId="0" applyNumberFormat="1" applyFont="1" applyFill="1" applyBorder="1" applyAlignment="1">
      <alignment wrapText="1"/>
    </xf>
    <xf numFmtId="166" fontId="5" fillId="4" borderId="3" xfId="0" applyNumberFormat="1" applyFont="1" applyFill="1" applyBorder="1" applyAlignment="1">
      <alignment horizontal="center" wrapText="1"/>
    </xf>
    <xf numFmtId="166" fontId="4" fillId="4" borderId="5" xfId="0" applyNumberFormat="1" applyFont="1" applyFill="1" applyBorder="1"/>
    <xf numFmtId="166" fontId="4" fillId="4" borderId="1" xfId="0" applyNumberFormat="1" applyFont="1" applyFill="1" applyBorder="1"/>
    <xf numFmtId="166" fontId="4" fillId="4" borderId="3" xfId="0" applyNumberFormat="1" applyFont="1" applyFill="1" applyBorder="1"/>
    <xf numFmtId="166" fontId="0" fillId="4" borderId="1" xfId="0" applyNumberFormat="1" applyFill="1" applyBorder="1"/>
    <xf numFmtId="166" fontId="0" fillId="4" borderId="3" xfId="0" applyNumberFormat="1" applyFill="1" applyBorder="1"/>
    <xf numFmtId="166" fontId="1" fillId="4" borderId="1" xfId="0" applyNumberFormat="1" applyFont="1" applyFill="1" applyBorder="1"/>
    <xf numFmtId="166" fontId="1" fillId="4" borderId="3" xfId="0" applyNumberFormat="1" applyFont="1" applyFill="1" applyBorder="1"/>
    <xf numFmtId="0" fontId="4" fillId="0" borderId="9" xfId="0" applyFont="1" applyBorder="1" applyAlignment="1">
      <alignment horizontal="left" wrapText="1"/>
    </xf>
    <xf numFmtId="0" fontId="4" fillId="0" borderId="8" xfId="0" applyFont="1" applyBorder="1" applyAlignment="1">
      <alignment horizontal="center"/>
    </xf>
    <xf numFmtId="0" fontId="4" fillId="0" borderId="10" xfId="0" applyFont="1" applyBorder="1"/>
    <xf numFmtId="0" fontId="4" fillId="0" borderId="8" xfId="0" applyFont="1" applyBorder="1"/>
    <xf numFmtId="0" fontId="1" fillId="0" borderId="10" xfId="0" applyFont="1" applyBorder="1"/>
    <xf numFmtId="0" fontId="4" fillId="0" borderId="9" xfId="0" applyFont="1" applyBorder="1" applyAlignment="1">
      <alignment wrapText="1"/>
    </xf>
    <xf numFmtId="164" fontId="9" fillId="14" borderId="10" xfId="0" applyNumberFormat="1" applyFont="1" applyFill="1" applyBorder="1"/>
    <xf numFmtId="164" fontId="9" fillId="14" borderId="8" xfId="0" applyNumberFormat="1" applyFont="1" applyFill="1" applyBorder="1"/>
    <xf numFmtId="164" fontId="8" fillId="14" borderId="5" xfId="0" applyNumberFormat="1" applyFont="1" applyFill="1" applyBorder="1"/>
    <xf numFmtId="40" fontId="8" fillId="14" borderId="5" xfId="0" applyNumberFormat="1" applyFont="1" applyFill="1" applyBorder="1"/>
    <xf numFmtId="40" fontId="8" fillId="14" borderId="1" xfId="0" applyNumberFormat="1" applyFont="1" applyFill="1" applyBorder="1"/>
    <xf numFmtId="40" fontId="8" fillId="14" borderId="3" xfId="0" applyNumberFormat="1" applyFont="1" applyFill="1" applyBorder="1"/>
    <xf numFmtId="40" fontId="9" fillId="14" borderId="1" xfId="0" applyNumberFormat="1" applyFont="1" applyFill="1" applyBorder="1"/>
    <xf numFmtId="40" fontId="9" fillId="14" borderId="3" xfId="0" applyNumberFormat="1" applyFont="1" applyFill="1" applyBorder="1"/>
    <xf numFmtId="40" fontId="4" fillId="14" borderId="8" xfId="0" applyNumberFormat="1" applyFont="1" applyFill="1" applyBorder="1" applyAlignment="1">
      <alignment horizontal="right"/>
    </xf>
    <xf numFmtId="0" fontId="3" fillId="0" borderId="1" xfId="0" applyFont="1" applyBorder="1"/>
    <xf numFmtId="0" fontId="2" fillId="0" borderId="1" xfId="0" applyFont="1" applyBorder="1"/>
    <xf numFmtId="0" fontId="0" fillId="0" borderId="3" xfId="0" applyBorder="1"/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1" fillId="0" borderId="3" xfId="0" applyFont="1" applyBorder="1"/>
    <xf numFmtId="0" fontId="1" fillId="0" borderId="1" xfId="0" applyFont="1" applyFill="1" applyBorder="1"/>
    <xf numFmtId="0" fontId="6" fillId="4" borderId="18" xfId="0" applyFont="1" applyFill="1" applyBorder="1" applyAlignment="1">
      <alignment wrapText="1"/>
    </xf>
    <xf numFmtId="40" fontId="6" fillId="14" borderId="5" xfId="0" applyNumberFormat="1" applyFont="1" applyFill="1" applyBorder="1" applyAlignment="1">
      <alignment wrapText="1"/>
    </xf>
    <xf numFmtId="40" fontId="8" fillId="4" borderId="18" xfId="0" applyNumberFormat="1" applyFont="1" applyFill="1" applyBorder="1"/>
    <xf numFmtId="0" fontId="6" fillId="8" borderId="2" xfId="0" applyFont="1" applyFill="1" applyBorder="1" applyAlignment="1">
      <alignment wrapText="1"/>
    </xf>
    <xf numFmtId="164" fontId="8" fillId="3" borderId="18" xfId="0" applyNumberFormat="1" applyFont="1" applyFill="1" applyBorder="1"/>
    <xf numFmtId="166" fontId="4" fillId="8" borderId="18" xfId="0" applyNumberFormat="1" applyFont="1" applyFill="1" applyBorder="1"/>
    <xf numFmtId="166" fontId="1" fillId="8" borderId="0" xfId="0" applyNumberFormat="1" applyFont="1" applyFill="1" applyBorder="1"/>
    <xf numFmtId="166" fontId="1" fillId="8" borderId="7" xfId="0" applyNumberFormat="1" applyFont="1" applyFill="1" applyBorder="1"/>
    <xf numFmtId="0" fontId="6" fillId="4" borderId="19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 wrapText="1"/>
    </xf>
    <xf numFmtId="40" fontId="4" fillId="4" borderId="19" xfId="0" applyNumberFormat="1" applyFont="1" applyFill="1" applyBorder="1"/>
    <xf numFmtId="40" fontId="4" fillId="4" borderId="2" xfId="0" applyNumberFormat="1" applyFont="1" applyFill="1" applyBorder="1"/>
    <xf numFmtId="40" fontId="1" fillId="4" borderId="2" xfId="0" applyNumberFormat="1" applyFont="1" applyFill="1" applyBorder="1"/>
    <xf numFmtId="40" fontId="1" fillId="4" borderId="4" xfId="0" applyNumberFormat="1" applyFont="1" applyFill="1" applyBorder="1"/>
    <xf numFmtId="166" fontId="8" fillId="14" borderId="9" xfId="0" applyNumberFormat="1" applyFont="1" applyFill="1" applyBorder="1"/>
    <xf numFmtId="166" fontId="8" fillId="14" borderId="10" xfId="0" applyNumberFormat="1" applyFont="1" applyFill="1" applyBorder="1"/>
    <xf numFmtId="166" fontId="9" fillId="14" borderId="10" xfId="0" applyNumberFormat="1" applyFont="1" applyFill="1" applyBorder="1"/>
    <xf numFmtId="166" fontId="9" fillId="14" borderId="8" xfId="0" applyNumberFormat="1" applyFont="1" applyFill="1" applyBorder="1"/>
    <xf numFmtId="40" fontId="5" fillId="14" borderId="8" xfId="0" applyNumberFormat="1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40" fontId="4" fillId="4" borderId="4" xfId="0" applyNumberFormat="1" applyFont="1" applyFill="1" applyBorder="1"/>
    <xf numFmtId="166" fontId="8" fillId="14" borderId="8" xfId="0" applyNumberFormat="1" applyFont="1" applyFill="1" applyBorder="1"/>
    <xf numFmtId="164" fontId="8" fillId="4" borderId="19" xfId="0" applyNumberFormat="1" applyFont="1" applyFill="1" applyBorder="1"/>
    <xf numFmtId="164" fontId="8" fillId="8" borderId="18" xfId="0" applyNumberFormat="1" applyFont="1" applyFill="1" applyBorder="1"/>
    <xf numFmtId="164" fontId="8" fillId="4" borderId="2" xfId="0" applyNumberFormat="1" applyFont="1" applyFill="1" applyBorder="1"/>
    <xf numFmtId="164" fontId="8" fillId="4" borderId="4" xfId="0" applyNumberFormat="1" applyFont="1" applyFill="1" applyBorder="1"/>
    <xf numFmtId="164" fontId="9" fillId="4" borderId="2" xfId="0" applyNumberFormat="1" applyFont="1" applyFill="1" applyBorder="1"/>
    <xf numFmtId="164" fontId="9" fillId="4" borderId="4" xfId="0" applyNumberFormat="1" applyFont="1" applyFill="1" applyBorder="1"/>
    <xf numFmtId="40" fontId="8" fillId="4" borderId="19" xfId="0" applyNumberFormat="1" applyFont="1" applyFill="1" applyBorder="1"/>
    <xf numFmtId="166" fontId="8" fillId="4" borderId="18" xfId="0" applyNumberFormat="1" applyFont="1" applyFill="1" applyBorder="1"/>
    <xf numFmtId="40" fontId="8" fillId="4" borderId="2" xfId="0" applyNumberFormat="1" applyFont="1" applyFill="1" applyBorder="1"/>
    <xf numFmtId="166" fontId="8" fillId="4" borderId="0" xfId="0" applyNumberFormat="1" applyFont="1" applyFill="1" applyBorder="1"/>
    <xf numFmtId="40" fontId="8" fillId="4" borderId="4" xfId="0" applyNumberFormat="1" applyFont="1" applyFill="1" applyBorder="1"/>
    <xf numFmtId="166" fontId="8" fillId="4" borderId="7" xfId="0" applyNumberFormat="1" applyFont="1" applyFill="1" applyBorder="1"/>
    <xf numFmtId="40" fontId="9" fillId="4" borderId="2" xfId="0" applyNumberFormat="1" applyFont="1" applyFill="1" applyBorder="1"/>
    <xf numFmtId="166" fontId="9" fillId="4" borderId="0" xfId="0" applyNumberFormat="1" applyFont="1" applyFill="1" applyBorder="1"/>
    <xf numFmtId="40" fontId="9" fillId="4" borderId="4" xfId="0" applyNumberFormat="1" applyFont="1" applyFill="1" applyBorder="1"/>
    <xf numFmtId="166" fontId="9" fillId="4" borderId="7" xfId="0" applyNumberFormat="1" applyFont="1" applyFill="1" applyBorder="1"/>
    <xf numFmtId="164" fontId="1" fillId="14" borderId="15" xfId="0" applyNumberFormat="1" applyFont="1" applyFill="1" applyBorder="1" applyAlignment="1">
      <alignment horizontal="right"/>
    </xf>
    <xf numFmtId="40" fontId="8" fillId="8" borderId="18" xfId="0" applyNumberFormat="1" applyFont="1" applyFill="1" applyBorder="1"/>
    <xf numFmtId="40" fontId="8" fillId="8" borderId="0" xfId="0" applyNumberFormat="1" applyFont="1" applyFill="1" applyBorder="1"/>
    <xf numFmtId="40" fontId="8" fillId="8" borderId="7" xfId="0" applyNumberFormat="1" applyFont="1" applyFill="1" applyBorder="1"/>
    <xf numFmtId="40" fontId="9" fillId="8" borderId="0" xfId="0" applyNumberFormat="1" applyFont="1" applyFill="1" applyBorder="1"/>
    <xf numFmtId="40" fontId="9" fillId="8" borderId="7" xfId="0" applyNumberFormat="1" applyFont="1" applyFill="1" applyBorder="1"/>
    <xf numFmtId="38" fontId="6" fillId="4" borderId="0" xfId="0" applyNumberFormat="1" applyFont="1" applyFill="1" applyBorder="1" applyAlignment="1">
      <alignment horizontal="right"/>
    </xf>
    <xf numFmtId="38" fontId="6" fillId="4" borderId="25" xfId="0" applyNumberFormat="1" applyFont="1" applyFill="1" applyBorder="1" applyAlignment="1">
      <alignment horizontal="right"/>
    </xf>
    <xf numFmtId="168" fontId="1" fillId="4" borderId="25" xfId="0" applyNumberFormat="1" applyFont="1" applyFill="1" applyBorder="1" applyAlignment="1">
      <alignment horizontal="right"/>
    </xf>
    <xf numFmtId="40" fontId="1" fillId="4" borderId="0" xfId="0" applyNumberFormat="1" applyFont="1" applyFill="1" applyAlignment="1">
      <alignment horizontal="right"/>
    </xf>
    <xf numFmtId="40" fontId="1" fillId="4" borderId="25" xfId="0" applyNumberFormat="1" applyFont="1" applyFill="1" applyBorder="1" applyAlignment="1">
      <alignment horizontal="right"/>
    </xf>
    <xf numFmtId="38" fontId="6" fillId="5" borderId="0" xfId="0" applyNumberFormat="1" applyFont="1" applyFill="1" applyBorder="1" applyAlignment="1">
      <alignment horizontal="right"/>
    </xf>
    <xf numFmtId="38" fontId="6" fillId="5" borderId="25" xfId="0" applyNumberFormat="1" applyFont="1" applyFill="1" applyBorder="1" applyAlignment="1">
      <alignment horizontal="right"/>
    </xf>
    <xf numFmtId="38" fontId="6" fillId="6" borderId="0" xfId="0" applyNumberFormat="1" applyFont="1" applyFill="1" applyBorder="1" applyAlignment="1">
      <alignment horizontal="right"/>
    </xf>
    <xf numFmtId="38" fontId="6" fillId="6" borderId="25" xfId="0" applyNumberFormat="1" applyFont="1" applyFill="1" applyBorder="1" applyAlignment="1">
      <alignment horizontal="right"/>
    </xf>
    <xf numFmtId="168" fontId="1" fillId="5" borderId="25" xfId="0" applyNumberFormat="1" applyFont="1" applyFill="1" applyBorder="1" applyAlignment="1">
      <alignment horizontal="right"/>
    </xf>
    <xf numFmtId="40" fontId="1" fillId="5" borderId="0" xfId="0" applyNumberFormat="1" applyFont="1" applyFill="1" applyAlignment="1">
      <alignment horizontal="right"/>
    </xf>
    <xf numFmtId="40" fontId="1" fillId="5" borderId="25" xfId="0" applyNumberFormat="1" applyFont="1" applyFill="1" applyBorder="1" applyAlignment="1">
      <alignment horizontal="right"/>
    </xf>
    <xf numFmtId="168" fontId="1" fillId="6" borderId="25" xfId="0" applyNumberFormat="1" applyFont="1" applyFill="1" applyBorder="1" applyAlignment="1">
      <alignment horizontal="right"/>
    </xf>
    <xf numFmtId="40" fontId="1" fillId="6" borderId="0" xfId="0" applyNumberFormat="1" applyFont="1" applyFill="1" applyAlignment="1">
      <alignment horizontal="right"/>
    </xf>
    <xf numFmtId="40" fontId="1" fillId="6" borderId="25" xfId="0" applyNumberFormat="1" applyFont="1" applyFill="1" applyBorder="1" applyAlignment="1">
      <alignment horizontal="right"/>
    </xf>
    <xf numFmtId="166" fontId="1" fillId="5" borderId="0" xfId="0" applyNumberFormat="1" applyFont="1" applyFill="1" applyAlignment="1">
      <alignment horizontal="right"/>
    </xf>
    <xf numFmtId="166" fontId="1" fillId="6" borderId="0" xfId="0" applyNumberFormat="1" applyFont="1" applyFill="1" applyAlignment="1">
      <alignment horizontal="right"/>
    </xf>
    <xf numFmtId="38" fontId="1" fillId="4" borderId="18" xfId="0" applyNumberFormat="1" applyFont="1" applyFill="1" applyBorder="1" applyAlignment="1">
      <alignment horizontal="right"/>
    </xf>
    <xf numFmtId="38" fontId="1" fillId="5" borderId="18" xfId="0" applyNumberFormat="1" applyFont="1" applyFill="1" applyBorder="1" applyAlignment="1">
      <alignment horizontal="right"/>
    </xf>
    <xf numFmtId="38" fontId="1" fillId="6" borderId="18" xfId="0" applyNumberFormat="1" applyFont="1" applyFill="1" applyBorder="1" applyAlignment="1">
      <alignment horizontal="right"/>
    </xf>
    <xf numFmtId="40" fontId="1" fillId="4" borderId="18" xfId="0" applyNumberFormat="1" applyFont="1" applyFill="1" applyBorder="1" applyAlignment="1">
      <alignment horizontal="right"/>
    </xf>
    <xf numFmtId="2" fontId="1" fillId="0" borderId="0" xfId="0" applyNumberFormat="1" applyFont="1" applyBorder="1"/>
    <xf numFmtId="2" fontId="1" fillId="3" borderId="0" xfId="0" applyNumberFormat="1" applyFont="1" applyFill="1" applyBorder="1" applyAlignment="1">
      <alignment horizontal="right"/>
    </xf>
    <xf numFmtId="2" fontId="1" fillId="3" borderId="0" xfId="0" applyNumberFormat="1" applyFont="1" applyFill="1" applyBorder="1"/>
    <xf numFmtId="2" fontId="1" fillId="4" borderId="1" xfId="0" applyNumberFormat="1" applyFont="1" applyFill="1" applyBorder="1"/>
    <xf numFmtId="2" fontId="1" fillId="4" borderId="0" xfId="0" applyNumberFormat="1" applyFont="1" applyFill="1" applyBorder="1"/>
    <xf numFmtId="2" fontId="0" fillId="4" borderId="1" xfId="0" applyNumberFormat="1" applyFill="1" applyBorder="1"/>
    <xf numFmtId="2" fontId="1" fillId="14" borderId="1" xfId="0" applyNumberFormat="1" applyFont="1" applyFill="1" applyBorder="1"/>
    <xf numFmtId="2" fontId="0" fillId="8" borderId="1" xfId="0" applyNumberFormat="1" applyFill="1" applyBorder="1"/>
    <xf numFmtId="2" fontId="0" fillId="0" borderId="0" xfId="0" applyNumberFormat="1" applyBorder="1"/>
    <xf numFmtId="0" fontId="18" fillId="0" borderId="0" xfId="0" applyFont="1"/>
    <xf numFmtId="164" fontId="18" fillId="14" borderId="10" xfId="0" applyNumberFormat="1" applyFont="1" applyFill="1" applyBorder="1"/>
    <xf numFmtId="164" fontId="18" fillId="3" borderId="0" xfId="0" applyNumberFormat="1" applyFont="1" applyFill="1" applyBorder="1"/>
    <xf numFmtId="164" fontId="18" fillId="4" borderId="1" xfId="0" applyNumberFormat="1" applyFont="1" applyFill="1" applyBorder="1"/>
    <xf numFmtId="164" fontId="18" fillId="4" borderId="0" xfId="0" applyNumberFormat="1" applyFont="1" applyFill="1" applyBorder="1"/>
    <xf numFmtId="164" fontId="18" fillId="4" borderId="0" xfId="0" applyNumberFormat="1" applyFont="1" applyFill="1"/>
    <xf numFmtId="164" fontId="18" fillId="8" borderId="1" xfId="0" applyNumberFormat="1" applyFont="1" applyFill="1" applyBorder="1"/>
    <xf numFmtId="164" fontId="18" fillId="8" borderId="2" xfId="0" applyNumberFormat="1" applyFont="1" applyFill="1" applyBorder="1"/>
    <xf numFmtId="0" fontId="19" fillId="0" borderId="0" xfId="0" applyFont="1"/>
    <xf numFmtId="40" fontId="18" fillId="14" borderId="10" xfId="0" applyNumberFormat="1" applyFont="1" applyFill="1" applyBorder="1"/>
    <xf numFmtId="40" fontId="18" fillId="3" borderId="0" xfId="0" applyNumberFormat="1" applyFont="1" applyFill="1" applyBorder="1"/>
    <xf numFmtId="40" fontId="18" fillId="14" borderId="10" xfId="0" applyNumberFormat="1" applyFont="1" applyFill="1" applyBorder="1" applyAlignment="1">
      <alignment horizontal="right"/>
    </xf>
    <xf numFmtId="40" fontId="18" fillId="4" borderId="1" xfId="0" applyNumberFormat="1" applyFont="1" applyFill="1" applyBorder="1"/>
    <xf numFmtId="40" fontId="18" fillId="4" borderId="2" xfId="0" applyNumberFormat="1" applyFont="1" applyFill="1" applyBorder="1"/>
    <xf numFmtId="40" fontId="18" fillId="4" borderId="0" xfId="0" applyNumberFormat="1" applyFont="1" applyFill="1" applyBorder="1"/>
    <xf numFmtId="164" fontId="18" fillId="4" borderId="2" xfId="0" applyNumberFormat="1" applyFont="1" applyFill="1" applyBorder="1"/>
    <xf numFmtId="166" fontId="18" fillId="8" borderId="0" xfId="0" applyNumberFormat="1" applyFont="1" applyFill="1" applyBorder="1"/>
    <xf numFmtId="164" fontId="18" fillId="0" borderId="0" xfId="0" applyNumberFormat="1" applyFont="1"/>
    <xf numFmtId="164" fontId="18" fillId="14" borderId="10" xfId="0" applyNumberFormat="1" applyFont="1" applyFill="1" applyBorder="1" applyAlignment="1">
      <alignment horizontal="right"/>
    </xf>
    <xf numFmtId="164" fontId="18" fillId="8" borderId="0" xfId="0" applyNumberFormat="1" applyFont="1" applyFill="1" applyBorder="1"/>
    <xf numFmtId="40" fontId="18" fillId="3" borderId="0" xfId="0" applyNumberFormat="1" applyFont="1" applyFill="1" applyBorder="1" applyAlignment="1">
      <alignment horizontal="right"/>
    </xf>
    <xf numFmtId="2" fontId="18" fillId="14" borderId="10" xfId="0" applyNumberFormat="1" applyFont="1" applyFill="1" applyBorder="1"/>
    <xf numFmtId="166" fontId="18" fillId="4" borderId="1" xfId="0" applyNumberFormat="1" applyFont="1" applyFill="1" applyBorder="1"/>
    <xf numFmtId="166" fontId="18" fillId="8" borderId="1" xfId="0" applyNumberFormat="1" applyFont="1" applyFill="1" applyBorder="1"/>
    <xf numFmtId="164" fontId="18" fillId="3" borderId="0" xfId="0" applyNumberFormat="1" applyFont="1" applyFill="1" applyBorder="1" applyAlignment="1">
      <alignment horizontal="right"/>
    </xf>
    <xf numFmtId="40" fontId="18" fillId="14" borderId="1" xfId="0" applyNumberFormat="1" applyFont="1" applyFill="1" applyBorder="1"/>
    <xf numFmtId="164" fontId="18" fillId="14" borderId="1" xfId="0" applyNumberFormat="1" applyFont="1" applyFill="1" applyBorder="1"/>
    <xf numFmtId="2" fontId="18" fillId="0" borderId="7" xfId="0" applyNumberFormat="1" applyFont="1" applyBorder="1"/>
    <xf numFmtId="164" fontId="18" fillId="14" borderId="8" xfId="0" applyNumberFormat="1" applyFont="1" applyFill="1" applyBorder="1"/>
    <xf numFmtId="164" fontId="18" fillId="3" borderId="7" xfId="0" applyNumberFormat="1" applyFont="1" applyFill="1" applyBorder="1" applyAlignment="1">
      <alignment horizontal="right"/>
    </xf>
    <xf numFmtId="164" fontId="18" fillId="3" borderId="7" xfId="0" applyNumberFormat="1" applyFont="1" applyFill="1" applyBorder="1"/>
    <xf numFmtId="164" fontId="18" fillId="4" borderId="3" xfId="0" applyNumberFormat="1" applyFont="1" applyFill="1" applyBorder="1"/>
    <xf numFmtId="164" fontId="18" fillId="4" borderId="7" xfId="0" applyNumberFormat="1" applyFont="1" applyFill="1" applyBorder="1"/>
    <xf numFmtId="164" fontId="18" fillId="8" borderId="3" xfId="0" applyNumberFormat="1" applyFont="1" applyFill="1" applyBorder="1"/>
    <xf numFmtId="164" fontId="18" fillId="8" borderId="4" xfId="0" applyNumberFormat="1" applyFont="1" applyFill="1" applyBorder="1"/>
    <xf numFmtId="2" fontId="18" fillId="0" borderId="0" xfId="0" applyNumberFormat="1" applyFont="1" applyBorder="1"/>
    <xf numFmtId="2" fontId="18" fillId="14" borderId="8" xfId="0" applyNumberFormat="1" applyFont="1" applyFill="1" applyBorder="1"/>
    <xf numFmtId="2" fontId="18" fillId="3" borderId="7" xfId="0" applyNumberFormat="1" applyFont="1" applyFill="1" applyBorder="1" applyAlignment="1">
      <alignment horizontal="right"/>
    </xf>
    <xf numFmtId="2" fontId="18" fillId="3" borderId="7" xfId="0" applyNumberFormat="1" applyFont="1" applyFill="1" applyBorder="1"/>
    <xf numFmtId="2" fontId="18" fillId="4" borderId="3" xfId="0" applyNumberFormat="1" applyFont="1" applyFill="1" applyBorder="1"/>
    <xf numFmtId="2" fontId="18" fillId="4" borderId="7" xfId="0" applyNumberFormat="1" applyFont="1" applyFill="1" applyBorder="1"/>
    <xf numFmtId="2" fontId="18" fillId="8" borderId="3" xfId="0" applyNumberFormat="1" applyFont="1" applyFill="1" applyBorder="1"/>
    <xf numFmtId="40" fontId="18" fillId="14" borderId="8" xfId="0" applyNumberFormat="1" applyFont="1" applyFill="1" applyBorder="1"/>
    <xf numFmtId="40" fontId="18" fillId="3" borderId="7" xfId="0" applyNumberFormat="1" applyFont="1" applyFill="1" applyBorder="1" applyAlignment="1">
      <alignment horizontal="right"/>
    </xf>
    <xf numFmtId="40" fontId="18" fillId="4" borderId="3" xfId="0" applyNumberFormat="1" applyFont="1" applyFill="1" applyBorder="1"/>
    <xf numFmtId="0" fontId="18" fillId="0" borderId="8" xfId="0" applyFont="1" applyBorder="1"/>
    <xf numFmtId="40" fontId="18" fillId="3" borderId="7" xfId="0" applyNumberFormat="1" applyFont="1" applyFill="1" applyBorder="1"/>
    <xf numFmtId="40" fontId="18" fillId="4" borderId="4" xfId="0" applyNumberFormat="1" applyFont="1" applyFill="1" applyBorder="1"/>
    <xf numFmtId="40" fontId="18" fillId="4" borderId="7" xfId="0" applyNumberFormat="1" applyFont="1" applyFill="1" applyBorder="1"/>
    <xf numFmtId="164" fontId="18" fillId="4" borderId="4" xfId="0" applyNumberFormat="1" applyFont="1" applyFill="1" applyBorder="1"/>
    <xf numFmtId="166" fontId="18" fillId="8" borderId="7" xfId="0" applyNumberFormat="1" applyFont="1" applyFill="1" applyBorder="1"/>
    <xf numFmtId="0" fontId="18" fillId="0" borderId="0" xfId="0" applyFont="1" applyBorder="1"/>
    <xf numFmtId="166" fontId="18" fillId="4" borderId="7" xfId="0" applyNumberFormat="1" applyFont="1" applyFill="1" applyBorder="1"/>
    <xf numFmtId="166" fontId="18" fillId="14" borderId="8" xfId="0" applyNumberFormat="1" applyFont="1" applyFill="1" applyBorder="1"/>
    <xf numFmtId="40" fontId="18" fillId="8" borderId="7" xfId="0" applyNumberFormat="1" applyFont="1" applyFill="1" applyBorder="1"/>
    <xf numFmtId="164" fontId="18" fillId="8" borderId="7" xfId="0" applyNumberFormat="1" applyFont="1" applyFill="1" applyBorder="1"/>
    <xf numFmtId="0" fontId="20" fillId="0" borderId="0" xfId="0" applyFont="1"/>
    <xf numFmtId="164" fontId="18" fillId="0" borderId="10" xfId="0" applyNumberFormat="1" applyFont="1" applyBorder="1" applyAlignment="1">
      <alignment horizontal="center"/>
    </xf>
    <xf numFmtId="167" fontId="1" fillId="8" borderId="1" xfId="0" applyNumberFormat="1" applyFont="1" applyFill="1" applyBorder="1" applyAlignment="1">
      <alignment horizontal="right"/>
    </xf>
    <xf numFmtId="168" fontId="1" fillId="8" borderId="27" xfId="0" applyNumberFormat="1" applyFont="1" applyFill="1" applyBorder="1" applyAlignment="1">
      <alignment horizontal="right"/>
    </xf>
    <xf numFmtId="38" fontId="6" fillId="8" borderId="1" xfId="0" applyNumberFormat="1" applyFont="1" applyFill="1" applyBorder="1" applyAlignment="1">
      <alignment horizontal="right"/>
    </xf>
    <xf numFmtId="40" fontId="1" fillId="8" borderId="1" xfId="0" applyNumberFormat="1" applyFont="1" applyFill="1" applyBorder="1" applyAlignment="1">
      <alignment horizontal="right"/>
    </xf>
    <xf numFmtId="40" fontId="1" fillId="8" borderId="27" xfId="0" applyNumberFormat="1" applyFont="1" applyFill="1" applyBorder="1" applyAlignment="1">
      <alignment horizontal="right"/>
    </xf>
    <xf numFmtId="40" fontId="1" fillId="8" borderId="3" xfId="0" applyNumberFormat="1" applyFont="1" applyFill="1" applyBorder="1" applyAlignment="1">
      <alignment horizontal="right"/>
    </xf>
    <xf numFmtId="40" fontId="0" fillId="8" borderId="20" xfId="0" applyNumberFormat="1" applyFill="1" applyBorder="1" applyAlignment="1">
      <alignment horizontal="right"/>
    </xf>
    <xf numFmtId="38" fontId="0" fillId="8" borderId="5" xfId="0" applyNumberFormat="1" applyFill="1" applyBorder="1" applyAlignment="1">
      <alignment horizontal="right"/>
    </xf>
    <xf numFmtId="38" fontId="0" fillId="8" borderId="1" xfId="0" applyNumberFormat="1" applyFill="1" applyBorder="1" applyAlignment="1">
      <alignment horizontal="right"/>
    </xf>
    <xf numFmtId="165" fontId="7" fillId="0" borderId="7" xfId="0" applyNumberFormat="1" applyFont="1" applyFill="1" applyBorder="1" applyAlignment="1">
      <alignment horizontal="right"/>
    </xf>
    <xf numFmtId="166" fontId="0" fillId="8" borderId="1" xfId="0" applyNumberFormat="1" applyFill="1" applyBorder="1" applyAlignment="1">
      <alignment horizontal="right"/>
    </xf>
    <xf numFmtId="166" fontId="0" fillId="8" borderId="5" xfId="0" applyNumberFormat="1" applyFill="1" applyBorder="1" applyAlignment="1">
      <alignment horizontal="right"/>
    </xf>
    <xf numFmtId="167" fontId="1" fillId="4" borderId="0" xfId="0" applyNumberFormat="1" applyFont="1" applyFill="1" applyBorder="1" applyAlignment="1">
      <alignment horizontal="right"/>
    </xf>
    <xf numFmtId="164" fontId="9" fillId="3" borderId="3" xfId="0" applyNumberFormat="1" applyFont="1" applyFill="1" applyBorder="1"/>
    <xf numFmtId="164" fontId="6" fillId="3" borderId="19" xfId="0" applyNumberFormat="1" applyFont="1" applyFill="1" applyBorder="1" applyAlignment="1">
      <alignment wrapText="1"/>
    </xf>
    <xf numFmtId="164" fontId="5" fillId="3" borderId="4" xfId="0" applyNumberFormat="1" applyFont="1" applyFill="1" applyBorder="1" applyAlignment="1">
      <alignment horizontal="center" wrapText="1"/>
    </xf>
    <xf numFmtId="164" fontId="6" fillId="8" borderId="0" xfId="0" applyNumberFormat="1" applyFont="1" applyFill="1" applyAlignment="1">
      <alignment wrapText="1"/>
    </xf>
    <xf numFmtId="164" fontId="5" fillId="8" borderId="7" xfId="0" applyNumberFormat="1" applyFont="1" applyFill="1" applyBorder="1" applyAlignment="1">
      <alignment horizontal="center" wrapText="1"/>
    </xf>
    <xf numFmtId="164" fontId="6" fillId="8" borderId="19" xfId="0" applyNumberFormat="1" applyFont="1" applyFill="1" applyBorder="1" applyAlignment="1">
      <alignment wrapText="1"/>
    </xf>
    <xf numFmtId="164" fontId="5" fillId="8" borderId="4" xfId="0" applyNumberFormat="1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164" fontId="20" fillId="0" borderId="0" xfId="0" applyNumberFormat="1" applyFont="1"/>
    <xf numFmtId="0" fontId="21" fillId="0" borderId="0" xfId="0" applyFont="1"/>
    <xf numFmtId="164" fontId="21" fillId="14" borderId="10" xfId="0" applyNumberFormat="1" applyFont="1" applyFill="1" applyBorder="1"/>
    <xf numFmtId="164" fontId="21" fillId="3" borderId="0" xfId="0" applyNumberFormat="1" applyFont="1" applyFill="1" applyBorder="1"/>
    <xf numFmtId="164" fontId="21" fillId="4" borderId="1" xfId="0" applyNumberFormat="1" applyFont="1" applyFill="1" applyBorder="1"/>
    <xf numFmtId="164" fontId="21" fillId="4" borderId="0" xfId="0" applyNumberFormat="1" applyFont="1" applyFill="1" applyBorder="1"/>
    <xf numFmtId="164" fontId="21" fillId="8" borderId="1" xfId="0" applyNumberFormat="1" applyFont="1" applyFill="1" applyBorder="1"/>
    <xf numFmtId="164" fontId="21" fillId="8" borderId="2" xfId="0" applyNumberFormat="1" applyFont="1" applyFill="1" applyBorder="1"/>
    <xf numFmtId="0" fontId="21" fillId="0" borderId="8" xfId="0" applyFont="1" applyBorder="1"/>
    <xf numFmtId="164" fontId="21" fillId="14" borderId="8" xfId="0" applyNumberFormat="1" applyFont="1" applyFill="1" applyBorder="1"/>
    <xf numFmtId="164" fontId="21" fillId="3" borderId="7" xfId="0" applyNumberFormat="1" applyFont="1" applyFill="1" applyBorder="1"/>
    <xf numFmtId="164" fontId="21" fillId="4" borderId="3" xfId="0" applyNumberFormat="1" applyFont="1" applyFill="1" applyBorder="1"/>
    <xf numFmtId="164" fontId="21" fillId="4" borderId="7" xfId="0" applyNumberFormat="1" applyFont="1" applyFill="1" applyBorder="1"/>
    <xf numFmtId="164" fontId="21" fillId="14" borderId="3" xfId="0" applyNumberFormat="1" applyFont="1" applyFill="1" applyBorder="1"/>
    <xf numFmtId="164" fontId="21" fillId="8" borderId="3" xfId="0" applyNumberFormat="1" applyFont="1" applyFill="1" applyBorder="1"/>
    <xf numFmtId="164" fontId="21" fillId="8" borderId="4" xfId="0" applyNumberFormat="1" applyFont="1" applyFill="1" applyBorder="1"/>
    <xf numFmtId="40" fontId="21" fillId="14" borderId="10" xfId="0" applyNumberFormat="1" applyFont="1" applyFill="1" applyBorder="1"/>
    <xf numFmtId="40" fontId="21" fillId="3" borderId="0" xfId="0" applyNumberFormat="1" applyFont="1" applyFill="1" applyBorder="1" applyAlignment="1">
      <alignment horizontal="right"/>
    </xf>
    <xf numFmtId="40" fontId="21" fillId="3" borderId="0" xfId="0" applyNumberFormat="1" applyFont="1" applyFill="1" applyBorder="1"/>
    <xf numFmtId="40" fontId="21" fillId="14" borderId="10" xfId="0" applyNumberFormat="1" applyFont="1" applyFill="1" applyBorder="1" applyAlignment="1">
      <alignment horizontal="right"/>
    </xf>
    <xf numFmtId="40" fontId="21" fillId="4" borderId="1" xfId="0" applyNumberFormat="1" applyFont="1" applyFill="1" applyBorder="1"/>
    <xf numFmtId="40" fontId="21" fillId="4" borderId="0" xfId="0" applyNumberFormat="1" applyFont="1" applyFill="1" applyBorder="1"/>
    <xf numFmtId="166" fontId="21" fillId="8" borderId="1" xfId="0" applyNumberFormat="1" applyFont="1" applyFill="1" applyBorder="1"/>
    <xf numFmtId="164" fontId="21" fillId="3" borderId="0" xfId="0" applyNumberFormat="1" applyFont="1" applyFill="1" applyBorder="1" applyAlignment="1">
      <alignment horizontal="right"/>
    </xf>
    <xf numFmtId="164" fontId="21" fillId="14" borderId="10" xfId="0" applyNumberFormat="1" applyFont="1" applyFill="1" applyBorder="1" applyAlignment="1">
      <alignment horizontal="right"/>
    </xf>
    <xf numFmtId="40" fontId="21" fillId="14" borderId="8" xfId="0" applyNumberFormat="1" applyFont="1" applyFill="1" applyBorder="1"/>
    <xf numFmtId="40" fontId="21" fillId="3" borderId="3" xfId="0" applyNumberFormat="1" applyFont="1" applyFill="1" applyBorder="1"/>
    <xf numFmtId="40" fontId="21" fillId="3" borderId="7" xfId="0" applyNumberFormat="1" applyFont="1" applyFill="1" applyBorder="1"/>
    <xf numFmtId="40" fontId="21" fillId="4" borderId="3" xfId="0" applyNumberFormat="1" applyFont="1" applyFill="1" applyBorder="1"/>
    <xf numFmtId="40" fontId="21" fillId="4" borderId="7" xfId="0" applyNumberFormat="1" applyFont="1" applyFill="1" applyBorder="1"/>
    <xf numFmtId="166" fontId="21" fillId="8" borderId="3" xfId="0" applyNumberFormat="1" applyFont="1" applyFill="1" applyBorder="1"/>
    <xf numFmtId="0" fontId="21" fillId="0" borderId="10" xfId="0" applyFont="1" applyBorder="1" applyAlignment="1">
      <alignment horizontal="center"/>
    </xf>
    <xf numFmtId="40" fontId="21" fillId="14" borderId="1" xfId="0" applyNumberFormat="1" applyFont="1" applyFill="1" applyBorder="1"/>
    <xf numFmtId="164" fontId="21" fillId="0" borderId="10" xfId="0" applyNumberFormat="1" applyFont="1" applyBorder="1" applyAlignment="1">
      <alignment horizontal="center"/>
    </xf>
    <xf numFmtId="164" fontId="21" fillId="14" borderId="1" xfId="0" applyNumberFormat="1" applyFont="1" applyFill="1" applyBorder="1"/>
    <xf numFmtId="166" fontId="1" fillId="5" borderId="0" xfId="0" applyNumberFormat="1" applyFont="1" applyFill="1" applyBorder="1" applyAlignment="1">
      <alignment horizontal="right"/>
    </xf>
    <xf numFmtId="166" fontId="1" fillId="6" borderId="0" xfId="0" applyNumberFormat="1" applyFont="1" applyFill="1" applyBorder="1" applyAlignment="1">
      <alignment horizontal="right"/>
    </xf>
    <xf numFmtId="167" fontId="1" fillId="14" borderId="31" xfId="0" applyNumberFormat="1" applyFont="1" applyFill="1" applyBorder="1"/>
    <xf numFmtId="167" fontId="9" fillId="4" borderId="32" xfId="0" applyNumberFormat="1" applyFont="1" applyFill="1" applyBorder="1" applyAlignment="1">
      <alignment horizontal="right"/>
    </xf>
    <xf numFmtId="167" fontId="9" fillId="4" borderId="33" xfId="0" applyNumberFormat="1" applyFont="1" applyFill="1" applyBorder="1"/>
    <xf numFmtId="167" fontId="9" fillId="5" borderId="33" xfId="0" applyNumberFormat="1" applyFont="1" applyFill="1" applyBorder="1" applyAlignment="1">
      <alignment horizontal="right"/>
    </xf>
    <xf numFmtId="167" fontId="9" fillId="5" borderId="33" xfId="0" applyNumberFormat="1" applyFont="1" applyFill="1" applyBorder="1"/>
    <xf numFmtId="167" fontId="9" fillId="6" borderId="33" xfId="0" applyNumberFormat="1" applyFont="1" applyFill="1" applyBorder="1" applyAlignment="1">
      <alignment horizontal="right"/>
    </xf>
    <xf numFmtId="167" fontId="9" fillId="6" borderId="33" xfId="0" applyNumberFormat="1" applyFont="1" applyFill="1" applyBorder="1"/>
    <xf numFmtId="167" fontId="1" fillId="8" borderId="32" xfId="0" applyNumberFormat="1" applyFont="1" applyFill="1" applyBorder="1" applyAlignment="1">
      <alignment horizontal="right"/>
    </xf>
    <xf numFmtId="167" fontId="1" fillId="9" borderId="33" xfId="0" applyNumberFormat="1" applyFont="1" applyFill="1" applyBorder="1"/>
    <xf numFmtId="164" fontId="1" fillId="9" borderId="33" xfId="0" applyNumberFormat="1" applyFont="1" applyFill="1" applyBorder="1"/>
    <xf numFmtId="167" fontId="1" fillId="7" borderId="32" xfId="0" applyNumberFormat="1" applyFont="1" applyFill="1" applyBorder="1"/>
    <xf numFmtId="167" fontId="1" fillId="2" borderId="33" xfId="0" applyNumberFormat="1" applyFont="1" applyFill="1" applyBorder="1"/>
    <xf numFmtId="164" fontId="1" fillId="10" borderId="33" xfId="0" applyNumberFormat="1" applyFont="1" applyFill="1" applyBorder="1"/>
    <xf numFmtId="0" fontId="1" fillId="0" borderId="31" xfId="0" applyFont="1" applyBorder="1" applyAlignment="1">
      <alignment horizontal="center"/>
    </xf>
    <xf numFmtId="164" fontId="1" fillId="3" borderId="3" xfId="0" applyNumberFormat="1" applyFont="1" applyFill="1" applyBorder="1"/>
    <xf numFmtId="40" fontId="4" fillId="3" borderId="5" xfId="0" applyNumberFormat="1" applyFont="1" applyFill="1" applyBorder="1"/>
    <xf numFmtId="40" fontId="4" fillId="4" borderId="5" xfId="0" applyNumberFormat="1" applyFont="1" applyFill="1" applyBorder="1" applyAlignment="1">
      <alignment horizontal="right"/>
    </xf>
    <xf numFmtId="40" fontId="4" fillId="3" borderId="1" xfId="0" applyNumberFormat="1" applyFont="1" applyFill="1" applyBorder="1"/>
    <xf numFmtId="40" fontId="4" fillId="4" borderId="1" xfId="0" applyNumberFormat="1" applyFont="1" applyFill="1" applyBorder="1" applyAlignment="1">
      <alignment horizontal="right"/>
    </xf>
    <xf numFmtId="40" fontId="4" fillId="3" borderId="3" xfId="0" applyNumberFormat="1" applyFont="1" applyFill="1" applyBorder="1"/>
    <xf numFmtId="40" fontId="4" fillId="4" borderId="3" xfId="0" applyNumberFormat="1" applyFont="1" applyFill="1" applyBorder="1" applyAlignment="1">
      <alignment horizontal="right"/>
    </xf>
    <xf numFmtId="40" fontId="1" fillId="3" borderId="1" xfId="0" applyNumberFormat="1" applyFont="1" applyFill="1" applyBorder="1"/>
    <xf numFmtId="40" fontId="1" fillId="4" borderId="1" xfId="0" applyNumberFormat="1" applyFont="1" applyFill="1" applyBorder="1" applyAlignment="1">
      <alignment horizontal="right"/>
    </xf>
    <xf numFmtId="40" fontId="1" fillId="3" borderId="3" xfId="0" applyNumberFormat="1" applyFont="1" applyFill="1" applyBorder="1"/>
    <xf numFmtId="40" fontId="1" fillId="4" borderId="3" xfId="0" applyNumberFormat="1" applyFont="1" applyFill="1" applyBorder="1" applyAlignment="1">
      <alignment horizontal="right"/>
    </xf>
    <xf numFmtId="40" fontId="18" fillId="3" borderId="1" xfId="0" applyNumberFormat="1" applyFont="1" applyFill="1" applyBorder="1"/>
    <xf numFmtId="40" fontId="18" fillId="4" borderId="1" xfId="0" applyNumberFormat="1" applyFont="1" applyFill="1" applyBorder="1" applyAlignment="1">
      <alignment horizontal="right"/>
    </xf>
    <xf numFmtId="164" fontId="18" fillId="3" borderId="1" xfId="0" applyNumberFormat="1" applyFont="1" applyFill="1" applyBorder="1"/>
    <xf numFmtId="164" fontId="18" fillId="4" borderId="1" xfId="0" applyNumberFormat="1" applyFont="1" applyFill="1" applyBorder="1" applyAlignment="1">
      <alignment horizontal="right"/>
    </xf>
    <xf numFmtId="40" fontId="18" fillId="3" borderId="3" xfId="0" applyNumberFormat="1" applyFont="1" applyFill="1" applyBorder="1"/>
    <xf numFmtId="40" fontId="21" fillId="3" borderId="1" xfId="0" applyNumberFormat="1" applyFont="1" applyFill="1" applyBorder="1"/>
    <xf numFmtId="40" fontId="21" fillId="4" borderId="1" xfId="0" applyNumberFormat="1" applyFont="1" applyFill="1" applyBorder="1" applyAlignment="1">
      <alignment horizontal="right"/>
    </xf>
    <xf numFmtId="164" fontId="21" fillId="3" borderId="1" xfId="0" applyNumberFormat="1" applyFont="1" applyFill="1" applyBorder="1"/>
    <xf numFmtId="164" fontId="21" fillId="4" borderId="1" xfId="0" applyNumberFormat="1" applyFont="1" applyFill="1" applyBorder="1" applyAlignment="1">
      <alignment horizontal="right"/>
    </xf>
    <xf numFmtId="2" fontId="4" fillId="4" borderId="5" xfId="0" applyNumberFormat="1" applyFont="1" applyFill="1" applyBorder="1"/>
    <xf numFmtId="2" fontId="4" fillId="4" borderId="1" xfId="0" applyNumberFormat="1" applyFont="1" applyFill="1" applyBorder="1"/>
    <xf numFmtId="2" fontId="4" fillId="4" borderId="3" xfId="0" applyNumberFormat="1" applyFont="1" applyFill="1" applyBorder="1"/>
    <xf numFmtId="2" fontId="1" fillId="4" borderId="3" xfId="0" applyNumberFormat="1" applyFont="1" applyFill="1" applyBorder="1"/>
    <xf numFmtId="2" fontId="18" fillId="4" borderId="1" xfId="0" applyNumberFormat="1" applyFont="1" applyFill="1" applyBorder="1"/>
    <xf numFmtId="40" fontId="1" fillId="8" borderId="20" xfId="0" applyNumberFormat="1" applyFont="1" applyFill="1" applyBorder="1" applyAlignment="1">
      <alignment horizontal="right"/>
    </xf>
    <xf numFmtId="3" fontId="4" fillId="14" borderId="10" xfId="0" applyNumberFormat="1" applyFont="1" applyFill="1" applyBorder="1"/>
    <xf numFmtId="38" fontId="4" fillId="4" borderId="0" xfId="0" applyNumberFormat="1" applyFont="1" applyFill="1" applyAlignment="1">
      <alignment horizontal="right"/>
    </xf>
    <xf numFmtId="38" fontId="4" fillId="4" borderId="0" xfId="0" applyNumberFormat="1" applyFont="1" applyFill="1"/>
    <xf numFmtId="38" fontId="4" fillId="5" borderId="0" xfId="0" applyNumberFormat="1" applyFont="1" applyFill="1"/>
    <xf numFmtId="38" fontId="4" fillId="6" borderId="0" xfId="0" applyNumberFormat="1" applyFont="1" applyFill="1"/>
    <xf numFmtId="38" fontId="4" fillId="8" borderId="1" xfId="0" applyNumberFormat="1" applyFont="1" applyFill="1" applyBorder="1" applyAlignment="1">
      <alignment horizontal="right"/>
    </xf>
    <xf numFmtId="38" fontId="4" fillId="9" borderId="0" xfId="0" applyNumberFormat="1" applyFont="1" applyFill="1"/>
    <xf numFmtId="164" fontId="4" fillId="9" borderId="0" xfId="0" applyNumberFormat="1" applyFont="1" applyFill="1"/>
    <xf numFmtId="38" fontId="4" fillId="7" borderId="1" xfId="0" applyNumberFormat="1" applyFont="1" applyFill="1" applyBorder="1"/>
    <xf numFmtId="38" fontId="4" fillId="2" borderId="0" xfId="0" applyNumberFormat="1" applyFont="1" applyFill="1"/>
    <xf numFmtId="164" fontId="4" fillId="10" borderId="0" xfId="0" applyNumberFormat="1" applyFont="1" applyFill="1"/>
    <xf numFmtId="0" fontId="4" fillId="0" borderId="10" xfId="0" applyFont="1" applyBorder="1" applyAlignment="1">
      <alignment horizontal="center"/>
    </xf>
    <xf numFmtId="0" fontId="4" fillId="0" borderId="22" xfId="0" applyFont="1" applyBorder="1"/>
    <xf numFmtId="3" fontId="4" fillId="14" borderId="23" xfId="0" applyNumberFormat="1" applyFont="1" applyFill="1" applyBorder="1"/>
    <xf numFmtId="38" fontId="4" fillId="4" borderId="22" xfId="0" applyNumberFormat="1" applyFont="1" applyFill="1" applyBorder="1" applyAlignment="1">
      <alignment horizontal="right"/>
    </xf>
    <xf numFmtId="38" fontId="4" fillId="4" borderId="22" xfId="0" applyNumberFormat="1" applyFont="1" applyFill="1" applyBorder="1"/>
    <xf numFmtId="164" fontId="4" fillId="4" borderId="22" xfId="0" applyNumberFormat="1" applyFont="1" applyFill="1" applyBorder="1"/>
    <xf numFmtId="38" fontId="4" fillId="5" borderId="22" xfId="0" applyNumberFormat="1" applyFont="1" applyFill="1" applyBorder="1" applyAlignment="1">
      <alignment horizontal="right"/>
    </xf>
    <xf numFmtId="38" fontId="4" fillId="5" borderId="22" xfId="0" applyNumberFormat="1" applyFont="1" applyFill="1" applyBorder="1"/>
    <xf numFmtId="38" fontId="4" fillId="6" borderId="22" xfId="0" applyNumberFormat="1" applyFont="1" applyFill="1" applyBorder="1" applyAlignment="1">
      <alignment horizontal="right"/>
    </xf>
    <xf numFmtId="38" fontId="4" fillId="6" borderId="22" xfId="0" applyNumberFormat="1" applyFont="1" applyFill="1" applyBorder="1"/>
    <xf numFmtId="38" fontId="4" fillId="8" borderId="24" xfId="0" applyNumberFormat="1" applyFont="1" applyFill="1" applyBorder="1" applyAlignment="1">
      <alignment horizontal="right"/>
    </xf>
    <xf numFmtId="38" fontId="4" fillId="9" borderId="22" xfId="0" applyNumberFormat="1" applyFont="1" applyFill="1" applyBorder="1"/>
    <xf numFmtId="164" fontId="4" fillId="9" borderId="22" xfId="0" applyNumberFormat="1" applyFont="1" applyFill="1" applyBorder="1"/>
    <xf numFmtId="38" fontId="4" fillId="7" borderId="24" xfId="0" applyNumberFormat="1" applyFont="1" applyFill="1" applyBorder="1"/>
    <xf numFmtId="38" fontId="4" fillId="2" borderId="22" xfId="0" applyNumberFormat="1" applyFont="1" applyFill="1" applyBorder="1"/>
    <xf numFmtId="164" fontId="4" fillId="10" borderId="22" xfId="0" applyNumberFormat="1" applyFont="1" applyFill="1" applyBorder="1"/>
    <xf numFmtId="0" fontId="4" fillId="0" borderId="23" xfId="0" applyFont="1" applyBorder="1" applyAlignment="1">
      <alignment horizontal="center"/>
    </xf>
    <xf numFmtId="0" fontId="22" fillId="0" borderId="0" xfId="0" applyFont="1" applyBorder="1"/>
    <xf numFmtId="3" fontId="22" fillId="14" borderId="10" xfId="0" applyNumberFormat="1" applyFont="1" applyFill="1" applyBorder="1"/>
    <xf numFmtId="38" fontId="22" fillId="4" borderId="0" xfId="0" applyNumberFormat="1" applyFont="1" applyFill="1" applyBorder="1" applyAlignment="1">
      <alignment horizontal="right"/>
    </xf>
    <xf numFmtId="38" fontId="22" fillId="4" borderId="0" xfId="0" applyNumberFormat="1" applyFont="1" applyFill="1" applyBorder="1"/>
    <xf numFmtId="164" fontId="22" fillId="4" borderId="0" xfId="0" applyNumberFormat="1" applyFont="1" applyFill="1" applyBorder="1"/>
    <xf numFmtId="38" fontId="22" fillId="5" borderId="0" xfId="0" applyNumberFormat="1" applyFont="1" applyFill="1" applyBorder="1" applyAlignment="1">
      <alignment horizontal="right"/>
    </xf>
    <xf numFmtId="38" fontId="22" fillId="5" borderId="0" xfId="0" applyNumberFormat="1" applyFont="1" applyFill="1" applyBorder="1"/>
    <xf numFmtId="38" fontId="22" fillId="6" borderId="0" xfId="0" applyNumberFormat="1" applyFont="1" applyFill="1" applyBorder="1" applyAlignment="1">
      <alignment horizontal="right"/>
    </xf>
    <xf numFmtId="38" fontId="22" fillId="6" borderId="0" xfId="0" applyNumberFormat="1" applyFont="1" applyFill="1" applyBorder="1"/>
    <xf numFmtId="38" fontId="22" fillId="8" borderId="1" xfId="0" applyNumberFormat="1" applyFont="1" applyFill="1" applyBorder="1" applyAlignment="1">
      <alignment horizontal="right"/>
    </xf>
    <xf numFmtId="38" fontId="22" fillId="9" borderId="0" xfId="0" applyNumberFormat="1" applyFont="1" applyFill="1" applyBorder="1"/>
    <xf numFmtId="164" fontId="22" fillId="9" borderId="0" xfId="0" applyNumberFormat="1" applyFont="1" applyFill="1" applyBorder="1"/>
    <xf numFmtId="38" fontId="22" fillId="7" borderId="1" xfId="0" applyNumberFormat="1" applyFont="1" applyFill="1" applyBorder="1"/>
    <xf numFmtId="38" fontId="22" fillId="2" borderId="0" xfId="0" applyNumberFormat="1" applyFont="1" applyFill="1" applyBorder="1"/>
    <xf numFmtId="164" fontId="22" fillId="10" borderId="0" xfId="0" applyNumberFormat="1" applyFont="1" applyFill="1" applyBorder="1"/>
    <xf numFmtId="0" fontId="22" fillId="0" borderId="10" xfId="0" applyFont="1" applyBorder="1" applyAlignment="1">
      <alignment horizontal="center"/>
    </xf>
    <xf numFmtId="0" fontId="4" fillId="0" borderId="28" xfId="0" applyFont="1" applyBorder="1"/>
    <xf numFmtId="3" fontId="4" fillId="14" borderId="29" xfId="0" applyNumberFormat="1" applyFont="1" applyFill="1" applyBorder="1"/>
    <xf numFmtId="38" fontId="4" fillId="4" borderId="30" xfId="0" applyNumberFormat="1" applyFont="1" applyFill="1" applyBorder="1" applyAlignment="1">
      <alignment horizontal="right"/>
    </xf>
    <xf numFmtId="38" fontId="4" fillId="4" borderId="28" xfId="0" applyNumberFormat="1" applyFont="1" applyFill="1" applyBorder="1"/>
    <xf numFmtId="164" fontId="4" fillId="4" borderId="28" xfId="0" applyNumberFormat="1" applyFont="1" applyFill="1" applyBorder="1"/>
    <xf numFmtId="38" fontId="4" fillId="5" borderId="28" xfId="0" applyNumberFormat="1" applyFont="1" applyFill="1" applyBorder="1" applyAlignment="1">
      <alignment horizontal="right"/>
    </xf>
    <xf numFmtId="38" fontId="4" fillId="5" borderId="28" xfId="0" applyNumberFormat="1" applyFont="1" applyFill="1" applyBorder="1"/>
    <xf numFmtId="38" fontId="4" fillId="6" borderId="28" xfId="0" applyNumberFormat="1" applyFont="1" applyFill="1" applyBorder="1" applyAlignment="1">
      <alignment horizontal="right"/>
    </xf>
    <xf numFmtId="38" fontId="4" fillId="6" borderId="28" xfId="0" applyNumberFormat="1" applyFont="1" applyFill="1" applyBorder="1"/>
    <xf numFmtId="38" fontId="4" fillId="8" borderId="30" xfId="0" applyNumberFormat="1" applyFont="1" applyFill="1" applyBorder="1" applyAlignment="1">
      <alignment horizontal="right"/>
    </xf>
    <xf numFmtId="38" fontId="4" fillId="9" borderId="28" xfId="0" applyNumberFormat="1" applyFont="1" applyFill="1" applyBorder="1"/>
    <xf numFmtId="164" fontId="4" fillId="9" borderId="28" xfId="0" applyNumberFormat="1" applyFont="1" applyFill="1" applyBorder="1"/>
    <xf numFmtId="38" fontId="4" fillId="7" borderId="30" xfId="0" applyNumberFormat="1" applyFont="1" applyFill="1" applyBorder="1"/>
    <xf numFmtId="38" fontId="4" fillId="2" borderId="28" xfId="0" applyNumberFormat="1" applyFont="1" applyFill="1" applyBorder="1"/>
    <xf numFmtId="164" fontId="4" fillId="10" borderId="28" xfId="0" applyNumberFormat="1" applyFont="1" applyFill="1" applyBorder="1"/>
    <xf numFmtId="0" fontId="4" fillId="0" borderId="29" xfId="0" applyFont="1" applyBorder="1" applyAlignment="1">
      <alignment horizontal="center"/>
    </xf>
    <xf numFmtId="164" fontId="4" fillId="14" borderId="14" xfId="0" applyNumberFormat="1" applyFont="1" applyFill="1" applyBorder="1"/>
    <xf numFmtId="38" fontId="4" fillId="11" borderId="12" xfId="0" applyNumberFormat="1" applyFont="1" applyFill="1" applyBorder="1"/>
    <xf numFmtId="38" fontId="4" fillId="11" borderId="0" xfId="0" applyNumberFormat="1" applyFont="1" applyFill="1" applyBorder="1"/>
    <xf numFmtId="38" fontId="4" fillId="12" borderId="12" xfId="0" applyNumberFormat="1" applyFont="1" applyFill="1" applyBorder="1"/>
    <xf numFmtId="38" fontId="4" fillId="12" borderId="0" xfId="0" applyNumberFormat="1" applyFont="1" applyFill="1" applyBorder="1"/>
    <xf numFmtId="0" fontId="4" fillId="0" borderId="5" xfId="0" applyFont="1" applyBorder="1"/>
    <xf numFmtId="164" fontId="4" fillId="14" borderId="15" xfId="0" applyNumberFormat="1" applyFont="1" applyFill="1" applyBorder="1"/>
    <xf numFmtId="38" fontId="4" fillId="11" borderId="11" xfId="0" applyNumberFormat="1" applyFont="1" applyFill="1" applyBorder="1"/>
    <xf numFmtId="38" fontId="4" fillId="11" borderId="7" xfId="0" applyNumberFormat="1" applyFont="1" applyFill="1" applyBorder="1"/>
    <xf numFmtId="38" fontId="4" fillId="12" borderId="11" xfId="0" applyNumberFormat="1" applyFont="1" applyFill="1" applyBorder="1"/>
    <xf numFmtId="38" fontId="4" fillId="12" borderId="7" xfId="0" applyNumberFormat="1" applyFont="1" applyFill="1" applyBorder="1"/>
    <xf numFmtId="3" fontId="4" fillId="14" borderId="8" xfId="0" applyNumberFormat="1" applyFont="1" applyFill="1" applyBorder="1"/>
    <xf numFmtId="38" fontId="4" fillId="4" borderId="7" xfId="0" applyNumberFormat="1" applyFont="1" applyFill="1" applyBorder="1"/>
    <xf numFmtId="38" fontId="4" fillId="5" borderId="7" xfId="0" applyNumberFormat="1" applyFont="1" applyFill="1" applyBorder="1"/>
    <xf numFmtId="38" fontId="4" fillId="6" borderId="7" xfId="0" applyNumberFormat="1" applyFont="1" applyFill="1" applyBorder="1"/>
    <xf numFmtId="38" fontId="4" fillId="8" borderId="3" xfId="0" applyNumberFormat="1" applyFont="1" applyFill="1" applyBorder="1" applyAlignment="1">
      <alignment horizontal="right"/>
    </xf>
    <xf numFmtId="38" fontId="4" fillId="9" borderId="7" xfId="0" applyNumberFormat="1" applyFont="1" applyFill="1" applyBorder="1"/>
    <xf numFmtId="164" fontId="4" fillId="9" borderId="7" xfId="0" applyNumberFormat="1" applyFont="1" applyFill="1" applyBorder="1"/>
    <xf numFmtId="38" fontId="4" fillId="7" borderId="3" xfId="0" applyNumberFormat="1" applyFont="1" applyFill="1" applyBorder="1"/>
    <xf numFmtId="38" fontId="4" fillId="2" borderId="7" xfId="0" applyNumberFormat="1" applyFont="1" applyFill="1" applyBorder="1"/>
    <xf numFmtId="164" fontId="4" fillId="10" borderId="7" xfId="0" applyNumberFormat="1" applyFont="1" applyFill="1" applyBorder="1"/>
    <xf numFmtId="38" fontId="4" fillId="4" borderId="7" xfId="0" applyNumberFormat="1" applyFont="1" applyFill="1" applyBorder="1" applyAlignment="1">
      <alignment horizontal="right"/>
    </xf>
    <xf numFmtId="38" fontId="4" fillId="5" borderId="7" xfId="0" applyNumberFormat="1" applyFont="1" applyFill="1" applyBorder="1" applyAlignment="1">
      <alignment horizontal="right"/>
    </xf>
    <xf numFmtId="38" fontId="4" fillId="6" borderId="7" xfId="0" applyNumberFormat="1" applyFont="1" applyFill="1" applyBorder="1" applyAlignment="1">
      <alignment horizontal="right"/>
    </xf>
    <xf numFmtId="0" fontId="4" fillId="0" borderId="4" xfId="0" applyFont="1" applyBorder="1"/>
    <xf numFmtId="166" fontId="4" fillId="5" borderId="7" xfId="0" applyNumberFormat="1" applyFont="1" applyFill="1" applyBorder="1"/>
    <xf numFmtId="166" fontId="4" fillId="6" borderId="7" xfId="0" applyNumberFormat="1" applyFont="1" applyFill="1" applyBorder="1"/>
    <xf numFmtId="166" fontId="4" fillId="8" borderId="3" xfId="0" applyNumberFormat="1" applyFont="1" applyFill="1" applyBorder="1" applyAlignment="1">
      <alignment horizontal="right"/>
    </xf>
    <xf numFmtId="166" fontId="4" fillId="9" borderId="7" xfId="0" applyNumberFormat="1" applyFont="1" applyFill="1" applyBorder="1"/>
    <xf numFmtId="166" fontId="4" fillId="7" borderId="3" xfId="0" applyNumberFormat="1" applyFont="1" applyFill="1" applyBorder="1"/>
    <xf numFmtId="166" fontId="4" fillId="2" borderId="7" xfId="0" applyNumberFormat="1" applyFont="1" applyFill="1" applyBorder="1"/>
    <xf numFmtId="40" fontId="4" fillId="4" borderId="7" xfId="0" applyNumberFormat="1" applyFont="1" applyFill="1" applyBorder="1" applyAlignment="1">
      <alignment horizontal="right"/>
    </xf>
    <xf numFmtId="166" fontId="4" fillId="5" borderId="7" xfId="0" applyNumberFormat="1" applyFont="1" applyFill="1" applyBorder="1" applyAlignment="1">
      <alignment horizontal="right"/>
    </xf>
    <xf numFmtId="166" fontId="4" fillId="6" borderId="7" xfId="0" applyNumberFormat="1" applyFont="1" applyFill="1" applyBorder="1" applyAlignment="1">
      <alignment horizontal="right"/>
    </xf>
    <xf numFmtId="40" fontId="4" fillId="14" borderId="6" xfId="0" applyNumberFormat="1" applyFont="1" applyFill="1" applyBorder="1"/>
    <xf numFmtId="40" fontId="15" fillId="11" borderId="12" xfId="0" applyNumberFormat="1" applyFont="1" applyFill="1" applyBorder="1"/>
    <xf numFmtId="40" fontId="15" fillId="11" borderId="0" xfId="0" applyNumberFormat="1" applyFont="1" applyFill="1" applyBorder="1"/>
    <xf numFmtId="40" fontId="15" fillId="12" borderId="12" xfId="0" applyNumberFormat="1" applyFont="1" applyFill="1" applyBorder="1"/>
    <xf numFmtId="40" fontId="15" fillId="12" borderId="0" xfId="0" applyNumberFormat="1" applyFont="1" applyFill="1" applyBorder="1"/>
    <xf numFmtId="40" fontId="4" fillId="11" borderId="12" xfId="0" applyNumberFormat="1" applyFont="1" applyFill="1" applyBorder="1"/>
    <xf numFmtId="40" fontId="4" fillId="11" borderId="0" xfId="0" applyNumberFormat="1" applyFont="1" applyFill="1" applyBorder="1"/>
    <xf numFmtId="40" fontId="4" fillId="12" borderId="12" xfId="0" applyNumberFormat="1" applyFont="1" applyFill="1" applyBorder="1"/>
    <xf numFmtId="40" fontId="4" fillId="12" borderId="0" xfId="0" applyNumberFormat="1" applyFont="1" applyFill="1" applyBorder="1"/>
    <xf numFmtId="164" fontId="4" fillId="14" borderId="14" xfId="0" applyNumberFormat="1" applyFont="1" applyFill="1" applyBorder="1" applyAlignment="1">
      <alignment horizontal="right"/>
    </xf>
    <xf numFmtId="40" fontId="4" fillId="11" borderId="11" xfId="0" applyNumberFormat="1" applyFont="1" applyFill="1" applyBorder="1"/>
    <xf numFmtId="40" fontId="4" fillId="11" borderId="7" xfId="0" applyNumberFormat="1" applyFont="1" applyFill="1" applyBorder="1"/>
    <xf numFmtId="40" fontId="4" fillId="12" borderId="11" xfId="0" applyNumberFormat="1" applyFont="1" applyFill="1" applyBorder="1"/>
    <xf numFmtId="40" fontId="4" fillId="12" borderId="4" xfId="0" applyNumberFormat="1" applyFont="1" applyFill="1" applyBorder="1"/>
    <xf numFmtId="164" fontId="5" fillId="4" borderId="17" xfId="0" applyNumberFormat="1" applyFont="1" applyFill="1" applyBorder="1" applyAlignment="1">
      <alignment horizontal="center" wrapText="1"/>
    </xf>
    <xf numFmtId="164" fontId="11" fillId="4" borderId="7" xfId="0" applyNumberFormat="1" applyFont="1" applyFill="1" applyBorder="1" applyAlignment="1">
      <alignment horizontal="center" wrapText="1"/>
    </xf>
    <xf numFmtId="164" fontId="1" fillId="4" borderId="25" xfId="0" applyNumberFormat="1" applyFont="1" applyFill="1" applyBorder="1"/>
    <xf numFmtId="164" fontId="9" fillId="4" borderId="33" xfId="0" applyNumberFormat="1" applyFont="1" applyFill="1" applyBorder="1"/>
    <xf numFmtId="164" fontId="0" fillId="12" borderId="13" xfId="0" applyNumberFormat="1" applyFill="1" applyBorder="1"/>
    <xf numFmtId="164" fontId="1" fillId="12" borderId="14" xfId="0" applyNumberFormat="1" applyFont="1" applyFill="1" applyBorder="1" applyAlignment="1">
      <alignment horizontal="center" wrapText="1"/>
    </xf>
    <xf numFmtId="164" fontId="5" fillId="12" borderId="15" xfId="0" applyNumberFormat="1" applyFont="1" applyFill="1" applyBorder="1" applyAlignment="1">
      <alignment horizontal="center" wrapText="1"/>
    </xf>
    <xf numFmtId="164" fontId="5" fillId="11" borderId="15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Alignment="1">
      <alignment horizontal="center" wrapText="1"/>
    </xf>
    <xf numFmtId="164" fontId="0" fillId="13" borderId="0" xfId="0" applyNumberFormat="1" applyFill="1"/>
    <xf numFmtId="164" fontId="1" fillId="14" borderId="14" xfId="0" applyNumberFormat="1" applyFont="1" applyFill="1" applyBorder="1"/>
    <xf numFmtId="38" fontId="1" fillId="11" borderId="12" xfId="0" applyNumberFormat="1" applyFont="1" applyFill="1" applyBorder="1"/>
    <xf numFmtId="38" fontId="1" fillId="11" borderId="0" xfId="0" applyNumberFormat="1" applyFont="1" applyFill="1" applyBorder="1"/>
    <xf numFmtId="38" fontId="1" fillId="12" borderId="12" xfId="0" applyNumberFormat="1" applyFont="1" applyFill="1" applyBorder="1"/>
    <xf numFmtId="38" fontId="1" fillId="12" borderId="18" xfId="0" applyNumberFormat="1" applyFont="1" applyFill="1" applyBorder="1"/>
    <xf numFmtId="0" fontId="23" fillId="0" borderId="0" xfId="0" applyFont="1" applyFill="1" applyBorder="1"/>
    <xf numFmtId="164" fontId="9" fillId="0" borderId="10" xfId="0" applyNumberFormat="1" applyFont="1" applyFill="1" applyBorder="1"/>
    <xf numFmtId="0" fontId="6" fillId="11" borderId="21" xfId="0" applyFont="1" applyFill="1" applyBorder="1" applyAlignment="1">
      <alignment horizontal="center" wrapText="1"/>
    </xf>
    <xf numFmtId="0" fontId="6" fillId="11" borderId="19" xfId="0" applyFont="1" applyFill="1" applyBorder="1" applyAlignment="1">
      <alignment horizontal="center" wrapText="1"/>
    </xf>
    <xf numFmtId="0" fontId="6" fillId="12" borderId="12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21" xfId="0" applyFont="1" applyFill="1" applyBorder="1" applyAlignment="1">
      <alignment horizontal="center" wrapText="1"/>
    </xf>
    <xf numFmtId="0" fontId="6" fillId="12" borderId="19" xfId="0" applyFont="1" applyFill="1" applyBorder="1" applyAlignment="1">
      <alignment horizontal="center" wrapText="1"/>
    </xf>
    <xf numFmtId="10" fontId="8" fillId="14" borderId="9" xfId="0" applyNumberFormat="1" applyFont="1" applyFill="1" applyBorder="1"/>
    <xf numFmtId="10" fontId="8" fillId="14" borderId="10" xfId="0" applyNumberFormat="1" applyFont="1" applyFill="1" applyBorder="1"/>
    <xf numFmtId="10" fontId="8" fillId="14" borderId="8" xfId="0" applyNumberFormat="1" applyFont="1" applyFill="1" applyBorder="1"/>
    <xf numFmtId="10" fontId="4" fillId="3" borderId="0" xfId="0" applyNumberFormat="1" applyFont="1" applyFill="1" applyBorder="1"/>
    <xf numFmtId="10" fontId="4" fillId="3" borderId="7" xfId="0" applyNumberFormat="1" applyFont="1" applyFill="1" applyBorder="1"/>
    <xf numFmtId="10" fontId="8" fillId="14" borderId="1" xfId="0" applyNumberFormat="1" applyFont="1" applyFill="1" applyBorder="1"/>
    <xf numFmtId="10" fontId="8" fillId="14" borderId="3" xfId="0" applyNumberFormat="1" applyFont="1" applyFill="1" applyBorder="1"/>
    <xf numFmtId="10" fontId="8" fillId="4" borderId="5" xfId="0" applyNumberFormat="1" applyFont="1" applyFill="1" applyBorder="1"/>
    <xf numFmtId="10" fontId="8" fillId="14" borderId="5" xfId="0" applyNumberFormat="1" applyFont="1" applyFill="1" applyBorder="1"/>
    <xf numFmtId="10" fontId="8" fillId="8" borderId="5" xfId="0" applyNumberFormat="1" applyFont="1" applyFill="1" applyBorder="1"/>
    <xf numFmtId="10" fontId="8" fillId="8" borderId="19" xfId="0" applyNumberFormat="1" applyFont="1" applyFill="1" applyBorder="1"/>
    <xf numFmtId="10" fontId="8" fillId="4" borderId="1" xfId="0" applyNumberFormat="1" applyFont="1" applyFill="1" applyBorder="1"/>
    <xf numFmtId="10" fontId="8" fillId="4" borderId="0" xfId="0" applyNumberFormat="1" applyFont="1" applyFill="1" applyBorder="1"/>
    <xf numFmtId="10" fontId="8" fillId="8" borderId="1" xfId="0" applyNumberFormat="1" applyFont="1" applyFill="1" applyBorder="1"/>
    <xf numFmtId="10" fontId="8" fillId="8" borderId="2" xfId="0" applyNumberFormat="1" applyFont="1" applyFill="1" applyBorder="1"/>
    <xf numFmtId="10" fontId="8" fillId="4" borderId="3" xfId="0" applyNumberFormat="1" applyFont="1" applyFill="1" applyBorder="1"/>
    <xf numFmtId="10" fontId="8" fillId="4" borderId="7" xfId="0" applyNumberFormat="1" applyFont="1" applyFill="1" applyBorder="1"/>
    <xf numFmtId="10" fontId="8" fillId="8" borderId="3" xfId="0" applyNumberFormat="1" applyFont="1" applyFill="1" applyBorder="1"/>
    <xf numFmtId="10" fontId="8" fillId="8" borderId="4" xfId="0" applyNumberFormat="1" applyFont="1" applyFill="1" applyBorder="1"/>
    <xf numFmtId="10" fontId="4" fillId="3" borderId="18" xfId="0" applyNumberFormat="1" applyFont="1" applyFill="1" applyBorder="1"/>
    <xf numFmtId="10" fontId="4" fillId="4" borderId="18" xfId="0" applyNumberFormat="1" applyFont="1" applyFill="1" applyBorder="1"/>
    <xf numFmtId="10" fontId="4" fillId="4" borderId="5" xfId="0" applyNumberFormat="1" applyFont="1" applyFill="1" applyBorder="1"/>
    <xf numFmtId="10" fontId="4" fillId="4" borderId="0" xfId="0" applyNumberFormat="1" applyFont="1" applyFill="1" applyBorder="1"/>
    <xf numFmtId="10" fontId="4" fillId="4" borderId="1" xfId="0" applyNumberFormat="1" applyFont="1" applyFill="1" applyBorder="1"/>
    <xf numFmtId="10" fontId="4" fillId="4" borderId="7" xfId="0" applyNumberFormat="1" applyFont="1" applyFill="1" applyBorder="1"/>
    <xf numFmtId="10" fontId="4" fillId="4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9"/>
  <sheetViews>
    <sheetView tabSelected="1" zoomScale="90" zoomScaleNormal="90" workbookViewId="0">
      <selection activeCell="E119" sqref="E119"/>
    </sheetView>
  </sheetViews>
  <sheetFormatPr defaultRowHeight="13.2"/>
  <cols>
    <col min="1" max="1" width="50.6640625" customWidth="1"/>
    <col min="2" max="2" width="12.6640625" customWidth="1"/>
    <col min="3" max="4" width="10.6640625" customWidth="1"/>
    <col min="5" max="5" width="10.6640625" style="304" customWidth="1"/>
    <col min="6" max="7" width="10.6640625" customWidth="1"/>
    <col min="8" max="9" width="10.77734375" customWidth="1"/>
    <col min="10" max="10" width="12.77734375" customWidth="1"/>
    <col min="11" max="22" width="10.77734375" customWidth="1"/>
  </cols>
  <sheetData>
    <row r="1" spans="1:16" ht="21">
      <c r="A1" s="4" t="s">
        <v>182</v>
      </c>
    </row>
    <row r="3" spans="1:16" ht="15.6">
      <c r="A3" s="2" t="s">
        <v>183</v>
      </c>
    </row>
    <row r="4" spans="1:16">
      <c r="A4" s="21"/>
      <c r="B4" s="21"/>
      <c r="C4" s="21"/>
      <c r="D4" s="21"/>
      <c r="E4" s="305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6" ht="60" customHeight="1">
      <c r="A5" s="351" t="s">
        <v>89</v>
      </c>
      <c r="B5" s="352" t="s">
        <v>169</v>
      </c>
      <c r="C5" s="353" t="s">
        <v>77</v>
      </c>
      <c r="D5" s="354" t="s">
        <v>78</v>
      </c>
      <c r="E5" s="839" t="s">
        <v>79</v>
      </c>
      <c r="F5" s="355" t="s">
        <v>80</v>
      </c>
      <c r="G5" s="355" t="s">
        <v>81</v>
      </c>
      <c r="H5" s="356" t="s">
        <v>82</v>
      </c>
      <c r="I5" s="356" t="s">
        <v>83</v>
      </c>
      <c r="J5" s="357" t="s">
        <v>166</v>
      </c>
      <c r="K5" s="358" t="s">
        <v>170</v>
      </c>
      <c r="L5" s="358" t="s">
        <v>171</v>
      </c>
      <c r="M5" s="359" t="s">
        <v>70</v>
      </c>
      <c r="N5" s="360" t="s">
        <v>104</v>
      </c>
      <c r="O5" s="361" t="s">
        <v>172</v>
      </c>
      <c r="P5" s="362" t="s">
        <v>2</v>
      </c>
    </row>
    <row r="6" spans="1:16" s="184" customFormat="1" ht="16.2" customHeight="1">
      <c r="A6" s="172"/>
      <c r="B6" s="173" t="s">
        <v>9</v>
      </c>
      <c r="C6" s="174" t="s">
        <v>9</v>
      </c>
      <c r="D6" s="175" t="s">
        <v>9</v>
      </c>
      <c r="E6" s="840" t="s">
        <v>1</v>
      </c>
      <c r="F6" s="176" t="s">
        <v>9</v>
      </c>
      <c r="G6" s="176" t="s">
        <v>9</v>
      </c>
      <c r="H6" s="177" t="s">
        <v>9</v>
      </c>
      <c r="I6" s="177" t="s">
        <v>9</v>
      </c>
      <c r="J6" s="178" t="s">
        <v>9</v>
      </c>
      <c r="K6" s="179" t="s">
        <v>9</v>
      </c>
      <c r="L6" s="179" t="s">
        <v>1</v>
      </c>
      <c r="M6" s="180" t="s">
        <v>9</v>
      </c>
      <c r="N6" s="181" t="s">
        <v>9</v>
      </c>
      <c r="O6" s="182" t="s">
        <v>1</v>
      </c>
      <c r="P6" s="183"/>
    </row>
    <row r="7" spans="1:16" s="3" customFormat="1" ht="19.95" customHeight="1">
      <c r="A7" s="102" t="s">
        <v>184</v>
      </c>
      <c r="B7" s="731">
        <v>14184</v>
      </c>
      <c r="C7" s="732">
        <v>14035</v>
      </c>
      <c r="D7" s="733">
        <f>B7-C7</f>
        <v>149</v>
      </c>
      <c r="E7" s="110">
        <f>B7/C7</f>
        <v>1.0106163163519772</v>
      </c>
      <c r="F7" s="734">
        <v>13878</v>
      </c>
      <c r="G7" s="734">
        <f>B7-F7</f>
        <v>306</v>
      </c>
      <c r="H7" s="735">
        <v>14249</v>
      </c>
      <c r="I7" s="735">
        <f>B7-H7</f>
        <v>-65</v>
      </c>
      <c r="J7" s="736">
        <v>14153</v>
      </c>
      <c r="K7" s="737">
        <f>B7-J7</f>
        <v>31</v>
      </c>
      <c r="L7" s="738">
        <f>B7/J7</f>
        <v>1.0021903483360419</v>
      </c>
      <c r="M7" s="739">
        <v>15148.038</v>
      </c>
      <c r="N7" s="740">
        <f>B7-M7</f>
        <v>-964.03800000000047</v>
      </c>
      <c r="O7" s="741">
        <f>B7/M7</f>
        <v>0.93635888687366642</v>
      </c>
      <c r="P7" s="742" t="s">
        <v>15</v>
      </c>
    </row>
    <row r="8" spans="1:16" s="321" customFormat="1" ht="19.95" customHeight="1">
      <c r="A8" s="339" t="s">
        <v>185</v>
      </c>
      <c r="B8" s="319">
        <v>83.495999999999995</v>
      </c>
      <c r="C8" s="644">
        <v>83.427999999999997</v>
      </c>
      <c r="D8" s="320">
        <f t="shared" ref="D8:D9" si="0">B8-C8</f>
        <v>6.799999999999784E-2</v>
      </c>
      <c r="E8" s="288">
        <f t="shared" ref="E8:E9" si="1">B8/C8</f>
        <v>1.0008150740758499</v>
      </c>
      <c r="F8" s="314">
        <v>83.1</v>
      </c>
      <c r="G8" s="314">
        <f t="shared" ref="G8:G9" si="2">B8-F8</f>
        <v>0.3960000000000008</v>
      </c>
      <c r="H8" s="315">
        <v>83.5</v>
      </c>
      <c r="I8" s="315">
        <f t="shared" ref="I8:I9" si="3">B8-H8</f>
        <v>-4.0000000000048885E-3</v>
      </c>
      <c r="J8" s="632">
        <v>83.495999999999995</v>
      </c>
      <c r="K8" s="341">
        <f t="shared" ref="K8:K9" si="4">B8-J8</f>
        <v>0</v>
      </c>
      <c r="L8" s="289">
        <f t="shared" ref="L8:L9" si="5">B8/J8</f>
        <v>1</v>
      </c>
      <c r="M8" s="342">
        <v>86.748000000000005</v>
      </c>
      <c r="N8" s="343">
        <f t="shared" ref="N8:N9" si="6">B8-M8</f>
        <v>-3.2520000000000095</v>
      </c>
      <c r="O8" s="344">
        <f t="shared" ref="O8:O9" si="7">B8/M8</f>
        <v>0.96251210402545295</v>
      </c>
      <c r="P8" s="31" t="s">
        <v>72</v>
      </c>
    </row>
    <row r="9" spans="1:16" s="308" customFormat="1" ht="19.95" customHeight="1">
      <c r="A9" s="340" t="s">
        <v>186</v>
      </c>
      <c r="B9" s="309">
        <v>169.9</v>
      </c>
      <c r="C9" s="546">
        <v>168.2</v>
      </c>
      <c r="D9" s="310">
        <f t="shared" si="0"/>
        <v>1.7000000000000171</v>
      </c>
      <c r="E9" s="841">
        <f t="shared" si="1"/>
        <v>1.0101070154577885</v>
      </c>
      <c r="F9" s="311">
        <v>166.7</v>
      </c>
      <c r="G9" s="311">
        <f t="shared" si="2"/>
        <v>3.2000000000000171</v>
      </c>
      <c r="H9" s="312">
        <v>170.9</v>
      </c>
      <c r="I9" s="312">
        <f t="shared" si="3"/>
        <v>-1</v>
      </c>
      <c r="J9" s="633">
        <v>169.5</v>
      </c>
      <c r="K9" s="345">
        <f t="shared" si="4"/>
        <v>0.40000000000000568</v>
      </c>
      <c r="L9" s="290">
        <f t="shared" si="5"/>
        <v>1.0023598820058996</v>
      </c>
      <c r="M9" s="346">
        <v>174.6</v>
      </c>
      <c r="N9" s="347">
        <f t="shared" si="6"/>
        <v>-4.6999999999999886</v>
      </c>
      <c r="O9" s="348">
        <f t="shared" si="7"/>
        <v>0.97308132875143194</v>
      </c>
      <c r="P9" s="230" t="s">
        <v>15</v>
      </c>
    </row>
    <row r="10" spans="1:16" s="3" customFormat="1" ht="19.95" customHeight="1">
      <c r="A10" s="102" t="s">
        <v>187</v>
      </c>
      <c r="B10" s="731">
        <v>4431</v>
      </c>
      <c r="C10" s="732">
        <v>4328</v>
      </c>
      <c r="D10" s="733">
        <f t="shared" ref="D10:D13" si="8">B10-C10</f>
        <v>103</v>
      </c>
      <c r="E10" s="110">
        <f t="shared" ref="E10:E13" si="9">B10/C10</f>
        <v>1.0237985212569316</v>
      </c>
      <c r="F10" s="734">
        <v>4179</v>
      </c>
      <c r="G10" s="734">
        <f t="shared" ref="G10:G39" si="10">B10-F10</f>
        <v>252</v>
      </c>
      <c r="H10" s="735">
        <v>4417</v>
      </c>
      <c r="I10" s="735">
        <f t="shared" ref="I10:I39" si="11">B10-H10</f>
        <v>14</v>
      </c>
      <c r="J10" s="736">
        <v>4381</v>
      </c>
      <c r="K10" s="737">
        <f t="shared" ref="K10:K13" si="12">B10-J10</f>
        <v>50</v>
      </c>
      <c r="L10" s="738">
        <f t="shared" ref="L10:L13" si="13">B10/J10</f>
        <v>1.0114129194247889</v>
      </c>
      <c r="M10" s="739">
        <v>4306.6710000000003</v>
      </c>
      <c r="N10" s="740">
        <f t="shared" ref="N10:N13" si="14">B10-M10</f>
        <v>124.32899999999972</v>
      </c>
      <c r="O10" s="741">
        <f t="shared" ref="O10:O13" si="15">B10/M10</f>
        <v>1.0288689338006083</v>
      </c>
      <c r="P10" s="742" t="s">
        <v>15</v>
      </c>
    </row>
    <row r="11" spans="1:16" s="321" customFormat="1" ht="19.95" customHeight="1">
      <c r="A11" s="339" t="s">
        <v>188</v>
      </c>
      <c r="B11" s="319">
        <v>88.730999999999995</v>
      </c>
      <c r="C11" s="644" t="s">
        <v>86</v>
      </c>
      <c r="D11" s="320" t="e">
        <f t="shared" si="8"/>
        <v>#VALUE!</v>
      </c>
      <c r="E11" s="288" t="e">
        <f t="shared" si="9"/>
        <v>#VALUE!</v>
      </c>
      <c r="F11" s="314" t="s">
        <v>86</v>
      </c>
      <c r="G11" s="314" t="e">
        <f t="shared" si="10"/>
        <v>#VALUE!</v>
      </c>
      <c r="H11" s="315" t="s">
        <v>86</v>
      </c>
      <c r="I11" s="315" t="e">
        <f t="shared" si="11"/>
        <v>#VALUE!</v>
      </c>
      <c r="J11" s="632">
        <v>88.730999999999995</v>
      </c>
      <c r="K11" s="341">
        <f t="shared" si="12"/>
        <v>0</v>
      </c>
      <c r="L11" s="289">
        <f t="shared" si="13"/>
        <v>1</v>
      </c>
      <c r="M11" s="342">
        <v>82.736000000000004</v>
      </c>
      <c r="N11" s="343">
        <f t="shared" si="14"/>
        <v>5.9949999999999903</v>
      </c>
      <c r="O11" s="344">
        <f t="shared" si="15"/>
        <v>1.0724593888996325</v>
      </c>
      <c r="P11" s="31" t="s">
        <v>72</v>
      </c>
    </row>
    <row r="12" spans="1:16" s="308" customFormat="1" ht="19.95" customHeight="1">
      <c r="A12" s="340" t="s">
        <v>189</v>
      </c>
      <c r="B12" s="309">
        <v>49.9</v>
      </c>
      <c r="C12" s="546">
        <v>48.8</v>
      </c>
      <c r="D12" s="310">
        <f t="shared" si="8"/>
        <v>1.1000000000000014</v>
      </c>
      <c r="E12" s="841">
        <f t="shared" si="9"/>
        <v>1.0225409836065573</v>
      </c>
      <c r="F12" s="311">
        <v>47.1</v>
      </c>
      <c r="G12" s="311">
        <f t="shared" si="10"/>
        <v>2.7999999999999972</v>
      </c>
      <c r="H12" s="312">
        <v>49.8</v>
      </c>
      <c r="I12" s="312">
        <f t="shared" si="11"/>
        <v>0.10000000000000142</v>
      </c>
      <c r="J12" s="633">
        <v>49.4</v>
      </c>
      <c r="K12" s="345">
        <f t="shared" si="12"/>
        <v>0.5</v>
      </c>
      <c r="L12" s="290">
        <f t="shared" si="13"/>
        <v>1.0101214574898785</v>
      </c>
      <c r="M12" s="346">
        <v>52.1</v>
      </c>
      <c r="N12" s="347">
        <f t="shared" si="14"/>
        <v>-2.2000000000000028</v>
      </c>
      <c r="O12" s="348">
        <f t="shared" si="15"/>
        <v>0.95777351247600762</v>
      </c>
      <c r="P12" s="230" t="s">
        <v>15</v>
      </c>
    </row>
    <row r="13" spans="1:16" s="3" customFormat="1" ht="19.95" customHeight="1">
      <c r="A13" s="743" t="s">
        <v>190</v>
      </c>
      <c r="B13" s="744">
        <v>1739</v>
      </c>
      <c r="C13" s="745" t="s">
        <v>86</v>
      </c>
      <c r="D13" s="746" t="e">
        <f t="shared" si="8"/>
        <v>#VALUE!</v>
      </c>
      <c r="E13" s="747" t="e">
        <f t="shared" si="9"/>
        <v>#VALUE!</v>
      </c>
      <c r="F13" s="748" t="s">
        <v>86</v>
      </c>
      <c r="G13" s="749" t="e">
        <f t="shared" si="10"/>
        <v>#VALUE!</v>
      </c>
      <c r="H13" s="750" t="s">
        <v>86</v>
      </c>
      <c r="I13" s="751" t="e">
        <f t="shared" si="11"/>
        <v>#VALUE!</v>
      </c>
      <c r="J13" s="752">
        <v>1739</v>
      </c>
      <c r="K13" s="753">
        <f t="shared" si="12"/>
        <v>0</v>
      </c>
      <c r="L13" s="754">
        <f t="shared" si="13"/>
        <v>1</v>
      </c>
      <c r="M13" s="755">
        <v>2309.6750000000002</v>
      </c>
      <c r="N13" s="756">
        <f t="shared" si="14"/>
        <v>-570.67500000000018</v>
      </c>
      <c r="O13" s="757">
        <f t="shared" si="15"/>
        <v>0.75291978308636487</v>
      </c>
      <c r="P13" s="758" t="s">
        <v>150</v>
      </c>
    </row>
    <row r="14" spans="1:16" s="322" customFormat="1" ht="19.95" customHeight="1">
      <c r="A14" s="322" t="s">
        <v>191</v>
      </c>
      <c r="B14" s="323">
        <v>1287.133</v>
      </c>
      <c r="C14" s="544" t="s">
        <v>86</v>
      </c>
      <c r="D14" s="324" t="e">
        <f t="shared" ref="D14:D17" si="16">B14-C14</f>
        <v>#VALUE!</v>
      </c>
      <c r="E14" s="325" t="e">
        <f t="shared" ref="E14" si="17">B14/C14</f>
        <v>#VALUE!</v>
      </c>
      <c r="F14" s="549" t="s">
        <v>86</v>
      </c>
      <c r="G14" s="326" t="e">
        <f t="shared" ref="G14" si="18">B14-F14</f>
        <v>#VALUE!</v>
      </c>
      <c r="H14" s="551" t="s">
        <v>86</v>
      </c>
      <c r="I14" s="327" t="e">
        <f t="shared" ref="I14" si="19">B14-H14</f>
        <v>#VALUE!</v>
      </c>
      <c r="J14" s="634">
        <v>1287.133</v>
      </c>
      <c r="K14" s="328">
        <f t="shared" ref="K14" si="20">B14-J14</f>
        <v>0</v>
      </c>
      <c r="L14" s="329">
        <f t="shared" ref="L14" si="21">B14/J14</f>
        <v>1</v>
      </c>
      <c r="M14" s="203">
        <v>1671.5319999999999</v>
      </c>
      <c r="N14" s="330">
        <f t="shared" ref="N14" si="22">B14-M14</f>
        <v>-384.39899999999989</v>
      </c>
      <c r="O14" s="331">
        <f t="shared" ref="O14" si="23">B14/M14</f>
        <v>0.77003192281093036</v>
      </c>
      <c r="P14" s="204" t="s">
        <v>15</v>
      </c>
    </row>
    <row r="15" spans="1:16" s="322" customFormat="1" ht="19.95" customHeight="1">
      <c r="A15" s="759" t="s">
        <v>192</v>
      </c>
      <c r="B15" s="760">
        <v>758</v>
      </c>
      <c r="C15" s="761" t="s">
        <v>86</v>
      </c>
      <c r="D15" s="762" t="e">
        <f t="shared" si="16"/>
        <v>#VALUE!</v>
      </c>
      <c r="E15" s="763" t="e">
        <f t="shared" ref="E15:E20" si="24">B15/C15</f>
        <v>#VALUE!</v>
      </c>
      <c r="F15" s="764" t="s">
        <v>86</v>
      </c>
      <c r="G15" s="765" t="e">
        <f t="shared" ref="G15:G20" si="25">B15-F15</f>
        <v>#VALUE!</v>
      </c>
      <c r="H15" s="766" t="s">
        <v>86</v>
      </c>
      <c r="I15" s="767" t="e">
        <f t="shared" ref="I15:I20" si="26">B15-H15</f>
        <v>#VALUE!</v>
      </c>
      <c r="J15" s="768">
        <v>758</v>
      </c>
      <c r="K15" s="769">
        <f t="shared" ref="K15:K20" si="27">B15-J15</f>
        <v>0</v>
      </c>
      <c r="L15" s="770">
        <f t="shared" ref="L15:L20" si="28">B15/J15</f>
        <v>1</v>
      </c>
      <c r="M15" s="771">
        <v>1082</v>
      </c>
      <c r="N15" s="772">
        <f t="shared" ref="N15:N20" si="29">B15-M15</f>
        <v>-324</v>
      </c>
      <c r="O15" s="773">
        <f t="shared" ref="O15:O20" si="30">B15/M15</f>
        <v>0.70055452865064693</v>
      </c>
      <c r="P15" s="774" t="s">
        <v>15</v>
      </c>
    </row>
    <row r="16" spans="1:16" s="322" customFormat="1" ht="19.95" customHeight="1">
      <c r="A16" s="322" t="s">
        <v>193</v>
      </c>
      <c r="B16" s="323">
        <v>306</v>
      </c>
      <c r="C16" s="544" t="s">
        <v>86</v>
      </c>
      <c r="D16" s="324" t="e">
        <f t="shared" si="16"/>
        <v>#VALUE!</v>
      </c>
      <c r="E16" s="325" t="e">
        <f t="shared" ref="E16:E17" si="31">B16/C16</f>
        <v>#VALUE!</v>
      </c>
      <c r="F16" s="549" t="s">
        <v>86</v>
      </c>
      <c r="G16" s="326" t="e">
        <f t="shared" ref="G16:G17" si="32">B16-F16</f>
        <v>#VALUE!</v>
      </c>
      <c r="H16" s="551" t="s">
        <v>86</v>
      </c>
      <c r="I16" s="327" t="e">
        <f t="shared" ref="I16:I17" si="33">B16-H16</f>
        <v>#VALUE!</v>
      </c>
      <c r="J16" s="634">
        <v>306</v>
      </c>
      <c r="K16" s="328">
        <f t="shared" ref="K16:K17" si="34">B16-J16</f>
        <v>0</v>
      </c>
      <c r="L16" s="329">
        <f t="shared" ref="L16:L17" si="35">B16/J16</f>
        <v>1</v>
      </c>
      <c r="M16" s="203">
        <v>345</v>
      </c>
      <c r="N16" s="330">
        <f t="shared" ref="N16:N17" si="36">B16-M16</f>
        <v>-39</v>
      </c>
      <c r="O16" s="331">
        <f t="shared" ref="O16:O17" si="37">B16/M16</f>
        <v>0.88695652173913042</v>
      </c>
      <c r="P16" s="204" t="s">
        <v>15</v>
      </c>
    </row>
    <row r="17" spans="1:16" s="322" customFormat="1" ht="19.95" customHeight="1">
      <c r="A17" s="322" t="s">
        <v>194</v>
      </c>
      <c r="B17" s="323">
        <v>260</v>
      </c>
      <c r="C17" s="544" t="s">
        <v>86</v>
      </c>
      <c r="D17" s="324" t="e">
        <f t="shared" si="16"/>
        <v>#VALUE!</v>
      </c>
      <c r="E17" s="325" t="e">
        <f t="shared" si="31"/>
        <v>#VALUE!</v>
      </c>
      <c r="F17" s="549" t="s">
        <v>86</v>
      </c>
      <c r="G17" s="326" t="e">
        <f t="shared" si="32"/>
        <v>#VALUE!</v>
      </c>
      <c r="H17" s="551" t="s">
        <v>86</v>
      </c>
      <c r="I17" s="327" t="e">
        <f t="shared" si="33"/>
        <v>#VALUE!</v>
      </c>
      <c r="J17" s="634">
        <v>260</v>
      </c>
      <c r="K17" s="328">
        <f t="shared" si="34"/>
        <v>0</v>
      </c>
      <c r="L17" s="329">
        <f t="shared" si="35"/>
        <v>1</v>
      </c>
      <c r="M17" s="203">
        <v>286</v>
      </c>
      <c r="N17" s="330">
        <f t="shared" si="36"/>
        <v>-26</v>
      </c>
      <c r="O17" s="331">
        <f t="shared" si="37"/>
        <v>0.90909090909090906</v>
      </c>
      <c r="P17" s="204" t="s">
        <v>15</v>
      </c>
    </row>
    <row r="18" spans="1:16" s="322" customFormat="1" ht="19.95" customHeight="1">
      <c r="A18" s="322" t="s">
        <v>195</v>
      </c>
      <c r="B18" s="323">
        <v>401.55399999999997</v>
      </c>
      <c r="C18" s="544" t="s">
        <v>86</v>
      </c>
      <c r="D18" s="324" t="e">
        <f t="shared" ref="D18:D20" si="38">B18-C18</f>
        <v>#VALUE!</v>
      </c>
      <c r="E18" s="325" t="e">
        <f t="shared" si="24"/>
        <v>#VALUE!</v>
      </c>
      <c r="F18" s="549" t="s">
        <v>86</v>
      </c>
      <c r="G18" s="326" t="e">
        <f t="shared" si="25"/>
        <v>#VALUE!</v>
      </c>
      <c r="H18" s="551" t="s">
        <v>86</v>
      </c>
      <c r="I18" s="327" t="e">
        <f t="shared" si="26"/>
        <v>#VALUE!</v>
      </c>
      <c r="J18" s="634">
        <v>401.55399999999997</v>
      </c>
      <c r="K18" s="328">
        <f t="shared" si="27"/>
        <v>0</v>
      </c>
      <c r="L18" s="329">
        <f t="shared" si="28"/>
        <v>1</v>
      </c>
      <c r="M18" s="203">
        <v>534.02700000000004</v>
      </c>
      <c r="N18" s="330">
        <f t="shared" si="29"/>
        <v>-132.47300000000007</v>
      </c>
      <c r="O18" s="331">
        <f t="shared" si="30"/>
        <v>0.75193576354753588</v>
      </c>
      <c r="P18" s="204" t="s">
        <v>72</v>
      </c>
    </row>
    <row r="19" spans="1:16" s="322" customFormat="1" ht="19.95" customHeight="1">
      <c r="A19" s="322" t="s">
        <v>196</v>
      </c>
      <c r="B19" s="323">
        <v>364</v>
      </c>
      <c r="C19" s="544" t="s">
        <v>94</v>
      </c>
      <c r="D19" s="324" t="e">
        <f t="shared" ref="D19" si="39">B19-C19</f>
        <v>#VALUE!</v>
      </c>
      <c r="E19" s="325" t="e">
        <f t="shared" ref="E19" si="40">B19/C19</f>
        <v>#VALUE!</v>
      </c>
      <c r="F19" s="549" t="s">
        <v>94</v>
      </c>
      <c r="G19" s="326" t="e">
        <f t="shared" ref="G19" si="41">B19-F19</f>
        <v>#VALUE!</v>
      </c>
      <c r="H19" s="551" t="s">
        <v>94</v>
      </c>
      <c r="I19" s="327" t="e">
        <f t="shared" ref="I19" si="42">B19-H19</f>
        <v>#VALUE!</v>
      </c>
      <c r="J19" s="634">
        <v>364</v>
      </c>
      <c r="K19" s="328">
        <f t="shared" ref="K19" si="43">B19-J19</f>
        <v>0</v>
      </c>
      <c r="L19" s="329">
        <f t="shared" ref="L19" si="44">B19/J19</f>
        <v>1</v>
      </c>
      <c r="M19" s="203">
        <v>493</v>
      </c>
      <c r="N19" s="330">
        <f t="shared" ref="N19" si="45">B19-M19</f>
        <v>-129</v>
      </c>
      <c r="O19" s="331">
        <f t="shared" ref="O19" si="46">B19/M19</f>
        <v>0.73833671399594325</v>
      </c>
      <c r="P19" s="31" t="s">
        <v>72</v>
      </c>
    </row>
    <row r="20" spans="1:16" s="202" customFormat="1" ht="19.95" customHeight="1">
      <c r="A20" s="209" t="s">
        <v>197</v>
      </c>
      <c r="B20" s="323">
        <v>51</v>
      </c>
      <c r="C20" s="545" t="s">
        <v>86</v>
      </c>
      <c r="D20" s="210" t="e">
        <f t="shared" si="38"/>
        <v>#VALUE!</v>
      </c>
      <c r="E20" s="211" t="e">
        <f t="shared" si="24"/>
        <v>#VALUE!</v>
      </c>
      <c r="F20" s="550" t="s">
        <v>86</v>
      </c>
      <c r="G20" s="212" t="e">
        <f t="shared" si="25"/>
        <v>#VALUE!</v>
      </c>
      <c r="H20" s="552" t="s">
        <v>86</v>
      </c>
      <c r="I20" s="213" t="e">
        <f t="shared" si="26"/>
        <v>#VALUE!</v>
      </c>
      <c r="J20" s="634">
        <v>51</v>
      </c>
      <c r="K20" s="214">
        <f t="shared" si="27"/>
        <v>0</v>
      </c>
      <c r="L20" s="215">
        <f t="shared" si="28"/>
        <v>1</v>
      </c>
      <c r="M20" s="203">
        <v>104</v>
      </c>
      <c r="N20" s="216">
        <f t="shared" si="29"/>
        <v>-53</v>
      </c>
      <c r="O20" s="217">
        <f t="shared" si="30"/>
        <v>0.49038461538461536</v>
      </c>
      <c r="P20" s="218" t="s">
        <v>72</v>
      </c>
    </row>
    <row r="21" spans="1:16" s="219" customFormat="1" ht="19.95" customHeight="1">
      <c r="A21" s="775" t="s">
        <v>198</v>
      </c>
      <c r="B21" s="776">
        <v>371</v>
      </c>
      <c r="C21" s="777">
        <v>365</v>
      </c>
      <c r="D21" s="778">
        <f t="shared" ref="D21:D23" si="47">B21-C21</f>
        <v>6</v>
      </c>
      <c r="E21" s="779">
        <f t="shared" ref="E21:E23" si="48">B21/C21</f>
        <v>1.0164383561643835</v>
      </c>
      <c r="F21" s="780">
        <v>355</v>
      </c>
      <c r="G21" s="781">
        <f t="shared" ref="G21:G23" si="49">B21-F21</f>
        <v>16</v>
      </c>
      <c r="H21" s="782">
        <v>376</v>
      </c>
      <c r="I21" s="783">
        <f t="shared" ref="I21:I23" si="50">B21-H21</f>
        <v>-5</v>
      </c>
      <c r="J21" s="784">
        <v>369</v>
      </c>
      <c r="K21" s="785">
        <f t="shared" ref="K21:K23" si="51">B21-J21</f>
        <v>2</v>
      </c>
      <c r="L21" s="786">
        <f t="shared" ref="L21:L23" si="52">B21/J21</f>
        <v>1.005420054200542</v>
      </c>
      <c r="M21" s="787">
        <v>480.26100000000002</v>
      </c>
      <c r="N21" s="788">
        <f t="shared" ref="N21:N23" si="53">B21-M21</f>
        <v>-109.26100000000002</v>
      </c>
      <c r="O21" s="789">
        <f t="shared" ref="O21:O23" si="54">B21/M21</f>
        <v>0.77249662162865607</v>
      </c>
      <c r="P21" s="790" t="s">
        <v>15</v>
      </c>
    </row>
    <row r="22" spans="1:16" s="313" customFormat="1" ht="19.95" customHeight="1">
      <c r="A22" s="339" t="s">
        <v>199</v>
      </c>
      <c r="B22" s="691">
        <v>5.3109999999999999</v>
      </c>
      <c r="C22" s="692" t="s">
        <v>94</v>
      </c>
      <c r="D22" s="693" t="e">
        <f t="shared" si="47"/>
        <v>#VALUE!</v>
      </c>
      <c r="E22" s="842" t="e">
        <f t="shared" si="48"/>
        <v>#VALUE!</v>
      </c>
      <c r="F22" s="694" t="s">
        <v>94</v>
      </c>
      <c r="G22" s="695" t="e">
        <f t="shared" si="49"/>
        <v>#VALUE!</v>
      </c>
      <c r="H22" s="696" t="s">
        <v>94</v>
      </c>
      <c r="I22" s="697" t="e">
        <f t="shared" si="50"/>
        <v>#VALUE!</v>
      </c>
      <c r="J22" s="698">
        <v>5.3109999999999999</v>
      </c>
      <c r="K22" s="699">
        <f t="shared" si="51"/>
        <v>0</v>
      </c>
      <c r="L22" s="700">
        <f t="shared" si="52"/>
        <v>1</v>
      </c>
      <c r="M22" s="701">
        <v>6.1630000000000003</v>
      </c>
      <c r="N22" s="702">
        <f t="shared" si="53"/>
        <v>-0.85200000000000031</v>
      </c>
      <c r="O22" s="703">
        <f t="shared" si="54"/>
        <v>0.86175563848774939</v>
      </c>
      <c r="P22" s="704" t="s">
        <v>72</v>
      </c>
    </row>
    <row r="23" spans="1:16" s="308" customFormat="1" ht="19.95" customHeight="1">
      <c r="A23" s="340" t="s">
        <v>200</v>
      </c>
      <c r="B23" s="309">
        <v>69.8</v>
      </c>
      <c r="C23" s="546" t="s">
        <v>94</v>
      </c>
      <c r="D23" s="310" t="e">
        <f t="shared" si="47"/>
        <v>#VALUE!</v>
      </c>
      <c r="E23" s="841" t="e">
        <f t="shared" si="48"/>
        <v>#VALUE!</v>
      </c>
      <c r="F23" s="553" t="s">
        <v>94</v>
      </c>
      <c r="G23" s="311" t="e">
        <f t="shared" si="49"/>
        <v>#VALUE!</v>
      </c>
      <c r="H23" s="556" t="s">
        <v>94</v>
      </c>
      <c r="I23" s="312" t="e">
        <f t="shared" si="50"/>
        <v>#VALUE!</v>
      </c>
      <c r="J23" s="633">
        <v>69.599999999999994</v>
      </c>
      <c r="K23" s="345">
        <f t="shared" si="51"/>
        <v>0.20000000000000284</v>
      </c>
      <c r="L23" s="290">
        <f t="shared" si="52"/>
        <v>1.0028735632183909</v>
      </c>
      <c r="M23" s="346">
        <v>77.900000000000006</v>
      </c>
      <c r="N23" s="347">
        <f t="shared" si="53"/>
        <v>-8.1000000000000085</v>
      </c>
      <c r="O23" s="348">
        <f t="shared" si="54"/>
        <v>0.89602053915275981</v>
      </c>
      <c r="P23" s="230" t="s">
        <v>72</v>
      </c>
    </row>
    <row r="24" spans="1:16" s="3" customFormat="1" ht="16.2" customHeight="1">
      <c r="A24" s="349"/>
      <c r="B24" s="20" t="s">
        <v>71</v>
      </c>
      <c r="C24" s="27" t="s">
        <v>71</v>
      </c>
      <c r="D24" s="6" t="s">
        <v>71</v>
      </c>
      <c r="E24" s="307" t="s">
        <v>1</v>
      </c>
      <c r="F24" s="8" t="s">
        <v>71</v>
      </c>
      <c r="G24" s="8" t="s">
        <v>71</v>
      </c>
      <c r="H24" s="9" t="s">
        <v>71</v>
      </c>
      <c r="I24" s="9" t="s">
        <v>71</v>
      </c>
      <c r="J24" s="16" t="s">
        <v>71</v>
      </c>
      <c r="K24" s="11" t="s">
        <v>71</v>
      </c>
      <c r="L24" s="11" t="s">
        <v>1</v>
      </c>
      <c r="M24" s="17" t="s">
        <v>71</v>
      </c>
      <c r="N24" s="13" t="s">
        <v>71</v>
      </c>
      <c r="O24" s="14" t="s">
        <v>1</v>
      </c>
      <c r="P24" s="350"/>
    </row>
    <row r="25" spans="1:16" ht="19.95" customHeight="1">
      <c r="A25" s="3" t="s">
        <v>151</v>
      </c>
      <c r="B25" s="161">
        <v>98.5</v>
      </c>
      <c r="C25" s="547" t="s">
        <v>86</v>
      </c>
      <c r="D25" s="68" t="e">
        <f>B25-C25</f>
        <v>#VALUE!</v>
      </c>
      <c r="E25" s="7" t="e">
        <f>B25/C25</f>
        <v>#VALUE!</v>
      </c>
      <c r="F25" s="554" t="s">
        <v>86</v>
      </c>
      <c r="G25" s="146" t="e">
        <f>B25-F25</f>
        <v>#VALUE!</v>
      </c>
      <c r="H25" s="557" t="s">
        <v>86</v>
      </c>
      <c r="I25" s="148" t="e">
        <f>B25-H25</f>
        <v>#VALUE!</v>
      </c>
      <c r="J25" s="635">
        <v>98.5</v>
      </c>
      <c r="K25" s="149">
        <f>B25-J25</f>
        <v>0</v>
      </c>
      <c r="L25" s="12">
        <f>B25/J25</f>
        <v>1</v>
      </c>
      <c r="M25" s="151">
        <v>67</v>
      </c>
      <c r="N25" s="152">
        <f>B25-M25</f>
        <v>31.5</v>
      </c>
      <c r="O25" s="15">
        <f>B25/M25</f>
        <v>1.4701492537313432</v>
      </c>
      <c r="P25" s="31" t="s">
        <v>72</v>
      </c>
    </row>
    <row r="26" spans="1:16" ht="19.95" customHeight="1">
      <c r="A26" s="219" t="s">
        <v>201</v>
      </c>
      <c r="B26" s="220">
        <v>95</v>
      </c>
      <c r="C26" s="548" t="s">
        <v>86</v>
      </c>
      <c r="D26" s="221" t="e">
        <f>B26-C26</f>
        <v>#VALUE!</v>
      </c>
      <c r="E26" s="222" t="e">
        <f>B26/C26</f>
        <v>#VALUE!</v>
      </c>
      <c r="F26" s="555" t="s">
        <v>86</v>
      </c>
      <c r="G26" s="223" t="e">
        <f>B26-F26</f>
        <v>#VALUE!</v>
      </c>
      <c r="H26" s="558" t="s">
        <v>86</v>
      </c>
      <c r="I26" s="224" t="e">
        <f>B26-H26</f>
        <v>#VALUE!</v>
      </c>
      <c r="J26" s="636">
        <v>95</v>
      </c>
      <c r="K26" s="225">
        <f>B26-J26</f>
        <v>0</v>
      </c>
      <c r="L26" s="226">
        <f>B26/J26</f>
        <v>1</v>
      </c>
      <c r="M26" s="227">
        <f>B25</f>
        <v>98.5</v>
      </c>
      <c r="N26" s="228">
        <f>B26-M26</f>
        <v>-3.5</v>
      </c>
      <c r="O26" s="229">
        <f>B26/M26</f>
        <v>0.96446700507614214</v>
      </c>
      <c r="P26" s="230" t="s">
        <v>150</v>
      </c>
    </row>
    <row r="27" spans="1:16" ht="19.95" customHeight="1">
      <c r="A27" s="3" t="s">
        <v>152</v>
      </c>
      <c r="B27" s="161">
        <v>114</v>
      </c>
      <c r="C27" s="547" t="s">
        <v>86</v>
      </c>
      <c r="D27" s="68" t="e">
        <f t="shared" ref="D27:D31" si="55">B27-C27</f>
        <v>#VALUE!</v>
      </c>
      <c r="E27" s="7" t="e">
        <f t="shared" ref="E27:E31" si="56">B27/C27</f>
        <v>#VALUE!</v>
      </c>
      <c r="F27" s="554" t="s">
        <v>86</v>
      </c>
      <c r="G27" s="146" t="e">
        <f t="shared" ref="G27:G31" si="57">B27-F27</f>
        <v>#VALUE!</v>
      </c>
      <c r="H27" s="557" t="s">
        <v>86</v>
      </c>
      <c r="I27" s="148" t="e">
        <f t="shared" ref="I27:I31" si="58">B27-H27</f>
        <v>#VALUE!</v>
      </c>
      <c r="J27" s="635">
        <v>114</v>
      </c>
      <c r="K27" s="149">
        <f t="shared" ref="K27:K31" si="59">B27-J27</f>
        <v>0</v>
      </c>
      <c r="L27" s="12">
        <f t="shared" ref="L27:L31" si="60">B27/J27</f>
        <v>1</v>
      </c>
      <c r="M27" s="151">
        <v>96.5</v>
      </c>
      <c r="N27" s="152">
        <f t="shared" ref="N27:N31" si="61">B27-M27</f>
        <v>17.5</v>
      </c>
      <c r="O27" s="15">
        <f t="shared" ref="O27:O31" si="62">B27/M27</f>
        <v>1.1813471502590673</v>
      </c>
      <c r="P27" s="31" t="s">
        <v>72</v>
      </c>
    </row>
    <row r="28" spans="1:16" ht="19.95" customHeight="1">
      <c r="A28" s="219" t="s">
        <v>202</v>
      </c>
      <c r="B28" s="220">
        <v>107</v>
      </c>
      <c r="C28" s="548" t="s">
        <v>86</v>
      </c>
      <c r="D28" s="221" t="e">
        <f t="shared" ref="D28" si="63">B28-C28</f>
        <v>#VALUE!</v>
      </c>
      <c r="E28" s="222" t="e">
        <f t="shared" ref="E28" si="64">B28/C28</f>
        <v>#VALUE!</v>
      </c>
      <c r="F28" s="555" t="s">
        <v>86</v>
      </c>
      <c r="G28" s="223" t="e">
        <f t="shared" ref="G28" si="65">B28-F28</f>
        <v>#VALUE!</v>
      </c>
      <c r="H28" s="558" t="s">
        <v>86</v>
      </c>
      <c r="I28" s="224" t="e">
        <f t="shared" ref="I28" si="66">B28-H28</f>
        <v>#VALUE!</v>
      </c>
      <c r="J28" s="636">
        <v>107</v>
      </c>
      <c r="K28" s="225">
        <f t="shared" ref="K28" si="67">B28-J28</f>
        <v>0</v>
      </c>
      <c r="L28" s="226">
        <f t="shared" ref="L28" si="68">B28/J28</f>
        <v>1</v>
      </c>
      <c r="M28" s="227">
        <f>B27</f>
        <v>114</v>
      </c>
      <c r="N28" s="228">
        <f t="shared" ref="N28" si="69">B28-M28</f>
        <v>-7</v>
      </c>
      <c r="O28" s="229">
        <f t="shared" ref="O28" si="70">B28/M28</f>
        <v>0.93859649122807021</v>
      </c>
      <c r="P28" s="230" t="s">
        <v>150</v>
      </c>
    </row>
    <row r="29" spans="1:16" ht="19.95" customHeight="1">
      <c r="A29" s="3" t="s">
        <v>153</v>
      </c>
      <c r="B29" s="161">
        <v>41</v>
      </c>
      <c r="C29" s="547" t="s">
        <v>86</v>
      </c>
      <c r="D29" s="68" t="e">
        <f t="shared" si="55"/>
        <v>#VALUE!</v>
      </c>
      <c r="E29" s="7" t="e">
        <f t="shared" si="56"/>
        <v>#VALUE!</v>
      </c>
      <c r="F29" s="554" t="s">
        <v>86</v>
      </c>
      <c r="G29" s="146" t="e">
        <f t="shared" si="57"/>
        <v>#VALUE!</v>
      </c>
      <c r="H29" s="557" t="s">
        <v>86</v>
      </c>
      <c r="I29" s="148" t="e">
        <f t="shared" si="58"/>
        <v>#VALUE!</v>
      </c>
      <c r="J29" s="635">
        <v>41</v>
      </c>
      <c r="K29" s="149">
        <f t="shared" si="59"/>
        <v>0</v>
      </c>
      <c r="L29" s="12">
        <f t="shared" si="60"/>
        <v>1</v>
      </c>
      <c r="M29" s="151">
        <v>29</v>
      </c>
      <c r="N29" s="152">
        <f t="shared" si="61"/>
        <v>12</v>
      </c>
      <c r="O29" s="15">
        <f t="shared" si="62"/>
        <v>1.4137931034482758</v>
      </c>
      <c r="P29" s="31" t="s">
        <v>72</v>
      </c>
    </row>
    <row r="30" spans="1:16" ht="19.95" customHeight="1">
      <c r="A30" s="219" t="s">
        <v>203</v>
      </c>
      <c r="B30" s="220">
        <v>42</v>
      </c>
      <c r="C30" s="548" t="s">
        <v>86</v>
      </c>
      <c r="D30" s="221" t="e">
        <f t="shared" ref="D30" si="71">B30-C30</f>
        <v>#VALUE!</v>
      </c>
      <c r="E30" s="222" t="e">
        <f t="shared" ref="E30" si="72">B30/C30</f>
        <v>#VALUE!</v>
      </c>
      <c r="F30" s="555" t="s">
        <v>86</v>
      </c>
      <c r="G30" s="223" t="e">
        <f t="shared" ref="G30" si="73">B30-F30</f>
        <v>#VALUE!</v>
      </c>
      <c r="H30" s="558" t="s">
        <v>86</v>
      </c>
      <c r="I30" s="224" t="e">
        <f t="shared" ref="I30" si="74">B30-H30</f>
        <v>#VALUE!</v>
      </c>
      <c r="J30" s="636">
        <v>40</v>
      </c>
      <c r="K30" s="225">
        <f t="shared" ref="K30:K32" si="75">B30-J30</f>
        <v>2</v>
      </c>
      <c r="L30" s="226">
        <f t="shared" ref="L30" si="76">B30/J30</f>
        <v>1.05</v>
      </c>
      <c r="M30" s="227">
        <f>B29</f>
        <v>41</v>
      </c>
      <c r="N30" s="228">
        <f t="shared" ref="N30" si="77">B30-M30</f>
        <v>1</v>
      </c>
      <c r="O30" s="229">
        <f t="shared" ref="O30" si="78">B30/M30</f>
        <v>1.024390243902439</v>
      </c>
      <c r="P30" s="230" t="s">
        <v>150</v>
      </c>
    </row>
    <row r="31" spans="1:16" s="85" customFormat="1" ht="19.95" customHeight="1">
      <c r="A31" s="98" t="s">
        <v>154</v>
      </c>
      <c r="B31" s="161">
        <v>57.8</v>
      </c>
      <c r="C31" s="163" t="s">
        <v>86</v>
      </c>
      <c r="D31" s="100" t="e">
        <f t="shared" si="55"/>
        <v>#VALUE!</v>
      </c>
      <c r="E31" s="24" t="e">
        <f t="shared" si="56"/>
        <v>#VALUE!</v>
      </c>
      <c r="F31" s="164" t="s">
        <v>86</v>
      </c>
      <c r="G31" s="165" t="e">
        <f t="shared" si="57"/>
        <v>#VALUE!</v>
      </c>
      <c r="H31" s="166" t="s">
        <v>86</v>
      </c>
      <c r="I31" s="167" t="e">
        <f t="shared" si="58"/>
        <v>#VALUE!</v>
      </c>
      <c r="J31" s="635">
        <v>57.8</v>
      </c>
      <c r="K31" s="168">
        <f t="shared" si="59"/>
        <v>0</v>
      </c>
      <c r="L31" s="25">
        <f t="shared" si="60"/>
        <v>1</v>
      </c>
      <c r="M31" s="151">
        <v>56.8</v>
      </c>
      <c r="N31" s="169">
        <f t="shared" si="61"/>
        <v>1</v>
      </c>
      <c r="O31" s="170">
        <f t="shared" si="62"/>
        <v>1.017605633802817</v>
      </c>
      <c r="P31" s="31" t="s">
        <v>72</v>
      </c>
    </row>
    <row r="32" spans="1:16" s="21" customFormat="1" ht="19.95" customHeight="1">
      <c r="A32" s="34" t="s">
        <v>204</v>
      </c>
      <c r="B32" s="171">
        <v>57</v>
      </c>
      <c r="C32" s="145" t="s">
        <v>86</v>
      </c>
      <c r="D32" s="69" t="e">
        <f t="shared" ref="D32" si="79">B32-C32</f>
        <v>#VALUE!</v>
      </c>
      <c r="E32" s="22" t="e">
        <f t="shared" ref="E32" si="80">B32/C32</f>
        <v>#VALUE!</v>
      </c>
      <c r="F32" s="147" t="s">
        <v>86</v>
      </c>
      <c r="G32" s="93" t="e">
        <f t="shared" ref="G32" si="81">B32-F32</f>
        <v>#VALUE!</v>
      </c>
      <c r="H32" s="150" t="s">
        <v>86</v>
      </c>
      <c r="I32" s="94" t="e">
        <f t="shared" ref="I32" si="82">B32-H32</f>
        <v>#VALUE!</v>
      </c>
      <c r="J32" s="637">
        <v>57</v>
      </c>
      <c r="K32" s="225">
        <f t="shared" si="75"/>
        <v>0</v>
      </c>
      <c r="L32" s="23">
        <f t="shared" ref="L32" si="83">B32/J32</f>
        <v>1</v>
      </c>
      <c r="M32" s="96">
        <f>B31</f>
        <v>57.8</v>
      </c>
      <c r="N32" s="97">
        <f t="shared" ref="N32" si="84">B32-M32</f>
        <v>-0.79999999999999716</v>
      </c>
      <c r="O32" s="44">
        <f t="shared" ref="O32" si="85">B32/M32</f>
        <v>0.98615916955017302</v>
      </c>
      <c r="P32" s="45" t="s">
        <v>150</v>
      </c>
    </row>
    <row r="33" spans="1:16" ht="16.2" customHeight="1">
      <c r="A33" s="10"/>
      <c r="B33" s="20" t="s">
        <v>71</v>
      </c>
      <c r="C33" s="27" t="s">
        <v>71</v>
      </c>
      <c r="D33" s="6" t="s">
        <v>71</v>
      </c>
      <c r="E33" s="307" t="s">
        <v>1</v>
      </c>
      <c r="F33" s="8" t="s">
        <v>71</v>
      </c>
      <c r="G33" s="8" t="s">
        <v>71</v>
      </c>
      <c r="H33" s="9" t="s">
        <v>71</v>
      </c>
      <c r="I33" s="9" t="s">
        <v>71</v>
      </c>
      <c r="J33" s="16" t="s">
        <v>71</v>
      </c>
      <c r="K33" s="11" t="s">
        <v>71</v>
      </c>
      <c r="L33" s="11" t="s">
        <v>1</v>
      </c>
      <c r="M33" s="17" t="s">
        <v>71</v>
      </c>
      <c r="N33" s="13" t="s">
        <v>71</v>
      </c>
      <c r="O33" s="14" t="s">
        <v>1</v>
      </c>
      <c r="P33" s="30"/>
    </row>
    <row r="34" spans="1:16" s="85" customFormat="1" ht="19.95" customHeight="1">
      <c r="A34" s="98" t="s">
        <v>205</v>
      </c>
      <c r="B34" s="161">
        <v>744.85</v>
      </c>
      <c r="C34" s="163" t="s">
        <v>94</v>
      </c>
      <c r="D34" s="100" t="e">
        <f t="shared" ref="D34" si="86">B34-C34</f>
        <v>#VALUE!</v>
      </c>
      <c r="E34" s="24" t="e">
        <f t="shared" ref="E34" si="87">B34/C34</f>
        <v>#VALUE!</v>
      </c>
      <c r="F34" s="164" t="s">
        <v>94</v>
      </c>
      <c r="G34" s="165" t="e">
        <f t="shared" ref="G34" si="88">B34-F34</f>
        <v>#VALUE!</v>
      </c>
      <c r="H34" s="166" t="s">
        <v>94</v>
      </c>
      <c r="I34" s="167" t="e">
        <f t="shared" ref="I34" si="89">B34-H34</f>
        <v>#VALUE!</v>
      </c>
      <c r="J34" s="635">
        <v>743.18</v>
      </c>
      <c r="K34" s="168">
        <f t="shared" ref="K34" si="90">B34-J34</f>
        <v>1.6700000000000728</v>
      </c>
      <c r="L34" s="25">
        <f t="shared" ref="L34" si="91">B34/J34</f>
        <v>1.0022471002987163</v>
      </c>
      <c r="M34" s="151">
        <v>753.31</v>
      </c>
      <c r="N34" s="169">
        <f t="shared" ref="N34" si="92">B34-M34</f>
        <v>-8.4599999999999227</v>
      </c>
      <c r="O34" s="170">
        <f t="shared" ref="O34" si="93">B34/M34</f>
        <v>0.98876956365905144</v>
      </c>
      <c r="P34" s="31" t="s">
        <v>72</v>
      </c>
    </row>
    <row r="35" spans="1:16" s="85" customFormat="1" ht="19.95" customHeight="1">
      <c r="A35" s="98" t="s">
        <v>206</v>
      </c>
      <c r="B35" s="171">
        <v>1316.52</v>
      </c>
      <c r="C35" s="163" t="s">
        <v>94</v>
      </c>
      <c r="D35" s="100" t="e">
        <f t="shared" ref="D35:D37" si="94">B35-C35</f>
        <v>#VALUE!</v>
      </c>
      <c r="E35" s="24" t="e">
        <f t="shared" ref="E35:E37" si="95">B35/C35</f>
        <v>#VALUE!</v>
      </c>
      <c r="F35" s="164" t="s">
        <v>94</v>
      </c>
      <c r="G35" s="165" t="e">
        <f t="shared" ref="G35:G37" si="96">B35-F35</f>
        <v>#VALUE!</v>
      </c>
      <c r="H35" s="166" t="s">
        <v>94</v>
      </c>
      <c r="I35" s="167" t="e">
        <f t="shared" ref="I35:I37" si="97">B35-H35</f>
        <v>#VALUE!</v>
      </c>
      <c r="J35" s="635">
        <v>1314.15</v>
      </c>
      <c r="K35" s="168">
        <f t="shared" ref="K35:K37" si="98">B35-J35</f>
        <v>2.3699999999998909</v>
      </c>
      <c r="L35" s="25">
        <f t="shared" ref="L35:L37" si="99">B35/J35</f>
        <v>1.0018034470950803</v>
      </c>
      <c r="M35" s="151">
        <v>1364.48</v>
      </c>
      <c r="N35" s="169">
        <f t="shared" ref="N35:N37" si="100">B35-M35</f>
        <v>-47.960000000000036</v>
      </c>
      <c r="O35" s="170">
        <f t="shared" ref="O35:O37" si="101">B35/M35</f>
        <v>0.96485107879924947</v>
      </c>
      <c r="P35" s="31" t="s">
        <v>72</v>
      </c>
    </row>
    <row r="36" spans="1:16" s="85" customFormat="1" ht="19.95" customHeight="1">
      <c r="A36" s="98" t="s">
        <v>207</v>
      </c>
      <c r="B36" s="171">
        <v>1032.3599999999999</v>
      </c>
      <c r="C36" s="163" t="s">
        <v>94</v>
      </c>
      <c r="D36" s="100" t="e">
        <f t="shared" ref="D36" si="102">B36-C36</f>
        <v>#VALUE!</v>
      </c>
      <c r="E36" s="24" t="e">
        <f t="shared" ref="E36" si="103">B36/C36</f>
        <v>#VALUE!</v>
      </c>
      <c r="F36" s="164" t="s">
        <v>94</v>
      </c>
      <c r="G36" s="165" t="e">
        <f t="shared" ref="G36" si="104">B36-F36</f>
        <v>#VALUE!</v>
      </c>
      <c r="H36" s="166" t="s">
        <v>94</v>
      </c>
      <c r="I36" s="167" t="e">
        <f t="shared" ref="I36" si="105">B36-H36</f>
        <v>#VALUE!</v>
      </c>
      <c r="J36" s="635">
        <v>1033.47</v>
      </c>
      <c r="K36" s="168">
        <f t="shared" ref="K36" si="106">B36-J36</f>
        <v>-1.1100000000001273</v>
      </c>
      <c r="L36" s="25">
        <f t="shared" ref="L36" si="107">B36/J36</f>
        <v>0.99892594850358485</v>
      </c>
      <c r="M36" s="151">
        <v>1071.23</v>
      </c>
      <c r="N36" s="169">
        <f t="shared" ref="N36" si="108">B36-M36</f>
        <v>-38.870000000000118</v>
      </c>
      <c r="O36" s="170">
        <f t="shared" ref="O36" si="109">B36/M36</f>
        <v>0.96371460844076429</v>
      </c>
      <c r="P36" s="31" t="s">
        <v>72</v>
      </c>
    </row>
    <row r="37" spans="1:16" s="85" customFormat="1" ht="19.95" customHeight="1">
      <c r="A37" s="34" t="s">
        <v>208</v>
      </c>
      <c r="B37" s="171">
        <v>348.44</v>
      </c>
      <c r="C37" s="145" t="s">
        <v>94</v>
      </c>
      <c r="D37" s="69" t="e">
        <f t="shared" si="94"/>
        <v>#VALUE!</v>
      </c>
      <c r="E37" s="22" t="e">
        <f t="shared" si="95"/>
        <v>#VALUE!</v>
      </c>
      <c r="F37" s="147" t="s">
        <v>94</v>
      </c>
      <c r="G37" s="93" t="e">
        <f t="shared" si="96"/>
        <v>#VALUE!</v>
      </c>
      <c r="H37" s="150" t="s">
        <v>94</v>
      </c>
      <c r="I37" s="94" t="e">
        <f t="shared" si="97"/>
        <v>#VALUE!</v>
      </c>
      <c r="J37" s="637">
        <v>347.36</v>
      </c>
      <c r="K37" s="95">
        <f t="shared" si="98"/>
        <v>1.0799999999999841</v>
      </c>
      <c r="L37" s="23">
        <f t="shared" si="99"/>
        <v>1.0031091662828189</v>
      </c>
      <c r="M37" s="96">
        <v>351.44</v>
      </c>
      <c r="N37" s="97">
        <f t="shared" si="100"/>
        <v>-3</v>
      </c>
      <c r="O37" s="44">
        <f t="shared" si="101"/>
        <v>0.99146369223765085</v>
      </c>
      <c r="P37" s="45" t="s">
        <v>72</v>
      </c>
    </row>
    <row r="38" spans="1:16" s="1" customFormat="1" ht="19.95" customHeight="1">
      <c r="A38" s="83"/>
      <c r="B38" s="153" t="s">
        <v>14</v>
      </c>
      <c r="C38" s="154" t="s">
        <v>14</v>
      </c>
      <c r="D38" s="154" t="s">
        <v>14</v>
      </c>
      <c r="E38" s="155" t="s">
        <v>1</v>
      </c>
      <c r="F38" s="156" t="s">
        <v>14</v>
      </c>
      <c r="G38" s="156" t="s">
        <v>14</v>
      </c>
      <c r="H38" s="157" t="s">
        <v>14</v>
      </c>
      <c r="I38" s="157" t="s">
        <v>14</v>
      </c>
      <c r="J38" s="158" t="s">
        <v>14</v>
      </c>
      <c r="K38" s="159" t="s">
        <v>14</v>
      </c>
      <c r="L38" s="160" t="s">
        <v>1</v>
      </c>
      <c r="M38" s="86" t="s">
        <v>14</v>
      </c>
      <c r="N38" s="86" t="s">
        <v>14</v>
      </c>
      <c r="O38" s="87" t="s">
        <v>1</v>
      </c>
      <c r="P38" s="84"/>
    </row>
    <row r="39" spans="1:16" ht="19.95" customHeight="1">
      <c r="A39" s="130" t="s">
        <v>209</v>
      </c>
      <c r="B39" s="92">
        <v>21.76</v>
      </c>
      <c r="C39" s="131" t="s">
        <v>94</v>
      </c>
      <c r="D39" s="132" t="e">
        <f>B39-C39</f>
        <v>#VALUE!</v>
      </c>
      <c r="E39" s="133" t="e">
        <f>B39/C39</f>
        <v>#VALUE!</v>
      </c>
      <c r="F39" s="134" t="s">
        <v>94</v>
      </c>
      <c r="G39" s="135" t="e">
        <f t="shared" si="10"/>
        <v>#VALUE!</v>
      </c>
      <c r="H39" s="136" t="s">
        <v>94</v>
      </c>
      <c r="I39" s="137" t="e">
        <f t="shared" si="11"/>
        <v>#VALUE!</v>
      </c>
      <c r="J39" s="730">
        <v>20.55</v>
      </c>
      <c r="K39" s="138">
        <f>B39-J39</f>
        <v>1.2100000000000009</v>
      </c>
      <c r="L39" s="139">
        <f>B39/J39</f>
        <v>1.0588807785888079</v>
      </c>
      <c r="M39" s="140">
        <v>17.170000000000002</v>
      </c>
      <c r="N39" s="141">
        <f>B39-M39</f>
        <v>4.59</v>
      </c>
      <c r="O39" s="142">
        <f>B39/M39</f>
        <v>1.2673267326732673</v>
      </c>
      <c r="P39" s="143" t="s">
        <v>72</v>
      </c>
    </row>
    <row r="40" spans="1:16">
      <c r="B40" s="3"/>
    </row>
    <row r="42" spans="1:16" ht="15.6">
      <c r="A42" s="2" t="s">
        <v>173</v>
      </c>
    </row>
    <row r="43" spans="1:16">
      <c r="A43" s="21"/>
      <c r="B43" s="21"/>
      <c r="C43" s="21"/>
      <c r="D43" s="21"/>
      <c r="E43" s="305"/>
      <c r="F43" s="21"/>
      <c r="G43" s="21"/>
    </row>
    <row r="44" spans="1:16" ht="24.9" customHeight="1">
      <c r="B44" s="41"/>
      <c r="C44" s="856" t="s">
        <v>3</v>
      </c>
      <c r="D44" s="857"/>
      <c r="E44" s="843"/>
      <c r="F44" s="858" t="s">
        <v>6</v>
      </c>
      <c r="G44" s="859"/>
      <c r="H44" s="18"/>
    </row>
    <row r="45" spans="1:16" ht="60.6">
      <c r="A45" s="5" t="s">
        <v>69</v>
      </c>
      <c r="B45" s="42" t="s">
        <v>8</v>
      </c>
      <c r="C45" s="35" t="s">
        <v>4</v>
      </c>
      <c r="D45" s="36" t="s">
        <v>5</v>
      </c>
      <c r="E45" s="844" t="s">
        <v>7</v>
      </c>
      <c r="F45" s="38" t="s">
        <v>12</v>
      </c>
      <c r="G45" s="39" t="s">
        <v>13</v>
      </c>
      <c r="H45" s="18"/>
    </row>
    <row r="46" spans="1:16" ht="16.2" customHeight="1">
      <c r="A46" s="10"/>
      <c r="B46" s="43" t="s">
        <v>1</v>
      </c>
      <c r="C46" s="37" t="s">
        <v>53</v>
      </c>
      <c r="D46" s="32" t="s">
        <v>0</v>
      </c>
      <c r="E46" s="845" t="s">
        <v>1</v>
      </c>
      <c r="F46" s="40" t="s">
        <v>9</v>
      </c>
      <c r="G46" s="33" t="s">
        <v>9</v>
      </c>
      <c r="H46" s="498" t="s">
        <v>93</v>
      </c>
    </row>
    <row r="47" spans="1:16" s="102" customFormat="1" ht="18" customHeight="1">
      <c r="A47" s="102" t="s">
        <v>184</v>
      </c>
      <c r="B47" s="791">
        <v>4.4999999999999998E-2</v>
      </c>
      <c r="C47" s="792">
        <f>B7*(1-B47)</f>
        <v>13545.72</v>
      </c>
      <c r="D47" s="793">
        <f>B7*(1+B47)</f>
        <v>14822.279999999999</v>
      </c>
      <c r="E47" s="791">
        <v>7.5999999999999998E-2</v>
      </c>
      <c r="F47" s="794">
        <f>B7*(1-E47)</f>
        <v>13106.016000000001</v>
      </c>
      <c r="G47" s="795">
        <f>B7*(1+E47)</f>
        <v>15261.984</v>
      </c>
      <c r="H47" s="796" t="s">
        <v>92</v>
      </c>
    </row>
    <row r="48" spans="1:16" s="102" customFormat="1" ht="18" customHeight="1">
      <c r="A48" s="102" t="s">
        <v>187</v>
      </c>
      <c r="B48" s="791">
        <v>5.1999999999999998E-2</v>
      </c>
      <c r="C48" s="792">
        <f>B10*(1-B48)</f>
        <v>4200.5879999999997</v>
      </c>
      <c r="D48" s="793">
        <f>B10*(1+B48)</f>
        <v>4661.4120000000003</v>
      </c>
      <c r="E48" s="791">
        <v>8.7999999999999995E-2</v>
      </c>
      <c r="F48" s="794">
        <f>B10*(1-E48)</f>
        <v>4041.0720000000001</v>
      </c>
      <c r="G48" s="795">
        <f>B10*(1+E48)</f>
        <v>4820.9280000000008</v>
      </c>
      <c r="H48" s="112" t="s">
        <v>92</v>
      </c>
    </row>
    <row r="49" spans="1:15" s="102" customFormat="1" ht="18" customHeight="1">
      <c r="A49" s="102" t="s">
        <v>190</v>
      </c>
      <c r="B49" s="791">
        <v>1.9E-2</v>
      </c>
      <c r="C49" s="792">
        <f>B13*(1-B49)</f>
        <v>1705.9590000000001</v>
      </c>
      <c r="D49" s="793">
        <f>B13*(1+B49)</f>
        <v>1772.0409999999999</v>
      </c>
      <c r="E49" s="791">
        <v>3.2000000000000001E-2</v>
      </c>
      <c r="F49" s="794">
        <f>B13*(1-E49)</f>
        <v>1683.3519999999999</v>
      </c>
      <c r="G49" s="795">
        <f>B13*(1+E49)</f>
        <v>1794.6480000000001</v>
      </c>
      <c r="H49" s="112" t="s">
        <v>92</v>
      </c>
    </row>
    <row r="50" spans="1:15" s="102" customFormat="1" ht="18" customHeight="1">
      <c r="A50" s="363" t="s">
        <v>198</v>
      </c>
      <c r="B50" s="797">
        <v>6.3E-2</v>
      </c>
      <c r="C50" s="798">
        <f>B21*(1-B50)</f>
        <v>347.62700000000001</v>
      </c>
      <c r="D50" s="799">
        <f>B21*(1+B50)</f>
        <v>394.37299999999999</v>
      </c>
      <c r="E50" s="797">
        <v>0.106</v>
      </c>
      <c r="F50" s="800">
        <f>B21*(1-E50)</f>
        <v>331.67399999999998</v>
      </c>
      <c r="G50" s="801">
        <f>B21*(1+E50)</f>
        <v>410.32600000000002</v>
      </c>
      <c r="H50" s="112" t="s">
        <v>92</v>
      </c>
    </row>
    <row r="51" spans="1:15" ht="18" customHeight="1">
      <c r="A51" s="98"/>
      <c r="B51" s="43" t="s">
        <v>1</v>
      </c>
      <c r="C51" s="27" t="s">
        <v>71</v>
      </c>
      <c r="D51" s="6" t="s">
        <v>71</v>
      </c>
      <c r="E51" s="846" t="s">
        <v>1</v>
      </c>
      <c r="F51" s="27" t="s">
        <v>71</v>
      </c>
      <c r="G51" s="6" t="s">
        <v>71</v>
      </c>
      <c r="H51" s="28"/>
    </row>
    <row r="52" spans="1:15" s="3" customFormat="1" ht="18" customHeight="1">
      <c r="A52" s="3" t="s">
        <v>205</v>
      </c>
      <c r="B52" s="849">
        <v>0.02</v>
      </c>
      <c r="C52" s="850">
        <f>B34*(1-B52)</f>
        <v>729.95299999999997</v>
      </c>
      <c r="D52" s="851">
        <f>B34*(1+B52)</f>
        <v>759.74700000000007</v>
      </c>
      <c r="E52" s="849">
        <v>3.4000000000000002E-2</v>
      </c>
      <c r="F52" s="852">
        <f>B34*(1-E52)</f>
        <v>719.52509999999995</v>
      </c>
      <c r="G52" s="853">
        <f>B34*(1+E52)</f>
        <v>770.17490000000009</v>
      </c>
      <c r="H52" s="28" t="s">
        <v>92</v>
      </c>
    </row>
    <row r="53" spans="1:15" ht="18" customHeight="1">
      <c r="A53" s="3" t="s">
        <v>206</v>
      </c>
      <c r="B53" s="116">
        <v>2.1999999999999999E-2</v>
      </c>
      <c r="C53" s="60">
        <f>B35*(1-B53)</f>
        <v>1287.55656</v>
      </c>
      <c r="D53" s="61">
        <f>B35*(1+B53)</f>
        <v>1345.48344</v>
      </c>
      <c r="E53" s="116">
        <v>3.6999999999999998E-2</v>
      </c>
      <c r="F53" s="64">
        <f>B35*(1-E53)</f>
        <v>1267.8087599999999</v>
      </c>
      <c r="G53" s="65">
        <f>B35*(1+E53)</f>
        <v>1365.2312399999998</v>
      </c>
      <c r="H53" s="28" t="s">
        <v>92</v>
      </c>
    </row>
    <row r="54" spans="1:15" ht="18" customHeight="1">
      <c r="A54" s="3" t="s">
        <v>210</v>
      </c>
      <c r="B54" s="300">
        <f>B53</f>
        <v>2.1999999999999999E-2</v>
      </c>
      <c r="C54" s="60">
        <f>B36*(1-B54)</f>
        <v>1009.6480799999999</v>
      </c>
      <c r="D54" s="61">
        <f>B36*(1+B54)</f>
        <v>1055.0719199999999</v>
      </c>
      <c r="E54" s="300">
        <f>E53</f>
        <v>3.6999999999999998E-2</v>
      </c>
      <c r="F54" s="64">
        <f>B36*(1-E54)</f>
        <v>994.16267999999991</v>
      </c>
      <c r="G54" s="65">
        <f>B36*(1+E54)</f>
        <v>1070.5573199999999</v>
      </c>
      <c r="H54" s="28" t="s">
        <v>92</v>
      </c>
    </row>
    <row r="55" spans="1:15" ht="18" customHeight="1">
      <c r="A55" s="46" t="s">
        <v>208</v>
      </c>
      <c r="B55" s="538">
        <v>4.7E-2</v>
      </c>
      <c r="C55" s="62">
        <f>B37*(1-B55)</f>
        <v>332.06331999999998</v>
      </c>
      <c r="D55" s="63">
        <f>B37*(1+B55)</f>
        <v>364.81667999999996</v>
      </c>
      <c r="E55" s="538">
        <v>0.08</v>
      </c>
      <c r="F55" s="66">
        <f>B37*(1-E55)</f>
        <v>320.56479999999999</v>
      </c>
      <c r="G55" s="67">
        <f>B37*(1+E55)</f>
        <v>376.3152</v>
      </c>
      <c r="H55" s="28" t="s">
        <v>92</v>
      </c>
    </row>
    <row r="56" spans="1:15">
      <c r="A56" s="88"/>
      <c r="B56" s="87" t="s">
        <v>1</v>
      </c>
      <c r="C56" s="86" t="s">
        <v>14</v>
      </c>
      <c r="D56" s="86" t="s">
        <v>14</v>
      </c>
      <c r="E56" s="87" t="s">
        <v>1</v>
      </c>
      <c r="F56" s="86" t="s">
        <v>14</v>
      </c>
      <c r="G56" s="86" t="s">
        <v>14</v>
      </c>
    </row>
    <row r="57" spans="1:15">
      <c r="A57" s="46" t="s">
        <v>209</v>
      </c>
      <c r="B57" s="117">
        <v>6.0999999999999999E-2</v>
      </c>
      <c r="C57" s="74">
        <f>B39*(1-B57)</f>
        <v>20.432640000000003</v>
      </c>
      <c r="D57" s="75">
        <f>B39*(1+B57)</f>
        <v>23.08736</v>
      </c>
      <c r="E57" s="117">
        <v>0.104</v>
      </c>
      <c r="F57" s="76">
        <f>B39*(1-E57)</f>
        <v>19.496960000000001</v>
      </c>
      <c r="G57" s="144">
        <f>B39*(1+E57)</f>
        <v>24.023040000000005</v>
      </c>
      <c r="H57" s="28" t="s">
        <v>92</v>
      </c>
    </row>
    <row r="61" spans="1:15" ht="21">
      <c r="A61" s="4" t="s">
        <v>211</v>
      </c>
    </row>
    <row r="63" spans="1:15" ht="15.6">
      <c r="A63" s="2" t="s">
        <v>212</v>
      </c>
    </row>
    <row r="64" spans="1:15">
      <c r="A64" s="21"/>
      <c r="B64" s="21"/>
      <c r="C64" s="21"/>
      <c r="D64" s="21"/>
      <c r="E64" s="305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6" ht="49.95" customHeight="1">
      <c r="A65" s="5" t="s">
        <v>11</v>
      </c>
      <c r="B65" s="19" t="s">
        <v>174</v>
      </c>
      <c r="C65" s="186" t="s">
        <v>77</v>
      </c>
      <c r="D65" s="187" t="s">
        <v>78</v>
      </c>
      <c r="E65" s="847" t="s">
        <v>79</v>
      </c>
      <c r="F65" s="188" t="s">
        <v>80</v>
      </c>
      <c r="G65" s="188" t="s">
        <v>81</v>
      </c>
      <c r="H65" s="189" t="s">
        <v>82</v>
      </c>
      <c r="I65" s="189" t="s">
        <v>83</v>
      </c>
      <c r="J65" s="129" t="s">
        <v>167</v>
      </c>
      <c r="K65" s="185" t="s">
        <v>175</v>
      </c>
      <c r="L65" s="185" t="s">
        <v>171</v>
      </c>
      <c r="M65" s="190" t="s">
        <v>10</v>
      </c>
      <c r="N65" s="191" t="s">
        <v>91</v>
      </c>
      <c r="O65" s="192" t="s">
        <v>176</v>
      </c>
      <c r="P65" s="29" t="s">
        <v>2</v>
      </c>
    </row>
    <row r="66" spans="1:16" s="184" customFormat="1" ht="16.2" customHeight="1">
      <c r="A66" s="172"/>
      <c r="B66" s="173" t="s">
        <v>9</v>
      </c>
      <c r="C66" s="174" t="s">
        <v>9</v>
      </c>
      <c r="D66" s="175" t="s">
        <v>9</v>
      </c>
      <c r="E66" s="840" t="s">
        <v>1</v>
      </c>
      <c r="F66" s="176" t="s">
        <v>9</v>
      </c>
      <c r="G66" s="176" t="s">
        <v>9</v>
      </c>
      <c r="H66" s="177" t="s">
        <v>9</v>
      </c>
      <c r="I66" s="177" t="s">
        <v>9</v>
      </c>
      <c r="J66" s="178" t="s">
        <v>9</v>
      </c>
      <c r="K66" s="179" t="s">
        <v>9</v>
      </c>
      <c r="L66" s="179" t="s">
        <v>1</v>
      </c>
      <c r="M66" s="180" t="s">
        <v>9</v>
      </c>
      <c r="N66" s="181" t="s">
        <v>9</v>
      </c>
      <c r="O66" s="182" t="s">
        <v>1</v>
      </c>
      <c r="P66" s="183"/>
    </row>
    <row r="67" spans="1:16" ht="19.95" customHeight="1">
      <c r="A67" s="231" t="s">
        <v>155</v>
      </c>
      <c r="B67" s="232">
        <v>2350</v>
      </c>
      <c r="C67" s="561">
        <v>2358</v>
      </c>
      <c r="D67" s="233">
        <f>B67-C67</f>
        <v>-8</v>
      </c>
      <c r="E67" s="234">
        <f>B67/C67</f>
        <v>0.99660729431721795</v>
      </c>
      <c r="F67" s="562">
        <v>2320</v>
      </c>
      <c r="G67" s="235">
        <f>B67-F67</f>
        <v>30</v>
      </c>
      <c r="H67" s="563">
        <v>2380</v>
      </c>
      <c r="I67" s="236">
        <f>B67-H67</f>
        <v>-30</v>
      </c>
      <c r="J67" s="639">
        <v>2370</v>
      </c>
      <c r="K67" s="237">
        <f>B67-J67</f>
        <v>-20</v>
      </c>
      <c r="L67" s="238">
        <f>B67/J67</f>
        <v>0.99156118143459915</v>
      </c>
      <c r="M67" s="239">
        <v>1737</v>
      </c>
      <c r="N67" s="240">
        <f>B67-M67</f>
        <v>613</v>
      </c>
      <c r="O67" s="241">
        <f>B67/M67</f>
        <v>1.3529073114565342</v>
      </c>
      <c r="P67" s="242" t="s">
        <v>150</v>
      </c>
    </row>
    <row r="68" spans="1:16" s="102" customFormat="1" ht="19.95" customHeight="1">
      <c r="A68" s="363" t="s">
        <v>184</v>
      </c>
      <c r="B68" s="802">
        <v>2335</v>
      </c>
      <c r="C68" s="803">
        <v>2170</v>
      </c>
      <c r="D68" s="803">
        <f>B68-C68</f>
        <v>165</v>
      </c>
      <c r="E68" s="367">
        <f>B68/C68</f>
        <v>1.0760368663594471</v>
      </c>
      <c r="F68" s="804">
        <v>1898</v>
      </c>
      <c r="G68" s="804">
        <f>B68-F68</f>
        <v>437</v>
      </c>
      <c r="H68" s="805">
        <v>2420</v>
      </c>
      <c r="I68" s="805">
        <f>B68-H68</f>
        <v>-85</v>
      </c>
      <c r="J68" s="806">
        <v>2273</v>
      </c>
      <c r="K68" s="807">
        <f>B68-J68</f>
        <v>62</v>
      </c>
      <c r="L68" s="808">
        <f>B68/J68</f>
        <v>1.0272767267927849</v>
      </c>
      <c r="M68" s="809">
        <f>B67</f>
        <v>2350</v>
      </c>
      <c r="N68" s="810">
        <f>B68-M68</f>
        <v>-15</v>
      </c>
      <c r="O68" s="811">
        <f>B68/M68</f>
        <v>0.99361702127659579</v>
      </c>
      <c r="P68" s="478" t="s">
        <v>150</v>
      </c>
    </row>
    <row r="69" spans="1:16" ht="19.95" customHeight="1">
      <c r="A69" s="3" t="s">
        <v>156</v>
      </c>
      <c r="B69" s="82">
        <v>345</v>
      </c>
      <c r="C69" s="561">
        <v>365</v>
      </c>
      <c r="D69" s="47">
        <f t="shared" ref="D69:D73" si="110">B69-C69</f>
        <v>-20</v>
      </c>
      <c r="E69" s="7">
        <f t="shared" ref="E69:E73" si="111">B69/C69</f>
        <v>0.9452054794520548</v>
      </c>
      <c r="F69" s="562">
        <v>331</v>
      </c>
      <c r="G69" s="48">
        <f t="shared" ref="G69:G76" si="112">B69-F69</f>
        <v>14</v>
      </c>
      <c r="H69" s="563">
        <v>390</v>
      </c>
      <c r="I69" s="49">
        <f t="shared" ref="I69:I76" si="113">B69-H69</f>
        <v>-45</v>
      </c>
      <c r="J69" s="640">
        <v>370</v>
      </c>
      <c r="K69" s="50">
        <f t="shared" ref="K69:K73" si="114">B69-J69</f>
        <v>-25</v>
      </c>
      <c r="L69" s="12">
        <f t="shared" ref="L69:L73" si="115">B69/J69</f>
        <v>0.93243243243243246</v>
      </c>
      <c r="M69" s="51">
        <v>197</v>
      </c>
      <c r="N69" s="52">
        <f t="shared" ref="N69:N73" si="116">B69-M69</f>
        <v>148</v>
      </c>
      <c r="O69" s="15">
        <f t="shared" ref="O69:O73" si="117">B69/M69</f>
        <v>1.751269035532995</v>
      </c>
      <c r="P69" s="31" t="s">
        <v>150</v>
      </c>
    </row>
    <row r="70" spans="1:16" s="102" customFormat="1" ht="19.95" customHeight="1">
      <c r="A70" s="363" t="s">
        <v>187</v>
      </c>
      <c r="B70" s="802">
        <v>475</v>
      </c>
      <c r="C70" s="803">
        <v>444</v>
      </c>
      <c r="D70" s="803">
        <f t="shared" ref="D70" si="118">B70-C70</f>
        <v>31</v>
      </c>
      <c r="E70" s="367">
        <f t="shared" ref="E70" si="119">B70/C70</f>
        <v>1.0698198198198199</v>
      </c>
      <c r="F70" s="804">
        <v>375</v>
      </c>
      <c r="G70" s="804">
        <f t="shared" ref="G70" si="120">B70-F70</f>
        <v>100</v>
      </c>
      <c r="H70" s="805">
        <v>524</v>
      </c>
      <c r="I70" s="805">
        <f t="shared" ref="I70" si="121">B70-H70</f>
        <v>-49</v>
      </c>
      <c r="J70" s="806">
        <v>475</v>
      </c>
      <c r="K70" s="807">
        <f t="shared" ref="K70" si="122">B70-J70</f>
        <v>0</v>
      </c>
      <c r="L70" s="808">
        <f t="shared" ref="L70" si="123">B70/J70</f>
        <v>1</v>
      </c>
      <c r="M70" s="809">
        <f>B69</f>
        <v>345</v>
      </c>
      <c r="N70" s="810">
        <f t="shared" ref="N70" si="124">B70-M70</f>
        <v>130</v>
      </c>
      <c r="O70" s="811">
        <f t="shared" ref="O70" si="125">B70/M70</f>
        <v>1.3768115942028984</v>
      </c>
      <c r="P70" s="478" t="s">
        <v>150</v>
      </c>
    </row>
    <row r="71" spans="1:16" ht="19.95" customHeight="1">
      <c r="A71" s="3" t="s">
        <v>157</v>
      </c>
      <c r="B71" s="82">
        <v>1184</v>
      </c>
      <c r="C71" s="57" t="s">
        <v>86</v>
      </c>
      <c r="D71" s="47" t="e">
        <f t="shared" si="110"/>
        <v>#VALUE!</v>
      </c>
      <c r="E71" s="7" t="e">
        <f t="shared" si="111"/>
        <v>#VALUE!</v>
      </c>
      <c r="F71" s="55" t="s">
        <v>86</v>
      </c>
      <c r="G71" s="48" t="e">
        <f t="shared" si="112"/>
        <v>#VALUE!</v>
      </c>
      <c r="H71" s="53" t="s">
        <v>86</v>
      </c>
      <c r="I71" s="49" t="e">
        <f t="shared" si="113"/>
        <v>#VALUE!</v>
      </c>
      <c r="J71" s="640">
        <v>1184</v>
      </c>
      <c r="K71" s="50">
        <f t="shared" si="114"/>
        <v>0</v>
      </c>
      <c r="L71" s="12">
        <f t="shared" si="115"/>
        <v>1</v>
      </c>
      <c r="M71" s="51">
        <v>976</v>
      </c>
      <c r="N71" s="52">
        <f t="shared" si="116"/>
        <v>208</v>
      </c>
      <c r="O71" s="15">
        <f t="shared" si="117"/>
        <v>1.2131147540983607</v>
      </c>
      <c r="P71" s="31" t="s">
        <v>150</v>
      </c>
    </row>
    <row r="72" spans="1:16" s="102" customFormat="1" ht="19.95" customHeight="1">
      <c r="A72" s="363" t="s">
        <v>190</v>
      </c>
      <c r="B72" s="802">
        <v>933</v>
      </c>
      <c r="C72" s="803">
        <v>920</v>
      </c>
      <c r="D72" s="803">
        <f t="shared" ref="D72" si="126">B72-C72</f>
        <v>13</v>
      </c>
      <c r="E72" s="367">
        <f t="shared" ref="E72" si="127">B72/C72</f>
        <v>1.0141304347826088</v>
      </c>
      <c r="F72" s="804">
        <v>875</v>
      </c>
      <c r="G72" s="804">
        <f t="shared" ref="G72" si="128">B72-F72</f>
        <v>58</v>
      </c>
      <c r="H72" s="805">
        <v>943</v>
      </c>
      <c r="I72" s="805">
        <f t="shared" ref="I72" si="129">B72-H72</f>
        <v>-10</v>
      </c>
      <c r="J72" s="806">
        <v>933</v>
      </c>
      <c r="K72" s="807">
        <f t="shared" ref="K72" si="130">B72-J72</f>
        <v>0</v>
      </c>
      <c r="L72" s="808">
        <f t="shared" ref="L72" si="131">B72/J72</f>
        <v>1</v>
      </c>
      <c r="M72" s="809">
        <f>B71</f>
        <v>1184</v>
      </c>
      <c r="N72" s="810">
        <f t="shared" ref="N72" si="132">B72-M72</f>
        <v>-251</v>
      </c>
      <c r="O72" s="811">
        <f t="shared" ref="O72" si="133">B72/M72</f>
        <v>0.7880067567567568</v>
      </c>
      <c r="P72" s="478" t="s">
        <v>150</v>
      </c>
    </row>
    <row r="73" spans="1:16" ht="19.95" customHeight="1">
      <c r="A73" s="3" t="s">
        <v>158</v>
      </c>
      <c r="B73" s="82">
        <v>29</v>
      </c>
      <c r="C73" s="57" t="s">
        <v>86</v>
      </c>
      <c r="D73" s="47" t="e">
        <f t="shared" si="110"/>
        <v>#VALUE!</v>
      </c>
      <c r="E73" s="7" t="e">
        <f t="shared" si="111"/>
        <v>#VALUE!</v>
      </c>
      <c r="F73" s="55" t="s">
        <v>86</v>
      </c>
      <c r="G73" s="48" t="e">
        <f t="shared" si="112"/>
        <v>#VALUE!</v>
      </c>
      <c r="H73" s="53" t="s">
        <v>86</v>
      </c>
      <c r="I73" s="49" t="e">
        <f t="shared" si="113"/>
        <v>#VALUE!</v>
      </c>
      <c r="J73" s="640">
        <v>53</v>
      </c>
      <c r="K73" s="50">
        <f t="shared" si="114"/>
        <v>-24</v>
      </c>
      <c r="L73" s="12">
        <f t="shared" si="115"/>
        <v>0.54716981132075471</v>
      </c>
      <c r="M73" s="51">
        <v>37</v>
      </c>
      <c r="N73" s="52">
        <f t="shared" si="116"/>
        <v>-8</v>
      </c>
      <c r="O73" s="15">
        <f t="shared" si="117"/>
        <v>0.78378378378378377</v>
      </c>
      <c r="P73" s="31" t="s">
        <v>15</v>
      </c>
    </row>
    <row r="74" spans="1:16" s="363" customFormat="1" ht="19.95" customHeight="1">
      <c r="A74" s="363" t="s">
        <v>213</v>
      </c>
      <c r="B74" s="802">
        <v>29</v>
      </c>
      <c r="C74" s="812">
        <v>51</v>
      </c>
      <c r="D74" s="803">
        <f t="shared" ref="D74" si="134">B74-C74</f>
        <v>-22</v>
      </c>
      <c r="E74" s="367">
        <f t="shared" ref="E74" si="135">B74/C74</f>
        <v>0.56862745098039214</v>
      </c>
      <c r="F74" s="813">
        <v>45</v>
      </c>
      <c r="G74" s="804">
        <f t="shared" ref="G74" si="136">B74-F74</f>
        <v>-16</v>
      </c>
      <c r="H74" s="814">
        <v>56</v>
      </c>
      <c r="I74" s="805">
        <f t="shared" ref="I74" si="137">B74-H74</f>
        <v>-27</v>
      </c>
      <c r="J74" s="806">
        <v>52</v>
      </c>
      <c r="K74" s="807">
        <f t="shared" ref="K74" si="138">B74-J74</f>
        <v>-23</v>
      </c>
      <c r="L74" s="808">
        <f t="shared" ref="L74" si="139">B74/J74</f>
        <v>0.55769230769230771</v>
      </c>
      <c r="M74" s="809">
        <f>B73</f>
        <v>29</v>
      </c>
      <c r="N74" s="810">
        <f t="shared" ref="N74" si="140">B74-M74</f>
        <v>0</v>
      </c>
      <c r="O74" s="811">
        <f t="shared" ref="O74" si="141">B74/M74</f>
        <v>1</v>
      </c>
      <c r="P74" s="478" t="s">
        <v>15</v>
      </c>
    </row>
    <row r="75" spans="1:16" s="1" customFormat="1" ht="19.95" customHeight="1">
      <c r="A75" s="205"/>
      <c r="B75" s="206" t="s">
        <v>14</v>
      </c>
      <c r="C75" s="206" t="s">
        <v>14</v>
      </c>
      <c r="D75" s="206" t="s">
        <v>14</v>
      </c>
      <c r="E75" s="207" t="s">
        <v>1</v>
      </c>
      <c r="F75" s="206" t="s">
        <v>14</v>
      </c>
      <c r="G75" s="206" t="s">
        <v>14</v>
      </c>
      <c r="H75" s="206" t="s">
        <v>14</v>
      </c>
      <c r="I75" s="206" t="s">
        <v>14</v>
      </c>
      <c r="J75" s="641" t="s">
        <v>14</v>
      </c>
      <c r="K75" s="206" t="s">
        <v>14</v>
      </c>
      <c r="L75" s="207" t="s">
        <v>1</v>
      </c>
      <c r="M75" s="206" t="s">
        <v>14</v>
      </c>
      <c r="N75" s="206" t="s">
        <v>14</v>
      </c>
      <c r="O75" s="207" t="s">
        <v>1</v>
      </c>
      <c r="P75" s="208"/>
    </row>
    <row r="76" spans="1:16" ht="19.95" customHeight="1">
      <c r="A76" s="130" t="s">
        <v>159</v>
      </c>
      <c r="B76" s="92">
        <v>2.75</v>
      </c>
      <c r="C76" s="131" t="s">
        <v>94</v>
      </c>
      <c r="D76" s="132" t="e">
        <f>B76-C76</f>
        <v>#VALUE!</v>
      </c>
      <c r="E76" s="133" t="e">
        <f>B76/C76</f>
        <v>#VALUE!</v>
      </c>
      <c r="F76" s="134" t="s">
        <v>94</v>
      </c>
      <c r="G76" s="135" t="e">
        <f t="shared" si="112"/>
        <v>#VALUE!</v>
      </c>
      <c r="H76" s="136" t="s">
        <v>94</v>
      </c>
      <c r="I76" s="137" t="e">
        <f t="shared" si="113"/>
        <v>#VALUE!</v>
      </c>
      <c r="J76" s="638">
        <v>2.8</v>
      </c>
      <c r="K76" s="138">
        <f>B76-J76</f>
        <v>-4.9999999999999822E-2</v>
      </c>
      <c r="L76" s="139">
        <f>B76/J76</f>
        <v>0.98214285714285721</v>
      </c>
      <c r="M76" s="140">
        <v>3.8</v>
      </c>
      <c r="N76" s="141">
        <f>B76-M76</f>
        <v>-1.0499999999999998</v>
      </c>
      <c r="O76" s="142">
        <f>B76/M76</f>
        <v>0.72368421052631582</v>
      </c>
      <c r="P76" s="143" t="s">
        <v>72</v>
      </c>
    </row>
    <row r="77" spans="1:16" ht="19.95" customHeight="1">
      <c r="A77" s="46" t="s">
        <v>209</v>
      </c>
      <c r="B77" s="91">
        <v>6</v>
      </c>
      <c r="C77" s="58" t="s">
        <v>94</v>
      </c>
      <c r="D77" s="69" t="e">
        <f t="shared" ref="D77" si="142">B77-C77</f>
        <v>#VALUE!</v>
      </c>
      <c r="E77" s="22" t="e">
        <f t="shared" ref="E77" si="143">B77/C77</f>
        <v>#VALUE!</v>
      </c>
      <c r="F77" s="56" t="s">
        <v>94</v>
      </c>
      <c r="G77" s="93" t="e">
        <f t="shared" ref="G77" si="144">B77-F77</f>
        <v>#VALUE!</v>
      </c>
      <c r="H77" s="54" t="s">
        <v>94</v>
      </c>
      <c r="I77" s="94" t="e">
        <f t="shared" ref="I77" si="145">B77-H77</f>
        <v>#VALUE!</v>
      </c>
      <c r="J77" s="637">
        <v>5.8</v>
      </c>
      <c r="K77" s="95">
        <f>B77-J77</f>
        <v>0.20000000000000018</v>
      </c>
      <c r="L77" s="23">
        <f>B77/J77</f>
        <v>1.0344827586206897</v>
      </c>
      <c r="M77" s="96">
        <f>B76</f>
        <v>2.75</v>
      </c>
      <c r="N77" s="97">
        <f>B77-M77</f>
        <v>3.25</v>
      </c>
      <c r="O77" s="44">
        <f>B77/M77</f>
        <v>2.1818181818181817</v>
      </c>
      <c r="P77" s="45" t="s">
        <v>72</v>
      </c>
    </row>
    <row r="80" spans="1:16" ht="15.6">
      <c r="A80" s="2" t="s">
        <v>177</v>
      </c>
    </row>
    <row r="81" spans="1:8">
      <c r="A81" s="21"/>
      <c r="B81" s="21"/>
      <c r="C81" s="21"/>
      <c r="D81" s="21"/>
      <c r="E81" s="305"/>
      <c r="F81" s="21"/>
      <c r="G81" s="21"/>
    </row>
    <row r="82" spans="1:8" ht="24.9" customHeight="1">
      <c r="B82" s="41"/>
      <c r="C82" s="856" t="s">
        <v>3</v>
      </c>
      <c r="D82" s="857"/>
      <c r="E82" s="843"/>
      <c r="F82" s="860" t="s">
        <v>6</v>
      </c>
      <c r="G82" s="861"/>
      <c r="H82" s="18"/>
    </row>
    <row r="83" spans="1:8" ht="60.6">
      <c r="A83" s="5" t="s">
        <v>11</v>
      </c>
      <c r="B83" s="42" t="s">
        <v>8</v>
      </c>
      <c r="C83" s="35" t="s">
        <v>4</v>
      </c>
      <c r="D83" s="36" t="s">
        <v>5</v>
      </c>
      <c r="E83" s="844" t="s">
        <v>7</v>
      </c>
      <c r="F83" s="38" t="s">
        <v>12</v>
      </c>
      <c r="G83" s="39" t="s">
        <v>13</v>
      </c>
      <c r="H83" s="18"/>
    </row>
    <row r="84" spans="1:8" ht="16.2" customHeight="1">
      <c r="A84" s="10"/>
      <c r="B84" s="43" t="s">
        <v>1</v>
      </c>
      <c r="C84" s="37" t="s">
        <v>53</v>
      </c>
      <c r="D84" s="32" t="s">
        <v>0</v>
      </c>
      <c r="E84" s="845" t="s">
        <v>1</v>
      </c>
      <c r="F84" s="40" t="s">
        <v>9</v>
      </c>
      <c r="G84" s="33" t="s">
        <v>9</v>
      </c>
      <c r="H84" s="18"/>
    </row>
    <row r="85" spans="1:8" s="102" customFormat="1" ht="18" customHeight="1">
      <c r="A85" s="102" t="s">
        <v>184</v>
      </c>
      <c r="B85" s="791">
        <v>0.27</v>
      </c>
      <c r="C85" s="792">
        <f>B68*(1-B85)</f>
        <v>1704.55</v>
      </c>
      <c r="D85" s="793">
        <f>B68*(1+B85)</f>
        <v>2965.45</v>
      </c>
      <c r="E85" s="791">
        <v>0.45800000000000002</v>
      </c>
      <c r="F85" s="794">
        <f>B68*(1-E85)</f>
        <v>1265.5700000000002</v>
      </c>
      <c r="G85" s="795">
        <f>B68*(1+E85)</f>
        <v>3404.43</v>
      </c>
      <c r="H85" s="112"/>
    </row>
    <row r="86" spans="1:8" s="102" customFormat="1" ht="18" customHeight="1">
      <c r="A86" s="102" t="s">
        <v>187</v>
      </c>
      <c r="B86" s="791">
        <v>0.39100000000000001</v>
      </c>
      <c r="C86" s="792">
        <f>B70*(1-B86)</f>
        <v>289.27499999999998</v>
      </c>
      <c r="D86" s="793">
        <f>B70*(1+B86)</f>
        <v>660.72500000000002</v>
      </c>
      <c r="E86" s="791">
        <v>0.66300000000000003</v>
      </c>
      <c r="F86" s="794">
        <f>B70*(1-E86)</f>
        <v>160.07499999999999</v>
      </c>
      <c r="G86" s="795">
        <f>B70*(1+E86)</f>
        <v>789.92500000000007</v>
      </c>
      <c r="H86" s="112"/>
    </row>
    <row r="87" spans="1:8" s="102" customFormat="1" ht="18" customHeight="1">
      <c r="A87" s="102" t="s">
        <v>190</v>
      </c>
      <c r="B87" s="791">
        <v>0.14499999999999999</v>
      </c>
      <c r="C87" s="792">
        <f>B72*(1-B87)</f>
        <v>797.71500000000003</v>
      </c>
      <c r="D87" s="793">
        <f>B72*(1+B87)</f>
        <v>1068.2850000000001</v>
      </c>
      <c r="E87" s="791">
        <v>0.247</v>
      </c>
      <c r="F87" s="794">
        <f>B72*(1-E87)</f>
        <v>702.54899999999998</v>
      </c>
      <c r="G87" s="795">
        <f>B72*(1+E87)</f>
        <v>1163.4509999999998</v>
      </c>
      <c r="H87" s="112"/>
    </row>
    <row r="88" spans="1:8" s="102" customFormat="1" ht="18" customHeight="1">
      <c r="A88" s="815" t="s">
        <v>213</v>
      </c>
      <c r="B88" s="797">
        <v>0.48799999999999999</v>
      </c>
      <c r="C88" s="798">
        <f>B74*(1-B88)</f>
        <v>14.848000000000001</v>
      </c>
      <c r="D88" s="799">
        <f>B74*(1+B88)</f>
        <v>43.152000000000001</v>
      </c>
      <c r="E88" s="797">
        <v>0.82799999999999996</v>
      </c>
      <c r="F88" s="800">
        <f>B74*(1-E88)</f>
        <v>4.9880000000000013</v>
      </c>
      <c r="G88" s="801">
        <f>B74*(1+E88)</f>
        <v>53.011999999999993</v>
      </c>
      <c r="H88" s="112"/>
    </row>
    <row r="89" spans="1:8" ht="12.6" customHeight="1">
      <c r="A89" s="88"/>
      <c r="B89" s="87" t="s">
        <v>1</v>
      </c>
      <c r="C89" s="86" t="s">
        <v>14</v>
      </c>
      <c r="D89" s="86" t="s">
        <v>14</v>
      </c>
      <c r="E89" s="87" t="s">
        <v>1</v>
      </c>
      <c r="F89" s="86" t="s">
        <v>14</v>
      </c>
      <c r="G89" s="86" t="s">
        <v>14</v>
      </c>
    </row>
    <row r="90" spans="1:8">
      <c r="A90" s="46" t="s">
        <v>214</v>
      </c>
      <c r="B90" s="117">
        <v>0.36399999999999999</v>
      </c>
      <c r="C90" s="74">
        <f>B76*(1-B90)</f>
        <v>1.7490000000000001</v>
      </c>
      <c r="D90" s="75">
        <f>B76*(1+B90)</f>
        <v>3.7509999999999994</v>
      </c>
      <c r="E90" s="117">
        <v>0.61699999999999999</v>
      </c>
      <c r="F90" s="76">
        <f>B76*(1-E90)</f>
        <v>1.05325</v>
      </c>
      <c r="G90" s="144">
        <f>B76*(1+E90)</f>
        <v>4.4467499999999998</v>
      </c>
    </row>
    <row r="94" spans="1:8" s="59" customFormat="1">
      <c r="E94" s="848"/>
    </row>
    <row r="95" spans="1:8" ht="21">
      <c r="A95" s="162" t="s">
        <v>215</v>
      </c>
    </row>
    <row r="97" spans="1:16" ht="15.6">
      <c r="A97" s="2" t="s">
        <v>178</v>
      </c>
    </row>
    <row r="98" spans="1:16">
      <c r="A98" s="21"/>
      <c r="B98" s="21"/>
      <c r="C98" s="21"/>
      <c r="D98" s="21"/>
      <c r="E98" s="305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6" ht="60" customHeight="1">
      <c r="A99" s="5" t="s">
        <v>54</v>
      </c>
      <c r="B99" s="19" t="s">
        <v>179</v>
      </c>
      <c r="C99" s="186" t="s">
        <v>77</v>
      </c>
      <c r="D99" s="187" t="s">
        <v>78</v>
      </c>
      <c r="E99" s="847" t="s">
        <v>79</v>
      </c>
      <c r="F99" s="188" t="s">
        <v>80</v>
      </c>
      <c r="G99" s="188" t="s">
        <v>81</v>
      </c>
      <c r="H99" s="189" t="s">
        <v>82</v>
      </c>
      <c r="I99" s="189" t="s">
        <v>83</v>
      </c>
      <c r="J99" s="129" t="s">
        <v>168</v>
      </c>
      <c r="K99" s="185" t="s">
        <v>175</v>
      </c>
      <c r="L99" s="185" t="s">
        <v>171</v>
      </c>
      <c r="M99" s="190" t="s">
        <v>10</v>
      </c>
      <c r="N99" s="191" t="s">
        <v>90</v>
      </c>
      <c r="O99" s="192" t="s">
        <v>180</v>
      </c>
      <c r="P99" s="29" t="s">
        <v>2</v>
      </c>
    </row>
    <row r="100" spans="1:16" ht="16.2" customHeight="1">
      <c r="A100" s="10"/>
      <c r="B100" s="20" t="s">
        <v>16</v>
      </c>
      <c r="C100" s="27" t="s">
        <v>16</v>
      </c>
      <c r="D100" s="6" t="s">
        <v>16</v>
      </c>
      <c r="E100" s="307" t="s">
        <v>1</v>
      </c>
      <c r="F100" s="8" t="s">
        <v>16</v>
      </c>
      <c r="G100" s="8" t="s">
        <v>16</v>
      </c>
      <c r="H100" s="9" t="s">
        <v>16</v>
      </c>
      <c r="I100" s="9" t="s">
        <v>16</v>
      </c>
      <c r="J100" s="16" t="s">
        <v>16</v>
      </c>
      <c r="K100" s="11" t="s">
        <v>16</v>
      </c>
      <c r="L100" s="11" t="s">
        <v>1</v>
      </c>
      <c r="M100" s="17" t="s">
        <v>16</v>
      </c>
      <c r="N100" s="13" t="s">
        <v>16</v>
      </c>
      <c r="O100" s="14" t="s">
        <v>1</v>
      </c>
      <c r="P100" s="30"/>
    </row>
    <row r="101" spans="1:16" ht="19.95" customHeight="1">
      <c r="A101" s="3" t="s">
        <v>160</v>
      </c>
      <c r="B101" s="81">
        <v>226.96</v>
      </c>
      <c r="C101" s="547">
        <v>227.99</v>
      </c>
      <c r="D101" s="68">
        <f t="shared" ref="D101:D107" si="146">B101-C101</f>
        <v>-1.0300000000000011</v>
      </c>
      <c r="E101" s="7">
        <f t="shared" ref="E101:E107" si="147">B101/C101</f>
        <v>0.99548225799377166</v>
      </c>
      <c r="F101" s="77">
        <v>225.1</v>
      </c>
      <c r="G101" s="78">
        <f t="shared" ref="G101:G107" si="148">B101-F101</f>
        <v>1.8600000000000136</v>
      </c>
      <c r="H101" s="79">
        <v>229.1</v>
      </c>
      <c r="I101" s="80">
        <f t="shared" ref="I101:I107" si="149">B101-H101</f>
        <v>-2.1399999999999864</v>
      </c>
      <c r="J101" s="642">
        <v>228.61</v>
      </c>
      <c r="K101" s="71">
        <f t="shared" ref="K101:K107" si="150">B101-J101</f>
        <v>-1.6500000000000057</v>
      </c>
      <c r="L101" s="12">
        <f t="shared" ref="L101:L107" si="151">B101/J101</f>
        <v>0.99278246795853198</v>
      </c>
      <c r="M101" s="72">
        <v>213.86</v>
      </c>
      <c r="N101" s="73">
        <f t="shared" ref="N101:N107" si="152">B101-M101</f>
        <v>13.099999999999994</v>
      </c>
      <c r="O101" s="15">
        <f t="shared" ref="O101:O107" si="153">B101/M101</f>
        <v>1.0612550266529506</v>
      </c>
      <c r="P101" s="31" t="s">
        <v>150</v>
      </c>
    </row>
    <row r="102" spans="1:16" s="102" customFormat="1" ht="19.95" customHeight="1">
      <c r="A102" s="363" t="s">
        <v>216</v>
      </c>
      <c r="B102" s="364">
        <v>202.47</v>
      </c>
      <c r="C102" s="366">
        <v>200.74</v>
      </c>
      <c r="D102" s="366">
        <f t="shared" ref="D102" si="154">B102-C102</f>
        <v>1.7299999999999898</v>
      </c>
      <c r="E102" s="367">
        <f t="shared" ref="E102" si="155">B102/C102</f>
        <v>1.0086181129819667</v>
      </c>
      <c r="F102" s="816">
        <v>189.4</v>
      </c>
      <c r="G102" s="816">
        <f t="shared" ref="G102" si="156">B102-F102</f>
        <v>13.069999999999993</v>
      </c>
      <c r="H102" s="817">
        <v>223</v>
      </c>
      <c r="I102" s="817">
        <f t="shared" ref="I102" si="157">B102-H102</f>
        <v>-20.53</v>
      </c>
      <c r="J102" s="818">
        <v>200.87</v>
      </c>
      <c r="K102" s="819">
        <f t="shared" ref="K102" si="158">B102-J102</f>
        <v>1.5999999999999943</v>
      </c>
      <c r="L102" s="808">
        <f t="shared" ref="L102" si="159">B102/J102</f>
        <v>1.0079653507243491</v>
      </c>
      <c r="M102" s="820">
        <f>B101</f>
        <v>226.96</v>
      </c>
      <c r="N102" s="821">
        <f t="shared" ref="N102" si="160">B102-M102</f>
        <v>-24.490000000000009</v>
      </c>
      <c r="O102" s="811">
        <f t="shared" ref="O102" si="161">B102/M102</f>
        <v>0.89209552344025378</v>
      </c>
      <c r="P102" s="478" t="s">
        <v>150</v>
      </c>
    </row>
    <row r="103" spans="1:16" ht="19.95" customHeight="1">
      <c r="A103" s="3" t="s">
        <v>161</v>
      </c>
      <c r="B103" s="81">
        <v>261.55</v>
      </c>
      <c r="C103" s="547" t="s">
        <v>94</v>
      </c>
      <c r="D103" s="68" t="e">
        <f t="shared" ref="D103" si="162">B103-C103</f>
        <v>#VALUE!</v>
      </c>
      <c r="E103" s="7" t="e">
        <f t="shared" ref="E103" si="163">B103/C103</f>
        <v>#VALUE!</v>
      </c>
      <c r="F103" s="559" t="s">
        <v>94</v>
      </c>
      <c r="G103" s="78" t="e">
        <f t="shared" ref="G103" si="164">B103-F103</f>
        <v>#VALUE!</v>
      </c>
      <c r="H103" s="560" t="s">
        <v>94</v>
      </c>
      <c r="I103" s="80" t="e">
        <f t="shared" ref="I103" si="165">B103-H103</f>
        <v>#VALUE!</v>
      </c>
      <c r="J103" s="642">
        <v>263.31</v>
      </c>
      <c r="K103" s="71">
        <f t="shared" ref="K103" si="166">B103-J103</f>
        <v>-1.7599999999999909</v>
      </c>
      <c r="L103" s="12">
        <f t="shared" ref="L103" si="167">B103/J103</f>
        <v>0.99331586343093692</v>
      </c>
      <c r="M103" s="72">
        <v>251.39</v>
      </c>
      <c r="N103" s="73">
        <f t="shared" ref="N103" si="168">B103-M103</f>
        <v>10.160000000000025</v>
      </c>
      <c r="O103" s="15">
        <f t="shared" ref="O103" si="169">B103/M103</f>
        <v>1.0404152909821394</v>
      </c>
      <c r="P103" s="31" t="s">
        <v>150</v>
      </c>
    </row>
    <row r="104" spans="1:16" s="102" customFormat="1" ht="19.95" customHeight="1">
      <c r="A104" s="363" t="s">
        <v>217</v>
      </c>
      <c r="B104" s="364">
        <v>230.26</v>
      </c>
      <c r="C104" s="822" t="s">
        <v>94</v>
      </c>
      <c r="D104" s="366" t="e">
        <f t="shared" ref="D104" si="170">B104-C104</f>
        <v>#VALUE!</v>
      </c>
      <c r="E104" s="367" t="e">
        <f t="shared" ref="E104" si="171">B104/C104</f>
        <v>#VALUE!</v>
      </c>
      <c r="F104" s="823" t="s">
        <v>94</v>
      </c>
      <c r="G104" s="816" t="e">
        <f t="shared" ref="G104" si="172">B104-F104</f>
        <v>#VALUE!</v>
      </c>
      <c r="H104" s="824" t="s">
        <v>94</v>
      </c>
      <c r="I104" s="817" t="e">
        <f t="shared" ref="I104" si="173">B104-H104</f>
        <v>#VALUE!</v>
      </c>
      <c r="J104" s="818">
        <v>228.14</v>
      </c>
      <c r="K104" s="819">
        <f t="shared" ref="K104" si="174">B104-J104</f>
        <v>2.1200000000000045</v>
      </c>
      <c r="L104" s="808">
        <f t="shared" ref="L104" si="175">B104/J104</f>
        <v>1.0092925396686245</v>
      </c>
      <c r="M104" s="820">
        <f>B103</f>
        <v>261.55</v>
      </c>
      <c r="N104" s="821">
        <f t="shared" ref="N104" si="176">B104-M104</f>
        <v>-31.29000000000002</v>
      </c>
      <c r="O104" s="811">
        <f t="shared" ref="O104" si="177">B104/M104</f>
        <v>0.88036704263047216</v>
      </c>
      <c r="P104" s="478" t="s">
        <v>150</v>
      </c>
    </row>
    <row r="105" spans="1:16" ht="19.95" customHeight="1">
      <c r="A105" s="98" t="s">
        <v>162</v>
      </c>
      <c r="B105" s="81">
        <v>95.96</v>
      </c>
      <c r="C105" s="163">
        <v>96.8</v>
      </c>
      <c r="D105" s="100">
        <f t="shared" si="146"/>
        <v>-0.84000000000000341</v>
      </c>
      <c r="E105" s="24">
        <f t="shared" si="147"/>
        <v>0.99132231404958671</v>
      </c>
      <c r="F105" s="689">
        <v>95.5</v>
      </c>
      <c r="G105" s="197">
        <f t="shared" si="148"/>
        <v>0.45999999999999375</v>
      </c>
      <c r="H105" s="690">
        <v>98</v>
      </c>
      <c r="I105" s="198">
        <f t="shared" si="149"/>
        <v>-2.0400000000000063</v>
      </c>
      <c r="J105" s="642">
        <v>96.98</v>
      </c>
      <c r="K105" s="101">
        <f t="shared" si="150"/>
        <v>-1.0200000000000102</v>
      </c>
      <c r="L105" s="25">
        <f t="shared" si="151"/>
        <v>0.9894823674984532</v>
      </c>
      <c r="M105" s="72">
        <v>77.739999999999995</v>
      </c>
      <c r="N105" s="199">
        <f t="shared" si="152"/>
        <v>18.22</v>
      </c>
      <c r="O105" s="170">
        <f t="shared" si="153"/>
        <v>1.2343709801903782</v>
      </c>
      <c r="P105" s="31" t="s">
        <v>150</v>
      </c>
    </row>
    <row r="106" spans="1:16" s="102" customFormat="1" ht="19.95" customHeight="1">
      <c r="A106" s="363" t="s">
        <v>218</v>
      </c>
      <c r="B106" s="825">
        <v>97.53</v>
      </c>
      <c r="C106" s="366">
        <v>97.39</v>
      </c>
      <c r="D106" s="366">
        <f t="shared" ref="D106" si="178">B106-C106</f>
        <v>0.14000000000000057</v>
      </c>
      <c r="E106" s="367">
        <f t="shared" ref="E106" si="179">B106/C106</f>
        <v>1.00143751925249</v>
      </c>
      <c r="F106" s="816">
        <v>95.21</v>
      </c>
      <c r="G106" s="816">
        <f t="shared" ref="G106" si="180">B106-F106</f>
        <v>2.3200000000000074</v>
      </c>
      <c r="H106" s="817">
        <v>99.5</v>
      </c>
      <c r="I106" s="817">
        <f t="shared" ref="I106" si="181">B106-H106</f>
        <v>-1.9699999999999989</v>
      </c>
      <c r="J106" s="818">
        <v>97.78</v>
      </c>
      <c r="K106" s="819">
        <f t="shared" ref="K106" si="182">B106-J106</f>
        <v>-0.25</v>
      </c>
      <c r="L106" s="808">
        <f t="shared" ref="L106" si="183">B106/J106</f>
        <v>0.9974432399263653</v>
      </c>
      <c r="M106" s="820">
        <f>B105</f>
        <v>95.96</v>
      </c>
      <c r="N106" s="821">
        <f t="shared" ref="N106" si="184">B106-M106</f>
        <v>1.5700000000000074</v>
      </c>
      <c r="O106" s="811">
        <f t="shared" ref="O106" si="185">B106/M106</f>
        <v>1.0163609837432264</v>
      </c>
      <c r="P106" s="478" t="s">
        <v>150</v>
      </c>
    </row>
    <row r="107" spans="1:16" ht="19.95" customHeight="1">
      <c r="A107" s="231" t="s">
        <v>163</v>
      </c>
      <c r="B107" s="201">
        <v>255.83</v>
      </c>
      <c r="C107" s="564">
        <v>258.57</v>
      </c>
      <c r="D107" s="243">
        <f t="shared" si="146"/>
        <v>-2.7399999999999807</v>
      </c>
      <c r="E107" s="234">
        <f t="shared" si="147"/>
        <v>0.98940325637158222</v>
      </c>
      <c r="F107" s="689">
        <v>257.5</v>
      </c>
      <c r="G107" s="244">
        <f t="shared" si="148"/>
        <v>-1.6699999999999875</v>
      </c>
      <c r="H107" s="690">
        <v>259</v>
      </c>
      <c r="I107" s="245">
        <f t="shared" si="149"/>
        <v>-3.1699999999999875</v>
      </c>
      <c r="J107" s="643">
        <v>258.56</v>
      </c>
      <c r="K107" s="246">
        <f t="shared" si="150"/>
        <v>-2.7299999999999898</v>
      </c>
      <c r="L107" s="238">
        <f t="shared" si="151"/>
        <v>0.98944152227722781</v>
      </c>
      <c r="M107" s="247">
        <v>241.19</v>
      </c>
      <c r="N107" s="248">
        <f t="shared" si="152"/>
        <v>14.640000000000015</v>
      </c>
      <c r="O107" s="241">
        <f t="shared" si="153"/>
        <v>1.0606990339566318</v>
      </c>
      <c r="P107" s="242" t="s">
        <v>150</v>
      </c>
    </row>
    <row r="108" spans="1:16" s="102" customFormat="1" ht="19.95" customHeight="1">
      <c r="A108" s="363" t="s">
        <v>219</v>
      </c>
      <c r="B108" s="364">
        <v>263.14</v>
      </c>
      <c r="C108" s="366">
        <v>264.3</v>
      </c>
      <c r="D108" s="366">
        <f t="shared" ref="D108" si="186">B108-C108</f>
        <v>-1.160000000000025</v>
      </c>
      <c r="E108" s="367">
        <f t="shared" ref="E108" si="187">B108/C108</f>
        <v>0.99561104805145662</v>
      </c>
      <c r="F108" s="816">
        <v>258</v>
      </c>
      <c r="G108" s="816">
        <f t="shared" ref="G108" si="188">B108-F108</f>
        <v>5.1399999999999864</v>
      </c>
      <c r="H108" s="817">
        <v>268</v>
      </c>
      <c r="I108" s="817">
        <f t="shared" ref="I108" si="189">B108-H108</f>
        <v>-4.8600000000000136</v>
      </c>
      <c r="J108" s="818">
        <v>264.69</v>
      </c>
      <c r="K108" s="819">
        <f t="shared" ref="K108" si="190">B108-J108</f>
        <v>-1.5500000000000114</v>
      </c>
      <c r="L108" s="808">
        <f t="shared" ref="L108" si="191">B108/J108</f>
        <v>0.99414409309002982</v>
      </c>
      <c r="M108" s="820">
        <f>B107</f>
        <v>255.83</v>
      </c>
      <c r="N108" s="821">
        <f t="shared" ref="N108" si="192">B108-M108</f>
        <v>7.3099999999999739</v>
      </c>
      <c r="O108" s="811">
        <f t="shared" ref="O108" si="193">B108/M108</f>
        <v>1.028573662197553</v>
      </c>
      <c r="P108" s="478" t="s">
        <v>150</v>
      </c>
    </row>
    <row r="111" spans="1:16" ht="15.6">
      <c r="A111" s="2" t="s">
        <v>181</v>
      </c>
    </row>
    <row r="112" spans="1:16">
      <c r="A112" s="21"/>
      <c r="B112" s="21"/>
      <c r="C112" s="21"/>
      <c r="D112" s="21"/>
      <c r="E112" s="305"/>
      <c r="F112" s="21"/>
      <c r="G112" s="21"/>
    </row>
    <row r="113" spans="1:8" ht="24.9" customHeight="1">
      <c r="B113" s="41"/>
      <c r="C113" s="856" t="s">
        <v>3</v>
      </c>
      <c r="D113" s="857"/>
      <c r="E113" s="843"/>
      <c r="F113" s="860" t="s">
        <v>6</v>
      </c>
      <c r="G113" s="861"/>
      <c r="H113" s="18"/>
    </row>
    <row r="114" spans="1:8" ht="60.6">
      <c r="A114" s="5" t="s">
        <v>54</v>
      </c>
      <c r="B114" s="42" t="s">
        <v>8</v>
      </c>
      <c r="C114" s="35" t="s">
        <v>4</v>
      </c>
      <c r="D114" s="36" t="s">
        <v>5</v>
      </c>
      <c r="E114" s="844" t="s">
        <v>7</v>
      </c>
      <c r="F114" s="38" t="s">
        <v>12</v>
      </c>
      <c r="G114" s="39" t="s">
        <v>13</v>
      </c>
      <c r="H114" s="18"/>
    </row>
    <row r="115" spans="1:8" ht="16.2" customHeight="1">
      <c r="A115" s="10"/>
      <c r="B115" s="43" t="s">
        <v>1</v>
      </c>
      <c r="C115" s="37" t="s">
        <v>16</v>
      </c>
      <c r="D115" s="32" t="s">
        <v>16</v>
      </c>
      <c r="E115" s="845" t="s">
        <v>1</v>
      </c>
      <c r="F115" s="40" t="s">
        <v>16</v>
      </c>
      <c r="G115" s="33" t="s">
        <v>16</v>
      </c>
      <c r="H115" s="18"/>
    </row>
    <row r="116" spans="1:8" s="102" customFormat="1" ht="25.05" customHeight="1">
      <c r="A116" s="102" t="s">
        <v>220</v>
      </c>
      <c r="B116" s="301">
        <f>B117</f>
        <v>0.125</v>
      </c>
      <c r="C116" s="826">
        <f>B101*(1-B116)</f>
        <v>198.59</v>
      </c>
      <c r="D116" s="827">
        <f>B101*(1+B116)</f>
        <v>255.33</v>
      </c>
      <c r="E116" s="301">
        <f>E117</f>
        <v>0.21199999999999999</v>
      </c>
      <c r="F116" s="828">
        <f>B101*(1-E116)</f>
        <v>178.84448</v>
      </c>
      <c r="G116" s="829">
        <f>B101*(1+E116)</f>
        <v>275.07551999999998</v>
      </c>
      <c r="H116" s="112"/>
    </row>
    <row r="117" spans="1:8" s="102" customFormat="1" ht="25.05" customHeight="1">
      <c r="A117" s="102" t="s">
        <v>221</v>
      </c>
      <c r="B117" s="791">
        <v>0.125</v>
      </c>
      <c r="C117" s="830">
        <f>B104*(1-B117)</f>
        <v>201.47749999999999</v>
      </c>
      <c r="D117" s="831">
        <f>B104*(1+B117)</f>
        <v>259.04250000000002</v>
      </c>
      <c r="E117" s="791">
        <v>0.21199999999999999</v>
      </c>
      <c r="F117" s="832">
        <f>B104*(1-E117)</f>
        <v>181.44488000000001</v>
      </c>
      <c r="G117" s="833">
        <f>B104*(1+E117)</f>
        <v>279.07511999999997</v>
      </c>
      <c r="H117" s="112"/>
    </row>
    <row r="118" spans="1:8" s="102" customFormat="1" ht="25.05" customHeight="1">
      <c r="A118" s="102" t="s">
        <v>222</v>
      </c>
      <c r="B118" s="834">
        <v>0.183</v>
      </c>
      <c r="C118" s="830">
        <f>B106*(1-B118)</f>
        <v>79.682009999999991</v>
      </c>
      <c r="D118" s="831">
        <f>B106*(1+B118)</f>
        <v>115.37799000000001</v>
      </c>
      <c r="E118" s="834">
        <v>0.311</v>
      </c>
      <c r="F118" s="832">
        <f>B106*(1-E118)</f>
        <v>67.198170000000005</v>
      </c>
      <c r="G118" s="833">
        <f>B106*(1+E118)</f>
        <v>127.86183</v>
      </c>
      <c r="H118" s="112"/>
    </row>
    <row r="119" spans="1:8" s="102" customFormat="1" ht="25.05" customHeight="1">
      <c r="A119" s="363" t="s">
        <v>219</v>
      </c>
      <c r="B119" s="797">
        <v>8.3000000000000004E-2</v>
      </c>
      <c r="C119" s="835">
        <f>B108*(1-B119)</f>
        <v>241.29937999999999</v>
      </c>
      <c r="D119" s="836">
        <f>B108*(1+B119)</f>
        <v>284.98061999999999</v>
      </c>
      <c r="E119" s="797">
        <v>0.14099999999999999</v>
      </c>
      <c r="F119" s="837">
        <f>B108*(1-E119)</f>
        <v>226.03725999999997</v>
      </c>
      <c r="G119" s="838">
        <f>B108*(1+E119)</f>
        <v>300.24273999999997</v>
      </c>
      <c r="H119" s="112"/>
    </row>
  </sheetData>
  <mergeCells count="6">
    <mergeCell ref="C44:D44"/>
    <mergeCell ref="F44:G44"/>
    <mergeCell ref="C82:D82"/>
    <mergeCell ref="F82:G82"/>
    <mergeCell ref="C113:D113"/>
    <mergeCell ref="F113:G113"/>
  </mergeCells>
  <pageMargins left="0.4" right="0.4" top="0.4" bottom="0.4" header="0.75" footer="0.75"/>
  <pageSetup scale="20" orientation="landscape" r:id="rId1"/>
  <ignoredErrors>
    <ignoredError sqref="D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1"/>
  <sheetViews>
    <sheetView zoomScale="85" zoomScaleNormal="85" workbookViewId="0">
      <selection activeCell="O203" sqref="O203"/>
    </sheetView>
  </sheetViews>
  <sheetFormatPr defaultRowHeight="13.2"/>
  <cols>
    <col min="1" max="1" width="35.6640625" customWidth="1"/>
    <col min="2" max="4" width="15.6640625" customWidth="1"/>
    <col min="5" max="5" width="15.6640625" style="304" customWidth="1"/>
    <col min="6" max="9" width="15.6640625" customWidth="1"/>
    <col min="10" max="10" width="15.6640625" style="304" customWidth="1"/>
    <col min="11" max="12" width="15.6640625" customWidth="1"/>
    <col min="13" max="13" width="15.6640625" style="304" customWidth="1"/>
  </cols>
  <sheetData>
    <row r="1" spans="1:14" ht="21">
      <c r="A1" s="4" t="s">
        <v>247</v>
      </c>
    </row>
    <row r="3" spans="1:14" ht="15.6">
      <c r="A3" s="2" t="s">
        <v>248</v>
      </c>
    </row>
    <row r="4" spans="1:14" ht="13.2" customHeight="1">
      <c r="A4" s="21"/>
      <c r="B4" s="21"/>
      <c r="C4" s="21"/>
      <c r="D4" s="21"/>
      <c r="E4" s="305"/>
      <c r="F4" s="21"/>
      <c r="G4" s="21"/>
      <c r="H4" s="21"/>
      <c r="I4" s="21"/>
      <c r="J4" s="305"/>
      <c r="K4" s="21"/>
      <c r="L4" s="21"/>
      <c r="M4" s="305"/>
    </row>
    <row r="5" spans="1:14" s="195" customFormat="1" ht="60" customHeight="1">
      <c r="A5" s="119" t="s">
        <v>41</v>
      </c>
      <c r="B5" s="332" t="s">
        <v>249</v>
      </c>
      <c r="C5" s="372" t="s">
        <v>250</v>
      </c>
      <c r="D5" s="373" t="s">
        <v>251</v>
      </c>
      <c r="E5" s="646" t="s">
        <v>252</v>
      </c>
      <c r="F5" s="332" t="s">
        <v>223</v>
      </c>
      <c r="G5" s="120" t="s">
        <v>231</v>
      </c>
      <c r="H5" s="254" t="s">
        <v>232</v>
      </c>
      <c r="I5" s="369" t="s">
        <v>253</v>
      </c>
      <c r="J5" s="306" t="s">
        <v>254</v>
      </c>
      <c r="K5" s="332" t="s">
        <v>118</v>
      </c>
      <c r="L5" s="389" t="s">
        <v>255</v>
      </c>
      <c r="M5" s="648" t="s">
        <v>256</v>
      </c>
      <c r="N5" s="194"/>
    </row>
    <row r="6" spans="1:14" ht="18" customHeight="1">
      <c r="A6" s="10"/>
      <c r="B6" s="333" t="s">
        <v>16</v>
      </c>
      <c r="C6" s="20" t="s">
        <v>16</v>
      </c>
      <c r="D6" s="375" t="s">
        <v>16</v>
      </c>
      <c r="E6" s="647" t="s">
        <v>1</v>
      </c>
      <c r="F6" s="333" t="s">
        <v>16</v>
      </c>
      <c r="G6" s="27" t="s">
        <v>16</v>
      </c>
      <c r="H6" s="6" t="s">
        <v>16</v>
      </c>
      <c r="I6" s="27" t="s">
        <v>16</v>
      </c>
      <c r="J6" s="307" t="s">
        <v>1</v>
      </c>
      <c r="K6" s="333" t="s">
        <v>16</v>
      </c>
      <c r="L6" s="16" t="s">
        <v>16</v>
      </c>
      <c r="M6" s="649" t="s">
        <v>1</v>
      </c>
      <c r="N6" s="18"/>
    </row>
    <row r="7" spans="1:14" s="102" customFormat="1" ht="18" customHeight="1">
      <c r="A7" s="102" t="s">
        <v>17</v>
      </c>
      <c r="B7" s="108">
        <v>744.85</v>
      </c>
      <c r="C7" s="377">
        <v>743.18</v>
      </c>
      <c r="D7" s="378">
        <f>B7-C7</f>
        <v>1.6700000000000728</v>
      </c>
      <c r="E7" s="379">
        <f>B7/C7</f>
        <v>1.0022471002987163</v>
      </c>
      <c r="F7" s="108">
        <v>753.31</v>
      </c>
      <c r="G7" s="250">
        <v>755</v>
      </c>
      <c r="H7" s="255">
        <f>F7-G7</f>
        <v>-1.6900000000000546</v>
      </c>
      <c r="I7" s="251">
        <f>B7-F7</f>
        <v>-8.4599999999999227</v>
      </c>
      <c r="J7" s="110">
        <f>B7/F7</f>
        <v>0.98876956365905144</v>
      </c>
      <c r="K7" s="111">
        <v>735.3</v>
      </c>
      <c r="L7" s="392">
        <f>B7-K7</f>
        <v>9.5500000000000682</v>
      </c>
      <c r="M7" s="393">
        <f>B7/K7</f>
        <v>1.0129878960968313</v>
      </c>
      <c r="N7" s="103"/>
    </row>
    <row r="8" spans="1:14" s="103" customFormat="1" ht="18" customHeight="1">
      <c r="A8" s="102" t="s">
        <v>18</v>
      </c>
      <c r="B8" s="113">
        <v>47.33</v>
      </c>
      <c r="C8" s="377">
        <v>47.33</v>
      </c>
      <c r="D8" s="378">
        <f t="shared" ref="D8:D29" si="0">B8-C8</f>
        <v>0</v>
      </c>
      <c r="E8" s="379">
        <f t="shared" ref="E8:E28" si="1">B8/C8</f>
        <v>1</v>
      </c>
      <c r="F8" s="113">
        <v>62.86</v>
      </c>
      <c r="G8" s="251">
        <v>62.86</v>
      </c>
      <c r="H8" s="255">
        <f t="shared" ref="H8:H28" si="2">F8-G8</f>
        <v>0</v>
      </c>
      <c r="I8" s="251">
        <f t="shared" ref="I8:I28" si="3">B8-F8</f>
        <v>-15.530000000000001</v>
      </c>
      <c r="J8" s="110">
        <f t="shared" ref="J8:J28" si="4">B8/F8</f>
        <v>0.75294304804327072</v>
      </c>
      <c r="K8" s="111">
        <v>56.12</v>
      </c>
      <c r="L8" s="394">
        <f t="shared" ref="L8:L28" si="5">B8-K8</f>
        <v>-8.7899999999999991</v>
      </c>
      <c r="M8" s="395">
        <f t="shared" ref="M8:M28" si="6">B8/K8</f>
        <v>0.84337134711332862</v>
      </c>
    </row>
    <row r="9" spans="1:14" s="103" customFormat="1" ht="18" customHeight="1">
      <c r="A9" s="363" t="s">
        <v>19</v>
      </c>
      <c r="B9" s="364">
        <v>697.52</v>
      </c>
      <c r="C9" s="380">
        <v>695.85</v>
      </c>
      <c r="D9" s="381">
        <f t="shared" si="0"/>
        <v>1.6699999999999591</v>
      </c>
      <c r="E9" s="382">
        <f t="shared" si="1"/>
        <v>1.0023999425163468</v>
      </c>
      <c r="F9" s="364">
        <v>690.46</v>
      </c>
      <c r="G9" s="365">
        <v>692.14</v>
      </c>
      <c r="H9" s="366">
        <f t="shared" si="2"/>
        <v>-1.67999999999995</v>
      </c>
      <c r="I9" s="365">
        <f t="shared" si="3"/>
        <v>7.0599999999999454</v>
      </c>
      <c r="J9" s="367">
        <f t="shared" si="4"/>
        <v>1.0102250673464066</v>
      </c>
      <c r="K9" s="368">
        <v>679.19</v>
      </c>
      <c r="L9" s="396">
        <f t="shared" si="5"/>
        <v>18.329999999999927</v>
      </c>
      <c r="M9" s="397">
        <f t="shared" si="6"/>
        <v>1.0269880298590968</v>
      </c>
    </row>
    <row r="10" spans="1:14" s="102" customFormat="1" ht="18" customHeight="1">
      <c r="A10" s="102" t="s">
        <v>20</v>
      </c>
      <c r="B10" s="113">
        <v>215.37</v>
      </c>
      <c r="C10" s="377">
        <v>217.06</v>
      </c>
      <c r="D10" s="378">
        <f t="shared" si="0"/>
        <v>-1.6899999999999977</v>
      </c>
      <c r="E10" s="379">
        <f t="shared" si="1"/>
        <v>0.99221413434073524</v>
      </c>
      <c r="F10" s="113">
        <v>228.13</v>
      </c>
      <c r="G10" s="251">
        <v>230.01</v>
      </c>
      <c r="H10" s="255">
        <f t="shared" si="2"/>
        <v>-1.8799999999999955</v>
      </c>
      <c r="I10" s="251">
        <f t="shared" si="3"/>
        <v>-12.759999999999991</v>
      </c>
      <c r="J10" s="110">
        <f t="shared" si="4"/>
        <v>0.94406697935387718</v>
      </c>
      <c r="K10" s="111">
        <v>221.65</v>
      </c>
      <c r="L10" s="394">
        <f t="shared" si="5"/>
        <v>-6.2800000000000011</v>
      </c>
      <c r="M10" s="395">
        <f t="shared" si="6"/>
        <v>0.97166704263478454</v>
      </c>
    </row>
    <row r="11" spans="1:14" ht="18" customHeight="1">
      <c r="A11" s="3" t="s">
        <v>21</v>
      </c>
      <c r="B11" s="99">
        <v>17.5</v>
      </c>
      <c r="C11" s="383">
        <v>17.5</v>
      </c>
      <c r="D11" s="384">
        <f t="shared" si="0"/>
        <v>0</v>
      </c>
      <c r="E11" s="385">
        <f t="shared" si="1"/>
        <v>1</v>
      </c>
      <c r="F11" s="99">
        <v>17.5</v>
      </c>
      <c r="G11" s="252">
        <v>17.5</v>
      </c>
      <c r="H11" s="196">
        <f t="shared" si="2"/>
        <v>0</v>
      </c>
      <c r="I11" s="370">
        <f t="shared" si="3"/>
        <v>0</v>
      </c>
      <c r="J11" s="7">
        <f t="shared" si="4"/>
        <v>1</v>
      </c>
      <c r="K11" s="104">
        <v>11.3</v>
      </c>
      <c r="L11" s="70">
        <f t="shared" si="5"/>
        <v>6.1999999999999993</v>
      </c>
      <c r="M11" s="398">
        <f t="shared" si="6"/>
        <v>1.5486725663716814</v>
      </c>
    </row>
    <row r="12" spans="1:14" ht="18" customHeight="1">
      <c r="A12" s="3" t="s">
        <v>22</v>
      </c>
      <c r="B12" s="99">
        <v>22.5</v>
      </c>
      <c r="C12" s="383">
        <v>23.5</v>
      </c>
      <c r="D12" s="384">
        <f t="shared" si="0"/>
        <v>-1</v>
      </c>
      <c r="E12" s="385">
        <f t="shared" si="1"/>
        <v>0.95744680851063835</v>
      </c>
      <c r="F12" s="99">
        <v>33.5</v>
      </c>
      <c r="G12" s="252">
        <v>35.11</v>
      </c>
      <c r="H12" s="196">
        <f t="shared" si="2"/>
        <v>-1.6099999999999994</v>
      </c>
      <c r="I12" s="370">
        <f t="shared" si="3"/>
        <v>-11</v>
      </c>
      <c r="J12" s="7">
        <f t="shared" si="4"/>
        <v>0.67164179104477617</v>
      </c>
      <c r="K12" s="104">
        <v>22.28</v>
      </c>
      <c r="L12" s="70">
        <f t="shared" si="5"/>
        <v>0.21999999999999886</v>
      </c>
      <c r="M12" s="398">
        <f t="shared" si="6"/>
        <v>1.0098743267504489</v>
      </c>
    </row>
    <row r="13" spans="1:14" ht="18" customHeight="1">
      <c r="A13" s="3" t="s">
        <v>23</v>
      </c>
      <c r="B13" s="99">
        <v>26.5</v>
      </c>
      <c r="C13" s="383">
        <v>26.5</v>
      </c>
      <c r="D13" s="384">
        <f t="shared" si="0"/>
        <v>0</v>
      </c>
      <c r="E13" s="385">
        <f t="shared" si="1"/>
        <v>1</v>
      </c>
      <c r="F13" s="99">
        <v>31.7</v>
      </c>
      <c r="G13" s="252">
        <v>31.7</v>
      </c>
      <c r="H13" s="196">
        <f t="shared" si="2"/>
        <v>0</v>
      </c>
      <c r="I13" s="370">
        <f t="shared" si="3"/>
        <v>-5.1999999999999993</v>
      </c>
      <c r="J13" s="7">
        <f t="shared" si="4"/>
        <v>0.83596214511041012</v>
      </c>
      <c r="K13" s="104">
        <v>27.59</v>
      </c>
      <c r="L13" s="70">
        <f t="shared" si="5"/>
        <v>-1.0899999999999999</v>
      </c>
      <c r="M13" s="398">
        <f t="shared" si="6"/>
        <v>0.96049293222181953</v>
      </c>
    </row>
    <row r="14" spans="1:14" ht="18" customHeight="1">
      <c r="A14" s="34" t="s">
        <v>55</v>
      </c>
      <c r="B14" s="81">
        <v>148.87</v>
      </c>
      <c r="C14" s="386">
        <v>149.56</v>
      </c>
      <c r="D14" s="387">
        <f t="shared" si="0"/>
        <v>-0.68999999999999773</v>
      </c>
      <c r="E14" s="388">
        <f t="shared" si="1"/>
        <v>0.99538646696977806</v>
      </c>
      <c r="F14" s="81">
        <v>145.43</v>
      </c>
      <c r="G14" s="253">
        <v>145.69999999999999</v>
      </c>
      <c r="H14" s="200">
        <f t="shared" si="2"/>
        <v>-0.26999999999998181</v>
      </c>
      <c r="I14" s="371">
        <f t="shared" si="3"/>
        <v>3.4399999999999977</v>
      </c>
      <c r="J14" s="22">
        <f t="shared" si="4"/>
        <v>1.0236539916110843</v>
      </c>
      <c r="K14" s="107">
        <v>160.47999999999999</v>
      </c>
      <c r="L14" s="399">
        <f t="shared" si="5"/>
        <v>-11.609999999999985</v>
      </c>
      <c r="M14" s="400">
        <f t="shared" si="6"/>
        <v>0.92765453639082762</v>
      </c>
    </row>
    <row r="15" spans="1:14" s="102" customFormat="1" ht="18" customHeight="1">
      <c r="A15" s="102" t="s">
        <v>24</v>
      </c>
      <c r="B15" s="113">
        <v>203.15</v>
      </c>
      <c r="C15" s="377">
        <v>203.15</v>
      </c>
      <c r="D15" s="378">
        <f t="shared" si="0"/>
        <v>0</v>
      </c>
      <c r="E15" s="379">
        <f t="shared" si="1"/>
        <v>1</v>
      </c>
      <c r="F15" s="113">
        <v>200.16</v>
      </c>
      <c r="G15" s="251">
        <v>200.16</v>
      </c>
      <c r="H15" s="255">
        <f t="shared" si="2"/>
        <v>0</v>
      </c>
      <c r="I15" s="251">
        <f t="shared" si="3"/>
        <v>2.9900000000000091</v>
      </c>
      <c r="J15" s="110">
        <f t="shared" si="4"/>
        <v>1.0149380495603517</v>
      </c>
      <c r="K15" s="111">
        <v>205.47</v>
      </c>
      <c r="L15" s="394">
        <f t="shared" si="5"/>
        <v>-2.3199999999999932</v>
      </c>
      <c r="M15" s="395">
        <f t="shared" si="6"/>
        <v>0.98870881393877452</v>
      </c>
    </row>
    <row r="16" spans="1:14" ht="18" customHeight="1">
      <c r="A16" s="3" t="s">
        <v>25</v>
      </c>
      <c r="B16" s="99">
        <v>5.2</v>
      </c>
      <c r="C16" s="383">
        <v>5.2</v>
      </c>
      <c r="D16" s="384">
        <f t="shared" si="0"/>
        <v>0</v>
      </c>
      <c r="E16" s="385">
        <f t="shared" si="1"/>
        <v>1</v>
      </c>
      <c r="F16" s="99">
        <v>6.73</v>
      </c>
      <c r="G16" s="252">
        <v>6.73</v>
      </c>
      <c r="H16" s="196">
        <f t="shared" si="2"/>
        <v>0</v>
      </c>
      <c r="I16" s="370">
        <f t="shared" si="3"/>
        <v>-1.5300000000000002</v>
      </c>
      <c r="J16" s="7">
        <f t="shared" si="4"/>
        <v>0.77265973254086184</v>
      </c>
      <c r="K16" s="104">
        <v>5.54</v>
      </c>
      <c r="L16" s="70">
        <f t="shared" si="5"/>
        <v>-0.33999999999999986</v>
      </c>
      <c r="M16" s="398">
        <f t="shared" si="6"/>
        <v>0.93862815884476536</v>
      </c>
    </row>
    <row r="17" spans="1:14" ht="18" customHeight="1">
      <c r="A17" s="3" t="s">
        <v>26</v>
      </c>
      <c r="B17" s="99">
        <v>130</v>
      </c>
      <c r="C17" s="383">
        <v>130</v>
      </c>
      <c r="D17" s="384">
        <f t="shared" si="0"/>
        <v>0</v>
      </c>
      <c r="E17" s="385">
        <f t="shared" si="1"/>
        <v>1</v>
      </c>
      <c r="F17" s="99">
        <v>128.85</v>
      </c>
      <c r="G17" s="252">
        <v>128.85</v>
      </c>
      <c r="H17" s="196">
        <f t="shared" si="2"/>
        <v>0</v>
      </c>
      <c r="I17" s="370">
        <f t="shared" si="3"/>
        <v>1.1500000000000057</v>
      </c>
      <c r="J17" s="7">
        <f t="shared" si="4"/>
        <v>1.0089251067132325</v>
      </c>
      <c r="K17" s="104">
        <v>130.19</v>
      </c>
      <c r="L17" s="70">
        <f t="shared" si="5"/>
        <v>-0.18999999999999773</v>
      </c>
      <c r="M17" s="398">
        <f t="shared" si="6"/>
        <v>0.99854059451570787</v>
      </c>
    </row>
    <row r="18" spans="1:14" ht="18" customHeight="1">
      <c r="A18" s="574" t="s">
        <v>105</v>
      </c>
      <c r="B18" s="583">
        <f>B7-B17</f>
        <v>614.85</v>
      </c>
      <c r="C18" s="594">
        <v>613.17999999999995</v>
      </c>
      <c r="D18" s="584">
        <f t="shared" si="0"/>
        <v>1.6700000000000728</v>
      </c>
      <c r="E18" s="576">
        <f t="shared" si="1"/>
        <v>1.0027235069636975</v>
      </c>
      <c r="F18" s="583">
        <f>F7-F17</f>
        <v>624.45999999999992</v>
      </c>
      <c r="G18" s="586">
        <v>626.15</v>
      </c>
      <c r="H18" s="588">
        <f t="shared" si="2"/>
        <v>-1.6900000000000546</v>
      </c>
      <c r="I18" s="586">
        <f t="shared" si="3"/>
        <v>-9.6099999999999</v>
      </c>
      <c r="J18" s="579">
        <f t="shared" si="4"/>
        <v>0.984610703647952</v>
      </c>
      <c r="K18" s="599">
        <f>K7-K17</f>
        <v>605.1099999999999</v>
      </c>
      <c r="L18" s="597">
        <f>K18</f>
        <v>605.1099999999999</v>
      </c>
      <c r="M18" s="581">
        <f t="shared" si="6"/>
        <v>1.0160962469633623</v>
      </c>
      <c r="N18" s="574"/>
    </row>
    <row r="19" spans="1:14" ht="18" customHeight="1">
      <c r="A19" s="591" t="s">
        <v>106</v>
      </c>
      <c r="B19" s="575">
        <f>B17/B7</f>
        <v>0.17453178492313889</v>
      </c>
      <c r="C19" s="598">
        <v>0.17492397534917517</v>
      </c>
      <c r="D19" s="576">
        <f t="shared" si="0"/>
        <v>-3.921904260362763E-4</v>
      </c>
      <c r="E19" s="576">
        <f t="shared" si="1"/>
        <v>0.99775793783983358</v>
      </c>
      <c r="F19" s="575">
        <f>F17/F7</f>
        <v>0.17104512086657553</v>
      </c>
      <c r="G19" s="577">
        <v>0.17066225165562912</v>
      </c>
      <c r="H19" s="578">
        <f t="shared" si="2"/>
        <v>3.8286921094640713E-4</v>
      </c>
      <c r="I19" s="577">
        <f t="shared" si="3"/>
        <v>3.4866640565633655E-3</v>
      </c>
      <c r="J19" s="579">
        <f t="shared" si="4"/>
        <v>1.0203844695417132</v>
      </c>
      <c r="K19" s="600">
        <f>K17/K7</f>
        <v>0.17705698354413166</v>
      </c>
      <c r="L19" s="580">
        <f>K19</f>
        <v>0.17705698354413166</v>
      </c>
      <c r="M19" s="581">
        <f t="shared" si="6"/>
        <v>0.98573793266751686</v>
      </c>
      <c r="N19" s="591"/>
    </row>
    <row r="20" spans="1:14" ht="18" customHeight="1">
      <c r="A20" s="3" t="s">
        <v>27</v>
      </c>
      <c r="B20" s="99">
        <v>19.48</v>
      </c>
      <c r="C20" s="383">
        <v>19.48</v>
      </c>
      <c r="D20" s="384">
        <f t="shared" si="0"/>
        <v>0</v>
      </c>
      <c r="E20" s="385">
        <f t="shared" si="1"/>
        <v>1</v>
      </c>
      <c r="F20" s="99">
        <v>20.239999999999998</v>
      </c>
      <c r="G20" s="252">
        <v>20.239999999999998</v>
      </c>
      <c r="H20" s="196">
        <f t="shared" si="2"/>
        <v>0</v>
      </c>
      <c r="I20" s="370">
        <f t="shared" si="3"/>
        <v>-0.75999999999999801</v>
      </c>
      <c r="J20" s="7">
        <f t="shared" si="4"/>
        <v>0.9624505928853756</v>
      </c>
      <c r="K20" s="104">
        <v>19.91</v>
      </c>
      <c r="L20" s="70">
        <f t="shared" si="5"/>
        <v>-0.42999999999999972</v>
      </c>
      <c r="M20" s="398">
        <f t="shared" si="6"/>
        <v>0.97840281265695628</v>
      </c>
    </row>
    <row r="21" spans="1:14" ht="18" customHeight="1">
      <c r="A21" s="3" t="s">
        <v>28</v>
      </c>
      <c r="B21" s="99">
        <v>17.8</v>
      </c>
      <c r="C21" s="383">
        <v>17.8</v>
      </c>
      <c r="D21" s="384">
        <f t="shared" si="0"/>
        <v>0</v>
      </c>
      <c r="E21" s="385">
        <f t="shared" si="1"/>
        <v>1</v>
      </c>
      <c r="F21" s="99">
        <v>14.08</v>
      </c>
      <c r="G21" s="252">
        <v>14.08</v>
      </c>
      <c r="H21" s="196">
        <f t="shared" si="2"/>
        <v>0</v>
      </c>
      <c r="I21" s="370">
        <f t="shared" si="3"/>
        <v>3.7200000000000006</v>
      </c>
      <c r="J21" s="7">
        <f t="shared" si="4"/>
        <v>1.2642045454545454</v>
      </c>
      <c r="K21" s="104">
        <v>19.98</v>
      </c>
      <c r="L21" s="70">
        <f t="shared" si="5"/>
        <v>-2.1799999999999997</v>
      </c>
      <c r="M21" s="398">
        <f t="shared" si="6"/>
        <v>0.89089089089089091</v>
      </c>
    </row>
    <row r="22" spans="1:14" ht="18" customHeight="1">
      <c r="A22" s="3" t="s">
        <v>29</v>
      </c>
      <c r="B22" s="99">
        <v>26.2</v>
      </c>
      <c r="C22" s="383">
        <v>26.2</v>
      </c>
      <c r="D22" s="384">
        <f t="shared" si="0"/>
        <v>0</v>
      </c>
      <c r="E22" s="385">
        <f t="shared" si="1"/>
        <v>1</v>
      </c>
      <c r="F22" s="99">
        <v>25.6</v>
      </c>
      <c r="G22" s="252">
        <v>25.6</v>
      </c>
      <c r="H22" s="196">
        <f t="shared" si="2"/>
        <v>0</v>
      </c>
      <c r="I22" s="370">
        <f t="shared" si="3"/>
        <v>0.59999999999999787</v>
      </c>
      <c r="J22" s="7">
        <f t="shared" si="4"/>
        <v>1.0234375</v>
      </c>
      <c r="K22" s="104">
        <v>25.1</v>
      </c>
      <c r="L22" s="70">
        <f t="shared" si="5"/>
        <v>1.0999999999999979</v>
      </c>
      <c r="M22" s="398">
        <f t="shared" si="6"/>
        <v>1.0438247011952191</v>
      </c>
    </row>
    <row r="23" spans="1:14" s="102" customFormat="1" ht="18" customHeight="1">
      <c r="A23" s="98" t="s">
        <v>30</v>
      </c>
      <c r="B23" s="99">
        <v>0</v>
      </c>
      <c r="C23" s="383">
        <v>0</v>
      </c>
      <c r="D23" s="384">
        <f t="shared" si="0"/>
        <v>0</v>
      </c>
      <c r="E23" s="385" t="e">
        <f t="shared" si="1"/>
        <v>#DIV/0!</v>
      </c>
      <c r="F23" s="99">
        <v>0</v>
      </c>
      <c r="G23" s="252">
        <v>0</v>
      </c>
      <c r="H23" s="196">
        <f t="shared" si="2"/>
        <v>0</v>
      </c>
      <c r="I23" s="370">
        <f t="shared" si="3"/>
        <v>0</v>
      </c>
      <c r="J23" s="24" t="e">
        <f t="shared" si="4"/>
        <v>#DIV/0!</v>
      </c>
      <c r="K23" s="104">
        <v>0</v>
      </c>
      <c r="L23" s="70">
        <f t="shared" si="5"/>
        <v>0</v>
      </c>
      <c r="M23" s="398" t="e">
        <f t="shared" si="6"/>
        <v>#DIV/0!</v>
      </c>
      <c r="N23"/>
    </row>
    <row r="24" spans="1:14" ht="18" customHeight="1">
      <c r="A24" s="34" t="s">
        <v>31</v>
      </c>
      <c r="B24" s="81">
        <v>96</v>
      </c>
      <c r="C24" s="386">
        <v>96</v>
      </c>
      <c r="D24" s="387">
        <f t="shared" si="0"/>
        <v>0</v>
      </c>
      <c r="E24" s="388">
        <f t="shared" si="1"/>
        <v>1</v>
      </c>
      <c r="F24" s="81">
        <v>87</v>
      </c>
      <c r="G24" s="253">
        <v>87</v>
      </c>
      <c r="H24" s="200">
        <f t="shared" si="2"/>
        <v>0</v>
      </c>
      <c r="I24" s="371">
        <f t="shared" si="3"/>
        <v>9</v>
      </c>
      <c r="J24" s="22">
        <f t="shared" si="4"/>
        <v>1.103448275862069</v>
      </c>
      <c r="K24" s="107">
        <v>86.53</v>
      </c>
      <c r="L24" s="399">
        <f t="shared" si="5"/>
        <v>9.4699999999999989</v>
      </c>
      <c r="M24" s="400">
        <f t="shared" si="6"/>
        <v>1.109441812088293</v>
      </c>
    </row>
    <row r="25" spans="1:14" ht="18" customHeight="1">
      <c r="A25" s="102" t="s">
        <v>32</v>
      </c>
      <c r="B25" s="113">
        <v>137.27000000000001</v>
      </c>
      <c r="C25" s="377">
        <v>133.77000000000001</v>
      </c>
      <c r="D25" s="378">
        <f t="shared" si="0"/>
        <v>3.5</v>
      </c>
      <c r="E25" s="379">
        <f t="shared" si="1"/>
        <v>1.0261643118785977</v>
      </c>
      <c r="F25" s="113">
        <v>130.54</v>
      </c>
      <c r="G25" s="251">
        <v>130.54</v>
      </c>
      <c r="H25" s="255">
        <f t="shared" si="2"/>
        <v>0</v>
      </c>
      <c r="I25" s="251">
        <f t="shared" si="3"/>
        <v>6.7300000000000182</v>
      </c>
      <c r="J25" s="110">
        <f t="shared" si="4"/>
        <v>1.0515550789030184</v>
      </c>
      <c r="K25" s="111">
        <v>117.96</v>
      </c>
      <c r="L25" s="394">
        <f t="shared" si="5"/>
        <v>19.310000000000016</v>
      </c>
      <c r="M25" s="395">
        <f t="shared" si="6"/>
        <v>1.1636995591726009</v>
      </c>
      <c r="N25" s="102"/>
    </row>
    <row r="26" spans="1:14" s="573" customFormat="1" ht="18" customHeight="1">
      <c r="A26" s="3" t="s">
        <v>33</v>
      </c>
      <c r="B26" s="99">
        <v>81</v>
      </c>
      <c r="C26" s="383">
        <v>77.5</v>
      </c>
      <c r="D26" s="384">
        <f t="shared" si="0"/>
        <v>3.5</v>
      </c>
      <c r="E26" s="385">
        <f t="shared" si="1"/>
        <v>1.0451612903225806</v>
      </c>
      <c r="F26" s="99">
        <v>72.53</v>
      </c>
      <c r="G26" s="252">
        <v>72.53</v>
      </c>
      <c r="H26" s="196">
        <f t="shared" si="2"/>
        <v>0</v>
      </c>
      <c r="I26" s="370">
        <f t="shared" si="3"/>
        <v>8.4699999999999989</v>
      </c>
      <c r="J26" s="7">
        <f t="shared" si="4"/>
        <v>1.1167792637529299</v>
      </c>
      <c r="K26" s="104">
        <v>61.04</v>
      </c>
      <c r="L26" s="70">
        <f t="shared" si="5"/>
        <v>19.96</v>
      </c>
      <c r="M26" s="398">
        <f t="shared" si="6"/>
        <v>1.3269986893840104</v>
      </c>
      <c r="N26"/>
    </row>
    <row r="27" spans="1:14" s="609" customFormat="1" ht="18" customHeight="1">
      <c r="A27" s="3" t="s">
        <v>34</v>
      </c>
      <c r="B27" s="99">
        <v>14</v>
      </c>
      <c r="C27" s="383">
        <v>14</v>
      </c>
      <c r="D27" s="384">
        <f t="shared" si="0"/>
        <v>0</v>
      </c>
      <c r="E27" s="385">
        <f t="shared" si="1"/>
        <v>1</v>
      </c>
      <c r="F27" s="99">
        <v>14.99</v>
      </c>
      <c r="G27" s="252">
        <v>14.99</v>
      </c>
      <c r="H27" s="196">
        <f t="shared" si="2"/>
        <v>0</v>
      </c>
      <c r="I27" s="370">
        <f t="shared" si="3"/>
        <v>-0.99000000000000021</v>
      </c>
      <c r="J27" s="7">
        <f t="shared" si="4"/>
        <v>0.93395597064709801</v>
      </c>
      <c r="K27" s="104">
        <v>13.75</v>
      </c>
      <c r="L27" s="70">
        <f t="shared" si="5"/>
        <v>0.25</v>
      </c>
      <c r="M27" s="398">
        <f t="shared" si="6"/>
        <v>1.0181818181818181</v>
      </c>
      <c r="N27"/>
    </row>
    <row r="28" spans="1:14" ht="18" customHeight="1">
      <c r="A28" s="565" t="s">
        <v>35</v>
      </c>
      <c r="B28" s="280">
        <v>26.5</v>
      </c>
      <c r="C28" s="566">
        <v>26.5</v>
      </c>
      <c r="D28" s="567">
        <f t="shared" si="0"/>
        <v>0</v>
      </c>
      <c r="E28" s="385">
        <f t="shared" si="1"/>
        <v>1</v>
      </c>
      <c r="F28" s="280">
        <v>26.8</v>
      </c>
      <c r="G28" s="568">
        <v>26.8</v>
      </c>
      <c r="H28" s="569">
        <f t="shared" si="2"/>
        <v>0</v>
      </c>
      <c r="I28" s="570">
        <f t="shared" si="3"/>
        <v>-0.30000000000000071</v>
      </c>
      <c r="J28" s="24">
        <f t="shared" si="4"/>
        <v>0.98880597014925375</v>
      </c>
      <c r="K28" s="571">
        <v>27.27</v>
      </c>
      <c r="L28" s="572">
        <f t="shared" si="5"/>
        <v>-0.76999999999999957</v>
      </c>
      <c r="M28" s="398">
        <f t="shared" si="6"/>
        <v>0.97176384305097174</v>
      </c>
      <c r="N28" s="573"/>
    </row>
    <row r="29" spans="1:14" ht="18" customHeight="1">
      <c r="A29" s="601" t="s">
        <v>96</v>
      </c>
      <c r="B29" s="610">
        <f>B25-B26-B27-B28</f>
        <v>15.77000000000001</v>
      </c>
      <c r="C29" s="611">
        <v>15.77000000000001</v>
      </c>
      <c r="D29" s="612">
        <f t="shared" si="0"/>
        <v>0</v>
      </c>
      <c r="E29" s="604">
        <f>B29/C29</f>
        <v>1</v>
      </c>
      <c r="F29" s="610">
        <f>F25-F26-F27-F28</f>
        <v>16.219999999999988</v>
      </c>
      <c r="G29" s="613">
        <v>16.219999999999988</v>
      </c>
      <c r="H29" s="614">
        <f>F29-G29</f>
        <v>0</v>
      </c>
      <c r="I29" s="613">
        <f>B29-F29</f>
        <v>-0.44999999999997797</v>
      </c>
      <c r="J29" s="606">
        <f>B29/F29</f>
        <v>0.97225647348952049</v>
      </c>
      <c r="K29" s="610">
        <f>K25-K26-K27-K28</f>
        <v>15.899999999999995</v>
      </c>
      <c r="L29" s="615">
        <f>B29-K29</f>
        <v>-0.12999999999998479</v>
      </c>
      <c r="M29" s="608">
        <f>B29/K29</f>
        <v>0.99182389937107018</v>
      </c>
      <c r="N29" s="609"/>
    </row>
    <row r="30" spans="1:14" ht="18" customHeight="1"/>
    <row r="31" spans="1:14" ht="18" customHeight="1"/>
    <row r="32" spans="1:14" s="193" customFormat="1" ht="18" customHeight="1">
      <c r="A32" s="2" t="s">
        <v>257</v>
      </c>
      <c r="B32"/>
      <c r="C32"/>
      <c r="D32"/>
      <c r="E32" s="304"/>
      <c r="F32"/>
      <c r="G32"/>
      <c r="H32"/>
      <c r="I32"/>
      <c r="J32" s="304"/>
      <c r="K32"/>
      <c r="L32"/>
      <c r="M32" s="304"/>
      <c r="N32"/>
    </row>
    <row r="33" spans="1:14" ht="18" customHeight="1">
      <c r="A33" s="21"/>
      <c r="B33" s="21"/>
      <c r="C33" s="21"/>
      <c r="D33" s="21"/>
      <c r="E33" s="305"/>
      <c r="F33" s="21"/>
      <c r="G33" s="21"/>
      <c r="H33" s="21"/>
      <c r="I33" s="21"/>
      <c r="J33" s="305"/>
      <c r="K33" s="21"/>
      <c r="L33" s="21"/>
      <c r="M33" s="305"/>
    </row>
    <row r="34" spans="1:14" s="119" customFormat="1" ht="60" customHeight="1">
      <c r="A34" s="118" t="s">
        <v>85</v>
      </c>
      <c r="B34" s="332" t="s">
        <v>258</v>
      </c>
      <c r="C34" s="372" t="s">
        <v>259</v>
      </c>
      <c r="D34" s="373" t="s">
        <v>260</v>
      </c>
      <c r="E34" s="646" t="s">
        <v>261</v>
      </c>
      <c r="F34" s="332" t="s">
        <v>224</v>
      </c>
      <c r="G34" s="120" t="s">
        <v>233</v>
      </c>
      <c r="H34" s="254" t="s">
        <v>234</v>
      </c>
      <c r="I34" s="369" t="s">
        <v>262</v>
      </c>
      <c r="J34" s="306" t="s">
        <v>263</v>
      </c>
      <c r="K34" s="332" t="s">
        <v>119</v>
      </c>
      <c r="L34" s="389" t="s">
        <v>264</v>
      </c>
      <c r="M34" s="650" t="s">
        <v>265</v>
      </c>
      <c r="N34" s="296"/>
    </row>
    <row r="35" spans="1:14" s="103" customFormat="1" ht="18" customHeight="1">
      <c r="A35" s="10"/>
      <c r="B35" s="333" t="s">
        <v>16</v>
      </c>
      <c r="C35" s="20" t="s">
        <v>16</v>
      </c>
      <c r="D35" s="375" t="s">
        <v>16</v>
      </c>
      <c r="E35" s="647" t="s">
        <v>1</v>
      </c>
      <c r="F35" s="335" t="s">
        <v>16</v>
      </c>
      <c r="G35" s="27" t="s">
        <v>16</v>
      </c>
      <c r="H35" s="6" t="s">
        <v>16</v>
      </c>
      <c r="I35" s="27" t="s">
        <v>16</v>
      </c>
      <c r="J35" s="307" t="s">
        <v>1</v>
      </c>
      <c r="K35" s="333" t="s">
        <v>16</v>
      </c>
      <c r="L35" s="16" t="s">
        <v>16</v>
      </c>
      <c r="M35" s="651" t="s">
        <v>1</v>
      </c>
      <c r="N35"/>
    </row>
    <row r="36" spans="1:14" s="103" customFormat="1" ht="18" customHeight="1">
      <c r="A36" s="102" t="s">
        <v>17</v>
      </c>
      <c r="B36" s="108">
        <v>180.54</v>
      </c>
      <c r="C36" s="377">
        <v>179.92</v>
      </c>
      <c r="D36" s="378">
        <f>B36-C36</f>
        <v>0.62000000000000455</v>
      </c>
      <c r="E36" s="379">
        <f>B36/C36</f>
        <v>1.0034459759893286</v>
      </c>
      <c r="F36" s="108">
        <v>181.68</v>
      </c>
      <c r="G36" s="250">
        <v>182.27</v>
      </c>
      <c r="H36" s="255">
        <f>F36-G36</f>
        <v>-0.59000000000000341</v>
      </c>
      <c r="I36" s="251">
        <f>B36-F36</f>
        <v>-1.1400000000000148</v>
      </c>
      <c r="J36" s="110">
        <f>B36/F36</f>
        <v>0.99372523117569345</v>
      </c>
      <c r="K36" s="111">
        <v>172.84</v>
      </c>
      <c r="L36" s="394">
        <f>B36-K36</f>
        <v>7.6999999999999886</v>
      </c>
      <c r="M36" s="395">
        <f>B36/K36</f>
        <v>1.0445498727146494</v>
      </c>
    </row>
    <row r="37" spans="1:14" s="102" customFormat="1" ht="18" customHeight="1">
      <c r="A37" s="102" t="s">
        <v>18</v>
      </c>
      <c r="B37" s="113">
        <v>26.54</v>
      </c>
      <c r="C37" s="377">
        <v>26.54</v>
      </c>
      <c r="D37" s="378">
        <f t="shared" ref="D37:D58" si="7">B37-C37</f>
        <v>0</v>
      </c>
      <c r="E37" s="379">
        <f t="shared" ref="E37:E58" si="8">B37/C37</f>
        <v>1</v>
      </c>
      <c r="F37" s="113">
        <v>28.72</v>
      </c>
      <c r="G37" s="251">
        <v>28.72</v>
      </c>
      <c r="H37" s="255">
        <f t="shared" ref="H37:H58" si="9">F37-G37</f>
        <v>0</v>
      </c>
      <c r="I37" s="251">
        <f t="shared" ref="I37:I58" si="10">B37-F37</f>
        <v>-2.1799999999999997</v>
      </c>
      <c r="J37" s="110">
        <f t="shared" ref="J37:J58" si="11">B37/F37</f>
        <v>0.9240947075208914</v>
      </c>
      <c r="K37" s="111">
        <v>21.17</v>
      </c>
      <c r="L37" s="394">
        <f t="shared" ref="L37:L58" si="12">B37-K37</f>
        <v>5.3699999999999974</v>
      </c>
      <c r="M37" s="395">
        <f t="shared" ref="M37:M58" si="13">B37/K37</f>
        <v>1.2536608408124703</v>
      </c>
      <c r="N37" s="103"/>
    </row>
    <row r="38" spans="1:14" ht="18" customHeight="1">
      <c r="A38" s="363" t="s">
        <v>19</v>
      </c>
      <c r="B38" s="364">
        <v>153.5</v>
      </c>
      <c r="C38" s="380">
        <v>153.38999999999999</v>
      </c>
      <c r="D38" s="381">
        <f t="shared" si="7"/>
        <v>0.11000000000001364</v>
      </c>
      <c r="E38" s="382">
        <f t="shared" si="8"/>
        <v>1.0007171262794186</v>
      </c>
      <c r="F38" s="364">
        <v>152.96</v>
      </c>
      <c r="G38" s="365">
        <v>153.55000000000001</v>
      </c>
      <c r="H38" s="366">
        <f t="shared" si="9"/>
        <v>-0.59000000000000341</v>
      </c>
      <c r="I38" s="365">
        <f t="shared" si="10"/>
        <v>0.53999999999999204</v>
      </c>
      <c r="J38" s="367">
        <f t="shared" si="11"/>
        <v>1.0035303347280333</v>
      </c>
      <c r="K38" s="368">
        <v>151.68</v>
      </c>
      <c r="L38" s="396">
        <f t="shared" si="12"/>
        <v>1.8199999999999932</v>
      </c>
      <c r="M38" s="397">
        <f t="shared" si="13"/>
        <v>1.0119989451476792</v>
      </c>
      <c r="N38" s="103"/>
    </row>
    <row r="39" spans="1:14" ht="18" customHeight="1">
      <c r="A39" s="102" t="s">
        <v>20</v>
      </c>
      <c r="B39" s="113">
        <v>79</v>
      </c>
      <c r="C39" s="377">
        <v>80.5</v>
      </c>
      <c r="D39" s="378">
        <f t="shared" si="7"/>
        <v>-1.5</v>
      </c>
      <c r="E39" s="379">
        <f t="shared" si="8"/>
        <v>0.98136645962732916</v>
      </c>
      <c r="F39" s="113">
        <v>82.71</v>
      </c>
      <c r="G39" s="251">
        <v>82.95</v>
      </c>
      <c r="H39" s="255">
        <f t="shared" si="9"/>
        <v>-0.24000000000000909</v>
      </c>
      <c r="I39" s="251">
        <f t="shared" si="10"/>
        <v>-3.7099999999999937</v>
      </c>
      <c r="J39" s="110">
        <f t="shared" si="11"/>
        <v>0.95514448071575386</v>
      </c>
      <c r="K39" s="111">
        <v>82.52</v>
      </c>
      <c r="L39" s="394">
        <f t="shared" si="12"/>
        <v>-3.519999999999996</v>
      </c>
      <c r="M39" s="395">
        <f t="shared" si="13"/>
        <v>0.95734367426078526</v>
      </c>
      <c r="N39" s="102"/>
    </row>
    <row r="40" spans="1:14" ht="18" customHeight="1">
      <c r="A40" s="3" t="s">
        <v>21</v>
      </c>
      <c r="B40" s="99">
        <v>11.5</v>
      </c>
      <c r="C40" s="383">
        <v>11.5</v>
      </c>
      <c r="D40" s="384">
        <f t="shared" si="7"/>
        <v>0</v>
      </c>
      <c r="E40" s="385">
        <f t="shared" si="8"/>
        <v>1</v>
      </c>
      <c r="F40" s="99">
        <v>12</v>
      </c>
      <c r="G40" s="252">
        <v>11.7</v>
      </c>
      <c r="H40" s="196">
        <f t="shared" si="9"/>
        <v>0.30000000000000071</v>
      </c>
      <c r="I40" s="370">
        <f t="shared" si="10"/>
        <v>-0.5</v>
      </c>
      <c r="J40" s="7">
        <f t="shared" si="11"/>
        <v>0.95833333333333337</v>
      </c>
      <c r="K40" s="104">
        <v>9.6</v>
      </c>
      <c r="L40" s="70">
        <f t="shared" si="12"/>
        <v>1.9000000000000004</v>
      </c>
      <c r="M40" s="398">
        <f t="shared" si="13"/>
        <v>1.1979166666666667</v>
      </c>
    </row>
    <row r="41" spans="1:14" ht="18" customHeight="1">
      <c r="A41" s="3" t="s">
        <v>22</v>
      </c>
      <c r="B41" s="99">
        <v>18.5</v>
      </c>
      <c r="C41" s="383">
        <v>19</v>
      </c>
      <c r="D41" s="384">
        <f t="shared" si="7"/>
        <v>-0.5</v>
      </c>
      <c r="E41" s="385">
        <f t="shared" si="8"/>
        <v>0.97368421052631582</v>
      </c>
      <c r="F41" s="99">
        <v>23.2</v>
      </c>
      <c r="G41" s="252">
        <v>24</v>
      </c>
      <c r="H41" s="196">
        <f t="shared" si="9"/>
        <v>-0.80000000000000071</v>
      </c>
      <c r="I41" s="370">
        <f t="shared" si="10"/>
        <v>-4.6999999999999993</v>
      </c>
      <c r="J41" s="7">
        <f t="shared" si="11"/>
        <v>0.79741379310344829</v>
      </c>
      <c r="K41" s="104">
        <v>16.12</v>
      </c>
      <c r="L41" s="70">
        <f t="shared" si="12"/>
        <v>2.379999999999999</v>
      </c>
      <c r="M41" s="398">
        <f t="shared" si="13"/>
        <v>1.1476426799007444</v>
      </c>
    </row>
    <row r="42" spans="1:14" s="102" customFormat="1" ht="18" customHeight="1">
      <c r="A42" s="3" t="s">
        <v>23</v>
      </c>
      <c r="B42" s="99">
        <v>20.5</v>
      </c>
      <c r="C42" s="383">
        <v>20.5</v>
      </c>
      <c r="D42" s="384">
        <f t="shared" si="7"/>
        <v>0</v>
      </c>
      <c r="E42" s="385">
        <f t="shared" si="8"/>
        <v>1</v>
      </c>
      <c r="F42" s="99">
        <v>20.2</v>
      </c>
      <c r="G42" s="252">
        <v>20.25</v>
      </c>
      <c r="H42" s="196">
        <f t="shared" si="9"/>
        <v>-5.0000000000000711E-2</v>
      </c>
      <c r="I42" s="370">
        <f t="shared" si="10"/>
        <v>0.30000000000000071</v>
      </c>
      <c r="J42" s="7">
        <f t="shared" si="11"/>
        <v>1.0148514851485149</v>
      </c>
      <c r="K42" s="104">
        <v>22.11</v>
      </c>
      <c r="L42" s="70">
        <f t="shared" si="12"/>
        <v>-1.6099999999999994</v>
      </c>
      <c r="M42" s="398">
        <f t="shared" si="13"/>
        <v>0.92718227046585255</v>
      </c>
      <c r="N42"/>
    </row>
    <row r="43" spans="1:14" ht="18" customHeight="1">
      <c r="A43" s="34" t="s">
        <v>55</v>
      </c>
      <c r="B43" s="81">
        <v>28.5</v>
      </c>
      <c r="C43" s="386">
        <v>29.5</v>
      </c>
      <c r="D43" s="387">
        <f t="shared" si="7"/>
        <v>-1</v>
      </c>
      <c r="E43" s="388">
        <f t="shared" si="8"/>
        <v>0.96610169491525422</v>
      </c>
      <c r="F43" s="81">
        <v>27.31</v>
      </c>
      <c r="G43" s="253">
        <v>27</v>
      </c>
      <c r="H43" s="200">
        <f t="shared" si="9"/>
        <v>0.30999999999999872</v>
      </c>
      <c r="I43" s="371">
        <f t="shared" si="10"/>
        <v>1.1900000000000013</v>
      </c>
      <c r="J43" s="22">
        <f t="shared" si="11"/>
        <v>1.0435737824972537</v>
      </c>
      <c r="K43" s="107">
        <v>34.69</v>
      </c>
      <c r="L43" s="399">
        <f t="shared" si="12"/>
        <v>-6.1899999999999977</v>
      </c>
      <c r="M43" s="400">
        <f t="shared" si="13"/>
        <v>0.8215624099164025</v>
      </c>
    </row>
    <row r="44" spans="1:14" ht="18" customHeight="1">
      <c r="A44" s="102" t="s">
        <v>24</v>
      </c>
      <c r="B44" s="113">
        <v>6.52</v>
      </c>
      <c r="C44" s="377">
        <v>6.52</v>
      </c>
      <c r="D44" s="378">
        <f t="shared" si="7"/>
        <v>0</v>
      </c>
      <c r="E44" s="379">
        <f t="shared" si="8"/>
        <v>1</v>
      </c>
      <c r="F44" s="113">
        <v>5.57</v>
      </c>
      <c r="G44" s="251">
        <v>5.98</v>
      </c>
      <c r="H44" s="255">
        <f t="shared" si="9"/>
        <v>-0.41000000000000014</v>
      </c>
      <c r="I44" s="251">
        <f t="shared" si="10"/>
        <v>0.94999999999999929</v>
      </c>
      <c r="J44" s="110">
        <f t="shared" si="11"/>
        <v>1.1705565529622979</v>
      </c>
      <c r="K44" s="111">
        <v>6342</v>
      </c>
      <c r="L44" s="394">
        <f t="shared" si="12"/>
        <v>-6335.48</v>
      </c>
      <c r="M44" s="395">
        <f t="shared" si="13"/>
        <v>1.0280668558814254E-3</v>
      </c>
      <c r="N44" s="102"/>
    </row>
    <row r="45" spans="1:14" ht="18" customHeight="1">
      <c r="A45" s="3" t="s">
        <v>25</v>
      </c>
      <c r="B45" s="99">
        <v>1</v>
      </c>
      <c r="C45" s="383">
        <v>1</v>
      </c>
      <c r="D45" s="384">
        <f t="shared" si="7"/>
        <v>0</v>
      </c>
      <c r="E45" s="385">
        <f t="shared" si="8"/>
        <v>1</v>
      </c>
      <c r="F45" s="99">
        <v>0.7</v>
      </c>
      <c r="G45" s="252">
        <v>0.7</v>
      </c>
      <c r="H45" s="196">
        <f t="shared" si="9"/>
        <v>0</v>
      </c>
      <c r="I45" s="370">
        <f t="shared" si="10"/>
        <v>0.30000000000000004</v>
      </c>
      <c r="J45" s="7">
        <f t="shared" si="11"/>
        <v>1.4285714285714286</v>
      </c>
      <c r="K45" s="104">
        <v>1.06</v>
      </c>
      <c r="L45" s="70">
        <f t="shared" si="12"/>
        <v>-6.0000000000000053E-2</v>
      </c>
      <c r="M45" s="398">
        <f t="shared" si="13"/>
        <v>0.94339622641509424</v>
      </c>
    </row>
    <row r="46" spans="1:14" ht="18" customHeight="1">
      <c r="A46" s="3" t="s">
        <v>26</v>
      </c>
      <c r="B46" s="99">
        <v>0.8</v>
      </c>
      <c r="C46" s="383">
        <v>0.8</v>
      </c>
      <c r="D46" s="384">
        <f t="shared" si="7"/>
        <v>0</v>
      </c>
      <c r="E46" s="385">
        <f t="shared" si="8"/>
        <v>1</v>
      </c>
      <c r="F46" s="99">
        <v>0.75</v>
      </c>
      <c r="G46" s="252">
        <v>0.8</v>
      </c>
      <c r="H46" s="196">
        <f t="shared" si="9"/>
        <v>-5.0000000000000044E-2</v>
      </c>
      <c r="I46" s="370">
        <f t="shared" si="10"/>
        <v>5.0000000000000044E-2</v>
      </c>
      <c r="J46" s="7">
        <f t="shared" si="11"/>
        <v>1.0666666666666667</v>
      </c>
      <c r="K46" s="104">
        <v>0.73</v>
      </c>
      <c r="L46" s="70">
        <f t="shared" si="12"/>
        <v>7.0000000000000062E-2</v>
      </c>
      <c r="M46" s="398">
        <f t="shared" si="13"/>
        <v>1.0958904109589043</v>
      </c>
    </row>
    <row r="47" spans="1:14" ht="18" customHeight="1">
      <c r="A47" s="574" t="s">
        <v>107</v>
      </c>
      <c r="B47" s="583">
        <f>B36-B46</f>
        <v>179.73999999999998</v>
      </c>
      <c r="C47" s="594">
        <v>179.11999999999998</v>
      </c>
      <c r="D47" s="584">
        <f t="shared" si="7"/>
        <v>0.62000000000000455</v>
      </c>
      <c r="E47" s="576">
        <f t="shared" si="8"/>
        <v>1.0034613666815544</v>
      </c>
      <c r="F47" s="583">
        <f>F36-F46</f>
        <v>180.93</v>
      </c>
      <c r="G47" s="586">
        <v>181.47</v>
      </c>
      <c r="H47" s="588">
        <f t="shared" si="9"/>
        <v>-0.53999999999999204</v>
      </c>
      <c r="I47" s="586">
        <f t="shared" si="10"/>
        <v>-1.1900000000000261</v>
      </c>
      <c r="J47" s="579">
        <f t="shared" si="11"/>
        <v>0.99342287072348412</v>
      </c>
      <c r="K47" s="599">
        <f>K36-K46</f>
        <v>172.11</v>
      </c>
      <c r="L47" s="597">
        <f>K47</f>
        <v>172.11</v>
      </c>
      <c r="M47" s="581">
        <f t="shared" si="13"/>
        <v>1.0443321131834291</v>
      </c>
      <c r="N47" s="574"/>
    </row>
    <row r="48" spans="1:14" ht="18" customHeight="1">
      <c r="A48" s="591" t="s">
        <v>108</v>
      </c>
      <c r="B48" s="575">
        <f>B46/B36</f>
        <v>4.4311509914700346E-3</v>
      </c>
      <c r="C48" s="598">
        <v>4.4464206313917301E-3</v>
      </c>
      <c r="D48" s="576">
        <f t="shared" si="7"/>
        <v>-1.5269639921695541E-5</v>
      </c>
      <c r="E48" s="576">
        <f t="shared" si="8"/>
        <v>0.99656585798161068</v>
      </c>
      <c r="F48" s="575">
        <f>F46/F36</f>
        <v>4.1281373844121528E-3</v>
      </c>
      <c r="G48" s="577">
        <v>4.3890931036374608E-3</v>
      </c>
      <c r="H48" s="578">
        <f t="shared" si="9"/>
        <v>-2.60955719225308E-4</v>
      </c>
      <c r="I48" s="577">
        <f t="shared" si="10"/>
        <v>3.0301360705788181E-4</v>
      </c>
      <c r="J48" s="579">
        <f t="shared" si="11"/>
        <v>1.0734020161737012</v>
      </c>
      <c r="K48" s="600">
        <f>K46/K36</f>
        <v>4.223559361258968E-3</v>
      </c>
      <c r="L48" s="580">
        <f>K48</f>
        <v>4.223559361258968E-3</v>
      </c>
      <c r="M48" s="581">
        <f t="shared" si="13"/>
        <v>1.0491508731036723</v>
      </c>
      <c r="N48" s="591"/>
    </row>
    <row r="49" spans="1:14" ht="18" customHeight="1">
      <c r="A49" s="3" t="s">
        <v>27</v>
      </c>
      <c r="B49" s="99">
        <v>0.74</v>
      </c>
      <c r="C49" s="383">
        <v>0.74</v>
      </c>
      <c r="D49" s="384">
        <f t="shared" si="7"/>
        <v>0</v>
      </c>
      <c r="E49" s="385">
        <f t="shared" si="8"/>
        <v>1</v>
      </c>
      <c r="F49" s="99">
        <v>0.54</v>
      </c>
      <c r="G49" s="252">
        <v>0.54</v>
      </c>
      <c r="H49" s="196">
        <f t="shared" si="9"/>
        <v>0</v>
      </c>
      <c r="I49" s="370">
        <f t="shared" si="10"/>
        <v>0.19999999999999996</v>
      </c>
      <c r="J49" s="7">
        <f t="shared" si="11"/>
        <v>1.3703703703703702</v>
      </c>
      <c r="K49" s="104">
        <v>0.55000000000000004</v>
      </c>
      <c r="L49" s="70">
        <f t="shared" si="12"/>
        <v>0.18999999999999995</v>
      </c>
      <c r="M49" s="398">
        <f t="shared" si="13"/>
        <v>1.3454545454545452</v>
      </c>
    </row>
    <row r="50" spans="1:14" s="102" customFormat="1" ht="18" customHeight="1">
      <c r="A50" s="3" t="s">
        <v>28</v>
      </c>
      <c r="B50" s="99">
        <v>0.69</v>
      </c>
      <c r="C50" s="383">
        <v>0.69</v>
      </c>
      <c r="D50" s="384">
        <f t="shared" si="7"/>
        <v>0</v>
      </c>
      <c r="E50" s="385">
        <f t="shared" si="8"/>
        <v>1</v>
      </c>
      <c r="F50" s="99">
        <v>0.63</v>
      </c>
      <c r="G50" s="252">
        <v>0.64</v>
      </c>
      <c r="H50" s="196">
        <f t="shared" si="9"/>
        <v>-1.0000000000000009E-2</v>
      </c>
      <c r="I50" s="370">
        <f t="shared" si="10"/>
        <v>5.9999999999999942E-2</v>
      </c>
      <c r="J50" s="7">
        <f t="shared" si="11"/>
        <v>1.0952380952380951</v>
      </c>
      <c r="K50" s="104">
        <v>0.7</v>
      </c>
      <c r="L50" s="70">
        <f t="shared" si="12"/>
        <v>-1.0000000000000009E-2</v>
      </c>
      <c r="M50" s="398">
        <f t="shared" si="13"/>
        <v>0.98571428571428565</v>
      </c>
      <c r="N50"/>
    </row>
    <row r="51" spans="1:14" ht="18" customHeight="1">
      <c r="A51" s="3" t="s">
        <v>29</v>
      </c>
      <c r="B51" s="99">
        <v>0.6</v>
      </c>
      <c r="C51" s="383">
        <v>0.6</v>
      </c>
      <c r="D51" s="384">
        <f t="shared" si="7"/>
        <v>0</v>
      </c>
      <c r="E51" s="385">
        <f t="shared" si="8"/>
        <v>1</v>
      </c>
      <c r="F51" s="99">
        <v>0.6</v>
      </c>
      <c r="G51" s="252">
        <v>0.6</v>
      </c>
      <c r="H51" s="196">
        <f t="shared" si="9"/>
        <v>0</v>
      </c>
      <c r="I51" s="370">
        <f t="shared" si="10"/>
        <v>0</v>
      </c>
      <c r="J51" s="7">
        <f t="shared" si="11"/>
        <v>1</v>
      </c>
      <c r="K51" s="104">
        <v>0.6</v>
      </c>
      <c r="L51" s="70">
        <f t="shared" si="12"/>
        <v>0</v>
      </c>
      <c r="M51" s="398">
        <f t="shared" si="13"/>
        <v>1</v>
      </c>
    </row>
    <row r="52" spans="1:14" ht="18" customHeight="1">
      <c r="A52" s="98" t="s">
        <v>30</v>
      </c>
      <c r="B52" s="99">
        <v>1.03</v>
      </c>
      <c r="C52" s="383">
        <v>1.03</v>
      </c>
      <c r="D52" s="384">
        <f t="shared" si="7"/>
        <v>0</v>
      </c>
      <c r="E52" s="385">
        <f t="shared" si="8"/>
        <v>1</v>
      </c>
      <c r="F52" s="99">
        <v>0.96</v>
      </c>
      <c r="G52" s="252">
        <v>1.04</v>
      </c>
      <c r="H52" s="196">
        <f t="shared" si="9"/>
        <v>-8.0000000000000071E-2</v>
      </c>
      <c r="I52" s="370">
        <f t="shared" si="10"/>
        <v>7.0000000000000062E-2</v>
      </c>
      <c r="J52" s="24">
        <f t="shared" si="11"/>
        <v>1.0729166666666667</v>
      </c>
      <c r="K52" s="104">
        <v>0.97</v>
      </c>
      <c r="L52" s="70">
        <f t="shared" si="12"/>
        <v>6.0000000000000053E-2</v>
      </c>
      <c r="M52" s="398">
        <f t="shared" si="13"/>
        <v>1.0618556701030928</v>
      </c>
    </row>
    <row r="53" spans="1:14" s="85" customFormat="1" ht="18" customHeight="1">
      <c r="A53" s="34" t="s">
        <v>31</v>
      </c>
      <c r="B53" s="81">
        <v>0.5</v>
      </c>
      <c r="C53" s="386">
        <v>0.5</v>
      </c>
      <c r="D53" s="387">
        <f t="shared" si="7"/>
        <v>0</v>
      </c>
      <c r="E53" s="388">
        <f t="shared" si="8"/>
        <v>1</v>
      </c>
      <c r="F53" s="81">
        <v>0.52</v>
      </c>
      <c r="G53" s="253">
        <v>0.4</v>
      </c>
      <c r="H53" s="200">
        <f t="shared" si="9"/>
        <v>0.12</v>
      </c>
      <c r="I53" s="371">
        <f t="shared" si="10"/>
        <v>-2.0000000000000018E-2</v>
      </c>
      <c r="J53" s="22">
        <f t="shared" si="11"/>
        <v>0.96153846153846145</v>
      </c>
      <c r="K53" s="107">
        <v>1.1299999999999999</v>
      </c>
      <c r="L53" s="399">
        <f t="shared" si="12"/>
        <v>-0.62999999999999989</v>
      </c>
      <c r="M53" s="400">
        <f t="shared" si="13"/>
        <v>0.44247787610619471</v>
      </c>
      <c r="N53"/>
    </row>
    <row r="54" spans="1:14" s="609" customFormat="1" ht="18" customHeight="1">
      <c r="A54" s="102" t="s">
        <v>32</v>
      </c>
      <c r="B54" s="113">
        <v>57.49</v>
      </c>
      <c r="C54" s="377">
        <v>55.99</v>
      </c>
      <c r="D54" s="378">
        <f t="shared" si="7"/>
        <v>1.5</v>
      </c>
      <c r="E54" s="379">
        <f t="shared" si="8"/>
        <v>1.0267904983032685</v>
      </c>
      <c r="F54" s="113">
        <v>53.85</v>
      </c>
      <c r="G54" s="251">
        <v>53.75</v>
      </c>
      <c r="H54" s="255">
        <f t="shared" si="9"/>
        <v>0.10000000000000142</v>
      </c>
      <c r="I54" s="251">
        <f t="shared" si="10"/>
        <v>3.6400000000000006</v>
      </c>
      <c r="J54" s="110">
        <f t="shared" si="11"/>
        <v>1.0675951717734449</v>
      </c>
      <c r="K54" s="111">
        <v>51.48</v>
      </c>
      <c r="L54" s="394">
        <f t="shared" si="12"/>
        <v>6.0100000000000051</v>
      </c>
      <c r="M54" s="395">
        <f t="shared" si="13"/>
        <v>1.1167443667443668</v>
      </c>
      <c r="N54" s="102"/>
    </row>
    <row r="55" spans="1:14" ht="18" customHeight="1">
      <c r="A55" s="3" t="s">
        <v>33</v>
      </c>
      <c r="B55" s="99">
        <v>32.5</v>
      </c>
      <c r="C55" s="383">
        <v>31.5</v>
      </c>
      <c r="D55" s="384">
        <f t="shared" si="7"/>
        <v>1</v>
      </c>
      <c r="E55" s="385">
        <f t="shared" si="8"/>
        <v>1.0317460317460319</v>
      </c>
      <c r="F55" s="99">
        <v>27.8</v>
      </c>
      <c r="G55" s="252">
        <v>27.8</v>
      </c>
      <c r="H55" s="196">
        <f t="shared" si="9"/>
        <v>0</v>
      </c>
      <c r="I55" s="370">
        <f t="shared" si="10"/>
        <v>4.6999999999999993</v>
      </c>
      <c r="J55" s="7">
        <f t="shared" si="11"/>
        <v>1.1690647482014389</v>
      </c>
      <c r="K55" s="104">
        <v>25.54</v>
      </c>
      <c r="L55" s="70">
        <f t="shared" si="12"/>
        <v>6.9600000000000009</v>
      </c>
      <c r="M55" s="398">
        <f t="shared" si="13"/>
        <v>1.2725137039937353</v>
      </c>
    </row>
    <row r="56" spans="1:14" ht="18" customHeight="1">
      <c r="A56" s="3" t="s">
        <v>34</v>
      </c>
      <c r="B56" s="99">
        <v>7.5</v>
      </c>
      <c r="C56" s="383">
        <v>7.5</v>
      </c>
      <c r="D56" s="384">
        <f t="shared" si="7"/>
        <v>0</v>
      </c>
      <c r="E56" s="385">
        <f t="shared" si="8"/>
        <v>1</v>
      </c>
      <c r="F56" s="99">
        <v>6.8</v>
      </c>
      <c r="G56" s="252">
        <v>6.8</v>
      </c>
      <c r="H56" s="196">
        <f t="shared" si="9"/>
        <v>0</v>
      </c>
      <c r="I56" s="370">
        <f t="shared" si="10"/>
        <v>0.70000000000000018</v>
      </c>
      <c r="J56" s="7">
        <f t="shared" si="11"/>
        <v>1.1029411764705883</v>
      </c>
      <c r="K56" s="104">
        <v>7.6</v>
      </c>
      <c r="L56" s="70">
        <f t="shared" si="12"/>
        <v>-9.9999999999999645E-2</v>
      </c>
      <c r="M56" s="398">
        <f t="shared" si="13"/>
        <v>0.98684210526315796</v>
      </c>
    </row>
    <row r="57" spans="1:14" ht="18" customHeight="1">
      <c r="A57" s="98" t="s">
        <v>35</v>
      </c>
      <c r="B57" s="99">
        <v>16.5</v>
      </c>
      <c r="C57" s="383">
        <v>16</v>
      </c>
      <c r="D57" s="384">
        <f t="shared" si="7"/>
        <v>0.5</v>
      </c>
      <c r="E57" s="385">
        <f t="shared" si="8"/>
        <v>1.03125</v>
      </c>
      <c r="F57" s="99">
        <v>18.11</v>
      </c>
      <c r="G57" s="252">
        <v>18</v>
      </c>
      <c r="H57" s="196">
        <f t="shared" si="9"/>
        <v>0.10999999999999943</v>
      </c>
      <c r="I57" s="370">
        <f t="shared" si="10"/>
        <v>-1.6099999999999994</v>
      </c>
      <c r="J57" s="24">
        <f t="shared" si="11"/>
        <v>0.91109884041965772</v>
      </c>
      <c r="K57" s="104">
        <v>17.43</v>
      </c>
      <c r="L57" s="70">
        <f t="shared" si="12"/>
        <v>-0.92999999999999972</v>
      </c>
      <c r="M57" s="398">
        <f t="shared" si="13"/>
        <v>0.94664371772805511</v>
      </c>
      <c r="N57" s="85"/>
    </row>
    <row r="58" spans="1:14" s="193" customFormat="1" ht="18" customHeight="1">
      <c r="A58" s="601" t="s">
        <v>96</v>
      </c>
      <c r="B58" s="610">
        <f>B54-B55-B56-B57</f>
        <v>0.99000000000000199</v>
      </c>
      <c r="C58" s="611">
        <v>0.99000000000000199</v>
      </c>
      <c r="D58" s="612">
        <f t="shared" si="7"/>
        <v>0</v>
      </c>
      <c r="E58" s="604">
        <f t="shared" si="8"/>
        <v>1</v>
      </c>
      <c r="F58" s="610">
        <f>F54-F55-F56-F57</f>
        <v>1.1400000000000006</v>
      </c>
      <c r="G58" s="613">
        <v>1.1499999999999986</v>
      </c>
      <c r="H58" s="614">
        <f t="shared" si="9"/>
        <v>-9.9999999999980105E-3</v>
      </c>
      <c r="I58" s="613">
        <f t="shared" si="10"/>
        <v>-0.14999999999999858</v>
      </c>
      <c r="J58" s="606">
        <f t="shared" si="11"/>
        <v>0.86842105263158031</v>
      </c>
      <c r="K58" s="610">
        <f>K54-K55-K56-K57</f>
        <v>0.90999999999999659</v>
      </c>
      <c r="L58" s="615">
        <f t="shared" si="12"/>
        <v>8.00000000000054E-2</v>
      </c>
      <c r="M58" s="608">
        <f t="shared" si="13"/>
        <v>1.0879120879120943</v>
      </c>
      <c r="N58" s="609"/>
    </row>
    <row r="59" spans="1:14" ht="18" customHeight="1"/>
    <row r="60" spans="1:14" s="102" customFormat="1" ht="18" customHeight="1">
      <c r="A60" s="2" t="s">
        <v>266</v>
      </c>
      <c r="B60"/>
      <c r="C60"/>
      <c r="D60"/>
      <c r="E60" s="304"/>
      <c r="F60"/>
      <c r="G60"/>
      <c r="H60"/>
      <c r="I60"/>
      <c r="J60" s="304"/>
      <c r="K60"/>
      <c r="L60"/>
      <c r="M60" s="304"/>
      <c r="N60"/>
    </row>
    <row r="61" spans="1:14" s="103" customFormat="1" ht="18" customHeight="1">
      <c r="A61" s="21"/>
      <c r="B61" s="21"/>
      <c r="C61" s="21"/>
      <c r="D61" s="21"/>
      <c r="E61" s="305"/>
      <c r="F61" s="21"/>
      <c r="G61" s="21"/>
      <c r="H61" s="21"/>
      <c r="I61" s="21"/>
      <c r="J61" s="305"/>
      <c r="K61" s="21"/>
      <c r="L61" s="21"/>
      <c r="M61" s="305"/>
      <c r="N61"/>
    </row>
    <row r="62" spans="1:14" s="103" customFormat="1" ht="60" customHeight="1">
      <c r="A62" s="118" t="s">
        <v>84</v>
      </c>
      <c r="B62" s="332" t="s">
        <v>267</v>
      </c>
      <c r="C62" s="372" t="s">
        <v>268</v>
      </c>
      <c r="D62" s="373" t="s">
        <v>269</v>
      </c>
      <c r="E62" s="646" t="s">
        <v>270</v>
      </c>
      <c r="F62" s="332" t="s">
        <v>225</v>
      </c>
      <c r="G62" s="120" t="s">
        <v>235</v>
      </c>
      <c r="H62" s="254" t="s">
        <v>236</v>
      </c>
      <c r="I62" s="369" t="s">
        <v>271</v>
      </c>
      <c r="J62" s="306" t="s">
        <v>272</v>
      </c>
      <c r="K62" s="332" t="s">
        <v>120</v>
      </c>
      <c r="L62" s="389" t="s">
        <v>273</v>
      </c>
      <c r="M62" s="650" t="s">
        <v>274</v>
      </c>
      <c r="N62" s="193"/>
    </row>
    <row r="63" spans="1:14" s="102" customFormat="1" ht="18" customHeight="1">
      <c r="A63" s="10"/>
      <c r="B63" s="333" t="s">
        <v>16</v>
      </c>
      <c r="C63" s="20" t="s">
        <v>16</v>
      </c>
      <c r="D63" s="375" t="s">
        <v>16</v>
      </c>
      <c r="E63" s="647" t="s">
        <v>1</v>
      </c>
      <c r="F63" s="335" t="s">
        <v>16</v>
      </c>
      <c r="G63" s="27" t="s">
        <v>16</v>
      </c>
      <c r="H63" s="6" t="s">
        <v>16</v>
      </c>
      <c r="I63" s="27" t="s">
        <v>16</v>
      </c>
      <c r="J63" s="307" t="s">
        <v>1</v>
      </c>
      <c r="K63" s="333" t="s">
        <v>16</v>
      </c>
      <c r="L63" s="16" t="s">
        <v>16</v>
      </c>
      <c r="M63" s="651" t="s">
        <v>1</v>
      </c>
      <c r="N63"/>
    </row>
    <row r="64" spans="1:14" ht="18" customHeight="1">
      <c r="A64" s="102" t="s">
        <v>17</v>
      </c>
      <c r="B64" s="108">
        <v>179.35</v>
      </c>
      <c r="C64" s="377">
        <v>179.35</v>
      </c>
      <c r="D64" s="378">
        <f>B64-C64</f>
        <v>0</v>
      </c>
      <c r="E64" s="379">
        <f>B64/C64</f>
        <v>1</v>
      </c>
      <c r="F64" s="108">
        <v>179.39</v>
      </c>
      <c r="G64" s="250">
        <v>178.77</v>
      </c>
      <c r="H64" s="255">
        <f>F64-G64</f>
        <v>0.61999999999997613</v>
      </c>
      <c r="I64" s="251">
        <f>B64-F64</f>
        <v>-3.9999999999992042E-2</v>
      </c>
      <c r="J64" s="110">
        <f>B64/F64</f>
        <v>0.99977702213055364</v>
      </c>
      <c r="K64" s="111">
        <v>170.06</v>
      </c>
      <c r="L64" s="394">
        <f>B64-K64</f>
        <v>9.289999999999992</v>
      </c>
      <c r="M64" s="393">
        <f>B64/K64</f>
        <v>1.054627778431142</v>
      </c>
      <c r="N64" s="103"/>
    </row>
    <row r="65" spans="1:14" ht="18" customHeight="1">
      <c r="A65" s="102" t="s">
        <v>18</v>
      </c>
      <c r="B65" s="113">
        <v>4.08</v>
      </c>
      <c r="C65" s="377">
        <v>4.08</v>
      </c>
      <c r="D65" s="378">
        <f t="shared" ref="D65:D86" si="14">B65-C65</f>
        <v>0</v>
      </c>
      <c r="E65" s="379">
        <f t="shared" ref="E65:E86" si="15">B65/C65</f>
        <v>1</v>
      </c>
      <c r="F65" s="113">
        <v>3.22</v>
      </c>
      <c r="G65" s="251">
        <v>3.22</v>
      </c>
      <c r="H65" s="255">
        <f t="shared" ref="H65:H86" si="16">F65-G65</f>
        <v>0</v>
      </c>
      <c r="I65" s="251">
        <f t="shared" ref="I65:I86" si="17">B65-F65</f>
        <v>0.85999999999999988</v>
      </c>
      <c r="J65" s="110">
        <f t="shared" ref="J65:J86" si="18">B65/F65</f>
        <v>1.2670807453416149</v>
      </c>
      <c r="K65" s="111">
        <v>3.07</v>
      </c>
      <c r="L65" s="394">
        <f t="shared" ref="L65:L86" si="19">B65-K65</f>
        <v>1.0100000000000002</v>
      </c>
      <c r="M65" s="395">
        <f t="shared" ref="M65:M86" si="20">B65/K65</f>
        <v>1.3289902280130295</v>
      </c>
      <c r="N65" s="103"/>
    </row>
    <row r="66" spans="1:14" ht="18" customHeight="1">
      <c r="A66" s="363" t="s">
        <v>19</v>
      </c>
      <c r="B66" s="364">
        <v>175.27</v>
      </c>
      <c r="C66" s="380">
        <v>175.27</v>
      </c>
      <c r="D66" s="381">
        <f t="shared" si="14"/>
        <v>0</v>
      </c>
      <c r="E66" s="382">
        <f t="shared" si="15"/>
        <v>1</v>
      </c>
      <c r="F66" s="364">
        <v>176.18</v>
      </c>
      <c r="G66" s="365">
        <v>175.55</v>
      </c>
      <c r="H66" s="366">
        <f t="shared" si="16"/>
        <v>0.62999999999999545</v>
      </c>
      <c r="I66" s="365">
        <f t="shared" si="17"/>
        <v>-0.90999999999999659</v>
      </c>
      <c r="J66" s="367">
        <f t="shared" si="18"/>
        <v>0.99483482801680101</v>
      </c>
      <c r="K66" s="368">
        <v>166.99</v>
      </c>
      <c r="L66" s="396">
        <f t="shared" si="19"/>
        <v>8.2800000000000011</v>
      </c>
      <c r="M66" s="397">
        <f t="shared" si="20"/>
        <v>1.0495838074136177</v>
      </c>
      <c r="N66" s="103"/>
    </row>
    <row r="67" spans="1:14" ht="18" customHeight="1">
      <c r="A67" s="102" t="s">
        <v>20</v>
      </c>
      <c r="B67" s="113">
        <v>7.11</v>
      </c>
      <c r="C67" s="377">
        <v>7.11</v>
      </c>
      <c r="D67" s="378">
        <f t="shared" si="14"/>
        <v>0</v>
      </c>
      <c r="E67" s="379">
        <f t="shared" si="15"/>
        <v>1</v>
      </c>
      <c r="F67" s="113">
        <v>5.91</v>
      </c>
      <c r="G67" s="251">
        <v>5.94</v>
      </c>
      <c r="H67" s="255">
        <f t="shared" si="16"/>
        <v>-3.0000000000000249E-2</v>
      </c>
      <c r="I67" s="251">
        <f t="shared" si="17"/>
        <v>1.2000000000000002</v>
      </c>
      <c r="J67" s="110">
        <f t="shared" si="18"/>
        <v>1.2030456852791878</v>
      </c>
      <c r="K67" s="111">
        <v>7.57</v>
      </c>
      <c r="L67" s="394">
        <f t="shared" si="19"/>
        <v>-0.45999999999999996</v>
      </c>
      <c r="M67" s="395">
        <f t="shared" si="20"/>
        <v>0.93923381770145309</v>
      </c>
      <c r="N67" s="102"/>
    </row>
    <row r="68" spans="1:14" s="102" customFormat="1" ht="18" customHeight="1">
      <c r="A68" s="3" t="s">
        <v>21</v>
      </c>
      <c r="B68" s="99">
        <v>0.01</v>
      </c>
      <c r="C68" s="383">
        <v>0.01</v>
      </c>
      <c r="D68" s="384">
        <f t="shared" si="14"/>
        <v>0</v>
      </c>
      <c r="E68" s="385">
        <f t="shared" si="15"/>
        <v>1</v>
      </c>
      <c r="F68" s="99">
        <v>0.01</v>
      </c>
      <c r="G68" s="252">
        <v>0.01</v>
      </c>
      <c r="H68" s="196">
        <f t="shared" si="16"/>
        <v>0</v>
      </c>
      <c r="I68" s="370">
        <f t="shared" si="17"/>
        <v>0</v>
      </c>
      <c r="J68" s="7">
        <f t="shared" si="18"/>
        <v>1</v>
      </c>
      <c r="K68" s="104">
        <v>0.01</v>
      </c>
      <c r="L68" s="70">
        <f t="shared" si="19"/>
        <v>0</v>
      </c>
      <c r="M68" s="398">
        <f t="shared" si="20"/>
        <v>1</v>
      </c>
      <c r="N68"/>
    </row>
    <row r="69" spans="1:14" ht="18" customHeight="1">
      <c r="A69" s="3" t="s">
        <v>22</v>
      </c>
      <c r="B69" s="99">
        <v>0.15</v>
      </c>
      <c r="C69" s="383">
        <v>0.15</v>
      </c>
      <c r="D69" s="384">
        <f t="shared" si="14"/>
        <v>0</v>
      </c>
      <c r="E69" s="385">
        <f t="shared" si="15"/>
        <v>1</v>
      </c>
      <c r="F69" s="99">
        <v>0.15</v>
      </c>
      <c r="G69" s="252">
        <v>0.15</v>
      </c>
      <c r="H69" s="196">
        <f t="shared" si="16"/>
        <v>0</v>
      </c>
      <c r="I69" s="370">
        <f t="shared" si="17"/>
        <v>0</v>
      </c>
      <c r="J69" s="7">
        <f t="shared" si="18"/>
        <v>1</v>
      </c>
      <c r="K69" s="104">
        <v>0.15</v>
      </c>
      <c r="L69" s="70">
        <f t="shared" si="19"/>
        <v>0</v>
      </c>
      <c r="M69" s="398">
        <f t="shared" si="20"/>
        <v>1</v>
      </c>
    </row>
    <row r="70" spans="1:14" ht="18" customHeight="1">
      <c r="A70" s="3" t="s">
        <v>23</v>
      </c>
      <c r="B70" s="99">
        <v>0.45</v>
      </c>
      <c r="C70" s="383">
        <v>0.45</v>
      </c>
      <c r="D70" s="384">
        <f t="shared" si="14"/>
        <v>0</v>
      </c>
      <c r="E70" s="385">
        <f t="shared" si="15"/>
        <v>1</v>
      </c>
      <c r="F70" s="99">
        <v>0.48</v>
      </c>
      <c r="G70" s="252">
        <v>0.49</v>
      </c>
      <c r="H70" s="196">
        <f t="shared" si="16"/>
        <v>-1.0000000000000009E-2</v>
      </c>
      <c r="I70" s="370">
        <f t="shared" si="17"/>
        <v>-2.9999999999999971E-2</v>
      </c>
      <c r="J70" s="7">
        <f t="shared" si="18"/>
        <v>0.93750000000000011</v>
      </c>
      <c r="K70" s="104">
        <v>0.49</v>
      </c>
      <c r="L70" s="70">
        <f t="shared" si="19"/>
        <v>-3.999999999999998E-2</v>
      </c>
      <c r="M70" s="398">
        <f t="shared" si="20"/>
        <v>0.91836734693877553</v>
      </c>
    </row>
    <row r="71" spans="1:14" ht="18" customHeight="1">
      <c r="A71" s="34" t="s">
        <v>55</v>
      </c>
      <c r="B71" s="81">
        <v>6.5</v>
      </c>
      <c r="C71" s="386">
        <v>6.5</v>
      </c>
      <c r="D71" s="387">
        <f t="shared" si="14"/>
        <v>0</v>
      </c>
      <c r="E71" s="388">
        <f t="shared" si="15"/>
        <v>1</v>
      </c>
      <c r="F71" s="81">
        <v>5.28</v>
      </c>
      <c r="G71" s="253">
        <v>5.3</v>
      </c>
      <c r="H71" s="200">
        <f t="shared" si="16"/>
        <v>-1.9999999999999574E-2</v>
      </c>
      <c r="I71" s="371">
        <f t="shared" si="17"/>
        <v>1.2199999999999998</v>
      </c>
      <c r="J71" s="22">
        <f t="shared" si="18"/>
        <v>1.231060606060606</v>
      </c>
      <c r="K71" s="107">
        <v>6.92</v>
      </c>
      <c r="L71" s="399">
        <f t="shared" si="19"/>
        <v>-0.41999999999999993</v>
      </c>
      <c r="M71" s="400">
        <f t="shared" si="20"/>
        <v>0.93930635838150289</v>
      </c>
    </row>
    <row r="72" spans="1:14" ht="18" customHeight="1">
      <c r="A72" s="102" t="s">
        <v>24</v>
      </c>
      <c r="B72" s="113">
        <v>93.23</v>
      </c>
      <c r="C72" s="377">
        <v>93.03</v>
      </c>
      <c r="D72" s="378">
        <f t="shared" si="14"/>
        <v>0.20000000000000284</v>
      </c>
      <c r="E72" s="379">
        <f t="shared" si="15"/>
        <v>1.0021498441363001</v>
      </c>
      <c r="F72" s="113">
        <v>96.22</v>
      </c>
      <c r="G72" s="251">
        <v>95.56</v>
      </c>
      <c r="H72" s="255">
        <f t="shared" si="16"/>
        <v>0.65999999999999659</v>
      </c>
      <c r="I72" s="251">
        <f t="shared" si="17"/>
        <v>-2.9899999999999949</v>
      </c>
      <c r="J72" s="110">
        <f t="shared" si="18"/>
        <v>0.96892537933901479</v>
      </c>
      <c r="K72" s="111">
        <v>92.36</v>
      </c>
      <c r="L72" s="394">
        <f t="shared" si="19"/>
        <v>0.87000000000000455</v>
      </c>
      <c r="M72" s="395">
        <f t="shared" si="20"/>
        <v>1.0094196621914249</v>
      </c>
      <c r="N72" s="102"/>
    </row>
    <row r="73" spans="1:14" ht="18" customHeight="1">
      <c r="A73" s="3" t="s">
        <v>25</v>
      </c>
      <c r="B73" s="99">
        <v>7.2</v>
      </c>
      <c r="C73" s="383">
        <v>7.2</v>
      </c>
      <c r="D73" s="384">
        <f t="shared" si="14"/>
        <v>0</v>
      </c>
      <c r="E73" s="385">
        <f t="shared" si="15"/>
        <v>1</v>
      </c>
      <c r="F73" s="99">
        <v>7.1</v>
      </c>
      <c r="G73" s="252">
        <v>7.1</v>
      </c>
      <c r="H73" s="196">
        <f t="shared" si="16"/>
        <v>0</v>
      </c>
      <c r="I73" s="370">
        <f t="shared" si="17"/>
        <v>0.10000000000000053</v>
      </c>
      <c r="J73" s="7">
        <f t="shared" si="18"/>
        <v>1.0140845070422535</v>
      </c>
      <c r="K73" s="104">
        <v>6.75</v>
      </c>
      <c r="L73" s="70">
        <f t="shared" si="19"/>
        <v>0.45000000000000018</v>
      </c>
      <c r="M73" s="398">
        <f t="shared" si="20"/>
        <v>1.0666666666666667</v>
      </c>
    </row>
    <row r="74" spans="1:14" ht="18" customHeight="1">
      <c r="A74" s="3" t="s">
        <v>26</v>
      </c>
      <c r="B74" s="99">
        <v>3</v>
      </c>
      <c r="C74" s="383">
        <v>3</v>
      </c>
      <c r="D74" s="384">
        <f t="shared" si="14"/>
        <v>0</v>
      </c>
      <c r="E74" s="385">
        <f t="shared" si="15"/>
        <v>1</v>
      </c>
      <c r="F74" s="99">
        <v>4.41</v>
      </c>
      <c r="G74" s="252">
        <v>4.8</v>
      </c>
      <c r="H74" s="196">
        <f t="shared" si="16"/>
        <v>-0.38999999999999968</v>
      </c>
      <c r="I74" s="370">
        <f t="shared" si="17"/>
        <v>-1.4100000000000001</v>
      </c>
      <c r="J74" s="7">
        <f t="shared" si="18"/>
        <v>0.68027210884353739</v>
      </c>
      <c r="K74" s="104">
        <v>3.48</v>
      </c>
      <c r="L74" s="70">
        <f t="shared" si="19"/>
        <v>-0.48</v>
      </c>
      <c r="M74" s="398">
        <f t="shared" si="20"/>
        <v>0.86206896551724144</v>
      </c>
    </row>
    <row r="75" spans="1:14" ht="18" customHeight="1">
      <c r="A75" s="574" t="s">
        <v>109</v>
      </c>
      <c r="B75" s="583">
        <f>B64-B74</f>
        <v>176.35</v>
      </c>
      <c r="C75" s="594">
        <v>176.35</v>
      </c>
      <c r="D75" s="584">
        <f t="shared" si="14"/>
        <v>0</v>
      </c>
      <c r="E75" s="576">
        <f t="shared" si="15"/>
        <v>1</v>
      </c>
      <c r="F75" s="583">
        <f>F64-F74</f>
        <v>174.98</v>
      </c>
      <c r="G75" s="586">
        <v>173.97</v>
      </c>
      <c r="H75" s="588">
        <f t="shared" si="16"/>
        <v>1.0099999999999909</v>
      </c>
      <c r="I75" s="586">
        <f t="shared" si="17"/>
        <v>1.3700000000000045</v>
      </c>
      <c r="J75" s="579">
        <f t="shared" si="18"/>
        <v>1.0078294662247114</v>
      </c>
      <c r="K75" s="599">
        <f>K64-K74</f>
        <v>166.58</v>
      </c>
      <c r="L75" s="597">
        <f>K75</f>
        <v>166.58</v>
      </c>
      <c r="M75" s="581">
        <f t="shared" si="20"/>
        <v>1.0586504982590945</v>
      </c>
      <c r="N75" s="574"/>
    </row>
    <row r="76" spans="1:14" s="102" customFormat="1" ht="18" customHeight="1">
      <c r="A76" s="591" t="s">
        <v>110</v>
      </c>
      <c r="B76" s="575">
        <f>B74/B64</f>
        <v>1.6727069974909397E-2</v>
      </c>
      <c r="C76" s="598">
        <v>1.6727069974909397E-2</v>
      </c>
      <c r="D76" s="576">
        <f t="shared" si="14"/>
        <v>0</v>
      </c>
      <c r="E76" s="576">
        <f t="shared" si="15"/>
        <v>1</v>
      </c>
      <c r="F76" s="575">
        <f>F74/F64</f>
        <v>2.4583310106471936E-2</v>
      </c>
      <c r="G76" s="577">
        <v>2.6850142641382781E-2</v>
      </c>
      <c r="H76" s="578">
        <f t="shared" si="16"/>
        <v>-2.2668325349108447E-3</v>
      </c>
      <c r="I76" s="577">
        <f t="shared" si="17"/>
        <v>-7.8562401315625391E-3</v>
      </c>
      <c r="J76" s="579">
        <f t="shared" si="18"/>
        <v>0.68042382829909209</v>
      </c>
      <c r="K76" s="600">
        <f>K74/K64</f>
        <v>2.0463365870869103E-2</v>
      </c>
      <c r="L76" s="580">
        <f>K76</f>
        <v>2.0463365870869103E-2</v>
      </c>
      <c r="M76" s="581">
        <f t="shared" si="20"/>
        <v>0.81741537929111852</v>
      </c>
      <c r="N76" s="591"/>
    </row>
    <row r="77" spans="1:14" ht="18" customHeight="1">
      <c r="A77" s="3" t="s">
        <v>27</v>
      </c>
      <c r="B77" s="99">
        <v>17.899999999999999</v>
      </c>
      <c r="C77" s="383">
        <v>18.399999999999999</v>
      </c>
      <c r="D77" s="384">
        <f t="shared" si="14"/>
        <v>-0.5</v>
      </c>
      <c r="E77" s="385">
        <f t="shared" si="15"/>
        <v>0.97282608695652173</v>
      </c>
      <c r="F77" s="99">
        <v>18.12</v>
      </c>
      <c r="G77" s="252">
        <v>17.899999999999999</v>
      </c>
      <c r="H77" s="196">
        <f t="shared" si="16"/>
        <v>0.22000000000000242</v>
      </c>
      <c r="I77" s="370">
        <f t="shared" si="17"/>
        <v>-0.22000000000000242</v>
      </c>
      <c r="J77" s="7">
        <f t="shared" si="18"/>
        <v>0.98785871964679894</v>
      </c>
      <c r="K77" s="104">
        <v>19.190000000000001</v>
      </c>
      <c r="L77" s="70">
        <f t="shared" si="19"/>
        <v>-1.2900000000000027</v>
      </c>
      <c r="M77" s="398">
        <f t="shared" si="20"/>
        <v>0.93277748827514317</v>
      </c>
    </row>
    <row r="78" spans="1:14" ht="18" customHeight="1">
      <c r="A78" s="3" t="s">
        <v>28</v>
      </c>
      <c r="B78" s="99">
        <v>28.25</v>
      </c>
      <c r="C78" s="383">
        <v>28.15</v>
      </c>
      <c r="D78" s="384">
        <f t="shared" si="14"/>
        <v>0.10000000000000142</v>
      </c>
      <c r="E78" s="385">
        <f t="shared" si="15"/>
        <v>1.0035523978685614</v>
      </c>
      <c r="F78" s="99">
        <v>28.36</v>
      </c>
      <c r="G78" s="252">
        <v>28.5</v>
      </c>
      <c r="H78" s="196">
        <f t="shared" si="16"/>
        <v>-0.14000000000000057</v>
      </c>
      <c r="I78" s="370">
        <f t="shared" si="17"/>
        <v>-0.10999999999999943</v>
      </c>
      <c r="J78" s="7">
        <f t="shared" si="18"/>
        <v>0.99612129760225676</v>
      </c>
      <c r="K78" s="104">
        <v>27.8</v>
      </c>
      <c r="L78" s="70">
        <f t="shared" si="19"/>
        <v>0.44999999999999929</v>
      </c>
      <c r="M78" s="398">
        <f t="shared" si="20"/>
        <v>1.0161870503597121</v>
      </c>
    </row>
    <row r="79" spans="1:14" s="85" customFormat="1" ht="18" customHeight="1">
      <c r="A79" s="3" t="s">
        <v>29</v>
      </c>
      <c r="B79" s="99">
        <v>0.03</v>
      </c>
      <c r="C79" s="383">
        <v>0.03</v>
      </c>
      <c r="D79" s="384">
        <f t="shared" si="14"/>
        <v>0</v>
      </c>
      <c r="E79" s="385">
        <f t="shared" si="15"/>
        <v>1</v>
      </c>
      <c r="F79" s="99">
        <v>0</v>
      </c>
      <c r="G79" s="252">
        <v>0.03</v>
      </c>
      <c r="H79" s="196">
        <f t="shared" si="16"/>
        <v>-0.03</v>
      </c>
      <c r="I79" s="370">
        <f t="shared" si="17"/>
        <v>0.03</v>
      </c>
      <c r="J79" s="7" t="e">
        <f t="shared" si="18"/>
        <v>#DIV/0!</v>
      </c>
      <c r="K79" s="104">
        <v>0.02</v>
      </c>
      <c r="L79" s="70">
        <f t="shared" si="19"/>
        <v>9.9999999999999985E-3</v>
      </c>
      <c r="M79" s="398">
        <f t="shared" si="20"/>
        <v>1.5</v>
      </c>
      <c r="N79"/>
    </row>
    <row r="80" spans="1:14" s="609" customFormat="1" ht="18" customHeight="1">
      <c r="A80" s="98" t="s">
        <v>30</v>
      </c>
      <c r="B80" s="99">
        <v>25.85</v>
      </c>
      <c r="C80" s="383">
        <v>25.25</v>
      </c>
      <c r="D80" s="384">
        <f t="shared" si="14"/>
        <v>0.60000000000000142</v>
      </c>
      <c r="E80" s="385">
        <f t="shared" si="15"/>
        <v>1.0237623762376238</v>
      </c>
      <c r="F80" s="99">
        <v>26.95</v>
      </c>
      <c r="G80" s="252">
        <v>26.08</v>
      </c>
      <c r="H80" s="196">
        <f t="shared" si="16"/>
        <v>0.87000000000000099</v>
      </c>
      <c r="I80" s="370">
        <f t="shared" si="17"/>
        <v>-1.0999999999999979</v>
      </c>
      <c r="J80" s="24">
        <f t="shared" si="18"/>
        <v>0.95918367346938782</v>
      </c>
      <c r="K80" s="104">
        <v>24.61</v>
      </c>
      <c r="L80" s="70">
        <f t="shared" si="19"/>
        <v>1.240000000000002</v>
      </c>
      <c r="M80" s="398">
        <f t="shared" si="20"/>
        <v>1.0503860219423</v>
      </c>
      <c r="N80"/>
    </row>
    <row r="81" spans="1:14" ht="18" customHeight="1">
      <c r="A81" s="34" t="s">
        <v>31</v>
      </c>
      <c r="B81" s="81">
        <v>4</v>
      </c>
      <c r="C81" s="386">
        <v>4</v>
      </c>
      <c r="D81" s="387">
        <f t="shared" si="14"/>
        <v>0</v>
      </c>
      <c r="E81" s="388">
        <f t="shared" si="15"/>
        <v>1</v>
      </c>
      <c r="F81" s="81">
        <v>5.9</v>
      </c>
      <c r="G81" s="253">
        <v>5.9</v>
      </c>
      <c r="H81" s="200">
        <f t="shared" si="16"/>
        <v>0</v>
      </c>
      <c r="I81" s="371">
        <f t="shared" si="17"/>
        <v>-1.9000000000000004</v>
      </c>
      <c r="J81" s="22">
        <f t="shared" si="18"/>
        <v>0.67796610169491522</v>
      </c>
      <c r="K81" s="107">
        <v>0.47</v>
      </c>
      <c r="L81" s="399">
        <f t="shared" si="19"/>
        <v>3.5300000000000002</v>
      </c>
      <c r="M81" s="400">
        <f t="shared" si="20"/>
        <v>8.5106382978723403</v>
      </c>
    </row>
    <row r="82" spans="1:14" ht="18" customHeight="1">
      <c r="A82" s="102" t="s">
        <v>32</v>
      </c>
      <c r="B82" s="113">
        <v>7.96</v>
      </c>
      <c r="C82" s="377">
        <v>7.99</v>
      </c>
      <c r="D82" s="378">
        <f t="shared" si="14"/>
        <v>-3.0000000000000249E-2</v>
      </c>
      <c r="E82" s="379">
        <f t="shared" si="15"/>
        <v>0.99624530663329158</v>
      </c>
      <c r="F82" s="113">
        <v>7.41</v>
      </c>
      <c r="G82" s="251">
        <v>7.47</v>
      </c>
      <c r="H82" s="255">
        <f t="shared" si="16"/>
        <v>-5.9999999999999609E-2</v>
      </c>
      <c r="I82" s="251">
        <f t="shared" si="17"/>
        <v>0.54999999999999982</v>
      </c>
      <c r="J82" s="110">
        <f t="shared" si="18"/>
        <v>1.0742240215924426</v>
      </c>
      <c r="K82" s="111">
        <v>7.4</v>
      </c>
      <c r="L82" s="394">
        <f t="shared" si="19"/>
        <v>0.55999999999999961</v>
      </c>
      <c r="M82" s="395">
        <f t="shared" si="20"/>
        <v>1.0756756756756756</v>
      </c>
      <c r="N82" s="102"/>
    </row>
    <row r="83" spans="1:14" ht="18" customHeight="1">
      <c r="A83" s="3" t="s">
        <v>33</v>
      </c>
      <c r="B83" s="99">
        <v>0.5</v>
      </c>
      <c r="C83" s="383">
        <v>0.5</v>
      </c>
      <c r="D83" s="384">
        <f t="shared" si="14"/>
        <v>0</v>
      </c>
      <c r="E83" s="385">
        <f t="shared" si="15"/>
        <v>1</v>
      </c>
      <c r="F83" s="99">
        <v>0.5</v>
      </c>
      <c r="G83" s="252">
        <v>0.5</v>
      </c>
      <c r="H83" s="196">
        <f t="shared" si="16"/>
        <v>0</v>
      </c>
      <c r="I83" s="370">
        <f t="shared" si="17"/>
        <v>0</v>
      </c>
      <c r="J83" s="7">
        <f t="shared" si="18"/>
        <v>1</v>
      </c>
      <c r="K83" s="104">
        <v>0.82</v>
      </c>
      <c r="L83" s="70">
        <f t="shared" si="19"/>
        <v>-0.31999999999999995</v>
      </c>
      <c r="M83" s="398">
        <f t="shared" si="20"/>
        <v>0.6097560975609756</v>
      </c>
    </row>
    <row r="84" spans="1:14" s="193" customFormat="1" ht="18" customHeight="1">
      <c r="A84" s="3" t="s">
        <v>34</v>
      </c>
      <c r="B84" s="99">
        <v>0.05</v>
      </c>
      <c r="C84" s="383">
        <v>0.05</v>
      </c>
      <c r="D84" s="384">
        <f t="shared" si="14"/>
        <v>0</v>
      </c>
      <c r="E84" s="385">
        <f t="shared" si="15"/>
        <v>1</v>
      </c>
      <c r="F84" s="99">
        <v>0.08</v>
      </c>
      <c r="G84" s="252">
        <v>0.09</v>
      </c>
      <c r="H84" s="196">
        <f t="shared" si="16"/>
        <v>-9.999999999999995E-3</v>
      </c>
      <c r="I84" s="370">
        <f t="shared" si="17"/>
        <v>-0.03</v>
      </c>
      <c r="J84" s="7">
        <f t="shared" si="18"/>
        <v>0.625</v>
      </c>
      <c r="K84" s="104">
        <v>7.0000000000000007E-2</v>
      </c>
      <c r="L84" s="70">
        <f t="shared" si="19"/>
        <v>-2.0000000000000004E-2</v>
      </c>
      <c r="M84" s="398">
        <f t="shared" si="20"/>
        <v>0.7142857142857143</v>
      </c>
      <c r="N84"/>
    </row>
    <row r="85" spans="1:14" ht="18" customHeight="1">
      <c r="A85" s="98" t="s">
        <v>35</v>
      </c>
      <c r="B85" s="99">
        <v>0.03</v>
      </c>
      <c r="C85" s="383">
        <v>0.03</v>
      </c>
      <c r="D85" s="384">
        <f t="shared" si="14"/>
        <v>0</v>
      </c>
      <c r="E85" s="385">
        <f t="shared" si="15"/>
        <v>1</v>
      </c>
      <c r="F85" s="99">
        <v>0.04</v>
      </c>
      <c r="G85" s="252">
        <v>0.04</v>
      </c>
      <c r="H85" s="196">
        <f t="shared" si="16"/>
        <v>0</v>
      </c>
      <c r="I85" s="370">
        <f t="shared" si="17"/>
        <v>-1.0000000000000002E-2</v>
      </c>
      <c r="J85" s="24">
        <f t="shared" si="18"/>
        <v>0.75</v>
      </c>
      <c r="K85" s="104">
        <v>0.03</v>
      </c>
      <c r="L85" s="70">
        <f t="shared" si="19"/>
        <v>0</v>
      </c>
      <c r="M85" s="398">
        <f t="shared" si="20"/>
        <v>1</v>
      </c>
      <c r="N85" s="85"/>
    </row>
    <row r="86" spans="1:14" s="102" customFormat="1" ht="18" customHeight="1">
      <c r="A86" s="601" t="s">
        <v>96</v>
      </c>
      <c r="B86" s="610">
        <f>B82-B83-B84-B85</f>
        <v>7.38</v>
      </c>
      <c r="C86" s="611">
        <v>7.41</v>
      </c>
      <c r="D86" s="612">
        <f t="shared" si="14"/>
        <v>-3.0000000000000249E-2</v>
      </c>
      <c r="E86" s="604">
        <f t="shared" si="15"/>
        <v>0.99595141700404854</v>
      </c>
      <c r="F86" s="610">
        <f>F82-F83-F84-F85</f>
        <v>6.79</v>
      </c>
      <c r="G86" s="613">
        <v>6.84</v>
      </c>
      <c r="H86" s="614">
        <f t="shared" si="16"/>
        <v>-4.9999999999999822E-2</v>
      </c>
      <c r="I86" s="613">
        <f t="shared" si="17"/>
        <v>0.58999999999999986</v>
      </c>
      <c r="J86" s="606">
        <f t="shared" si="18"/>
        <v>1.0868924889543445</v>
      </c>
      <c r="K86" s="610">
        <f>K82-K83-K84-K85</f>
        <v>6.4799999999999995</v>
      </c>
      <c r="L86" s="615">
        <f t="shared" si="19"/>
        <v>0.90000000000000036</v>
      </c>
      <c r="M86" s="608">
        <f t="shared" si="20"/>
        <v>1.1388888888888891</v>
      </c>
      <c r="N86" s="609"/>
    </row>
    <row r="87" spans="1:14" s="103" customFormat="1" ht="18" customHeight="1">
      <c r="A87"/>
      <c r="B87"/>
      <c r="C87"/>
      <c r="D87"/>
      <c r="E87" s="304"/>
      <c r="F87"/>
      <c r="G87"/>
      <c r="H87"/>
      <c r="I87"/>
      <c r="J87" s="304"/>
      <c r="K87"/>
      <c r="L87"/>
      <c r="M87" s="304"/>
      <c r="N87"/>
    </row>
    <row r="88" spans="1:14" s="103" customFormat="1" ht="18" customHeight="1">
      <c r="A88" s="2" t="s">
        <v>275</v>
      </c>
      <c r="B88"/>
      <c r="C88"/>
      <c r="D88"/>
      <c r="E88" s="304"/>
      <c r="F88"/>
      <c r="G88"/>
      <c r="H88"/>
      <c r="I88"/>
      <c r="J88" s="304"/>
      <c r="K88"/>
      <c r="L88"/>
      <c r="M88" s="304"/>
      <c r="N88"/>
    </row>
    <row r="89" spans="1:14" s="102" customFormat="1" ht="18" customHeight="1">
      <c r="A89" s="21"/>
      <c r="B89" s="21"/>
      <c r="C89" s="21"/>
      <c r="D89" s="21"/>
      <c r="E89" s="305"/>
      <c r="F89" s="21"/>
      <c r="G89" s="21"/>
      <c r="H89" s="21"/>
      <c r="I89" s="21"/>
      <c r="J89" s="305"/>
      <c r="K89" s="21"/>
      <c r="L89" s="21"/>
      <c r="M89" s="305"/>
      <c r="N89"/>
    </row>
    <row r="90" spans="1:14" ht="60" customHeight="1">
      <c r="A90" s="118" t="s">
        <v>87</v>
      </c>
      <c r="B90" s="332" t="s">
        <v>276</v>
      </c>
      <c r="C90" s="372" t="s">
        <v>277</v>
      </c>
      <c r="D90" s="373" t="s">
        <v>278</v>
      </c>
      <c r="E90" s="646" t="s">
        <v>279</v>
      </c>
      <c r="F90" s="332" t="s">
        <v>226</v>
      </c>
      <c r="G90" s="120" t="s">
        <v>237</v>
      </c>
      <c r="H90" s="254" t="s">
        <v>238</v>
      </c>
      <c r="I90" s="369" t="s">
        <v>280</v>
      </c>
      <c r="J90" s="306" t="s">
        <v>281</v>
      </c>
      <c r="K90" s="332" t="s">
        <v>121</v>
      </c>
      <c r="L90" s="389" t="s">
        <v>282</v>
      </c>
      <c r="M90" s="650" t="s">
        <v>283</v>
      </c>
      <c r="N90" s="193"/>
    </row>
    <row r="91" spans="1:14" ht="18" customHeight="1">
      <c r="A91" s="10"/>
      <c r="B91" s="333" t="s">
        <v>16</v>
      </c>
      <c r="C91" s="20" t="s">
        <v>16</v>
      </c>
      <c r="D91" s="375" t="s">
        <v>16</v>
      </c>
      <c r="E91" s="647" t="s">
        <v>1</v>
      </c>
      <c r="F91" s="335" t="s">
        <v>16</v>
      </c>
      <c r="G91" s="27" t="s">
        <v>16</v>
      </c>
      <c r="H91" s="6" t="s">
        <v>16</v>
      </c>
      <c r="I91" s="27" t="s">
        <v>16</v>
      </c>
      <c r="J91" s="307" t="s">
        <v>1</v>
      </c>
      <c r="K91" s="333" t="s">
        <v>16</v>
      </c>
      <c r="L91" s="16" t="s">
        <v>16</v>
      </c>
      <c r="M91" s="651" t="s">
        <v>1</v>
      </c>
    </row>
    <row r="92" spans="1:14" ht="18" customHeight="1">
      <c r="A92" s="102" t="s">
        <v>17</v>
      </c>
      <c r="B92" s="108">
        <v>140.61000000000001</v>
      </c>
      <c r="C92" s="377">
        <v>140.63</v>
      </c>
      <c r="D92" s="378">
        <f>B92-C92</f>
        <v>-1.999999999998181E-2</v>
      </c>
      <c r="E92" s="379">
        <f>B92/C92</f>
        <v>0.9998577828343882</v>
      </c>
      <c r="F92" s="108">
        <v>147.07</v>
      </c>
      <c r="G92" s="255">
        <v>146.86000000000001</v>
      </c>
      <c r="H92" s="255">
        <f>F92-G92</f>
        <v>0.20999999999997954</v>
      </c>
      <c r="I92" s="251">
        <f>B92-F92</f>
        <v>-6.4599999999999795</v>
      </c>
      <c r="J92" s="110">
        <f>B92/F92</f>
        <v>0.95607533827429125</v>
      </c>
      <c r="K92" s="111">
        <v>136.38999999999999</v>
      </c>
      <c r="L92" s="394">
        <f>B92-K92</f>
        <v>4.2200000000000273</v>
      </c>
      <c r="M92" s="395">
        <f>B92/K92</f>
        <v>1.0309406848009386</v>
      </c>
      <c r="N92" s="103"/>
    </row>
    <row r="93" spans="1:14" ht="18" customHeight="1">
      <c r="A93" s="102" t="s">
        <v>18</v>
      </c>
      <c r="B93" s="113">
        <v>4.08</v>
      </c>
      <c r="C93" s="377">
        <v>4.08</v>
      </c>
      <c r="D93" s="378">
        <f t="shared" ref="D93:D114" si="21">B93-C93</f>
        <v>0</v>
      </c>
      <c r="E93" s="379">
        <f t="shared" ref="E93:E114" si="22">B93/C93</f>
        <v>1</v>
      </c>
      <c r="F93" s="113">
        <v>4.2</v>
      </c>
      <c r="G93" s="255">
        <v>4.2</v>
      </c>
      <c r="H93" s="255">
        <f t="shared" ref="H93:H114" si="23">F93-G93</f>
        <v>0</v>
      </c>
      <c r="I93" s="251">
        <f t="shared" ref="I93:I114" si="24">B93-F93</f>
        <v>-0.12000000000000011</v>
      </c>
      <c r="J93" s="110">
        <f t="shared" ref="J93:J114" si="25">B93/F93</f>
        <v>0.97142857142857142</v>
      </c>
      <c r="K93" s="111">
        <v>4.0599999999999996</v>
      </c>
      <c r="L93" s="394">
        <f t="shared" ref="L93:L114" si="26">B93-K93</f>
        <v>2.0000000000000462E-2</v>
      </c>
      <c r="M93" s="395">
        <f t="shared" ref="M93:M114" si="27">B93/K93</f>
        <v>1.0049261083743843</v>
      </c>
      <c r="N93" s="103"/>
    </row>
    <row r="94" spans="1:14" s="102" customFormat="1" ht="18" customHeight="1">
      <c r="A94" s="363" t="s">
        <v>19</v>
      </c>
      <c r="B94" s="364">
        <v>136.53</v>
      </c>
      <c r="C94" s="380">
        <v>136.55000000000001</v>
      </c>
      <c r="D94" s="381">
        <f t="shared" si="21"/>
        <v>-2.0000000000010232E-2</v>
      </c>
      <c r="E94" s="382">
        <f t="shared" si="22"/>
        <v>0.9998535335042108</v>
      </c>
      <c r="F94" s="364">
        <v>142.88</v>
      </c>
      <c r="G94" s="366">
        <v>142.66999999999999</v>
      </c>
      <c r="H94" s="366">
        <f t="shared" si="23"/>
        <v>0.21000000000000796</v>
      </c>
      <c r="I94" s="365">
        <f t="shared" si="24"/>
        <v>-6.3499999999999943</v>
      </c>
      <c r="J94" s="367">
        <f t="shared" si="25"/>
        <v>0.95555711086226203</v>
      </c>
      <c r="K94" s="368">
        <v>132.32</v>
      </c>
      <c r="L94" s="396">
        <f t="shared" si="26"/>
        <v>4.210000000000008</v>
      </c>
      <c r="M94" s="397">
        <f t="shared" si="27"/>
        <v>1.031816807738815</v>
      </c>
      <c r="N94" s="103"/>
    </row>
    <row r="95" spans="1:14" ht="18" customHeight="1">
      <c r="A95" s="102" t="s">
        <v>20</v>
      </c>
      <c r="B95" s="113">
        <v>62.1</v>
      </c>
      <c r="C95" s="377">
        <v>63.3</v>
      </c>
      <c r="D95" s="378">
        <f t="shared" si="21"/>
        <v>-1.1999999999999957</v>
      </c>
      <c r="E95" s="379">
        <f t="shared" si="22"/>
        <v>0.98104265402843605</v>
      </c>
      <c r="F95" s="113">
        <v>66.11</v>
      </c>
      <c r="G95" s="255">
        <v>66.099999999999994</v>
      </c>
      <c r="H95" s="255">
        <f t="shared" si="23"/>
        <v>1.0000000000005116E-2</v>
      </c>
      <c r="I95" s="251">
        <f t="shared" si="24"/>
        <v>-4.009999999999998</v>
      </c>
      <c r="J95" s="110">
        <f t="shared" si="25"/>
        <v>0.9393435183784602</v>
      </c>
      <c r="K95" s="111">
        <v>65.62</v>
      </c>
      <c r="L95" s="394">
        <f t="shared" si="26"/>
        <v>-3.5200000000000031</v>
      </c>
      <c r="M95" s="395">
        <f t="shared" si="27"/>
        <v>0.94635781773849437</v>
      </c>
      <c r="N95" s="102"/>
    </row>
    <row r="96" spans="1:14" ht="18" customHeight="1">
      <c r="A96" s="3" t="s">
        <v>21</v>
      </c>
      <c r="B96" s="99">
        <v>0.1</v>
      </c>
      <c r="C96" s="383">
        <v>0.1</v>
      </c>
      <c r="D96" s="384">
        <f t="shared" si="21"/>
        <v>0</v>
      </c>
      <c r="E96" s="385">
        <f t="shared" si="22"/>
        <v>1</v>
      </c>
      <c r="F96" s="99">
        <v>0.1</v>
      </c>
      <c r="G96" s="196">
        <v>0.1</v>
      </c>
      <c r="H96" s="196">
        <f t="shared" si="23"/>
        <v>0</v>
      </c>
      <c r="I96" s="370">
        <f t="shared" si="24"/>
        <v>0</v>
      </c>
      <c r="J96" s="7">
        <f t="shared" si="25"/>
        <v>1</v>
      </c>
      <c r="K96" s="104">
        <v>0.2</v>
      </c>
      <c r="L96" s="70">
        <f t="shared" si="26"/>
        <v>-0.1</v>
      </c>
      <c r="M96" s="398">
        <f t="shared" si="27"/>
        <v>0.5</v>
      </c>
    </row>
    <row r="97" spans="1:14" ht="18" customHeight="1">
      <c r="A97" s="3" t="s">
        <v>22</v>
      </c>
      <c r="B97" s="99">
        <v>3.5</v>
      </c>
      <c r="C97" s="383">
        <v>4.5</v>
      </c>
      <c r="D97" s="384">
        <f t="shared" si="21"/>
        <v>-1</v>
      </c>
      <c r="E97" s="385">
        <f t="shared" si="22"/>
        <v>0.77777777777777779</v>
      </c>
      <c r="F97" s="99">
        <v>4.3</v>
      </c>
      <c r="G97" s="196">
        <v>4.5</v>
      </c>
      <c r="H97" s="196">
        <f t="shared" si="23"/>
        <v>-0.20000000000000018</v>
      </c>
      <c r="I97" s="370">
        <f t="shared" si="24"/>
        <v>-0.79999999999999982</v>
      </c>
      <c r="J97" s="7">
        <f t="shared" si="25"/>
        <v>0.81395348837209303</v>
      </c>
      <c r="K97" s="104">
        <v>3.7</v>
      </c>
      <c r="L97" s="70">
        <f t="shared" si="26"/>
        <v>-0.20000000000000018</v>
      </c>
      <c r="M97" s="398">
        <f t="shared" si="27"/>
        <v>0.94594594594594594</v>
      </c>
    </row>
    <row r="98" spans="1:14" ht="18" customHeight="1">
      <c r="A98" s="3" t="s">
        <v>23</v>
      </c>
      <c r="B98" s="99">
        <v>3</v>
      </c>
      <c r="C98" s="383">
        <v>3.2</v>
      </c>
      <c r="D98" s="384">
        <f t="shared" si="21"/>
        <v>-0.20000000000000018</v>
      </c>
      <c r="E98" s="385">
        <f t="shared" si="22"/>
        <v>0.9375</v>
      </c>
      <c r="F98" s="99">
        <v>5.21</v>
      </c>
      <c r="G98" s="196">
        <v>5</v>
      </c>
      <c r="H98" s="196">
        <f t="shared" si="23"/>
        <v>0.20999999999999996</v>
      </c>
      <c r="I98" s="370">
        <f t="shared" si="24"/>
        <v>-2.21</v>
      </c>
      <c r="J98" s="7">
        <f t="shared" si="25"/>
        <v>0.57581573896353166</v>
      </c>
      <c r="K98" s="104">
        <v>2.72</v>
      </c>
      <c r="L98" s="70">
        <f t="shared" si="26"/>
        <v>0.2799999999999998</v>
      </c>
      <c r="M98" s="398">
        <f t="shared" si="27"/>
        <v>1.1029411764705881</v>
      </c>
    </row>
    <row r="99" spans="1:14" ht="18" customHeight="1">
      <c r="A99" s="34" t="s">
        <v>55</v>
      </c>
      <c r="B99" s="81">
        <v>55.5</v>
      </c>
      <c r="C99" s="386">
        <v>55.5</v>
      </c>
      <c r="D99" s="387">
        <f t="shared" si="21"/>
        <v>0</v>
      </c>
      <c r="E99" s="388">
        <f t="shared" si="22"/>
        <v>1</v>
      </c>
      <c r="F99" s="81">
        <v>56.5</v>
      </c>
      <c r="G99" s="200">
        <v>56.5</v>
      </c>
      <c r="H99" s="200">
        <f t="shared" si="23"/>
        <v>0</v>
      </c>
      <c r="I99" s="371">
        <f t="shared" si="24"/>
        <v>-1</v>
      </c>
      <c r="J99" s="22">
        <f t="shared" si="25"/>
        <v>0.98230088495575218</v>
      </c>
      <c r="K99" s="107">
        <v>59</v>
      </c>
      <c r="L99" s="399">
        <f t="shared" si="26"/>
        <v>-3.5</v>
      </c>
      <c r="M99" s="400">
        <f t="shared" si="27"/>
        <v>0.94067796610169496</v>
      </c>
    </row>
    <row r="100" spans="1:14" ht="18" customHeight="1">
      <c r="A100" s="102" t="s">
        <v>24</v>
      </c>
      <c r="B100" s="113">
        <v>30.28</v>
      </c>
      <c r="C100" s="377">
        <v>29.58</v>
      </c>
      <c r="D100" s="378">
        <f t="shared" si="21"/>
        <v>0.70000000000000284</v>
      </c>
      <c r="E100" s="379">
        <f t="shared" si="22"/>
        <v>1.0236646382691008</v>
      </c>
      <c r="F100" s="113">
        <v>36.03</v>
      </c>
      <c r="G100" s="255">
        <v>35.83</v>
      </c>
      <c r="H100" s="255">
        <f t="shared" si="23"/>
        <v>0.20000000000000284</v>
      </c>
      <c r="I100" s="251">
        <f t="shared" si="24"/>
        <v>-5.75</v>
      </c>
      <c r="J100" s="110">
        <f t="shared" si="25"/>
        <v>0.84041076880377463</v>
      </c>
      <c r="K100" s="111">
        <v>27.86</v>
      </c>
      <c r="L100" s="394">
        <f t="shared" si="26"/>
        <v>2.4200000000000017</v>
      </c>
      <c r="M100" s="395">
        <f t="shared" si="27"/>
        <v>1.0868628858578608</v>
      </c>
      <c r="N100" s="102"/>
    </row>
    <row r="101" spans="1:14" ht="18" customHeight="1">
      <c r="A101" s="3" t="s">
        <v>25</v>
      </c>
      <c r="B101" s="99">
        <v>0.5</v>
      </c>
      <c r="C101" s="383">
        <v>0.5</v>
      </c>
      <c r="D101" s="384">
        <f t="shared" si="21"/>
        <v>0</v>
      </c>
      <c r="E101" s="385">
        <f t="shared" si="22"/>
        <v>1</v>
      </c>
      <c r="F101" s="99">
        <v>0.8</v>
      </c>
      <c r="G101" s="196">
        <v>0.8</v>
      </c>
      <c r="H101" s="196">
        <f t="shared" si="23"/>
        <v>0</v>
      </c>
      <c r="I101" s="370">
        <f t="shared" si="24"/>
        <v>-0.30000000000000004</v>
      </c>
      <c r="J101" s="7">
        <f t="shared" si="25"/>
        <v>0.625</v>
      </c>
      <c r="K101" s="104">
        <v>0.5</v>
      </c>
      <c r="L101" s="70">
        <f t="shared" si="26"/>
        <v>0</v>
      </c>
      <c r="M101" s="398">
        <f t="shared" si="27"/>
        <v>1</v>
      </c>
    </row>
    <row r="102" spans="1:14" s="102" customFormat="1" ht="18" customHeight="1">
      <c r="A102" s="3" t="s">
        <v>26</v>
      </c>
      <c r="B102" s="99">
        <v>13</v>
      </c>
      <c r="C102" s="383">
        <v>13</v>
      </c>
      <c r="D102" s="384">
        <f t="shared" si="21"/>
        <v>0</v>
      </c>
      <c r="E102" s="385">
        <f t="shared" si="22"/>
        <v>1</v>
      </c>
      <c r="F102" s="99">
        <v>16.5</v>
      </c>
      <c r="G102" s="196">
        <v>16.5</v>
      </c>
      <c r="H102" s="196">
        <f t="shared" si="23"/>
        <v>0</v>
      </c>
      <c r="I102" s="370">
        <f t="shared" si="24"/>
        <v>-3.5</v>
      </c>
      <c r="J102" s="7">
        <f t="shared" si="25"/>
        <v>0.78787878787878785</v>
      </c>
      <c r="K102" s="104">
        <v>10.5</v>
      </c>
      <c r="L102" s="70">
        <f t="shared" si="26"/>
        <v>2.5</v>
      </c>
      <c r="M102" s="398">
        <f t="shared" si="27"/>
        <v>1.2380952380952381</v>
      </c>
      <c r="N102"/>
    </row>
    <row r="103" spans="1:14" ht="18" customHeight="1">
      <c r="A103" s="574" t="s">
        <v>111</v>
      </c>
      <c r="B103" s="583">
        <f>B92-B102</f>
        <v>127.61000000000001</v>
      </c>
      <c r="C103" s="594">
        <v>127.63</v>
      </c>
      <c r="D103" s="584">
        <f t="shared" si="21"/>
        <v>-1.999999999998181E-2</v>
      </c>
      <c r="E103" s="576">
        <f t="shared" si="22"/>
        <v>0.99984329703047892</v>
      </c>
      <c r="F103" s="583">
        <f>F92-F102</f>
        <v>130.57</v>
      </c>
      <c r="G103" s="586">
        <v>130.36000000000001</v>
      </c>
      <c r="H103" s="588">
        <f t="shared" si="23"/>
        <v>0.20999999999997954</v>
      </c>
      <c r="I103" s="586">
        <f t="shared" si="24"/>
        <v>-2.9599999999999795</v>
      </c>
      <c r="J103" s="579">
        <f t="shared" si="25"/>
        <v>0.97733016772612402</v>
      </c>
      <c r="K103" s="599">
        <f>K92-K102</f>
        <v>125.88999999999999</v>
      </c>
      <c r="L103" s="597">
        <f>K103</f>
        <v>125.88999999999999</v>
      </c>
      <c r="M103" s="581">
        <f t="shared" si="27"/>
        <v>1.0136627214234653</v>
      </c>
      <c r="N103" s="574"/>
    </row>
    <row r="104" spans="1:14" ht="18" customHeight="1">
      <c r="A104" s="591" t="s">
        <v>112</v>
      </c>
      <c r="B104" s="575">
        <f>B102/B92</f>
        <v>9.2454306237109721E-2</v>
      </c>
      <c r="C104" s="598">
        <v>9.2441157647728089E-2</v>
      </c>
      <c r="D104" s="576">
        <f t="shared" si="21"/>
        <v>1.3148589381631326E-5</v>
      </c>
      <c r="E104" s="576">
        <f t="shared" si="22"/>
        <v>1.0001422373942106</v>
      </c>
      <c r="F104" s="575">
        <f>F102/F92</f>
        <v>0.11219147344801796</v>
      </c>
      <c r="G104" s="577">
        <v>0.11235189976848699</v>
      </c>
      <c r="H104" s="578">
        <f t="shared" si="23"/>
        <v>-1.6042632046903149E-4</v>
      </c>
      <c r="I104" s="577">
        <f t="shared" si="24"/>
        <v>-1.9737167210908235E-2</v>
      </c>
      <c r="J104" s="579">
        <f t="shared" si="25"/>
        <v>0.82407604959343794</v>
      </c>
      <c r="K104" s="600">
        <f>K102/K92</f>
        <v>7.69851162108659E-2</v>
      </c>
      <c r="L104" s="580">
        <f>K104</f>
        <v>7.69851162108659E-2</v>
      </c>
      <c r="M104" s="581">
        <f t="shared" si="27"/>
        <v>1.2009374121599423</v>
      </c>
      <c r="N104" s="591"/>
    </row>
    <row r="105" spans="1:14" s="85" customFormat="1" ht="18" customHeight="1">
      <c r="A105" s="3" t="s">
        <v>27</v>
      </c>
      <c r="B105" s="99">
        <v>5.0199999999999996</v>
      </c>
      <c r="C105" s="383">
        <v>4.92</v>
      </c>
      <c r="D105" s="384">
        <f t="shared" si="21"/>
        <v>9.9999999999999645E-2</v>
      </c>
      <c r="E105" s="385">
        <f t="shared" si="22"/>
        <v>1.0203252032520325</v>
      </c>
      <c r="F105" s="99">
        <v>4.97</v>
      </c>
      <c r="G105" s="196">
        <v>4.97</v>
      </c>
      <c r="H105" s="196">
        <f t="shared" si="23"/>
        <v>0</v>
      </c>
      <c r="I105" s="370">
        <f t="shared" si="24"/>
        <v>4.9999999999999822E-2</v>
      </c>
      <c r="J105" s="7">
        <f t="shared" si="25"/>
        <v>1.0100603621730382</v>
      </c>
      <c r="K105" s="104">
        <v>4.8499999999999996</v>
      </c>
      <c r="L105" s="70">
        <f t="shared" si="26"/>
        <v>0.16999999999999993</v>
      </c>
      <c r="M105" s="398">
        <f t="shared" si="27"/>
        <v>1.0350515463917527</v>
      </c>
      <c r="N105"/>
    </row>
    <row r="106" spans="1:14" s="609" customFormat="1" ht="18" customHeight="1">
      <c r="A106" s="3" t="s">
        <v>28</v>
      </c>
      <c r="B106" s="99">
        <v>2.1800000000000002</v>
      </c>
      <c r="C106" s="383">
        <v>2.1800000000000002</v>
      </c>
      <c r="D106" s="384">
        <f t="shared" si="21"/>
        <v>0</v>
      </c>
      <c r="E106" s="385">
        <f t="shared" si="22"/>
        <v>1</v>
      </c>
      <c r="F106" s="99">
        <v>2.2799999999999998</v>
      </c>
      <c r="G106" s="196">
        <v>2.2799999999999998</v>
      </c>
      <c r="H106" s="196">
        <f t="shared" si="23"/>
        <v>0</v>
      </c>
      <c r="I106" s="370">
        <f t="shared" si="24"/>
        <v>-9.9999999999999645E-2</v>
      </c>
      <c r="J106" s="7">
        <f t="shared" si="25"/>
        <v>0.95614035087719318</v>
      </c>
      <c r="K106" s="104">
        <v>2.2799999999999998</v>
      </c>
      <c r="L106" s="70">
        <f t="shared" si="26"/>
        <v>-9.9999999999999645E-2</v>
      </c>
      <c r="M106" s="398">
        <f t="shared" si="27"/>
        <v>0.95614035087719318</v>
      </c>
      <c r="N106"/>
    </row>
    <row r="107" spans="1:14" ht="18" customHeight="1">
      <c r="A107" s="3" t="s">
        <v>29</v>
      </c>
      <c r="B107" s="99">
        <v>0.9</v>
      </c>
      <c r="C107" s="383">
        <v>0.9</v>
      </c>
      <c r="D107" s="384">
        <f t="shared" si="21"/>
        <v>0</v>
      </c>
      <c r="E107" s="385">
        <f t="shared" si="22"/>
        <v>1</v>
      </c>
      <c r="F107" s="99">
        <v>0.8</v>
      </c>
      <c r="G107" s="196">
        <v>0.8</v>
      </c>
      <c r="H107" s="196">
        <f t="shared" si="23"/>
        <v>0</v>
      </c>
      <c r="I107" s="370">
        <f t="shared" si="24"/>
        <v>9.9999999999999978E-2</v>
      </c>
      <c r="J107" s="7">
        <f t="shared" si="25"/>
        <v>1.125</v>
      </c>
      <c r="K107" s="104">
        <v>0.8</v>
      </c>
      <c r="L107" s="70">
        <f t="shared" si="26"/>
        <v>9.9999999999999978E-2</v>
      </c>
      <c r="M107" s="398">
        <f t="shared" si="27"/>
        <v>1.125</v>
      </c>
    </row>
    <row r="108" spans="1:14" ht="18" customHeight="1">
      <c r="A108" s="98" t="s">
        <v>30</v>
      </c>
      <c r="B108" s="99">
        <v>7.69</v>
      </c>
      <c r="C108" s="383">
        <v>7.49</v>
      </c>
      <c r="D108" s="384">
        <f t="shared" si="21"/>
        <v>0.20000000000000018</v>
      </c>
      <c r="E108" s="385">
        <f t="shared" si="22"/>
        <v>1.026702269692924</v>
      </c>
      <c r="F108" s="99">
        <v>9.2899999999999991</v>
      </c>
      <c r="G108" s="196">
        <v>9.19</v>
      </c>
      <c r="H108" s="196">
        <f t="shared" si="23"/>
        <v>9.9999999999999645E-2</v>
      </c>
      <c r="I108" s="370">
        <f t="shared" si="24"/>
        <v>-1.5999999999999988</v>
      </c>
      <c r="J108" s="24">
        <f t="shared" si="25"/>
        <v>0.82777179763186237</v>
      </c>
      <c r="K108" s="104">
        <v>8.0399999999999991</v>
      </c>
      <c r="L108" s="70">
        <f t="shared" si="26"/>
        <v>-0.34999999999999876</v>
      </c>
      <c r="M108" s="398">
        <f t="shared" si="27"/>
        <v>0.9564676616915424</v>
      </c>
    </row>
    <row r="109" spans="1:14" ht="18" customHeight="1">
      <c r="A109" s="34" t="s">
        <v>31</v>
      </c>
      <c r="B109" s="81">
        <v>5</v>
      </c>
      <c r="C109" s="386">
        <v>5</v>
      </c>
      <c r="D109" s="387">
        <f t="shared" si="21"/>
        <v>0</v>
      </c>
      <c r="E109" s="388">
        <f t="shared" si="22"/>
        <v>1</v>
      </c>
      <c r="F109" s="81">
        <v>4.7</v>
      </c>
      <c r="G109" s="200">
        <v>4.7</v>
      </c>
      <c r="H109" s="200">
        <f t="shared" si="23"/>
        <v>0</v>
      </c>
      <c r="I109" s="371">
        <f t="shared" si="24"/>
        <v>0.29999999999999982</v>
      </c>
      <c r="J109" s="22">
        <f t="shared" si="25"/>
        <v>1.0638297872340425</v>
      </c>
      <c r="K109" s="107">
        <v>4.2</v>
      </c>
      <c r="L109" s="399">
        <f t="shared" si="26"/>
        <v>0.79999999999999982</v>
      </c>
      <c r="M109" s="400">
        <f t="shared" si="27"/>
        <v>1.1904761904761905</v>
      </c>
    </row>
    <row r="110" spans="1:14" s="193" customFormat="1" ht="18" customHeight="1">
      <c r="A110" s="102" t="s">
        <v>32</v>
      </c>
      <c r="B110" s="113">
        <v>31.1</v>
      </c>
      <c r="C110" s="377">
        <v>30.2</v>
      </c>
      <c r="D110" s="378">
        <f t="shared" si="21"/>
        <v>0.90000000000000213</v>
      </c>
      <c r="E110" s="379">
        <f t="shared" si="22"/>
        <v>1.0298013245033113</v>
      </c>
      <c r="F110" s="113">
        <v>28.05</v>
      </c>
      <c r="G110" s="255">
        <v>28.05</v>
      </c>
      <c r="H110" s="255">
        <f t="shared" si="23"/>
        <v>0</v>
      </c>
      <c r="I110" s="251">
        <f t="shared" si="24"/>
        <v>3.0500000000000007</v>
      </c>
      <c r="J110" s="110">
        <f t="shared" si="25"/>
        <v>1.1087344028520498</v>
      </c>
      <c r="K110" s="111">
        <v>26.74</v>
      </c>
      <c r="L110" s="394">
        <f t="shared" si="26"/>
        <v>4.360000000000003</v>
      </c>
      <c r="M110" s="395">
        <f t="shared" si="27"/>
        <v>1.1630516080777862</v>
      </c>
      <c r="N110" s="102"/>
    </row>
    <row r="111" spans="1:14" ht="18" customHeight="1">
      <c r="A111" s="3" t="s">
        <v>33</v>
      </c>
      <c r="B111" s="99">
        <v>20</v>
      </c>
      <c r="C111" s="383">
        <v>19</v>
      </c>
      <c r="D111" s="384">
        <f t="shared" si="21"/>
        <v>1</v>
      </c>
      <c r="E111" s="385">
        <f t="shared" si="22"/>
        <v>1.0526315789473684</v>
      </c>
      <c r="F111" s="99">
        <v>17</v>
      </c>
      <c r="G111" s="196">
        <v>17</v>
      </c>
      <c r="H111" s="196">
        <f t="shared" si="23"/>
        <v>0</v>
      </c>
      <c r="I111" s="370">
        <f t="shared" si="24"/>
        <v>3</v>
      </c>
      <c r="J111" s="7">
        <f t="shared" si="25"/>
        <v>1.1764705882352942</v>
      </c>
      <c r="K111" s="104">
        <v>14</v>
      </c>
      <c r="L111" s="70">
        <f t="shared" si="26"/>
        <v>6</v>
      </c>
      <c r="M111" s="398">
        <f t="shared" si="27"/>
        <v>1.4285714285714286</v>
      </c>
    </row>
    <row r="112" spans="1:14" s="102" customFormat="1" ht="18" customHeight="1">
      <c r="A112" s="3" t="s">
        <v>34</v>
      </c>
      <c r="B112" s="99">
        <v>2.1</v>
      </c>
      <c r="C112" s="383">
        <v>2.1</v>
      </c>
      <c r="D112" s="384">
        <f t="shared" si="21"/>
        <v>0</v>
      </c>
      <c r="E112" s="385">
        <f t="shared" si="22"/>
        <v>1</v>
      </c>
      <c r="F112" s="99">
        <v>2.1</v>
      </c>
      <c r="G112" s="196">
        <v>2.1</v>
      </c>
      <c r="H112" s="196">
        <f t="shared" si="23"/>
        <v>0</v>
      </c>
      <c r="I112" s="370">
        <f t="shared" si="24"/>
        <v>0</v>
      </c>
      <c r="J112" s="7">
        <f t="shared" si="25"/>
        <v>1</v>
      </c>
      <c r="K112" s="104">
        <v>2.1</v>
      </c>
      <c r="L112" s="70">
        <f t="shared" si="26"/>
        <v>0</v>
      </c>
      <c r="M112" s="398">
        <f t="shared" si="27"/>
        <v>1</v>
      </c>
      <c r="N112"/>
    </row>
    <row r="113" spans="1:14" s="103" customFormat="1" ht="18" customHeight="1">
      <c r="A113" s="98" t="s">
        <v>35</v>
      </c>
      <c r="B113" s="99">
        <v>3.5</v>
      </c>
      <c r="C113" s="383">
        <v>3.6</v>
      </c>
      <c r="D113" s="384">
        <f t="shared" si="21"/>
        <v>-0.10000000000000009</v>
      </c>
      <c r="E113" s="385">
        <f t="shared" si="22"/>
        <v>0.97222222222222221</v>
      </c>
      <c r="F113" s="99">
        <v>3.6</v>
      </c>
      <c r="G113" s="196">
        <v>3.6</v>
      </c>
      <c r="H113" s="196">
        <f t="shared" si="23"/>
        <v>0</v>
      </c>
      <c r="I113" s="370">
        <f t="shared" si="24"/>
        <v>-0.10000000000000009</v>
      </c>
      <c r="J113" s="24">
        <f t="shared" si="25"/>
        <v>0.97222222222222221</v>
      </c>
      <c r="K113" s="104">
        <v>5.0999999999999996</v>
      </c>
      <c r="L113" s="70">
        <f t="shared" si="26"/>
        <v>-1.5999999999999996</v>
      </c>
      <c r="M113" s="398">
        <f t="shared" si="27"/>
        <v>0.68627450980392157</v>
      </c>
      <c r="N113" s="85"/>
    </row>
    <row r="114" spans="1:14" s="103" customFormat="1" ht="18" customHeight="1">
      <c r="A114" s="601" t="s">
        <v>96</v>
      </c>
      <c r="B114" s="610">
        <f>B110-B111-B112-B113</f>
        <v>5.5000000000000018</v>
      </c>
      <c r="C114" s="611">
        <v>5.5</v>
      </c>
      <c r="D114" s="612">
        <f t="shared" si="21"/>
        <v>0</v>
      </c>
      <c r="E114" s="604">
        <f t="shared" si="22"/>
        <v>1.0000000000000002</v>
      </c>
      <c r="F114" s="610">
        <f>F110-F111-F112-F113</f>
        <v>5.3500000000000014</v>
      </c>
      <c r="G114" s="613">
        <v>5.3500000000000014</v>
      </c>
      <c r="H114" s="614">
        <f t="shared" si="23"/>
        <v>0</v>
      </c>
      <c r="I114" s="613">
        <f t="shared" si="24"/>
        <v>0.15000000000000036</v>
      </c>
      <c r="J114" s="606">
        <f t="shared" si="25"/>
        <v>1.0280373831775702</v>
      </c>
      <c r="K114" s="610">
        <f>K110-K111-K112-K113</f>
        <v>5.5399999999999991</v>
      </c>
      <c r="L114" s="615">
        <f t="shared" si="26"/>
        <v>-3.9999999999997371E-2</v>
      </c>
      <c r="M114" s="608">
        <f t="shared" si="27"/>
        <v>0.99277978339350226</v>
      </c>
      <c r="N114" s="609"/>
    </row>
    <row r="115" spans="1:14" s="102" customFormat="1" ht="18" customHeight="1">
      <c r="A115"/>
      <c r="B115"/>
      <c r="C115"/>
      <c r="D115"/>
      <c r="E115" s="304"/>
      <c r="F115"/>
      <c r="G115"/>
      <c r="H115"/>
      <c r="I115"/>
      <c r="J115" s="304"/>
      <c r="K115"/>
      <c r="L115"/>
      <c r="M115" s="304"/>
      <c r="N115"/>
    </row>
    <row r="116" spans="1:14" ht="18" customHeight="1">
      <c r="A116" s="2" t="s">
        <v>284</v>
      </c>
    </row>
    <row r="117" spans="1:14" ht="18" customHeight="1">
      <c r="A117" s="21"/>
      <c r="B117" s="21"/>
      <c r="C117" s="21"/>
      <c r="D117" s="21"/>
      <c r="E117" s="305"/>
      <c r="F117" s="21"/>
      <c r="G117" s="21"/>
      <c r="H117" s="21"/>
      <c r="I117" s="21"/>
      <c r="J117" s="305"/>
      <c r="K117" s="21"/>
      <c r="L117" s="21"/>
      <c r="M117" s="305"/>
    </row>
    <row r="118" spans="1:14" ht="60" customHeight="1">
      <c r="A118" s="118" t="s">
        <v>58</v>
      </c>
      <c r="B118" s="332" t="s">
        <v>285</v>
      </c>
      <c r="C118" s="372" t="s">
        <v>286</v>
      </c>
      <c r="D118" s="373" t="s">
        <v>287</v>
      </c>
      <c r="E118" s="646" t="s">
        <v>288</v>
      </c>
      <c r="F118" s="332" t="s">
        <v>227</v>
      </c>
      <c r="G118" s="120" t="s">
        <v>239</v>
      </c>
      <c r="H118" s="254" t="s">
        <v>240</v>
      </c>
      <c r="I118" s="369" t="s">
        <v>289</v>
      </c>
      <c r="J118" s="306" t="s">
        <v>290</v>
      </c>
      <c r="K118" s="332" t="s">
        <v>122</v>
      </c>
      <c r="L118" s="389" t="s">
        <v>291</v>
      </c>
      <c r="M118" s="650" t="s">
        <v>292</v>
      </c>
      <c r="N118" s="193"/>
    </row>
    <row r="119" spans="1:14" ht="18" customHeight="1">
      <c r="A119" s="10"/>
      <c r="B119" s="333" t="s">
        <v>16</v>
      </c>
      <c r="C119" s="20" t="s">
        <v>16</v>
      </c>
      <c r="D119" s="375" t="s">
        <v>16</v>
      </c>
      <c r="E119" s="647" t="s">
        <v>1</v>
      </c>
      <c r="F119" s="335" t="s">
        <v>16</v>
      </c>
      <c r="G119" s="27" t="s">
        <v>16</v>
      </c>
      <c r="H119" s="6" t="s">
        <v>16</v>
      </c>
      <c r="I119" s="27" t="s">
        <v>16</v>
      </c>
      <c r="J119" s="307" t="s">
        <v>1</v>
      </c>
      <c r="K119" s="333" t="s">
        <v>16</v>
      </c>
      <c r="L119" s="16" t="s">
        <v>16</v>
      </c>
      <c r="M119" s="651" t="s">
        <v>1</v>
      </c>
    </row>
    <row r="120" spans="1:14" s="102" customFormat="1" ht="18" customHeight="1">
      <c r="A120" s="102" t="s">
        <v>17</v>
      </c>
      <c r="B120" s="108">
        <v>737.54</v>
      </c>
      <c r="C120" s="377">
        <v>737.05</v>
      </c>
      <c r="D120" s="378">
        <f>B120-C120</f>
        <v>0.49000000000000909</v>
      </c>
      <c r="E120" s="379">
        <f>B120/C120</f>
        <v>1.000664812427922</v>
      </c>
      <c r="F120" s="108">
        <v>738.67</v>
      </c>
      <c r="G120" s="250">
        <v>739.29</v>
      </c>
      <c r="H120" s="255">
        <f>F120-G120</f>
        <v>-0.62000000000000455</v>
      </c>
      <c r="I120" s="251">
        <f>B120-F120</f>
        <v>-1.1299999999999955</v>
      </c>
      <c r="J120" s="110">
        <f>B120/F120</f>
        <v>0.99847022350982173</v>
      </c>
      <c r="K120" s="111">
        <v>711.87</v>
      </c>
      <c r="L120" s="394">
        <f>B120-K120</f>
        <v>25.669999999999959</v>
      </c>
      <c r="M120" s="395">
        <f>B120/K120</f>
        <v>1.036059954767022</v>
      </c>
      <c r="N120" s="103"/>
    </row>
    <row r="121" spans="1:14" ht="18" customHeight="1">
      <c r="A121" s="102" t="s">
        <v>18</v>
      </c>
      <c r="B121" s="113">
        <v>31.73</v>
      </c>
      <c r="C121" s="377">
        <v>31.73</v>
      </c>
      <c r="D121" s="378">
        <f t="shared" ref="D121:D142" si="28">B121-C121</f>
        <v>0</v>
      </c>
      <c r="E121" s="379">
        <f t="shared" ref="E121:E142" si="29">B121/C121</f>
        <v>1</v>
      </c>
      <c r="F121" s="113">
        <v>31.68</v>
      </c>
      <c r="G121" s="251">
        <v>31.68</v>
      </c>
      <c r="H121" s="255">
        <f t="shared" ref="H121:H142" si="30">F121-G121</f>
        <v>0</v>
      </c>
      <c r="I121" s="251">
        <f t="shared" ref="I121:I142" si="31">B121-F121</f>
        <v>5.0000000000000711E-2</v>
      </c>
      <c r="J121" s="110">
        <f t="shared" ref="J121:J142" si="32">B121/F121</f>
        <v>1.0015782828282829</v>
      </c>
      <c r="K121" s="111">
        <v>31.94</v>
      </c>
      <c r="L121" s="394">
        <f t="shared" ref="L121:L142" si="33">B121-K121</f>
        <v>-0.21000000000000085</v>
      </c>
      <c r="M121" s="395">
        <f t="shared" ref="M121:M142" si="34">B121/K121</f>
        <v>0.99342517219787096</v>
      </c>
      <c r="N121" s="103"/>
    </row>
    <row r="122" spans="1:14" ht="18" customHeight="1">
      <c r="A122" s="363" t="s">
        <v>19</v>
      </c>
      <c r="B122" s="364">
        <v>705.81</v>
      </c>
      <c r="C122" s="380">
        <v>705.31</v>
      </c>
      <c r="D122" s="381">
        <f t="shared" si="28"/>
        <v>0.5</v>
      </c>
      <c r="E122" s="382">
        <f t="shared" si="29"/>
        <v>1.0007089081396832</v>
      </c>
      <c r="F122" s="364">
        <v>706.99</v>
      </c>
      <c r="G122" s="365">
        <v>707.62</v>
      </c>
      <c r="H122" s="366">
        <f t="shared" si="30"/>
        <v>-0.62999999999999545</v>
      </c>
      <c r="I122" s="365">
        <f t="shared" si="31"/>
        <v>-1.1800000000000637</v>
      </c>
      <c r="J122" s="367">
        <f t="shared" si="32"/>
        <v>0.99833095234727498</v>
      </c>
      <c r="K122" s="368">
        <v>679.92</v>
      </c>
      <c r="L122" s="396">
        <f t="shared" si="33"/>
        <v>25.889999999999986</v>
      </c>
      <c r="M122" s="397">
        <f t="shared" si="34"/>
        <v>1.0380780091775503</v>
      </c>
      <c r="N122" s="103"/>
    </row>
    <row r="123" spans="1:14" ht="18" customHeight="1">
      <c r="A123" s="102" t="s">
        <v>20</v>
      </c>
      <c r="B123" s="113">
        <v>148.35</v>
      </c>
      <c r="C123" s="377">
        <v>149.65</v>
      </c>
      <c r="D123" s="378">
        <f t="shared" si="28"/>
        <v>-1.3000000000000114</v>
      </c>
      <c r="E123" s="379">
        <f t="shared" si="29"/>
        <v>0.99131306381556961</v>
      </c>
      <c r="F123" s="113">
        <v>152.34</v>
      </c>
      <c r="G123" s="251">
        <v>152.56</v>
      </c>
      <c r="H123" s="255">
        <f t="shared" si="30"/>
        <v>-0.21999999999999886</v>
      </c>
      <c r="I123" s="251">
        <f t="shared" si="31"/>
        <v>-3.9900000000000091</v>
      </c>
      <c r="J123" s="110">
        <f t="shared" si="32"/>
        <v>0.97380858605750287</v>
      </c>
      <c r="K123" s="111">
        <v>150.76</v>
      </c>
      <c r="L123" s="394">
        <f t="shared" si="33"/>
        <v>-2.4099999999999966</v>
      </c>
      <c r="M123" s="395">
        <f t="shared" si="34"/>
        <v>0.98401432740780048</v>
      </c>
      <c r="N123" s="102"/>
    </row>
    <row r="124" spans="1:14" ht="18" customHeight="1">
      <c r="A124" s="3" t="s">
        <v>21</v>
      </c>
      <c r="B124" s="99">
        <v>5.9</v>
      </c>
      <c r="C124" s="383">
        <v>6</v>
      </c>
      <c r="D124" s="384">
        <f t="shared" si="28"/>
        <v>-9.9999999999999645E-2</v>
      </c>
      <c r="E124" s="385">
        <f t="shared" si="29"/>
        <v>0.98333333333333339</v>
      </c>
      <c r="F124" s="99">
        <v>5.8</v>
      </c>
      <c r="G124" s="252">
        <v>5.9</v>
      </c>
      <c r="H124" s="196">
        <f t="shared" si="30"/>
        <v>-0.10000000000000053</v>
      </c>
      <c r="I124" s="370">
        <f t="shared" si="31"/>
        <v>0.10000000000000053</v>
      </c>
      <c r="J124" s="7">
        <f t="shared" si="32"/>
        <v>1.017241379310345</v>
      </c>
      <c r="K124" s="104">
        <v>5.9</v>
      </c>
      <c r="L124" s="70">
        <f t="shared" si="33"/>
        <v>0</v>
      </c>
      <c r="M124" s="398">
        <f t="shared" si="34"/>
        <v>1</v>
      </c>
    </row>
    <row r="125" spans="1:14" ht="18" customHeight="1">
      <c r="A125" s="3" t="s">
        <v>22</v>
      </c>
      <c r="B125" s="99">
        <v>7</v>
      </c>
      <c r="C125" s="383">
        <v>8</v>
      </c>
      <c r="D125" s="384">
        <f t="shared" si="28"/>
        <v>-1</v>
      </c>
      <c r="E125" s="385">
        <f t="shared" si="29"/>
        <v>0.875</v>
      </c>
      <c r="F125" s="99">
        <v>7.75</v>
      </c>
      <c r="G125" s="252">
        <v>7.96</v>
      </c>
      <c r="H125" s="196">
        <f t="shared" si="30"/>
        <v>-0.20999999999999996</v>
      </c>
      <c r="I125" s="370">
        <f t="shared" si="31"/>
        <v>-0.75</v>
      </c>
      <c r="J125" s="7">
        <f t="shared" si="32"/>
        <v>0.90322580645161288</v>
      </c>
      <c r="K125" s="104">
        <v>7.13</v>
      </c>
      <c r="L125" s="70">
        <f t="shared" si="33"/>
        <v>-0.12999999999999989</v>
      </c>
      <c r="M125" s="398">
        <f t="shared" si="34"/>
        <v>0.98176718092566617</v>
      </c>
    </row>
    <row r="126" spans="1:14" ht="18" customHeight="1">
      <c r="A126" s="3" t="s">
        <v>23</v>
      </c>
      <c r="B126" s="99">
        <v>8.1999999999999993</v>
      </c>
      <c r="C126" s="383">
        <v>8.4</v>
      </c>
      <c r="D126" s="384">
        <f t="shared" si="28"/>
        <v>-0.20000000000000107</v>
      </c>
      <c r="E126" s="385">
        <f t="shared" si="29"/>
        <v>0.97619047619047605</v>
      </c>
      <c r="F126" s="99">
        <v>10.29</v>
      </c>
      <c r="G126" s="252">
        <v>10.199999999999999</v>
      </c>
      <c r="H126" s="196">
        <f t="shared" si="30"/>
        <v>8.9999999999999858E-2</v>
      </c>
      <c r="I126" s="370">
        <f t="shared" si="31"/>
        <v>-2.09</v>
      </c>
      <c r="J126" s="7">
        <f t="shared" si="32"/>
        <v>0.79689018464528671</v>
      </c>
      <c r="K126" s="104">
        <v>7.89</v>
      </c>
      <c r="L126" s="70">
        <f t="shared" si="33"/>
        <v>0.30999999999999961</v>
      </c>
      <c r="M126" s="398">
        <f t="shared" si="34"/>
        <v>1.0392902408111533</v>
      </c>
    </row>
    <row r="127" spans="1:14" ht="18" customHeight="1">
      <c r="A127" s="34" t="s">
        <v>55</v>
      </c>
      <c r="B127" s="81">
        <v>127.25</v>
      </c>
      <c r="C127" s="386">
        <v>127.25</v>
      </c>
      <c r="D127" s="387">
        <f t="shared" si="28"/>
        <v>0</v>
      </c>
      <c r="E127" s="388">
        <f t="shared" si="29"/>
        <v>1</v>
      </c>
      <c r="F127" s="81">
        <v>128.5</v>
      </c>
      <c r="G127" s="253">
        <v>128.5</v>
      </c>
      <c r="H127" s="200">
        <f t="shared" si="30"/>
        <v>0</v>
      </c>
      <c r="I127" s="371">
        <f t="shared" si="31"/>
        <v>-1.25</v>
      </c>
      <c r="J127" s="22">
        <f t="shared" si="32"/>
        <v>0.99027237354085607</v>
      </c>
      <c r="K127" s="107">
        <v>129.85</v>
      </c>
      <c r="L127" s="399">
        <f t="shared" si="33"/>
        <v>-2.5999999999999943</v>
      </c>
      <c r="M127" s="400">
        <f t="shared" si="34"/>
        <v>0.97997689641894503</v>
      </c>
    </row>
    <row r="128" spans="1:14" s="102" customFormat="1" ht="18" customHeight="1">
      <c r="A128" s="102" t="s">
        <v>24</v>
      </c>
      <c r="B128" s="113">
        <v>276.69</v>
      </c>
      <c r="C128" s="377">
        <v>275.89</v>
      </c>
      <c r="D128" s="378">
        <f t="shared" si="28"/>
        <v>0.80000000000001137</v>
      </c>
      <c r="E128" s="379">
        <f t="shared" si="29"/>
        <v>1.0028997064047265</v>
      </c>
      <c r="F128" s="113">
        <v>278.06</v>
      </c>
      <c r="G128" s="251">
        <v>277.48</v>
      </c>
      <c r="H128" s="255">
        <f t="shared" si="30"/>
        <v>0.57999999999998408</v>
      </c>
      <c r="I128" s="251">
        <f t="shared" si="31"/>
        <v>-1.3700000000000045</v>
      </c>
      <c r="J128" s="110">
        <f t="shared" si="32"/>
        <v>0.99507300582608071</v>
      </c>
      <c r="K128" s="111">
        <v>264.7</v>
      </c>
      <c r="L128" s="394">
        <f t="shared" si="33"/>
        <v>11.990000000000009</v>
      </c>
      <c r="M128" s="395">
        <f t="shared" si="34"/>
        <v>1.0452965621458254</v>
      </c>
    </row>
    <row r="129" spans="1:14" ht="18" customHeight="1">
      <c r="A129" s="3" t="s">
        <v>25</v>
      </c>
      <c r="B129" s="99">
        <v>11.7</v>
      </c>
      <c r="C129" s="383">
        <v>11.7</v>
      </c>
      <c r="D129" s="384">
        <f t="shared" si="28"/>
        <v>0</v>
      </c>
      <c r="E129" s="385">
        <f t="shared" si="29"/>
        <v>1</v>
      </c>
      <c r="F129" s="99">
        <v>11.9</v>
      </c>
      <c r="G129" s="252">
        <v>11.9</v>
      </c>
      <c r="H129" s="196">
        <f t="shared" si="30"/>
        <v>0</v>
      </c>
      <c r="I129" s="370">
        <f t="shared" si="31"/>
        <v>-0.20000000000000107</v>
      </c>
      <c r="J129" s="7">
        <f t="shared" si="32"/>
        <v>0.98319327731092432</v>
      </c>
      <c r="K129" s="104">
        <v>11.1</v>
      </c>
      <c r="L129" s="70">
        <f t="shared" si="33"/>
        <v>0.59999999999999964</v>
      </c>
      <c r="M129" s="398">
        <f t="shared" si="34"/>
        <v>1.0540540540540539</v>
      </c>
    </row>
    <row r="130" spans="1:14" ht="18" customHeight="1">
      <c r="A130" s="3" t="s">
        <v>26</v>
      </c>
      <c r="B130" s="99">
        <v>116</v>
      </c>
      <c r="C130" s="383">
        <v>116</v>
      </c>
      <c r="D130" s="384">
        <f t="shared" si="28"/>
        <v>0</v>
      </c>
      <c r="E130" s="385">
        <f t="shared" si="29"/>
        <v>1</v>
      </c>
      <c r="F130" s="99">
        <v>118.5</v>
      </c>
      <c r="G130" s="252">
        <v>118.5</v>
      </c>
      <c r="H130" s="196">
        <f t="shared" si="30"/>
        <v>0</v>
      </c>
      <c r="I130" s="370">
        <f t="shared" si="31"/>
        <v>-2.5</v>
      </c>
      <c r="J130" s="7">
        <f t="shared" si="32"/>
        <v>0.97890295358649793</v>
      </c>
      <c r="K130" s="104">
        <v>112</v>
      </c>
      <c r="L130" s="70">
        <f t="shared" si="33"/>
        <v>4</v>
      </c>
      <c r="M130" s="398">
        <f t="shared" si="34"/>
        <v>1.0357142857142858</v>
      </c>
    </row>
    <row r="131" spans="1:14" s="85" customFormat="1" ht="18" customHeight="1">
      <c r="A131" s="574" t="s">
        <v>113</v>
      </c>
      <c r="B131" s="583">
        <f>B120-B130</f>
        <v>621.54</v>
      </c>
      <c r="C131" s="594">
        <v>621.04999999999995</v>
      </c>
      <c r="D131" s="584">
        <f t="shared" si="28"/>
        <v>0.49000000000000909</v>
      </c>
      <c r="E131" s="576">
        <f t="shared" si="29"/>
        <v>1.0007889863940103</v>
      </c>
      <c r="F131" s="583">
        <f>F120-F130</f>
        <v>620.16999999999996</v>
      </c>
      <c r="G131" s="586">
        <v>620.79</v>
      </c>
      <c r="H131" s="588">
        <f t="shared" si="30"/>
        <v>-0.62000000000000455</v>
      </c>
      <c r="I131" s="586">
        <f t="shared" si="31"/>
        <v>1.3700000000000045</v>
      </c>
      <c r="J131" s="579">
        <f t="shared" si="32"/>
        <v>1.0022090717061451</v>
      </c>
      <c r="K131" s="599">
        <f>K120-K130</f>
        <v>599.87</v>
      </c>
      <c r="L131" s="597">
        <f>K131</f>
        <v>599.87</v>
      </c>
      <c r="M131" s="581">
        <f t="shared" si="34"/>
        <v>1.0361244936402887</v>
      </c>
      <c r="N131" s="574"/>
    </row>
    <row r="132" spans="1:14" s="609" customFormat="1" ht="18" customHeight="1">
      <c r="A132" s="591" t="s">
        <v>114</v>
      </c>
      <c r="B132" s="575">
        <f>B130/B120</f>
        <v>0.15727960517395667</v>
      </c>
      <c r="C132" s="598">
        <v>0.15738416661013502</v>
      </c>
      <c r="D132" s="576">
        <f t="shared" si="28"/>
        <v>-1.0456143617834646E-4</v>
      </c>
      <c r="E132" s="576">
        <f t="shared" si="29"/>
        <v>0.99933562925400643</v>
      </c>
      <c r="F132" s="575">
        <f>F130/F120</f>
        <v>0.16042346379303343</v>
      </c>
      <c r="G132" s="577">
        <v>0.16028892586129936</v>
      </c>
      <c r="H132" s="578">
        <f t="shared" si="30"/>
        <v>1.3453793173406892E-4</v>
      </c>
      <c r="I132" s="577">
        <f t="shared" si="31"/>
        <v>-3.1438586190767615E-3</v>
      </c>
      <c r="J132" s="579">
        <f t="shared" si="32"/>
        <v>0.98040275066537186</v>
      </c>
      <c r="K132" s="600">
        <f>K130/K120</f>
        <v>0.15733209715256999</v>
      </c>
      <c r="L132" s="580">
        <f>K132</f>
        <v>0.15733209715256999</v>
      </c>
      <c r="M132" s="581">
        <f t="shared" si="34"/>
        <v>0.99966636192129055</v>
      </c>
      <c r="N132" s="591"/>
    </row>
    <row r="133" spans="1:14" ht="18" customHeight="1">
      <c r="A133" s="3" t="s">
        <v>27</v>
      </c>
      <c r="B133" s="99">
        <v>40.07</v>
      </c>
      <c r="C133" s="383">
        <v>39.869999999999997</v>
      </c>
      <c r="D133" s="384">
        <f t="shared" si="28"/>
        <v>0.20000000000000284</v>
      </c>
      <c r="E133" s="385">
        <f t="shared" si="29"/>
        <v>1.0050163029847003</v>
      </c>
      <c r="F133" s="99">
        <v>39.22</v>
      </c>
      <c r="G133" s="252">
        <v>39.1</v>
      </c>
      <c r="H133" s="196">
        <f t="shared" si="30"/>
        <v>0.11999999999999744</v>
      </c>
      <c r="I133" s="370">
        <f t="shared" si="31"/>
        <v>0.85000000000000142</v>
      </c>
      <c r="J133" s="7">
        <f t="shared" si="32"/>
        <v>1.0216726160122387</v>
      </c>
      <c r="K133" s="104">
        <v>37.770000000000003</v>
      </c>
      <c r="L133" s="70">
        <f t="shared" si="33"/>
        <v>2.2999999999999972</v>
      </c>
      <c r="M133" s="398">
        <f t="shared" si="34"/>
        <v>1.0608948901244373</v>
      </c>
    </row>
    <row r="134" spans="1:14" ht="18" customHeight="1">
      <c r="A134" s="3" t="s">
        <v>28</v>
      </c>
      <c r="B134" s="99">
        <v>45.38</v>
      </c>
      <c r="C134" s="383">
        <v>45.28</v>
      </c>
      <c r="D134" s="384">
        <f t="shared" si="28"/>
        <v>0.10000000000000142</v>
      </c>
      <c r="E134" s="385">
        <f t="shared" si="29"/>
        <v>1.002208480565371</v>
      </c>
      <c r="F134" s="99">
        <v>44.77</v>
      </c>
      <c r="G134" s="252">
        <v>44.77</v>
      </c>
      <c r="H134" s="196">
        <f t="shared" si="30"/>
        <v>0</v>
      </c>
      <c r="I134" s="370">
        <f t="shared" si="31"/>
        <v>0.60999999999999943</v>
      </c>
      <c r="J134" s="7">
        <f t="shared" si="32"/>
        <v>1.0136251954433773</v>
      </c>
      <c r="K134" s="104">
        <v>43.67</v>
      </c>
      <c r="L134" s="70">
        <f t="shared" si="33"/>
        <v>1.7100000000000009</v>
      </c>
      <c r="M134" s="398">
        <f t="shared" si="34"/>
        <v>1.039157316235402</v>
      </c>
    </row>
    <row r="135" spans="1:14" ht="18" customHeight="1">
      <c r="A135" s="3" t="s">
        <v>29</v>
      </c>
      <c r="B135" s="99">
        <v>25.4</v>
      </c>
      <c r="C135" s="383">
        <v>25.4</v>
      </c>
      <c r="D135" s="384">
        <f t="shared" si="28"/>
        <v>0</v>
      </c>
      <c r="E135" s="385">
        <f t="shared" si="29"/>
        <v>1</v>
      </c>
      <c r="F135" s="99">
        <v>24.5</v>
      </c>
      <c r="G135" s="252">
        <v>24.5</v>
      </c>
      <c r="H135" s="196">
        <f t="shared" si="30"/>
        <v>0</v>
      </c>
      <c r="I135" s="370">
        <f t="shared" si="31"/>
        <v>0.89999999999999858</v>
      </c>
      <c r="J135" s="7">
        <f t="shared" si="32"/>
        <v>1.036734693877551</v>
      </c>
      <c r="K135" s="104">
        <v>24.4</v>
      </c>
      <c r="L135" s="70">
        <f t="shared" si="33"/>
        <v>1</v>
      </c>
      <c r="M135" s="398">
        <f t="shared" si="34"/>
        <v>1.040983606557377</v>
      </c>
    </row>
    <row r="136" spans="1:14" s="193" customFormat="1" ht="18" customHeight="1">
      <c r="A136" s="98" t="s">
        <v>30</v>
      </c>
      <c r="B136" s="99">
        <v>24.14</v>
      </c>
      <c r="C136" s="383">
        <v>23.84</v>
      </c>
      <c r="D136" s="384">
        <f t="shared" si="28"/>
        <v>0.30000000000000071</v>
      </c>
      <c r="E136" s="385">
        <f t="shared" si="29"/>
        <v>1.0125838926174497</v>
      </c>
      <c r="F136" s="99">
        <v>24.87</v>
      </c>
      <c r="G136" s="252">
        <v>24.67</v>
      </c>
      <c r="H136" s="196">
        <f t="shared" si="30"/>
        <v>0.19999999999999929</v>
      </c>
      <c r="I136" s="370">
        <f t="shared" si="31"/>
        <v>-0.73000000000000043</v>
      </c>
      <c r="J136" s="24">
        <f t="shared" si="32"/>
        <v>0.97064736630478488</v>
      </c>
      <c r="K136" s="104">
        <v>22.37</v>
      </c>
      <c r="L136" s="70">
        <f t="shared" si="33"/>
        <v>1.7699999999999996</v>
      </c>
      <c r="M136" s="398">
        <f t="shared" si="34"/>
        <v>1.0791238265534198</v>
      </c>
      <c r="N136"/>
    </row>
    <row r="137" spans="1:14" ht="18" customHeight="1">
      <c r="A137" s="34" t="s">
        <v>31</v>
      </c>
      <c r="B137" s="81">
        <v>99</v>
      </c>
      <c r="C137" s="386">
        <v>99</v>
      </c>
      <c r="D137" s="387">
        <f t="shared" si="28"/>
        <v>0</v>
      </c>
      <c r="E137" s="388">
        <f t="shared" si="29"/>
        <v>1</v>
      </c>
      <c r="F137" s="81">
        <v>97.5</v>
      </c>
      <c r="G137" s="253">
        <v>97.5</v>
      </c>
      <c r="H137" s="200">
        <f t="shared" si="30"/>
        <v>0</v>
      </c>
      <c r="I137" s="371">
        <f t="shared" si="31"/>
        <v>1.5</v>
      </c>
      <c r="J137" s="22">
        <f t="shared" si="32"/>
        <v>1.0153846153846153</v>
      </c>
      <c r="K137" s="107">
        <v>88.55</v>
      </c>
      <c r="L137" s="399">
        <f t="shared" si="33"/>
        <v>10.450000000000003</v>
      </c>
      <c r="M137" s="400">
        <f t="shared" si="34"/>
        <v>1.1180124223602486</v>
      </c>
    </row>
    <row r="138" spans="1:14" s="102" customFormat="1" ht="18" customHeight="1">
      <c r="A138" s="102" t="s">
        <v>32</v>
      </c>
      <c r="B138" s="113">
        <v>82.19</v>
      </c>
      <c r="C138" s="377">
        <v>81.42</v>
      </c>
      <c r="D138" s="378">
        <f t="shared" si="28"/>
        <v>0.76999999999999602</v>
      </c>
      <c r="E138" s="379">
        <f t="shared" si="29"/>
        <v>1.0094571358388602</v>
      </c>
      <c r="F138" s="113">
        <v>79.13</v>
      </c>
      <c r="G138" s="251">
        <v>79.17</v>
      </c>
      <c r="H138" s="255">
        <f t="shared" si="30"/>
        <v>-4.0000000000006253E-2</v>
      </c>
      <c r="I138" s="251">
        <f t="shared" si="31"/>
        <v>3.0600000000000023</v>
      </c>
      <c r="J138" s="110">
        <f t="shared" si="32"/>
        <v>1.038670542145836</v>
      </c>
      <c r="K138" s="111">
        <v>77.78</v>
      </c>
      <c r="L138" s="394">
        <f t="shared" si="33"/>
        <v>4.4099999999999966</v>
      </c>
      <c r="M138" s="395">
        <f t="shared" si="34"/>
        <v>1.0566983800462844</v>
      </c>
    </row>
    <row r="139" spans="1:14" s="103" customFormat="1" ht="18" customHeight="1">
      <c r="A139" s="3" t="s">
        <v>33</v>
      </c>
      <c r="B139" s="99">
        <v>43</v>
      </c>
      <c r="C139" s="383">
        <v>42</v>
      </c>
      <c r="D139" s="384">
        <f t="shared" si="28"/>
        <v>1</v>
      </c>
      <c r="E139" s="385">
        <f t="shared" si="29"/>
        <v>1.0238095238095237</v>
      </c>
      <c r="F139" s="99">
        <v>40</v>
      </c>
      <c r="G139" s="252">
        <v>40</v>
      </c>
      <c r="H139" s="196">
        <f t="shared" si="30"/>
        <v>0</v>
      </c>
      <c r="I139" s="370">
        <f t="shared" si="31"/>
        <v>3</v>
      </c>
      <c r="J139" s="7">
        <f t="shared" si="32"/>
        <v>1.075</v>
      </c>
      <c r="K139" s="104">
        <v>37</v>
      </c>
      <c r="L139" s="70">
        <f t="shared" si="33"/>
        <v>6</v>
      </c>
      <c r="M139" s="398">
        <f t="shared" si="34"/>
        <v>1.1621621621621621</v>
      </c>
      <c r="N139"/>
    </row>
    <row r="140" spans="1:14" s="103" customFormat="1" ht="18" customHeight="1">
      <c r="A140" s="3" t="s">
        <v>34</v>
      </c>
      <c r="B140" s="99">
        <v>6.9</v>
      </c>
      <c r="C140" s="383">
        <v>6.9</v>
      </c>
      <c r="D140" s="384">
        <f t="shared" si="28"/>
        <v>0</v>
      </c>
      <c r="E140" s="385">
        <f t="shared" si="29"/>
        <v>1</v>
      </c>
      <c r="F140" s="99">
        <v>6.9</v>
      </c>
      <c r="G140" s="252">
        <v>6.9</v>
      </c>
      <c r="H140" s="196">
        <f t="shared" si="30"/>
        <v>0</v>
      </c>
      <c r="I140" s="370">
        <f t="shared" si="31"/>
        <v>0</v>
      </c>
      <c r="J140" s="7">
        <f t="shared" si="32"/>
        <v>1</v>
      </c>
      <c r="K140" s="104">
        <v>6.9</v>
      </c>
      <c r="L140" s="70">
        <f t="shared" si="33"/>
        <v>0</v>
      </c>
      <c r="M140" s="398">
        <f t="shared" si="34"/>
        <v>1</v>
      </c>
      <c r="N140"/>
    </row>
    <row r="141" spans="1:14" s="102" customFormat="1" ht="18" customHeight="1">
      <c r="A141" s="98" t="s">
        <v>35</v>
      </c>
      <c r="B141" s="99">
        <v>10</v>
      </c>
      <c r="C141" s="383">
        <v>10.199999999999999</v>
      </c>
      <c r="D141" s="384">
        <f t="shared" si="28"/>
        <v>-0.19999999999999929</v>
      </c>
      <c r="E141" s="385">
        <f t="shared" si="29"/>
        <v>0.98039215686274517</v>
      </c>
      <c r="F141" s="99">
        <v>10.3</v>
      </c>
      <c r="G141" s="252">
        <v>10.3</v>
      </c>
      <c r="H141" s="196">
        <f t="shared" si="30"/>
        <v>0</v>
      </c>
      <c r="I141" s="370">
        <f t="shared" si="31"/>
        <v>-0.30000000000000071</v>
      </c>
      <c r="J141" s="24">
        <f t="shared" si="32"/>
        <v>0.97087378640776689</v>
      </c>
      <c r="K141" s="104">
        <v>12.2</v>
      </c>
      <c r="L141" s="70">
        <f t="shared" si="33"/>
        <v>-2.1999999999999993</v>
      </c>
      <c r="M141" s="398">
        <f t="shared" si="34"/>
        <v>0.81967213114754101</v>
      </c>
      <c r="N141" s="85"/>
    </row>
    <row r="142" spans="1:14" ht="18" customHeight="1">
      <c r="A142" s="601" t="s">
        <v>96</v>
      </c>
      <c r="B142" s="610">
        <f>B138-B139-B140-B141</f>
        <v>22.29</v>
      </c>
      <c r="C142" s="611">
        <v>22.320000000000004</v>
      </c>
      <c r="D142" s="612">
        <f t="shared" si="28"/>
        <v>-3.000000000000469E-2</v>
      </c>
      <c r="E142" s="604">
        <f t="shared" si="29"/>
        <v>0.9986559139784944</v>
      </c>
      <c r="F142" s="610">
        <f>F138-F139-F140-F141</f>
        <v>21.929999999999996</v>
      </c>
      <c r="G142" s="613">
        <v>21.970000000000002</v>
      </c>
      <c r="H142" s="614">
        <f t="shared" si="30"/>
        <v>-4.0000000000006253E-2</v>
      </c>
      <c r="I142" s="613">
        <f t="shared" si="31"/>
        <v>0.36000000000000298</v>
      </c>
      <c r="J142" s="606">
        <f t="shared" si="32"/>
        <v>1.0164158686730507</v>
      </c>
      <c r="K142" s="610">
        <f>K138-K139-K140-K141</f>
        <v>21.680000000000003</v>
      </c>
      <c r="L142" s="615">
        <f t="shared" si="33"/>
        <v>0.60999999999999588</v>
      </c>
      <c r="M142" s="608">
        <f t="shared" si="34"/>
        <v>1.0281365313653135</v>
      </c>
      <c r="N142" s="609"/>
    </row>
    <row r="143" spans="1:14" ht="18" customHeight="1"/>
    <row r="144" spans="1:14" ht="18" customHeight="1">
      <c r="A144" s="2" t="s">
        <v>293</v>
      </c>
    </row>
    <row r="145" spans="1:14" ht="13.2" customHeight="1">
      <c r="A145" s="21"/>
      <c r="B145" s="21"/>
      <c r="C145" s="21"/>
      <c r="D145" s="21"/>
      <c r="E145" s="305"/>
      <c r="F145" s="21"/>
      <c r="G145" s="21"/>
      <c r="H145" s="21"/>
      <c r="I145" s="21"/>
      <c r="J145" s="305"/>
      <c r="K145" s="21"/>
      <c r="L145" s="21"/>
      <c r="M145" s="305"/>
    </row>
    <row r="146" spans="1:14" s="102" customFormat="1" ht="60" customHeight="1">
      <c r="A146" s="118" t="s">
        <v>59</v>
      </c>
      <c r="B146" s="332" t="s">
        <v>294</v>
      </c>
      <c r="C146" s="372" t="s">
        <v>295</v>
      </c>
      <c r="D146" s="373" t="s">
        <v>296</v>
      </c>
      <c r="E146" s="646" t="s">
        <v>297</v>
      </c>
      <c r="F146" s="332" t="s">
        <v>228</v>
      </c>
      <c r="G146" s="120" t="s">
        <v>241</v>
      </c>
      <c r="H146" s="254" t="s">
        <v>242</v>
      </c>
      <c r="I146" s="369" t="s">
        <v>298</v>
      </c>
      <c r="J146" s="306" t="s">
        <v>299</v>
      </c>
      <c r="K146" s="332" t="s">
        <v>123</v>
      </c>
      <c r="L146" s="389" t="s">
        <v>300</v>
      </c>
      <c r="M146" s="650" t="s">
        <v>301</v>
      </c>
      <c r="N146" s="193"/>
    </row>
    <row r="147" spans="1:14" ht="18" customHeight="1">
      <c r="A147" s="10"/>
      <c r="B147" s="333" t="s">
        <v>16</v>
      </c>
      <c r="C147" s="20" t="s">
        <v>16</v>
      </c>
      <c r="D147" s="375" t="s">
        <v>16</v>
      </c>
      <c r="E147" s="647" t="s">
        <v>1</v>
      </c>
      <c r="F147" s="335" t="s">
        <v>16</v>
      </c>
      <c r="G147" s="27" t="s">
        <v>16</v>
      </c>
      <c r="H147" s="6" t="s">
        <v>16</v>
      </c>
      <c r="I147" s="27" t="s">
        <v>16</v>
      </c>
      <c r="J147" s="307" t="s">
        <v>1</v>
      </c>
      <c r="K147" s="333" t="s">
        <v>16</v>
      </c>
      <c r="L147" s="16" t="s">
        <v>16</v>
      </c>
      <c r="M147" s="651" t="s">
        <v>1</v>
      </c>
    </row>
    <row r="148" spans="1:14" ht="18" customHeight="1">
      <c r="A148" s="102" t="s">
        <v>17</v>
      </c>
      <c r="B148" s="256">
        <f t="shared" ref="B148:C158" si="35">B120-B92</f>
        <v>596.92999999999995</v>
      </c>
      <c r="C148" s="404">
        <f t="shared" si="35"/>
        <v>596.41999999999996</v>
      </c>
      <c r="D148" s="405">
        <f>B148-C148</f>
        <v>0.50999999999999091</v>
      </c>
      <c r="E148" s="406">
        <f>B148/C148</f>
        <v>1.0008551021092518</v>
      </c>
      <c r="F148" s="256">
        <f t="shared" ref="F148:G158" si="36">F120-F92</f>
        <v>591.59999999999991</v>
      </c>
      <c r="G148" s="257">
        <f t="shared" si="36"/>
        <v>592.42999999999995</v>
      </c>
      <c r="H148" s="258">
        <f>F148-G148</f>
        <v>-0.83000000000004093</v>
      </c>
      <c r="I148" s="262">
        <f>B148-F148</f>
        <v>5.3300000000000409</v>
      </c>
      <c r="J148" s="259">
        <f>B148/F148</f>
        <v>1.0090094658553077</v>
      </c>
      <c r="K148" s="260">
        <f t="shared" ref="K148:K158" si="37">K120-K92</f>
        <v>575.48</v>
      </c>
      <c r="L148" s="428">
        <f>B148-K148</f>
        <v>21.449999999999932</v>
      </c>
      <c r="M148" s="433">
        <f>B148/K148</f>
        <v>1.0372732327795926</v>
      </c>
      <c r="N148" s="103"/>
    </row>
    <row r="149" spans="1:14" ht="18" customHeight="1">
      <c r="A149" s="102" t="s">
        <v>18</v>
      </c>
      <c r="B149" s="261">
        <f t="shared" si="35"/>
        <v>27.65</v>
      </c>
      <c r="C149" s="404">
        <f t="shared" si="35"/>
        <v>27.65</v>
      </c>
      <c r="D149" s="405">
        <f t="shared" ref="D149:D170" si="38">B149-C149</f>
        <v>0</v>
      </c>
      <c r="E149" s="406">
        <f t="shared" ref="E149:E170" si="39">B149/C149</f>
        <v>1</v>
      </c>
      <c r="F149" s="261">
        <f t="shared" si="36"/>
        <v>27.48</v>
      </c>
      <c r="G149" s="262">
        <f t="shared" si="36"/>
        <v>27.48</v>
      </c>
      <c r="H149" s="258">
        <f t="shared" ref="H149:H170" si="40">F149-G149</f>
        <v>0</v>
      </c>
      <c r="I149" s="262">
        <f t="shared" ref="I149:I170" si="41">B149-F149</f>
        <v>0.16999999999999815</v>
      </c>
      <c r="J149" s="259">
        <f t="shared" ref="J149:J170" si="42">B149/F149</f>
        <v>1.0061863173216885</v>
      </c>
      <c r="K149" s="260">
        <f t="shared" si="37"/>
        <v>27.880000000000003</v>
      </c>
      <c r="L149" s="428">
        <f t="shared" ref="L149:L170" si="43">B149-K149</f>
        <v>-0.23000000000000398</v>
      </c>
      <c r="M149" s="433">
        <f t="shared" ref="M149:M170" si="44">B149/K149</f>
        <v>0.99175035868005723</v>
      </c>
      <c r="N149" s="103"/>
    </row>
    <row r="150" spans="1:14" ht="18" customHeight="1">
      <c r="A150" s="363" t="s">
        <v>19</v>
      </c>
      <c r="B150" s="414">
        <f t="shared" si="35"/>
        <v>569.28</v>
      </c>
      <c r="C150" s="415">
        <f t="shared" si="35"/>
        <v>568.76</v>
      </c>
      <c r="D150" s="416">
        <f t="shared" si="38"/>
        <v>0.51999999999998181</v>
      </c>
      <c r="E150" s="417">
        <f t="shared" si="39"/>
        <v>1.000914269639215</v>
      </c>
      <c r="F150" s="414">
        <f t="shared" si="36"/>
        <v>564.11</v>
      </c>
      <c r="G150" s="418">
        <f t="shared" si="36"/>
        <v>564.95000000000005</v>
      </c>
      <c r="H150" s="419">
        <f t="shared" si="40"/>
        <v>-0.84000000000003183</v>
      </c>
      <c r="I150" s="418">
        <f t="shared" si="41"/>
        <v>5.1699999999999591</v>
      </c>
      <c r="J150" s="420">
        <f t="shared" si="42"/>
        <v>1.0091648791902288</v>
      </c>
      <c r="K150" s="421">
        <f t="shared" si="37"/>
        <v>547.59999999999991</v>
      </c>
      <c r="L150" s="430">
        <f t="shared" si="43"/>
        <v>21.680000000000064</v>
      </c>
      <c r="M150" s="434">
        <f t="shared" si="44"/>
        <v>1.0395909422936451</v>
      </c>
      <c r="N150" s="103"/>
    </row>
    <row r="151" spans="1:14" ht="18" customHeight="1">
      <c r="A151" s="102" t="s">
        <v>20</v>
      </c>
      <c r="B151" s="261">
        <f t="shared" si="35"/>
        <v>86.25</v>
      </c>
      <c r="C151" s="404">
        <f t="shared" si="35"/>
        <v>86.350000000000009</v>
      </c>
      <c r="D151" s="405">
        <f t="shared" si="38"/>
        <v>-0.10000000000000853</v>
      </c>
      <c r="E151" s="406">
        <f t="shared" si="39"/>
        <v>0.99884192240880132</v>
      </c>
      <c r="F151" s="261">
        <f t="shared" si="36"/>
        <v>86.23</v>
      </c>
      <c r="G151" s="262">
        <f t="shared" si="36"/>
        <v>86.460000000000008</v>
      </c>
      <c r="H151" s="258">
        <f t="shared" si="40"/>
        <v>-0.23000000000000398</v>
      </c>
      <c r="I151" s="262">
        <f t="shared" si="41"/>
        <v>1.9999999999996021E-2</v>
      </c>
      <c r="J151" s="259">
        <f t="shared" si="42"/>
        <v>1.0002319378406586</v>
      </c>
      <c r="K151" s="260">
        <f t="shared" si="37"/>
        <v>85.139999999999986</v>
      </c>
      <c r="L151" s="428">
        <f t="shared" si="43"/>
        <v>1.1100000000000136</v>
      </c>
      <c r="M151" s="433">
        <f t="shared" si="44"/>
        <v>1.0130373502466528</v>
      </c>
      <c r="N151" s="102"/>
    </row>
    <row r="152" spans="1:14" ht="18" customHeight="1">
      <c r="A152" s="3" t="s">
        <v>21</v>
      </c>
      <c r="B152" s="263">
        <f t="shared" si="35"/>
        <v>5.8000000000000007</v>
      </c>
      <c r="C152" s="407">
        <f t="shared" si="35"/>
        <v>5.9</v>
      </c>
      <c r="D152" s="408">
        <f t="shared" si="38"/>
        <v>-9.9999999999999645E-2</v>
      </c>
      <c r="E152" s="409">
        <f t="shared" si="39"/>
        <v>0.98305084745762716</v>
      </c>
      <c r="F152" s="263">
        <f t="shared" si="36"/>
        <v>5.7</v>
      </c>
      <c r="G152" s="264">
        <f t="shared" si="36"/>
        <v>5.8000000000000007</v>
      </c>
      <c r="H152" s="265">
        <f t="shared" si="40"/>
        <v>-0.10000000000000053</v>
      </c>
      <c r="I152" s="264">
        <f t="shared" si="41"/>
        <v>0.10000000000000053</v>
      </c>
      <c r="J152" s="266">
        <f t="shared" si="42"/>
        <v>1.0175438596491229</v>
      </c>
      <c r="K152" s="267">
        <f t="shared" si="37"/>
        <v>5.7</v>
      </c>
      <c r="L152" s="431">
        <f t="shared" si="43"/>
        <v>0.10000000000000053</v>
      </c>
      <c r="M152" s="435">
        <f t="shared" si="44"/>
        <v>1.0175438596491229</v>
      </c>
    </row>
    <row r="153" spans="1:14" ht="18" customHeight="1">
      <c r="A153" s="3" t="s">
        <v>22</v>
      </c>
      <c r="B153" s="263">
        <f t="shared" si="35"/>
        <v>3.5</v>
      </c>
      <c r="C153" s="407">
        <f t="shared" si="35"/>
        <v>3.5</v>
      </c>
      <c r="D153" s="408">
        <f t="shared" si="38"/>
        <v>0</v>
      </c>
      <c r="E153" s="409">
        <f t="shared" si="39"/>
        <v>1</v>
      </c>
      <c r="F153" s="263">
        <f t="shared" si="36"/>
        <v>3.45</v>
      </c>
      <c r="G153" s="264">
        <f t="shared" si="36"/>
        <v>3.46</v>
      </c>
      <c r="H153" s="265">
        <f t="shared" si="40"/>
        <v>-9.9999999999997868E-3</v>
      </c>
      <c r="I153" s="264">
        <f t="shared" si="41"/>
        <v>4.9999999999999822E-2</v>
      </c>
      <c r="J153" s="266">
        <f t="shared" si="42"/>
        <v>1.0144927536231882</v>
      </c>
      <c r="K153" s="267">
        <f t="shared" si="37"/>
        <v>3.4299999999999997</v>
      </c>
      <c r="L153" s="431">
        <f t="shared" si="43"/>
        <v>7.0000000000000284E-2</v>
      </c>
      <c r="M153" s="435">
        <f t="shared" si="44"/>
        <v>1.0204081632653061</v>
      </c>
    </row>
    <row r="154" spans="1:14" s="102" customFormat="1" ht="18" customHeight="1">
      <c r="A154" s="3" t="s">
        <v>23</v>
      </c>
      <c r="B154" s="263">
        <f t="shared" si="35"/>
        <v>5.1999999999999993</v>
      </c>
      <c r="C154" s="407">
        <f t="shared" si="35"/>
        <v>5.2</v>
      </c>
      <c r="D154" s="408">
        <f t="shared" si="38"/>
        <v>0</v>
      </c>
      <c r="E154" s="409">
        <f t="shared" si="39"/>
        <v>0.99999999999999978</v>
      </c>
      <c r="F154" s="263">
        <f t="shared" si="36"/>
        <v>5.0799999999999992</v>
      </c>
      <c r="G154" s="264">
        <f t="shared" si="36"/>
        <v>5.1999999999999993</v>
      </c>
      <c r="H154" s="265">
        <f t="shared" si="40"/>
        <v>-0.12000000000000011</v>
      </c>
      <c r="I154" s="264">
        <f t="shared" si="41"/>
        <v>0.12000000000000011</v>
      </c>
      <c r="J154" s="266">
        <f t="shared" si="42"/>
        <v>1.0236220472440944</v>
      </c>
      <c r="K154" s="267">
        <f t="shared" si="37"/>
        <v>5.17</v>
      </c>
      <c r="L154" s="431">
        <f t="shared" si="43"/>
        <v>2.9999999999999361E-2</v>
      </c>
      <c r="M154" s="435">
        <f t="shared" si="44"/>
        <v>1.0058027079303673</v>
      </c>
      <c r="N154"/>
    </row>
    <row r="155" spans="1:14" ht="18" customHeight="1">
      <c r="A155" s="34" t="s">
        <v>55</v>
      </c>
      <c r="B155" s="268">
        <f t="shared" si="35"/>
        <v>71.75</v>
      </c>
      <c r="C155" s="410">
        <f t="shared" si="35"/>
        <v>71.75</v>
      </c>
      <c r="D155" s="411">
        <f t="shared" si="38"/>
        <v>0</v>
      </c>
      <c r="E155" s="412">
        <f t="shared" si="39"/>
        <v>1</v>
      </c>
      <c r="F155" s="268">
        <f t="shared" si="36"/>
        <v>72</v>
      </c>
      <c r="G155" s="269">
        <f t="shared" si="36"/>
        <v>72</v>
      </c>
      <c r="H155" s="270">
        <f t="shared" si="40"/>
        <v>0</v>
      </c>
      <c r="I155" s="269">
        <f t="shared" si="41"/>
        <v>-0.25</v>
      </c>
      <c r="J155" s="271">
        <f t="shared" si="42"/>
        <v>0.99652777777777779</v>
      </c>
      <c r="K155" s="272">
        <f t="shared" si="37"/>
        <v>70.849999999999994</v>
      </c>
      <c r="L155" s="432">
        <f t="shared" si="43"/>
        <v>0.90000000000000568</v>
      </c>
      <c r="M155" s="436">
        <f t="shared" si="44"/>
        <v>1.0127028934368385</v>
      </c>
    </row>
    <row r="156" spans="1:14" ht="18" customHeight="1">
      <c r="A156" s="102" t="s">
        <v>24</v>
      </c>
      <c r="B156" s="261">
        <f t="shared" si="35"/>
        <v>246.41</v>
      </c>
      <c r="C156" s="404">
        <f t="shared" si="35"/>
        <v>246.31</v>
      </c>
      <c r="D156" s="405">
        <f t="shared" si="38"/>
        <v>9.9999999999994316E-2</v>
      </c>
      <c r="E156" s="406">
        <f t="shared" si="39"/>
        <v>1.0004059924485404</v>
      </c>
      <c r="F156" s="261">
        <f t="shared" si="36"/>
        <v>242.03</v>
      </c>
      <c r="G156" s="262">
        <f t="shared" si="36"/>
        <v>241.65000000000003</v>
      </c>
      <c r="H156" s="258">
        <f t="shared" si="40"/>
        <v>0.37999999999996703</v>
      </c>
      <c r="I156" s="262">
        <f t="shared" si="41"/>
        <v>4.3799999999999955</v>
      </c>
      <c r="J156" s="259">
        <f t="shared" si="42"/>
        <v>1.0180969301326281</v>
      </c>
      <c r="K156" s="260">
        <f t="shared" si="37"/>
        <v>236.83999999999997</v>
      </c>
      <c r="L156" s="428">
        <f t="shared" si="43"/>
        <v>9.5700000000000216</v>
      </c>
      <c r="M156" s="433">
        <f t="shared" si="44"/>
        <v>1.0404070258402298</v>
      </c>
      <c r="N156" s="102"/>
    </row>
    <row r="157" spans="1:14" s="85" customFormat="1" ht="18" customHeight="1">
      <c r="A157" s="3" t="s">
        <v>25</v>
      </c>
      <c r="B157" s="263">
        <f t="shared" si="35"/>
        <v>11.2</v>
      </c>
      <c r="C157" s="407">
        <f t="shared" si="35"/>
        <v>11.2</v>
      </c>
      <c r="D157" s="408">
        <f t="shared" si="38"/>
        <v>0</v>
      </c>
      <c r="E157" s="409">
        <f t="shared" si="39"/>
        <v>1</v>
      </c>
      <c r="F157" s="263">
        <f t="shared" si="36"/>
        <v>11.1</v>
      </c>
      <c r="G157" s="264">
        <f t="shared" si="36"/>
        <v>11.1</v>
      </c>
      <c r="H157" s="265">
        <f t="shared" si="40"/>
        <v>0</v>
      </c>
      <c r="I157" s="264">
        <f t="shared" si="41"/>
        <v>9.9999999999999645E-2</v>
      </c>
      <c r="J157" s="266">
        <f t="shared" si="42"/>
        <v>1.0090090090090089</v>
      </c>
      <c r="K157" s="267">
        <f t="shared" si="37"/>
        <v>10.6</v>
      </c>
      <c r="L157" s="431">
        <f t="shared" si="43"/>
        <v>0.59999999999999964</v>
      </c>
      <c r="M157" s="435">
        <f t="shared" si="44"/>
        <v>1.0566037735849056</v>
      </c>
      <c r="N157"/>
    </row>
    <row r="158" spans="1:14" s="609" customFormat="1" ht="18" customHeight="1">
      <c r="A158" s="3" t="s">
        <v>26</v>
      </c>
      <c r="B158" s="263">
        <f t="shared" si="35"/>
        <v>103</v>
      </c>
      <c r="C158" s="407">
        <f t="shared" si="35"/>
        <v>103</v>
      </c>
      <c r="D158" s="408">
        <f t="shared" si="38"/>
        <v>0</v>
      </c>
      <c r="E158" s="409">
        <f t="shared" si="39"/>
        <v>1</v>
      </c>
      <c r="F158" s="263">
        <f t="shared" si="36"/>
        <v>102</v>
      </c>
      <c r="G158" s="264">
        <f t="shared" si="36"/>
        <v>102</v>
      </c>
      <c r="H158" s="265">
        <f t="shared" si="40"/>
        <v>0</v>
      </c>
      <c r="I158" s="264">
        <f t="shared" si="41"/>
        <v>1</v>
      </c>
      <c r="J158" s="266">
        <f t="shared" si="42"/>
        <v>1.0098039215686274</v>
      </c>
      <c r="K158" s="267">
        <f t="shared" si="37"/>
        <v>101.5</v>
      </c>
      <c r="L158" s="431">
        <f t="shared" si="43"/>
        <v>1.5</v>
      </c>
      <c r="M158" s="435">
        <f t="shared" si="44"/>
        <v>1.0147783251231528</v>
      </c>
      <c r="N158"/>
    </row>
    <row r="159" spans="1:14" ht="18" customHeight="1">
      <c r="A159" s="574" t="s">
        <v>115</v>
      </c>
      <c r="B159" s="583">
        <f>B148-B158</f>
        <v>493.92999999999995</v>
      </c>
      <c r="C159" s="594">
        <v>483.96000000000004</v>
      </c>
      <c r="D159" s="584">
        <f t="shared" si="38"/>
        <v>9.9699999999999136</v>
      </c>
      <c r="E159" s="576">
        <f t="shared" si="39"/>
        <v>1.020600876105463</v>
      </c>
      <c r="F159" s="583">
        <f>F148-F158</f>
        <v>489.59999999999991</v>
      </c>
      <c r="G159" s="586">
        <v>471.77</v>
      </c>
      <c r="H159" s="588">
        <f t="shared" si="40"/>
        <v>17.829999999999927</v>
      </c>
      <c r="I159" s="586">
        <f t="shared" si="41"/>
        <v>4.3300000000000409</v>
      </c>
      <c r="J159" s="579">
        <f t="shared" si="42"/>
        <v>1.008843954248366</v>
      </c>
      <c r="K159" s="583">
        <f>K148-K158</f>
        <v>473.98</v>
      </c>
      <c r="L159" s="597">
        <v>473.49</v>
      </c>
      <c r="M159" s="581">
        <f t="shared" si="44"/>
        <v>1.0420903835604876</v>
      </c>
      <c r="N159" s="574"/>
    </row>
    <row r="160" spans="1:14" ht="18" customHeight="1">
      <c r="A160" s="591" t="s">
        <v>116</v>
      </c>
      <c r="B160" s="575">
        <f>B158/B148</f>
        <v>0.17254954517280086</v>
      </c>
      <c r="C160" s="598">
        <v>0.17407331558468153</v>
      </c>
      <c r="D160" s="576">
        <f t="shared" si="38"/>
        <v>-1.5237704118806761E-3</v>
      </c>
      <c r="E160" s="576">
        <f t="shared" si="39"/>
        <v>0.9912463871515137</v>
      </c>
      <c r="F160" s="575">
        <f>F158/F148</f>
        <v>0.17241379310344832</v>
      </c>
      <c r="G160" s="577">
        <v>0.17705444206046017</v>
      </c>
      <c r="H160" s="578">
        <f t="shared" si="40"/>
        <v>-4.6406489570118559E-3</v>
      </c>
      <c r="I160" s="577">
        <f t="shared" si="41"/>
        <v>1.3575206935254047E-4</v>
      </c>
      <c r="J160" s="579">
        <f t="shared" si="42"/>
        <v>1.0007873620022447</v>
      </c>
      <c r="K160" s="575">
        <f>K158/K148</f>
        <v>0.17637450476124278</v>
      </c>
      <c r="L160" s="580">
        <v>0.17509015836512831</v>
      </c>
      <c r="M160" s="581">
        <f t="shared" si="44"/>
        <v>0.97831342124180731</v>
      </c>
      <c r="N160" s="591"/>
    </row>
    <row r="161" spans="1:14" ht="18" customHeight="1">
      <c r="A161" s="3" t="s">
        <v>27</v>
      </c>
      <c r="B161" s="263">
        <f t="shared" ref="B161:C169" si="45">B133-B105</f>
        <v>35.049999999999997</v>
      </c>
      <c r="C161" s="407">
        <f t="shared" si="45"/>
        <v>34.949999999999996</v>
      </c>
      <c r="D161" s="408">
        <f t="shared" si="38"/>
        <v>0.10000000000000142</v>
      </c>
      <c r="E161" s="409">
        <f t="shared" si="39"/>
        <v>1.0028612303290416</v>
      </c>
      <c r="F161" s="263">
        <f t="shared" ref="F161:G169" si="46">F133-F105</f>
        <v>34.25</v>
      </c>
      <c r="G161" s="264">
        <f t="shared" si="46"/>
        <v>34.130000000000003</v>
      </c>
      <c r="H161" s="265">
        <f t="shared" si="40"/>
        <v>0.11999999999999744</v>
      </c>
      <c r="I161" s="264">
        <f t="shared" si="41"/>
        <v>0.79999999999999716</v>
      </c>
      <c r="J161" s="266">
        <f t="shared" si="42"/>
        <v>1.0233576642335767</v>
      </c>
      <c r="K161" s="267">
        <f t="shared" ref="K161:K169" si="47">K133-K105</f>
        <v>32.92</v>
      </c>
      <c r="L161" s="431">
        <f t="shared" si="43"/>
        <v>2.1299999999999955</v>
      </c>
      <c r="M161" s="435">
        <f t="shared" si="44"/>
        <v>1.0647023086269742</v>
      </c>
    </row>
    <row r="162" spans="1:14" s="193" customFormat="1" ht="18" customHeight="1">
      <c r="A162" s="3" t="s">
        <v>28</v>
      </c>
      <c r="B162" s="263">
        <f t="shared" si="45"/>
        <v>43.2</v>
      </c>
      <c r="C162" s="407">
        <f t="shared" si="45"/>
        <v>43.1</v>
      </c>
      <c r="D162" s="408">
        <f t="shared" si="38"/>
        <v>0.10000000000000142</v>
      </c>
      <c r="E162" s="409">
        <f t="shared" si="39"/>
        <v>1.0023201856148491</v>
      </c>
      <c r="F162" s="263">
        <f t="shared" si="46"/>
        <v>42.49</v>
      </c>
      <c r="G162" s="264">
        <f t="shared" si="46"/>
        <v>42.49</v>
      </c>
      <c r="H162" s="265">
        <f t="shared" si="40"/>
        <v>0</v>
      </c>
      <c r="I162" s="264">
        <f t="shared" si="41"/>
        <v>0.71000000000000085</v>
      </c>
      <c r="J162" s="266">
        <f t="shared" si="42"/>
        <v>1.0167098140738997</v>
      </c>
      <c r="K162" s="267">
        <f t="shared" si="47"/>
        <v>41.39</v>
      </c>
      <c r="L162" s="431">
        <f t="shared" si="43"/>
        <v>1.8100000000000023</v>
      </c>
      <c r="M162" s="435">
        <f t="shared" si="44"/>
        <v>1.0437303696545059</v>
      </c>
      <c r="N162"/>
    </row>
    <row r="163" spans="1:14" ht="18" customHeight="1">
      <c r="A163" s="3" t="s">
        <v>29</v>
      </c>
      <c r="B163" s="263">
        <f t="shared" si="45"/>
        <v>24.5</v>
      </c>
      <c r="C163" s="407">
        <f t="shared" si="45"/>
        <v>24.5</v>
      </c>
      <c r="D163" s="408">
        <f t="shared" si="38"/>
        <v>0</v>
      </c>
      <c r="E163" s="409">
        <f t="shared" si="39"/>
        <v>1</v>
      </c>
      <c r="F163" s="263">
        <f t="shared" si="46"/>
        <v>23.7</v>
      </c>
      <c r="G163" s="264">
        <f t="shared" si="46"/>
        <v>23.7</v>
      </c>
      <c r="H163" s="265">
        <f t="shared" si="40"/>
        <v>0</v>
      </c>
      <c r="I163" s="264">
        <f t="shared" si="41"/>
        <v>0.80000000000000071</v>
      </c>
      <c r="J163" s="266">
        <f t="shared" si="42"/>
        <v>1.0337552742616034</v>
      </c>
      <c r="K163" s="267">
        <f t="shared" si="47"/>
        <v>23.599999999999998</v>
      </c>
      <c r="L163" s="431">
        <f t="shared" si="43"/>
        <v>0.90000000000000213</v>
      </c>
      <c r="M163" s="435">
        <f t="shared" si="44"/>
        <v>1.0381355932203391</v>
      </c>
    </row>
    <row r="164" spans="1:14" s="102" customFormat="1" ht="18" customHeight="1">
      <c r="A164" s="98" t="s">
        <v>30</v>
      </c>
      <c r="B164" s="263">
        <f t="shared" si="45"/>
        <v>16.45</v>
      </c>
      <c r="C164" s="407">
        <f t="shared" si="45"/>
        <v>16.350000000000001</v>
      </c>
      <c r="D164" s="408">
        <f t="shared" si="38"/>
        <v>9.9999999999997868E-2</v>
      </c>
      <c r="E164" s="409">
        <f t="shared" si="39"/>
        <v>1.0061162079510702</v>
      </c>
      <c r="F164" s="263">
        <f t="shared" si="46"/>
        <v>15.580000000000002</v>
      </c>
      <c r="G164" s="264">
        <f t="shared" si="46"/>
        <v>15.480000000000002</v>
      </c>
      <c r="H164" s="265">
        <f t="shared" si="40"/>
        <v>9.9999999999999645E-2</v>
      </c>
      <c r="I164" s="264">
        <f t="shared" si="41"/>
        <v>0.86999999999999744</v>
      </c>
      <c r="J164" s="277">
        <f t="shared" si="42"/>
        <v>1.0558408215661101</v>
      </c>
      <c r="K164" s="267">
        <f t="shared" si="47"/>
        <v>14.330000000000002</v>
      </c>
      <c r="L164" s="431">
        <f t="shared" si="43"/>
        <v>2.1199999999999974</v>
      </c>
      <c r="M164" s="435">
        <f t="shared" si="44"/>
        <v>1.1479413817166781</v>
      </c>
      <c r="N164"/>
    </row>
    <row r="165" spans="1:14" s="103" customFormat="1" ht="18" customHeight="1">
      <c r="A165" s="34" t="s">
        <v>31</v>
      </c>
      <c r="B165" s="268">
        <f t="shared" si="45"/>
        <v>94</v>
      </c>
      <c r="C165" s="410">
        <f t="shared" si="45"/>
        <v>94</v>
      </c>
      <c r="D165" s="411">
        <f t="shared" si="38"/>
        <v>0</v>
      </c>
      <c r="E165" s="412">
        <f t="shared" si="39"/>
        <v>1</v>
      </c>
      <c r="F165" s="268">
        <f t="shared" si="46"/>
        <v>92.8</v>
      </c>
      <c r="G165" s="269">
        <f t="shared" si="46"/>
        <v>92.8</v>
      </c>
      <c r="H165" s="270">
        <f t="shared" si="40"/>
        <v>0</v>
      </c>
      <c r="I165" s="269">
        <f t="shared" si="41"/>
        <v>1.2000000000000028</v>
      </c>
      <c r="J165" s="271">
        <f t="shared" si="42"/>
        <v>1.0129310344827587</v>
      </c>
      <c r="K165" s="272">
        <f t="shared" si="47"/>
        <v>84.35</v>
      </c>
      <c r="L165" s="432">
        <f t="shared" si="43"/>
        <v>9.6500000000000057</v>
      </c>
      <c r="M165" s="436">
        <f t="shared" si="44"/>
        <v>1.1144042679312389</v>
      </c>
      <c r="N165"/>
    </row>
    <row r="166" spans="1:14" s="103" customFormat="1" ht="18" customHeight="1">
      <c r="A166" s="102" t="s">
        <v>32</v>
      </c>
      <c r="B166" s="261">
        <f t="shared" si="45"/>
        <v>51.089999999999996</v>
      </c>
      <c r="C166" s="404">
        <f t="shared" si="45"/>
        <v>51.22</v>
      </c>
      <c r="D166" s="405">
        <f t="shared" si="38"/>
        <v>-0.13000000000000256</v>
      </c>
      <c r="E166" s="406">
        <f t="shared" si="39"/>
        <v>0.99746192893401009</v>
      </c>
      <c r="F166" s="261">
        <f t="shared" si="46"/>
        <v>51.08</v>
      </c>
      <c r="G166" s="262">
        <f t="shared" si="46"/>
        <v>51.120000000000005</v>
      </c>
      <c r="H166" s="258">
        <f t="shared" si="40"/>
        <v>-4.0000000000006253E-2</v>
      </c>
      <c r="I166" s="262">
        <f t="shared" si="41"/>
        <v>9.9999999999980105E-3</v>
      </c>
      <c r="J166" s="259">
        <f t="shared" si="42"/>
        <v>1.0001957713390759</v>
      </c>
      <c r="K166" s="260">
        <f t="shared" si="47"/>
        <v>51.040000000000006</v>
      </c>
      <c r="L166" s="428">
        <f t="shared" si="43"/>
        <v>4.9999999999990052E-2</v>
      </c>
      <c r="M166" s="433">
        <f t="shared" si="44"/>
        <v>1.0009796238244513</v>
      </c>
      <c r="N166" s="102"/>
    </row>
    <row r="167" spans="1:14" s="102" customFormat="1" ht="18" customHeight="1">
      <c r="A167" s="3" t="s">
        <v>33</v>
      </c>
      <c r="B167" s="263">
        <f t="shared" si="45"/>
        <v>23</v>
      </c>
      <c r="C167" s="407">
        <f t="shared" si="45"/>
        <v>23</v>
      </c>
      <c r="D167" s="408">
        <f t="shared" si="38"/>
        <v>0</v>
      </c>
      <c r="E167" s="409">
        <f t="shared" si="39"/>
        <v>1</v>
      </c>
      <c r="F167" s="263">
        <f t="shared" si="46"/>
        <v>23</v>
      </c>
      <c r="G167" s="264">
        <f t="shared" si="46"/>
        <v>23</v>
      </c>
      <c r="H167" s="265">
        <f t="shared" si="40"/>
        <v>0</v>
      </c>
      <c r="I167" s="264">
        <f t="shared" si="41"/>
        <v>0</v>
      </c>
      <c r="J167" s="266">
        <f t="shared" si="42"/>
        <v>1</v>
      </c>
      <c r="K167" s="267">
        <f t="shared" si="47"/>
        <v>23</v>
      </c>
      <c r="L167" s="431">
        <f t="shared" si="43"/>
        <v>0</v>
      </c>
      <c r="M167" s="435">
        <f t="shared" si="44"/>
        <v>1</v>
      </c>
      <c r="N167"/>
    </row>
    <row r="168" spans="1:14" ht="18" customHeight="1">
      <c r="A168" s="3" t="s">
        <v>34</v>
      </c>
      <c r="B168" s="263">
        <f t="shared" si="45"/>
        <v>4.8000000000000007</v>
      </c>
      <c r="C168" s="407">
        <f t="shared" si="45"/>
        <v>4.8000000000000007</v>
      </c>
      <c r="D168" s="408">
        <f t="shared" si="38"/>
        <v>0</v>
      </c>
      <c r="E168" s="409">
        <f t="shared" si="39"/>
        <v>1</v>
      </c>
      <c r="F168" s="263">
        <f t="shared" si="46"/>
        <v>4.8000000000000007</v>
      </c>
      <c r="G168" s="264">
        <f t="shared" si="46"/>
        <v>4.8000000000000007</v>
      </c>
      <c r="H168" s="265">
        <f t="shared" si="40"/>
        <v>0</v>
      </c>
      <c r="I168" s="264">
        <f t="shared" si="41"/>
        <v>0</v>
      </c>
      <c r="J168" s="266">
        <f t="shared" si="42"/>
        <v>1</v>
      </c>
      <c r="K168" s="267">
        <f t="shared" si="47"/>
        <v>4.8000000000000007</v>
      </c>
      <c r="L168" s="431">
        <f t="shared" si="43"/>
        <v>0</v>
      </c>
      <c r="M168" s="435">
        <f t="shared" si="44"/>
        <v>1</v>
      </c>
    </row>
    <row r="169" spans="1:14" ht="18" customHeight="1">
      <c r="A169" s="98" t="s">
        <v>35</v>
      </c>
      <c r="B169" s="263">
        <f t="shared" si="45"/>
        <v>6.5</v>
      </c>
      <c r="C169" s="407">
        <f t="shared" si="45"/>
        <v>6.6</v>
      </c>
      <c r="D169" s="408">
        <f t="shared" si="38"/>
        <v>-9.9999999999999645E-2</v>
      </c>
      <c r="E169" s="409">
        <f t="shared" si="39"/>
        <v>0.98484848484848486</v>
      </c>
      <c r="F169" s="263">
        <f t="shared" si="46"/>
        <v>6.7000000000000011</v>
      </c>
      <c r="G169" s="264">
        <f t="shared" si="46"/>
        <v>6.7000000000000011</v>
      </c>
      <c r="H169" s="265">
        <f t="shared" si="40"/>
        <v>0</v>
      </c>
      <c r="I169" s="264">
        <f t="shared" si="41"/>
        <v>-0.20000000000000107</v>
      </c>
      <c r="J169" s="277">
        <f t="shared" si="42"/>
        <v>0.97014925373134309</v>
      </c>
      <c r="K169" s="267">
        <f t="shared" si="47"/>
        <v>7.1</v>
      </c>
      <c r="L169" s="431">
        <f t="shared" si="43"/>
        <v>-0.59999999999999964</v>
      </c>
      <c r="M169" s="435">
        <f t="shared" si="44"/>
        <v>0.91549295774647887</v>
      </c>
      <c r="N169" s="85"/>
    </row>
    <row r="170" spans="1:14" ht="18" customHeight="1">
      <c r="A170" s="601" t="s">
        <v>96</v>
      </c>
      <c r="B170" s="610">
        <f>B166-B167-B168-B169</f>
        <v>16.789999999999996</v>
      </c>
      <c r="C170" s="617">
        <f>C142-C114</f>
        <v>16.820000000000004</v>
      </c>
      <c r="D170" s="612">
        <f t="shared" si="38"/>
        <v>-3.0000000000008242E-2</v>
      </c>
      <c r="E170" s="604">
        <f t="shared" si="39"/>
        <v>0.99821640903686037</v>
      </c>
      <c r="F170" s="610">
        <f>F166-F167-F168-F169</f>
        <v>16.579999999999998</v>
      </c>
      <c r="G170" s="618">
        <f>G142-G114</f>
        <v>16.62</v>
      </c>
      <c r="H170" s="614">
        <f t="shared" si="40"/>
        <v>-4.00000000000027E-2</v>
      </c>
      <c r="I170" s="613">
        <f t="shared" si="41"/>
        <v>0.2099999999999973</v>
      </c>
      <c r="J170" s="606">
        <f t="shared" si="42"/>
        <v>1.0126658624849214</v>
      </c>
      <c r="K170" s="610">
        <f>K166-K167-K168-K169</f>
        <v>16.140000000000008</v>
      </c>
      <c r="L170" s="615">
        <f t="shared" si="43"/>
        <v>0.64999999999998792</v>
      </c>
      <c r="M170" s="608">
        <f t="shared" si="44"/>
        <v>1.0402726146220562</v>
      </c>
      <c r="N170" s="609"/>
    </row>
    <row r="171" spans="1:14" ht="18" customHeight="1"/>
    <row r="172" spans="1:14" s="102" customFormat="1" ht="18" customHeight="1">
      <c r="A172" s="2" t="s">
        <v>302</v>
      </c>
      <c r="B172"/>
      <c r="C172"/>
      <c r="D172"/>
      <c r="E172" s="304"/>
      <c r="F172"/>
      <c r="G172"/>
      <c r="H172"/>
      <c r="I172"/>
      <c r="J172" s="304"/>
      <c r="K172"/>
      <c r="L172"/>
      <c r="M172" s="304"/>
      <c r="N172"/>
    </row>
    <row r="173" spans="1:14" ht="18" customHeight="1">
      <c r="A173" s="21"/>
      <c r="B173" s="21"/>
      <c r="C173" s="21"/>
      <c r="D173" s="21"/>
      <c r="E173" s="305"/>
      <c r="F173" s="21"/>
      <c r="G173" s="21"/>
      <c r="H173" s="21"/>
      <c r="I173" s="21"/>
      <c r="J173" s="305"/>
      <c r="K173" s="21"/>
      <c r="L173" s="21"/>
      <c r="M173" s="305"/>
    </row>
    <row r="174" spans="1:14" ht="60" customHeight="1">
      <c r="A174" s="118" t="s">
        <v>42</v>
      </c>
      <c r="B174" s="332" t="s">
        <v>303</v>
      </c>
      <c r="C174" s="372" t="s">
        <v>304</v>
      </c>
      <c r="D174" s="373" t="s">
        <v>305</v>
      </c>
      <c r="E174" s="646" t="s">
        <v>306</v>
      </c>
      <c r="F174" s="332" t="s">
        <v>229</v>
      </c>
      <c r="G174" s="120" t="s">
        <v>243</v>
      </c>
      <c r="H174" s="254" t="s">
        <v>244</v>
      </c>
      <c r="I174" s="369" t="s">
        <v>307</v>
      </c>
      <c r="J174" s="306" t="s">
        <v>308</v>
      </c>
      <c r="K174" s="332" t="s">
        <v>124</v>
      </c>
      <c r="L174" s="389" t="s">
        <v>309</v>
      </c>
      <c r="M174" s="650" t="s">
        <v>310</v>
      </c>
      <c r="N174" s="193"/>
    </row>
    <row r="175" spans="1:14" s="574" customFormat="1" ht="18" customHeight="1">
      <c r="A175" s="10"/>
      <c r="B175" s="333" t="s">
        <v>16</v>
      </c>
      <c r="C175" s="20" t="s">
        <v>16</v>
      </c>
      <c r="D175" s="375" t="s">
        <v>16</v>
      </c>
      <c r="E175" s="647" t="s">
        <v>1</v>
      </c>
      <c r="F175" s="335" t="s">
        <v>16</v>
      </c>
      <c r="G175" s="27" t="s">
        <v>16</v>
      </c>
      <c r="H175" s="6" t="s">
        <v>16</v>
      </c>
      <c r="I175" s="27" t="s">
        <v>16</v>
      </c>
      <c r="J175" s="307" t="s">
        <v>1</v>
      </c>
      <c r="K175" s="333" t="s">
        <v>16</v>
      </c>
      <c r="L175" s="16" t="s">
        <v>16</v>
      </c>
      <c r="M175" s="651" t="s">
        <v>1</v>
      </c>
      <c r="N175"/>
    </row>
    <row r="176" spans="1:14" s="591" customFormat="1" ht="18" customHeight="1">
      <c r="A176" s="102" t="s">
        <v>17</v>
      </c>
      <c r="B176" s="108">
        <v>263.14</v>
      </c>
      <c r="C176" s="377">
        <v>264.69</v>
      </c>
      <c r="D176" s="378">
        <f>B176-C176</f>
        <v>-1.5500000000000114</v>
      </c>
      <c r="E176" s="379">
        <f>B176/C176</f>
        <v>0.99414409309002982</v>
      </c>
      <c r="F176" s="108">
        <v>255.83</v>
      </c>
      <c r="G176" s="250">
        <v>258.56</v>
      </c>
      <c r="H176" s="285">
        <f>F176-G176</f>
        <v>-2.7299999999999898</v>
      </c>
      <c r="I176" s="251">
        <f>B176-F176</f>
        <v>7.3099999999999739</v>
      </c>
      <c r="J176" s="259">
        <f>B176/F176</f>
        <v>1.028573662197553</v>
      </c>
      <c r="K176" s="109">
        <v>241.19</v>
      </c>
      <c r="L176" s="394">
        <f>B176-K176</f>
        <v>21.949999999999989</v>
      </c>
      <c r="M176" s="395">
        <f>B176/K176</f>
        <v>1.0910070898461792</v>
      </c>
      <c r="N176" s="103"/>
    </row>
    <row r="177" spans="1:14" ht="18" customHeight="1">
      <c r="A177" s="102" t="s">
        <v>18</v>
      </c>
      <c r="B177" s="113">
        <v>25.38</v>
      </c>
      <c r="C177" s="377">
        <v>25.38</v>
      </c>
      <c r="D177" s="378">
        <f t="shared" ref="D177:D198" si="48">B177-C177</f>
        <v>0</v>
      </c>
      <c r="E177" s="379">
        <f t="shared" ref="E177:E198" si="49">B177/C177</f>
        <v>1</v>
      </c>
      <c r="F177" s="113">
        <v>32.229999999999997</v>
      </c>
      <c r="G177" s="251">
        <v>32.229999999999997</v>
      </c>
      <c r="H177" s="255">
        <f t="shared" ref="H177:H198" si="50">F177-G177</f>
        <v>0</v>
      </c>
      <c r="I177" s="251">
        <f t="shared" ref="I177:I198" si="51">B177-F177</f>
        <v>-6.8499999999999979</v>
      </c>
      <c r="J177" s="259">
        <f t="shared" ref="J177:J198" si="52">B177/F177</f>
        <v>0.78746509463233016</v>
      </c>
      <c r="K177" s="114">
        <v>26.55</v>
      </c>
      <c r="L177" s="394">
        <f t="shared" ref="L177:L198" si="53">B177-K177</f>
        <v>-1.1700000000000017</v>
      </c>
      <c r="M177" s="395">
        <f t="shared" ref="M177:M198" si="54">B177/K177</f>
        <v>0.95593220338983043</v>
      </c>
      <c r="N177" s="103"/>
    </row>
    <row r="178" spans="1:14" ht="18" customHeight="1">
      <c r="A178" s="363" t="s">
        <v>19</v>
      </c>
      <c r="B178" s="364">
        <v>237.76</v>
      </c>
      <c r="C178" s="380">
        <v>239.31</v>
      </c>
      <c r="D178" s="381">
        <f t="shared" si="48"/>
        <v>-1.5500000000000114</v>
      </c>
      <c r="E178" s="382">
        <f t="shared" si="49"/>
        <v>0.99352304542225556</v>
      </c>
      <c r="F178" s="364">
        <v>223.6</v>
      </c>
      <c r="G178" s="365">
        <v>226.32</v>
      </c>
      <c r="H178" s="366">
        <f t="shared" si="50"/>
        <v>-2.7199999999999989</v>
      </c>
      <c r="I178" s="365">
        <f t="shared" si="51"/>
        <v>14.159999999999997</v>
      </c>
      <c r="J178" s="420">
        <f t="shared" si="52"/>
        <v>1.0633273703041144</v>
      </c>
      <c r="K178" s="424">
        <v>214.64</v>
      </c>
      <c r="L178" s="396">
        <f t="shared" si="53"/>
        <v>23.120000000000005</v>
      </c>
      <c r="M178" s="397">
        <f t="shared" si="54"/>
        <v>1.1077152441297056</v>
      </c>
      <c r="N178" s="103"/>
    </row>
    <row r="179" spans="1:14" ht="18" customHeight="1">
      <c r="A179" s="102" t="s">
        <v>20</v>
      </c>
      <c r="B179" s="113">
        <v>19.309999999999999</v>
      </c>
      <c r="C179" s="377">
        <v>21.45</v>
      </c>
      <c r="D179" s="378">
        <f t="shared" si="48"/>
        <v>-2.1400000000000006</v>
      </c>
      <c r="E179" s="379">
        <f t="shared" si="49"/>
        <v>0.90023310023310021</v>
      </c>
      <c r="F179" s="113">
        <v>24.18</v>
      </c>
      <c r="G179" s="251">
        <v>27.43</v>
      </c>
      <c r="H179" s="255">
        <f t="shared" si="50"/>
        <v>-3.25</v>
      </c>
      <c r="I179" s="251">
        <f t="shared" si="51"/>
        <v>-4.870000000000001</v>
      </c>
      <c r="J179" s="259">
        <f t="shared" si="52"/>
        <v>0.79859387923904046</v>
      </c>
      <c r="K179" s="114">
        <v>25.2</v>
      </c>
      <c r="L179" s="394">
        <f t="shared" si="53"/>
        <v>-5.8900000000000006</v>
      </c>
      <c r="M179" s="395">
        <f t="shared" si="54"/>
        <v>0.76626984126984121</v>
      </c>
      <c r="N179" s="102"/>
    </row>
    <row r="180" spans="1:14" ht="18" customHeight="1">
      <c r="A180" s="3" t="s">
        <v>21</v>
      </c>
      <c r="B180" s="99">
        <v>0.43</v>
      </c>
      <c r="C180" s="383">
        <v>0.53</v>
      </c>
      <c r="D180" s="384">
        <f t="shared" si="48"/>
        <v>-0.10000000000000003</v>
      </c>
      <c r="E180" s="385">
        <f t="shared" si="49"/>
        <v>0.81132075471698106</v>
      </c>
      <c r="F180" s="99">
        <v>0.32</v>
      </c>
      <c r="G180" s="252">
        <v>0.52</v>
      </c>
      <c r="H180" s="196">
        <f t="shared" si="50"/>
        <v>-0.2</v>
      </c>
      <c r="I180" s="252">
        <f t="shared" si="51"/>
        <v>0.10999999999999999</v>
      </c>
      <c r="J180" s="266">
        <f t="shared" si="52"/>
        <v>1.34375</v>
      </c>
      <c r="K180" s="105">
        <v>0.62</v>
      </c>
      <c r="L180" s="70">
        <f t="shared" si="53"/>
        <v>-0.19</v>
      </c>
      <c r="M180" s="398">
        <f t="shared" si="54"/>
        <v>0.69354838709677413</v>
      </c>
    </row>
    <row r="181" spans="1:14" ht="18" customHeight="1">
      <c r="A181" s="3" t="s">
        <v>22</v>
      </c>
      <c r="B181" s="99">
        <v>3.7</v>
      </c>
      <c r="C181" s="383">
        <v>5.59</v>
      </c>
      <c r="D181" s="384">
        <f t="shared" si="48"/>
        <v>-1.8899999999999997</v>
      </c>
      <c r="E181" s="385">
        <f t="shared" si="49"/>
        <v>0.66189624329159213</v>
      </c>
      <c r="F181" s="99">
        <v>6.55</v>
      </c>
      <c r="G181" s="252">
        <v>8.94</v>
      </c>
      <c r="H181" s="196">
        <f t="shared" si="50"/>
        <v>-2.3899999999999997</v>
      </c>
      <c r="I181" s="252">
        <f t="shared" si="51"/>
        <v>-2.8499999999999996</v>
      </c>
      <c r="J181" s="266">
        <f t="shared" si="52"/>
        <v>0.56488549618320616</v>
      </c>
      <c r="K181" s="105">
        <v>3.85</v>
      </c>
      <c r="L181" s="70">
        <f t="shared" si="53"/>
        <v>-0.14999999999999991</v>
      </c>
      <c r="M181" s="398">
        <f t="shared" si="54"/>
        <v>0.96103896103896103</v>
      </c>
    </row>
    <row r="182" spans="1:14" s="102" customFormat="1" ht="18" customHeight="1">
      <c r="A182" s="3" t="s">
        <v>23</v>
      </c>
      <c r="B182" s="99">
        <v>5.12</v>
      </c>
      <c r="C182" s="383">
        <v>4.96</v>
      </c>
      <c r="D182" s="384">
        <f t="shared" si="48"/>
        <v>0.16000000000000014</v>
      </c>
      <c r="E182" s="385">
        <f t="shared" si="49"/>
        <v>1.032258064516129</v>
      </c>
      <c r="F182" s="99">
        <v>6.87</v>
      </c>
      <c r="G182" s="252">
        <v>6.91</v>
      </c>
      <c r="H182" s="196">
        <f t="shared" si="50"/>
        <v>-4.0000000000000036E-2</v>
      </c>
      <c r="I182" s="252">
        <f t="shared" si="51"/>
        <v>-1.75</v>
      </c>
      <c r="J182" s="266">
        <f t="shared" si="52"/>
        <v>0.74526928675400295</v>
      </c>
      <c r="K182" s="105">
        <v>5.18</v>
      </c>
      <c r="L182" s="70">
        <f t="shared" si="53"/>
        <v>-5.9999999999999609E-2</v>
      </c>
      <c r="M182" s="398">
        <f t="shared" si="54"/>
        <v>0.98841698841698844</v>
      </c>
      <c r="N182"/>
    </row>
    <row r="183" spans="1:14" ht="18" customHeight="1">
      <c r="A183" s="34" t="s">
        <v>55</v>
      </c>
      <c r="B183" s="81">
        <v>10.07</v>
      </c>
      <c r="C183" s="386">
        <v>10.37</v>
      </c>
      <c r="D183" s="387">
        <f t="shared" si="48"/>
        <v>-0.29999999999999893</v>
      </c>
      <c r="E183" s="388">
        <f t="shared" si="49"/>
        <v>0.97107039537126338</v>
      </c>
      <c r="F183" s="81">
        <v>10.45</v>
      </c>
      <c r="G183" s="253">
        <v>11.06</v>
      </c>
      <c r="H183" s="200">
        <f t="shared" si="50"/>
        <v>-0.61000000000000121</v>
      </c>
      <c r="I183" s="253">
        <f t="shared" si="51"/>
        <v>-0.37999999999999901</v>
      </c>
      <c r="J183" s="271">
        <f t="shared" si="52"/>
        <v>0.96363636363636374</v>
      </c>
      <c r="K183" s="106">
        <v>15.56</v>
      </c>
      <c r="L183" s="399">
        <f t="shared" si="53"/>
        <v>-5.49</v>
      </c>
      <c r="M183" s="400">
        <f t="shared" si="54"/>
        <v>0.64717223650385602</v>
      </c>
    </row>
    <row r="184" spans="1:14" ht="18" customHeight="1">
      <c r="A184" s="102" t="s">
        <v>24</v>
      </c>
      <c r="B184" s="113">
        <v>165.78</v>
      </c>
      <c r="C184" s="377">
        <v>165.85</v>
      </c>
      <c r="D184" s="378">
        <f t="shared" si="48"/>
        <v>-6.9999999999993179E-2</v>
      </c>
      <c r="E184" s="379">
        <f t="shared" si="49"/>
        <v>0.99957793186614419</v>
      </c>
      <c r="F184" s="113">
        <v>152.61000000000001</v>
      </c>
      <c r="G184" s="251">
        <v>152.08000000000001</v>
      </c>
      <c r="H184" s="255">
        <f t="shared" si="50"/>
        <v>0.53000000000000114</v>
      </c>
      <c r="I184" s="251">
        <f t="shared" si="51"/>
        <v>13.169999999999987</v>
      </c>
      <c r="J184" s="259">
        <f t="shared" si="52"/>
        <v>1.086298407705917</v>
      </c>
      <c r="K184" s="114">
        <v>139.85</v>
      </c>
      <c r="L184" s="394">
        <f t="shared" si="53"/>
        <v>25.930000000000007</v>
      </c>
      <c r="M184" s="395">
        <f t="shared" si="54"/>
        <v>1.1854129424383268</v>
      </c>
      <c r="N184" s="102"/>
    </row>
    <row r="185" spans="1:14" s="85" customFormat="1" ht="18" customHeight="1">
      <c r="A185" s="3" t="s">
        <v>25</v>
      </c>
      <c r="B185" s="99">
        <v>1.93</v>
      </c>
      <c r="C185" s="383">
        <v>1.93</v>
      </c>
      <c r="D185" s="384">
        <f t="shared" si="48"/>
        <v>0</v>
      </c>
      <c r="E185" s="385">
        <f t="shared" si="49"/>
        <v>1</v>
      </c>
      <c r="F185" s="99">
        <v>2.23</v>
      </c>
      <c r="G185" s="252">
        <v>2.23</v>
      </c>
      <c r="H185" s="196">
        <f t="shared" si="50"/>
        <v>0</v>
      </c>
      <c r="I185" s="252">
        <f t="shared" si="51"/>
        <v>-0.30000000000000004</v>
      </c>
      <c r="J185" s="266">
        <f t="shared" si="52"/>
        <v>0.86547085201793716</v>
      </c>
      <c r="K185" s="105">
        <v>1</v>
      </c>
      <c r="L185" s="70">
        <f t="shared" si="53"/>
        <v>0.92999999999999994</v>
      </c>
      <c r="M185" s="398">
        <f t="shared" si="54"/>
        <v>1.93</v>
      </c>
      <c r="N185"/>
    </row>
    <row r="186" spans="1:14" s="609" customFormat="1" ht="18" customHeight="1">
      <c r="A186" s="3" t="s">
        <v>26</v>
      </c>
      <c r="B186" s="99">
        <v>127.25</v>
      </c>
      <c r="C186" s="383">
        <v>127.59</v>
      </c>
      <c r="D186" s="384">
        <f t="shared" si="48"/>
        <v>-0.34000000000000341</v>
      </c>
      <c r="E186" s="385">
        <f t="shared" si="49"/>
        <v>0.99733521435849204</v>
      </c>
      <c r="F186" s="99">
        <v>111.05</v>
      </c>
      <c r="G186" s="252">
        <v>111.39</v>
      </c>
      <c r="H186" s="196">
        <f t="shared" si="50"/>
        <v>-0.34000000000000341</v>
      </c>
      <c r="I186" s="252">
        <f t="shared" si="51"/>
        <v>16.200000000000003</v>
      </c>
      <c r="J186" s="266">
        <f t="shared" si="52"/>
        <v>1.1458802341287708</v>
      </c>
      <c r="K186" s="105">
        <v>97.04</v>
      </c>
      <c r="L186" s="70">
        <f t="shared" si="53"/>
        <v>30.209999999999994</v>
      </c>
      <c r="M186" s="398">
        <f t="shared" si="54"/>
        <v>1.3113149216817805</v>
      </c>
      <c r="N186"/>
    </row>
    <row r="187" spans="1:14" ht="18" customHeight="1">
      <c r="A187" s="574" t="s">
        <v>100</v>
      </c>
      <c r="B187" s="583">
        <f>B176-B186</f>
        <v>135.88999999999999</v>
      </c>
      <c r="C187" s="594">
        <v>137.1</v>
      </c>
      <c r="D187" s="584">
        <f t="shared" si="48"/>
        <v>-1.210000000000008</v>
      </c>
      <c r="E187" s="576">
        <f>B187/C187</f>
        <v>0.99117432530999261</v>
      </c>
      <c r="F187" s="583">
        <f>F176-F186</f>
        <v>144.78000000000003</v>
      </c>
      <c r="G187" s="586">
        <v>147.17000000000002</v>
      </c>
      <c r="H187" s="588">
        <f>F187-G187</f>
        <v>-2.3899999999999864</v>
      </c>
      <c r="I187" s="586">
        <f>B187-F187</f>
        <v>-8.8900000000000432</v>
      </c>
      <c r="J187" s="579">
        <f>B187/F187</f>
        <v>0.93859649122806987</v>
      </c>
      <c r="K187" s="599">
        <f>K176-K186</f>
        <v>144.14999999999998</v>
      </c>
      <c r="L187" s="597">
        <f>K187</f>
        <v>144.14999999999998</v>
      </c>
      <c r="M187" s="581">
        <f>B187/K187</f>
        <v>0.94269857787027411</v>
      </c>
      <c r="N187" s="574"/>
    </row>
    <row r="188" spans="1:14" ht="18" customHeight="1">
      <c r="A188" s="591" t="s">
        <v>101</v>
      </c>
      <c r="B188" s="575">
        <f>B186/B176</f>
        <v>0.48358288363608726</v>
      </c>
      <c r="C188" s="598">
        <v>0.48203558880199482</v>
      </c>
      <c r="D188" s="576">
        <f t="shared" si="48"/>
        <v>1.5472948340924386E-3</v>
      </c>
      <c r="E188" s="576">
        <f>B188/C188</f>
        <v>1.0032099182509282</v>
      </c>
      <c r="F188" s="575">
        <f>F186/F176</f>
        <v>0.43407731696829921</v>
      </c>
      <c r="G188" s="577">
        <v>0.43080909653465349</v>
      </c>
      <c r="H188" s="578">
        <f>F188-G188</f>
        <v>3.2682204336457188E-3</v>
      </c>
      <c r="I188" s="577">
        <f>B188-F188</f>
        <v>4.9505566667788048E-2</v>
      </c>
      <c r="J188" s="579">
        <f>B188/F188</f>
        <v>1.114047808380191</v>
      </c>
      <c r="K188" s="600">
        <f>K186/K176</f>
        <v>0.40233840540652599</v>
      </c>
      <c r="L188" s="580">
        <f>K188</f>
        <v>0.40233840540652599</v>
      </c>
      <c r="M188" s="581">
        <f>B188/K188</f>
        <v>1.2019307059376327</v>
      </c>
      <c r="N188" s="591"/>
    </row>
    <row r="189" spans="1:14" ht="18" customHeight="1">
      <c r="A189" s="3" t="s">
        <v>27</v>
      </c>
      <c r="B189" s="99">
        <v>9.6</v>
      </c>
      <c r="C189" s="383">
        <v>10.199999999999999</v>
      </c>
      <c r="D189" s="384">
        <f t="shared" si="48"/>
        <v>-0.59999999999999964</v>
      </c>
      <c r="E189" s="385">
        <f t="shared" si="49"/>
        <v>0.94117647058823528</v>
      </c>
      <c r="F189" s="99">
        <v>13.03</v>
      </c>
      <c r="G189" s="252">
        <v>12.93</v>
      </c>
      <c r="H189" s="196">
        <f t="shared" si="50"/>
        <v>9.9999999999999645E-2</v>
      </c>
      <c r="I189" s="252">
        <f t="shared" si="51"/>
        <v>-3.4299999999999997</v>
      </c>
      <c r="J189" s="266">
        <f t="shared" si="52"/>
        <v>0.73676132003069839</v>
      </c>
      <c r="K189" s="105">
        <v>14.43</v>
      </c>
      <c r="L189" s="70">
        <f t="shared" si="53"/>
        <v>-4.83</v>
      </c>
      <c r="M189" s="398">
        <f t="shared" si="54"/>
        <v>0.66528066528066532</v>
      </c>
    </row>
    <row r="190" spans="1:14" ht="18" customHeight="1">
      <c r="A190" s="3" t="s">
        <v>28</v>
      </c>
      <c r="B190" s="99">
        <v>13.65</v>
      </c>
      <c r="C190" s="383">
        <v>13.79</v>
      </c>
      <c r="D190" s="384">
        <f t="shared" si="48"/>
        <v>-0.13999999999999879</v>
      </c>
      <c r="E190" s="385">
        <f t="shared" si="49"/>
        <v>0.98984771573604069</v>
      </c>
      <c r="F190" s="99">
        <v>13.66</v>
      </c>
      <c r="G190" s="252">
        <v>13.8</v>
      </c>
      <c r="H190" s="196">
        <f t="shared" si="50"/>
        <v>-0.14000000000000057</v>
      </c>
      <c r="I190" s="252">
        <f t="shared" si="51"/>
        <v>-9.9999999999997868E-3</v>
      </c>
      <c r="J190" s="266">
        <f t="shared" si="52"/>
        <v>0.99926793557833093</v>
      </c>
      <c r="K190" s="105">
        <v>16.63</v>
      </c>
      <c r="L190" s="70">
        <f t="shared" si="53"/>
        <v>-2.9799999999999986</v>
      </c>
      <c r="M190" s="398">
        <f t="shared" si="54"/>
        <v>0.82080577269993993</v>
      </c>
    </row>
    <row r="191" spans="1:14" ht="18" customHeight="1">
      <c r="A191" s="3" t="s">
        <v>29</v>
      </c>
      <c r="B191" s="99">
        <v>4.5599999999999996</v>
      </c>
      <c r="C191" s="383">
        <v>4.58</v>
      </c>
      <c r="D191" s="384">
        <f t="shared" si="48"/>
        <v>-2.0000000000000462E-2</v>
      </c>
      <c r="E191" s="385">
        <f t="shared" si="49"/>
        <v>0.99563318777292564</v>
      </c>
      <c r="F191" s="99">
        <v>4.33</v>
      </c>
      <c r="G191" s="252">
        <v>4.3499999999999996</v>
      </c>
      <c r="H191" s="196">
        <f t="shared" si="50"/>
        <v>-1.9999999999999574E-2</v>
      </c>
      <c r="I191" s="252">
        <f t="shared" si="51"/>
        <v>0.22999999999999954</v>
      </c>
      <c r="J191" s="266">
        <f t="shared" si="52"/>
        <v>1.0531177829099305</v>
      </c>
      <c r="K191" s="105">
        <v>3.83</v>
      </c>
      <c r="L191" s="70">
        <f t="shared" si="53"/>
        <v>0.72999999999999954</v>
      </c>
      <c r="M191" s="398">
        <f t="shared" si="54"/>
        <v>1.1906005221932114</v>
      </c>
    </row>
    <row r="192" spans="1:14" s="102" customFormat="1" ht="18" customHeight="1">
      <c r="A192" s="98" t="s">
        <v>30</v>
      </c>
      <c r="B192" s="99">
        <v>6.94</v>
      </c>
      <c r="C192" s="383">
        <v>5.86</v>
      </c>
      <c r="D192" s="384">
        <f t="shared" si="48"/>
        <v>1.08</v>
      </c>
      <c r="E192" s="385">
        <f t="shared" si="49"/>
        <v>1.1843003412969284</v>
      </c>
      <c r="F192" s="99">
        <v>6.26</v>
      </c>
      <c r="G192" s="252">
        <v>5.48</v>
      </c>
      <c r="H192" s="196">
        <f t="shared" si="50"/>
        <v>0.77999999999999936</v>
      </c>
      <c r="I192" s="252">
        <f t="shared" si="51"/>
        <v>0.6800000000000006</v>
      </c>
      <c r="J192" s="277">
        <f t="shared" si="52"/>
        <v>1.1086261980830672</v>
      </c>
      <c r="K192" s="105">
        <v>5.13</v>
      </c>
      <c r="L192" s="70">
        <f t="shared" si="53"/>
        <v>1.8100000000000005</v>
      </c>
      <c r="M192" s="398">
        <f t="shared" si="54"/>
        <v>1.3528265107212476</v>
      </c>
      <c r="N192"/>
    </row>
    <row r="193" spans="1:14" s="103" customFormat="1" ht="18" customHeight="1">
      <c r="A193" s="34" t="s">
        <v>31</v>
      </c>
      <c r="B193" s="81">
        <v>9.92</v>
      </c>
      <c r="C193" s="386">
        <v>10.039999999999999</v>
      </c>
      <c r="D193" s="387">
        <f t="shared" si="48"/>
        <v>-0.11999999999999922</v>
      </c>
      <c r="E193" s="388">
        <f t="shared" si="49"/>
        <v>0.98804780876494036</v>
      </c>
      <c r="F193" s="81">
        <v>9.42</v>
      </c>
      <c r="G193" s="253">
        <v>9.5399999999999991</v>
      </c>
      <c r="H193" s="200">
        <f t="shared" si="50"/>
        <v>-0.11999999999999922</v>
      </c>
      <c r="I193" s="253">
        <f t="shared" si="51"/>
        <v>0.5</v>
      </c>
      <c r="J193" s="271">
        <f t="shared" si="52"/>
        <v>1.0530785562632696</v>
      </c>
      <c r="K193" s="106">
        <v>14.54</v>
      </c>
      <c r="L193" s="399">
        <f t="shared" si="53"/>
        <v>-4.6199999999999992</v>
      </c>
      <c r="M193" s="400">
        <f t="shared" si="54"/>
        <v>0.68225584594222832</v>
      </c>
      <c r="N193"/>
    </row>
    <row r="194" spans="1:14" s="103" customFormat="1" ht="18" customHeight="1">
      <c r="A194" s="102" t="s">
        <v>32</v>
      </c>
      <c r="B194" s="113">
        <v>27.49</v>
      </c>
      <c r="C194" s="377">
        <v>26.21</v>
      </c>
      <c r="D194" s="378">
        <f t="shared" si="48"/>
        <v>1.2799999999999976</v>
      </c>
      <c r="E194" s="379">
        <f t="shared" si="49"/>
        <v>1.0488363220144983</v>
      </c>
      <c r="F194" s="113">
        <v>21.94</v>
      </c>
      <c r="G194" s="251">
        <v>21.87</v>
      </c>
      <c r="H194" s="255">
        <f t="shared" si="50"/>
        <v>7.0000000000000284E-2</v>
      </c>
      <c r="I194" s="251">
        <f t="shared" si="51"/>
        <v>5.5499999999999972</v>
      </c>
      <c r="J194" s="259">
        <f t="shared" si="52"/>
        <v>1.2529626253418413</v>
      </c>
      <c r="K194" s="114">
        <v>16.77</v>
      </c>
      <c r="L194" s="394">
        <f t="shared" si="53"/>
        <v>10.719999999999999</v>
      </c>
      <c r="M194" s="395">
        <f t="shared" si="54"/>
        <v>1.6392367322599881</v>
      </c>
      <c r="N194" s="102"/>
    </row>
    <row r="195" spans="1:14" s="102" customFormat="1" ht="18" customHeight="1">
      <c r="A195" s="3" t="s">
        <v>33</v>
      </c>
      <c r="B195" s="99">
        <v>16.84</v>
      </c>
      <c r="C195" s="383">
        <v>15.34</v>
      </c>
      <c r="D195" s="384">
        <f t="shared" si="48"/>
        <v>1.5</v>
      </c>
      <c r="E195" s="385">
        <f t="shared" si="49"/>
        <v>1.0977835723598435</v>
      </c>
      <c r="F195" s="99">
        <v>10.84</v>
      </c>
      <c r="G195" s="252">
        <v>10.84</v>
      </c>
      <c r="H195" s="196">
        <f t="shared" si="50"/>
        <v>0</v>
      </c>
      <c r="I195" s="252">
        <f t="shared" si="51"/>
        <v>6</v>
      </c>
      <c r="J195" s="266">
        <f t="shared" si="52"/>
        <v>1.5535055350553506</v>
      </c>
      <c r="K195" s="105">
        <v>5.61</v>
      </c>
      <c r="L195" s="70">
        <f t="shared" si="53"/>
        <v>11.23</v>
      </c>
      <c r="M195" s="398">
        <f t="shared" si="54"/>
        <v>3.0017825311942956</v>
      </c>
      <c r="N195"/>
    </row>
    <row r="196" spans="1:14" ht="18" customHeight="1">
      <c r="A196" s="3" t="s">
        <v>34</v>
      </c>
      <c r="B196" s="99">
        <v>3.61</v>
      </c>
      <c r="C196" s="383">
        <v>3.62</v>
      </c>
      <c r="D196" s="384">
        <f t="shared" si="48"/>
        <v>-1.0000000000000231E-2</v>
      </c>
      <c r="E196" s="385">
        <f t="shared" si="49"/>
        <v>0.99723756906077343</v>
      </c>
      <c r="F196" s="99">
        <v>3.93</v>
      </c>
      <c r="G196" s="252">
        <v>3.97</v>
      </c>
      <c r="H196" s="196">
        <f t="shared" si="50"/>
        <v>-4.0000000000000036E-2</v>
      </c>
      <c r="I196" s="252">
        <f t="shared" si="51"/>
        <v>-0.32000000000000028</v>
      </c>
      <c r="J196" s="266">
        <f t="shared" si="52"/>
        <v>0.91857506361323149</v>
      </c>
      <c r="K196" s="105">
        <v>2.6</v>
      </c>
      <c r="L196" s="70">
        <f t="shared" si="53"/>
        <v>1.0099999999999998</v>
      </c>
      <c r="M196" s="398">
        <f t="shared" si="54"/>
        <v>1.3884615384615384</v>
      </c>
    </row>
    <row r="197" spans="1:14" ht="18" customHeight="1">
      <c r="A197" s="98" t="s">
        <v>35</v>
      </c>
      <c r="B197" s="99">
        <v>1.81</v>
      </c>
      <c r="C197" s="383">
        <v>2.21</v>
      </c>
      <c r="D197" s="384">
        <f t="shared" si="48"/>
        <v>-0.39999999999999991</v>
      </c>
      <c r="E197" s="385">
        <f t="shared" si="49"/>
        <v>0.81900452488687792</v>
      </c>
      <c r="F197" s="99">
        <v>1.78</v>
      </c>
      <c r="G197" s="252">
        <v>1.89</v>
      </c>
      <c r="H197" s="196">
        <f t="shared" si="50"/>
        <v>-0.10999999999999988</v>
      </c>
      <c r="I197" s="252">
        <f t="shared" si="51"/>
        <v>3.0000000000000027E-2</v>
      </c>
      <c r="J197" s="277">
        <f t="shared" si="52"/>
        <v>1.0168539325842696</v>
      </c>
      <c r="K197" s="105">
        <v>3.35</v>
      </c>
      <c r="L197" s="70">
        <f t="shared" si="53"/>
        <v>-1.54</v>
      </c>
      <c r="M197" s="398">
        <f t="shared" si="54"/>
        <v>0.54029850746268659</v>
      </c>
      <c r="N197" s="85"/>
    </row>
    <row r="198" spans="1:14" ht="18" customHeight="1">
      <c r="A198" s="601" t="s">
        <v>96</v>
      </c>
      <c r="B198" s="610">
        <f>B194-B195-B196-B197</f>
        <v>5.2299999999999986</v>
      </c>
      <c r="C198" s="611">
        <v>5.0400000000000009</v>
      </c>
      <c r="D198" s="612">
        <f t="shared" si="48"/>
        <v>0.18999999999999773</v>
      </c>
      <c r="E198" s="604">
        <f t="shared" si="49"/>
        <v>1.0376984126984123</v>
      </c>
      <c r="F198" s="610">
        <f>F194-F195-F196-F197</f>
        <v>5.3900000000000015</v>
      </c>
      <c r="G198" s="613">
        <v>5.1700000000000008</v>
      </c>
      <c r="H198" s="614">
        <f t="shared" si="50"/>
        <v>0.22000000000000064</v>
      </c>
      <c r="I198" s="613">
        <f t="shared" si="51"/>
        <v>-0.16000000000000281</v>
      </c>
      <c r="J198" s="606">
        <f t="shared" si="52"/>
        <v>0.97031539888682694</v>
      </c>
      <c r="K198" s="610">
        <f>K194-K195-K196-K197</f>
        <v>5.2100000000000009</v>
      </c>
      <c r="L198" s="615">
        <f t="shared" si="53"/>
        <v>1.9999999999997797E-2</v>
      </c>
      <c r="M198" s="608">
        <f t="shared" si="54"/>
        <v>1.0038387715930899</v>
      </c>
      <c r="N198" s="609"/>
    </row>
    <row r="199" spans="1:14" ht="18" customHeight="1">
      <c r="A199" s="854" t="s">
        <v>164</v>
      </c>
      <c r="B199" s="127">
        <f>B176-B186-B193</f>
        <v>125.96999999999998</v>
      </c>
      <c r="C199" s="127">
        <v>127.06</v>
      </c>
      <c r="D199" s="127">
        <f t="shared" ref="C199:M199" si="55">D176-D186-D193</f>
        <v>-1.0900000000000087</v>
      </c>
      <c r="E199" s="304">
        <f t="shared" si="55"/>
        <v>-0.99123893003340258</v>
      </c>
      <c r="F199" s="127">
        <f t="shared" si="55"/>
        <v>135.36000000000004</v>
      </c>
      <c r="G199" s="127">
        <v>137.63000000000002</v>
      </c>
      <c r="H199" s="127">
        <f t="shared" si="55"/>
        <v>-2.2699999999999871</v>
      </c>
      <c r="I199" s="127">
        <f t="shared" si="55"/>
        <v>-9.390000000000029</v>
      </c>
      <c r="J199" s="304">
        <f t="shared" si="55"/>
        <v>-1.1703851281944875</v>
      </c>
      <c r="K199" s="127">
        <f t="shared" si="55"/>
        <v>129.60999999999999</v>
      </c>
      <c r="L199" s="127">
        <f t="shared" si="55"/>
        <v>-3.6400000000000059</v>
      </c>
      <c r="M199" s="304">
        <f t="shared" si="55"/>
        <v>-0.90256367777782964</v>
      </c>
    </row>
    <row r="200" spans="1:14" ht="18" customHeight="1"/>
    <row r="201" spans="1:14" s="102" customFormat="1" ht="18" customHeight="1">
      <c r="A201" s="2" t="s">
        <v>311</v>
      </c>
      <c r="B201"/>
      <c r="C201"/>
      <c r="D201"/>
      <c r="E201" s="304"/>
      <c r="F201"/>
      <c r="G201"/>
      <c r="H201"/>
      <c r="I201"/>
      <c r="J201" s="304"/>
      <c r="K201"/>
      <c r="L201"/>
      <c r="M201" s="304"/>
      <c r="N201"/>
    </row>
    <row r="202" spans="1:14" ht="18" customHeight="1">
      <c r="A202" s="21"/>
      <c r="B202" s="21"/>
      <c r="C202" s="21"/>
      <c r="D202" s="21"/>
      <c r="E202" s="305"/>
      <c r="F202" s="21"/>
      <c r="G202" s="21"/>
      <c r="H202" s="21"/>
      <c r="I202" s="21"/>
      <c r="J202" s="305"/>
      <c r="K202" s="21"/>
      <c r="L202" s="21"/>
      <c r="M202" s="305"/>
    </row>
    <row r="203" spans="1:14" ht="60" customHeight="1">
      <c r="A203" s="118" t="s">
        <v>73</v>
      </c>
      <c r="B203" s="332" t="s">
        <v>312</v>
      </c>
      <c r="C203" s="372" t="s">
        <v>313</v>
      </c>
      <c r="D203" s="373" t="s">
        <v>314</v>
      </c>
      <c r="E203" s="646" t="s">
        <v>315</v>
      </c>
      <c r="F203" s="332" t="s">
        <v>230</v>
      </c>
      <c r="G203" s="120" t="s">
        <v>245</v>
      </c>
      <c r="H203" s="254" t="s">
        <v>246</v>
      </c>
      <c r="I203" s="369" t="s">
        <v>316</v>
      </c>
      <c r="J203" s="306" t="s">
        <v>317</v>
      </c>
      <c r="K203" s="332" t="s">
        <v>125</v>
      </c>
      <c r="L203" s="389" t="s">
        <v>318</v>
      </c>
      <c r="M203" s="650" t="s">
        <v>319</v>
      </c>
    </row>
    <row r="204" spans="1:14" s="574" customFormat="1" ht="18" customHeight="1">
      <c r="A204" s="10"/>
      <c r="B204" s="333" t="s">
        <v>1</v>
      </c>
      <c r="C204" s="20" t="s">
        <v>1</v>
      </c>
      <c r="D204" s="375" t="s">
        <v>1</v>
      </c>
      <c r="E204" s="647" t="s">
        <v>1</v>
      </c>
      <c r="F204" s="335" t="s">
        <v>1</v>
      </c>
      <c r="G204" s="27" t="s">
        <v>1</v>
      </c>
      <c r="H204" s="6"/>
      <c r="I204" s="27" t="s">
        <v>1</v>
      </c>
      <c r="J204" s="307" t="s">
        <v>1</v>
      </c>
      <c r="K204" s="333" t="s">
        <v>1</v>
      </c>
      <c r="L204" s="16" t="s">
        <v>1</v>
      </c>
      <c r="M204" s="651" t="s">
        <v>1</v>
      </c>
      <c r="N204"/>
    </row>
    <row r="205" spans="1:14" ht="18" customHeight="1">
      <c r="A205" s="102" t="s">
        <v>17</v>
      </c>
      <c r="B205" s="444">
        <f>B176/B120</f>
        <v>0.35678064918512892</v>
      </c>
      <c r="C205" s="379">
        <f>C176/C120</f>
        <v>0.35912081948307445</v>
      </c>
      <c r="D205" s="379">
        <f>B205-C205</f>
        <v>-2.3401702979455319E-3</v>
      </c>
      <c r="E205" s="379">
        <f>B205/C205</f>
        <v>0.99348361283727848</v>
      </c>
      <c r="F205" s="444">
        <f>F176/F120</f>
        <v>0.34633868980735649</v>
      </c>
      <c r="G205" s="273">
        <f>G176/G120</f>
        <v>0.34974096768521151</v>
      </c>
      <c r="H205" s="293">
        <f>F205-G205</f>
        <v>-3.40227787785502E-3</v>
      </c>
      <c r="I205" s="316">
        <f>B205-F205</f>
        <v>1.0441959377772425E-2</v>
      </c>
      <c r="J205" s="110">
        <f>B205/F205</f>
        <v>1.030149560776997</v>
      </c>
      <c r="K205" s="447">
        <f>K176/K120</f>
        <v>0.3388118617163246</v>
      </c>
      <c r="L205" s="440">
        <f>B205-K205</f>
        <v>1.7968787468804315E-2</v>
      </c>
      <c r="M205" s="395">
        <f>B205/K205</f>
        <v>1.053034705980421</v>
      </c>
      <c r="N205" s="103"/>
    </row>
    <row r="206" spans="1:14" ht="18" customHeight="1">
      <c r="A206" s="102" t="s">
        <v>18</v>
      </c>
      <c r="B206" s="445">
        <f t="shared" ref="B206:C215" si="56">B177/(B121+B37)</f>
        <v>0.43555860648704309</v>
      </c>
      <c r="C206" s="379">
        <f t="shared" si="56"/>
        <v>0.43555860648704309</v>
      </c>
      <c r="D206" s="379">
        <f t="shared" ref="D206:D226" si="57">B206-C206</f>
        <v>0</v>
      </c>
      <c r="E206" s="379">
        <f t="shared" ref="E206:E226" si="58">B206/C206</f>
        <v>1</v>
      </c>
      <c r="F206" s="445">
        <f t="shared" ref="F206:G215" si="59">F177/(F121+F37)</f>
        <v>0.53360927152317872</v>
      </c>
      <c r="G206" s="274">
        <f t="shared" si="59"/>
        <v>0.53360927152317872</v>
      </c>
      <c r="H206" s="275">
        <f t="shared" ref="H206:H226" si="60">F206-G206</f>
        <v>0</v>
      </c>
      <c r="I206" s="316">
        <f t="shared" ref="I206:I226" si="61">B206-F206</f>
        <v>-9.8050665036135631E-2</v>
      </c>
      <c r="J206" s="110">
        <f t="shared" ref="J206:J226" si="62">B206/F206</f>
        <v>0.81625007234928348</v>
      </c>
      <c r="K206" s="447">
        <f t="shared" ref="K206:K215" si="63">K177/(K121+K37)</f>
        <v>0.49990585577104124</v>
      </c>
      <c r="L206" s="440">
        <f t="shared" ref="L206:L225" si="64">B206-K206</f>
        <v>-6.4347249283998154E-2</v>
      </c>
      <c r="M206" s="395">
        <f t="shared" ref="M206:M226" si="65">B206/K206</f>
        <v>0.87128126517991933</v>
      </c>
      <c r="N206" s="103"/>
    </row>
    <row r="207" spans="1:14" ht="18" customHeight="1">
      <c r="A207" s="363" t="s">
        <v>19</v>
      </c>
      <c r="B207" s="446">
        <f t="shared" si="56"/>
        <v>0.2766871094250038</v>
      </c>
      <c r="C207" s="382">
        <f t="shared" si="56"/>
        <v>0.27868871550017471</v>
      </c>
      <c r="D207" s="382">
        <f t="shared" si="57"/>
        <v>-2.0016060751709142E-3</v>
      </c>
      <c r="E207" s="382">
        <f t="shared" si="58"/>
        <v>0.99281777135619376</v>
      </c>
      <c r="F207" s="446">
        <f t="shared" si="59"/>
        <v>0.26001511715797426</v>
      </c>
      <c r="G207" s="425">
        <f t="shared" si="59"/>
        <v>0.26280525331816013</v>
      </c>
      <c r="H207" s="420">
        <f t="shared" si="60"/>
        <v>-2.7901361601858632E-3</v>
      </c>
      <c r="I207" s="437">
        <f t="shared" si="61"/>
        <v>1.6671992267029534E-2</v>
      </c>
      <c r="J207" s="367">
        <f t="shared" si="62"/>
        <v>1.0641193190967444</v>
      </c>
      <c r="K207" s="448">
        <f t="shared" si="63"/>
        <v>0.25810485810485811</v>
      </c>
      <c r="L207" s="441">
        <f t="shared" si="64"/>
        <v>1.8582251320145682E-2</v>
      </c>
      <c r="M207" s="397">
        <f t="shared" si="65"/>
        <v>1.0719949692407433</v>
      </c>
      <c r="N207" s="103"/>
    </row>
    <row r="208" spans="1:14" ht="18" customHeight="1">
      <c r="A208" s="102" t="s">
        <v>20</v>
      </c>
      <c r="B208" s="445">
        <f t="shared" si="56"/>
        <v>8.4935122058500109E-2</v>
      </c>
      <c r="C208" s="379">
        <f t="shared" si="56"/>
        <v>9.320008689984792E-2</v>
      </c>
      <c r="D208" s="379">
        <f t="shared" si="57"/>
        <v>-8.2649648413478105E-3</v>
      </c>
      <c r="E208" s="379">
        <f t="shared" si="58"/>
        <v>0.91132020241323086</v>
      </c>
      <c r="F208" s="445">
        <f t="shared" si="59"/>
        <v>0.10287172941927249</v>
      </c>
      <c r="G208" s="274">
        <f t="shared" si="59"/>
        <v>0.11647063818946117</v>
      </c>
      <c r="H208" s="275">
        <f t="shared" si="60"/>
        <v>-1.3598908770188683E-2</v>
      </c>
      <c r="I208" s="316">
        <f t="shared" si="61"/>
        <v>-1.7936607360772377E-2</v>
      </c>
      <c r="J208" s="110">
        <f t="shared" si="62"/>
        <v>0.82564104383169779</v>
      </c>
      <c r="K208" s="447">
        <f t="shared" si="63"/>
        <v>0.1080246913580247</v>
      </c>
      <c r="L208" s="440">
        <f t="shared" si="64"/>
        <v>-2.308956929952459E-2</v>
      </c>
      <c r="M208" s="395">
        <f t="shared" si="65"/>
        <v>0.7862565584844009</v>
      </c>
      <c r="N208" s="102"/>
    </row>
    <row r="209" spans="1:14" ht="18" customHeight="1">
      <c r="A209" s="3" t="s">
        <v>21</v>
      </c>
      <c r="B209" s="483">
        <f t="shared" si="56"/>
        <v>2.4712643678160923E-2</v>
      </c>
      <c r="C209" s="385">
        <f t="shared" si="56"/>
        <v>3.0285714285714287E-2</v>
      </c>
      <c r="D209" s="385">
        <f t="shared" si="57"/>
        <v>-5.5730706075533647E-3</v>
      </c>
      <c r="E209" s="385">
        <f t="shared" si="58"/>
        <v>0.81598351767512478</v>
      </c>
      <c r="F209" s="483">
        <f t="shared" si="59"/>
        <v>1.7977528089887639E-2</v>
      </c>
      <c r="G209" s="276">
        <f t="shared" si="59"/>
        <v>2.9545454545454545E-2</v>
      </c>
      <c r="H209" s="277">
        <f t="shared" si="60"/>
        <v>-1.1567926455566906E-2</v>
      </c>
      <c r="I209" s="438">
        <f t="shared" si="61"/>
        <v>6.7351155882732841E-3</v>
      </c>
      <c r="J209" s="7">
        <f t="shared" si="62"/>
        <v>1.3746408045977014</v>
      </c>
      <c r="K209" s="449">
        <f t="shared" si="63"/>
        <v>0.04</v>
      </c>
      <c r="L209" s="442">
        <f t="shared" si="64"/>
        <v>-1.5287356321839078E-2</v>
      </c>
      <c r="M209" s="398">
        <f t="shared" si="65"/>
        <v>0.61781609195402309</v>
      </c>
    </row>
    <row r="210" spans="1:14" s="102" customFormat="1" ht="18" customHeight="1">
      <c r="A210" s="3" t="s">
        <v>22</v>
      </c>
      <c r="B210" s="483">
        <f t="shared" si="56"/>
        <v>0.14509803921568629</v>
      </c>
      <c r="C210" s="385">
        <f t="shared" si="56"/>
        <v>0.20703703703703702</v>
      </c>
      <c r="D210" s="385">
        <f t="shared" si="57"/>
        <v>-6.1938997821350733E-2</v>
      </c>
      <c r="E210" s="385">
        <f t="shared" si="58"/>
        <v>0.70083131642639174</v>
      </c>
      <c r="F210" s="483">
        <f t="shared" si="59"/>
        <v>0.21163166397415187</v>
      </c>
      <c r="G210" s="276">
        <f t="shared" si="59"/>
        <v>0.27972465581977468</v>
      </c>
      <c r="H210" s="277">
        <f t="shared" si="60"/>
        <v>-6.8092991845622813E-2</v>
      </c>
      <c r="I210" s="438">
        <f t="shared" si="61"/>
        <v>-6.6533624758465582E-2</v>
      </c>
      <c r="J210" s="7">
        <f t="shared" si="62"/>
        <v>0.68561592575961683</v>
      </c>
      <c r="K210" s="449">
        <f t="shared" si="63"/>
        <v>0.16559139784946236</v>
      </c>
      <c r="L210" s="442">
        <f t="shared" si="64"/>
        <v>-2.0493358633776076E-2</v>
      </c>
      <c r="M210" s="398">
        <f t="shared" si="65"/>
        <v>0.87624140565317044</v>
      </c>
      <c r="N210"/>
    </row>
    <row r="211" spans="1:14" ht="18" customHeight="1">
      <c r="A211" s="3" t="s">
        <v>23</v>
      </c>
      <c r="B211" s="483">
        <f t="shared" si="56"/>
        <v>0.17839721254355401</v>
      </c>
      <c r="C211" s="385">
        <f t="shared" si="56"/>
        <v>0.17162629757785469</v>
      </c>
      <c r="D211" s="385">
        <f t="shared" si="57"/>
        <v>6.7709149656993151E-3</v>
      </c>
      <c r="E211" s="385">
        <f t="shared" si="58"/>
        <v>1.0394515005057883</v>
      </c>
      <c r="F211" s="483">
        <f t="shared" si="59"/>
        <v>0.22531977697605773</v>
      </c>
      <c r="G211" s="276">
        <f t="shared" si="59"/>
        <v>0.22692939244663385</v>
      </c>
      <c r="H211" s="277">
        <f t="shared" si="60"/>
        <v>-1.6096154705761145E-3</v>
      </c>
      <c r="I211" s="438">
        <f t="shared" si="61"/>
        <v>-4.6922564432503727E-2</v>
      </c>
      <c r="J211" s="7">
        <f t="shared" si="62"/>
        <v>0.79175123878500164</v>
      </c>
      <c r="K211" s="449">
        <f t="shared" si="63"/>
        <v>0.17266666666666666</v>
      </c>
      <c r="L211" s="442">
        <f t="shared" si="64"/>
        <v>5.7305458768873441E-3</v>
      </c>
      <c r="M211" s="398">
        <f t="shared" si="65"/>
        <v>1.0331884896344827</v>
      </c>
    </row>
    <row r="212" spans="1:14" ht="18" customHeight="1">
      <c r="A212" s="34" t="s">
        <v>55</v>
      </c>
      <c r="B212" s="484">
        <f t="shared" si="56"/>
        <v>6.4654895666131626E-2</v>
      </c>
      <c r="C212" s="388">
        <f t="shared" si="56"/>
        <v>6.6156299840510358E-2</v>
      </c>
      <c r="D212" s="388">
        <f t="shared" si="57"/>
        <v>-1.5014041743787315E-3</v>
      </c>
      <c r="E212" s="388">
        <f t="shared" si="58"/>
        <v>0.97730519726770815</v>
      </c>
      <c r="F212" s="484">
        <f t="shared" si="59"/>
        <v>6.7068865926448881E-2</v>
      </c>
      <c r="G212" s="278">
        <f t="shared" si="59"/>
        <v>7.1125401929260451E-2</v>
      </c>
      <c r="H212" s="271">
        <f t="shared" si="60"/>
        <v>-4.0565360028115699E-3</v>
      </c>
      <c r="I212" s="439">
        <f t="shared" si="61"/>
        <v>-2.4139702603172553E-3</v>
      </c>
      <c r="J212" s="22">
        <f t="shared" si="62"/>
        <v>0.96400758791770036</v>
      </c>
      <c r="K212" s="450">
        <f t="shared" si="63"/>
        <v>9.4566670718366358E-2</v>
      </c>
      <c r="L212" s="443">
        <f t="shared" si="64"/>
        <v>-2.9911775052234732E-2</v>
      </c>
      <c r="M212" s="400">
        <f t="shared" si="65"/>
        <v>0.68369643527669011</v>
      </c>
    </row>
    <row r="213" spans="1:14" s="85" customFormat="1" ht="18" customHeight="1">
      <c r="A213" s="102" t="s">
        <v>24</v>
      </c>
      <c r="B213" s="445">
        <f t="shared" si="56"/>
        <v>0.58536068641644012</v>
      </c>
      <c r="C213" s="379">
        <f t="shared" si="56"/>
        <v>0.58726673984632272</v>
      </c>
      <c r="D213" s="379">
        <f t="shared" si="57"/>
        <v>-1.9060534298825926E-3</v>
      </c>
      <c r="E213" s="379">
        <f t="shared" si="58"/>
        <v>0.99675436509416249</v>
      </c>
      <c r="F213" s="445">
        <f t="shared" si="59"/>
        <v>0.53806014878538944</v>
      </c>
      <c r="G213" s="274">
        <f t="shared" si="59"/>
        <v>0.53651308826642208</v>
      </c>
      <c r="H213" s="275">
        <f t="shared" si="60"/>
        <v>1.5470605189673581E-3</v>
      </c>
      <c r="I213" s="316">
        <f t="shared" si="61"/>
        <v>4.7300537631050688E-2</v>
      </c>
      <c r="J213" s="110">
        <f t="shared" si="62"/>
        <v>1.0879093865952094</v>
      </c>
      <c r="K213" s="447">
        <f t="shared" si="63"/>
        <v>2.1167905308247689E-2</v>
      </c>
      <c r="L213" s="440">
        <f t="shared" si="64"/>
        <v>0.56419278110819249</v>
      </c>
      <c r="M213" s="395">
        <f t="shared" si="65"/>
        <v>27.653217353932749</v>
      </c>
      <c r="N213" s="102"/>
    </row>
    <row r="214" spans="1:14" s="609" customFormat="1" ht="18" customHeight="1">
      <c r="A214" s="3" t="s">
        <v>25</v>
      </c>
      <c r="B214" s="483">
        <f t="shared" si="56"/>
        <v>0.15196850393700786</v>
      </c>
      <c r="C214" s="385">
        <f t="shared" si="56"/>
        <v>0.15196850393700786</v>
      </c>
      <c r="D214" s="385">
        <f t="shared" si="57"/>
        <v>0</v>
      </c>
      <c r="E214" s="385">
        <f t="shared" si="58"/>
        <v>1</v>
      </c>
      <c r="F214" s="483">
        <f t="shared" si="59"/>
        <v>0.17698412698412699</v>
      </c>
      <c r="G214" s="276">
        <f t="shared" si="59"/>
        <v>0.17698412698412699</v>
      </c>
      <c r="H214" s="277">
        <f t="shared" si="60"/>
        <v>0</v>
      </c>
      <c r="I214" s="438">
        <f t="shared" si="61"/>
        <v>-2.5015623047119129E-2</v>
      </c>
      <c r="J214" s="7">
        <f t="shared" si="62"/>
        <v>0.85865612089968568</v>
      </c>
      <c r="K214" s="449">
        <f t="shared" si="63"/>
        <v>8.2236842105263164E-2</v>
      </c>
      <c r="L214" s="442">
        <f t="shared" si="64"/>
        <v>6.9731661831744701E-2</v>
      </c>
      <c r="M214" s="398">
        <f t="shared" si="65"/>
        <v>1.8479370078740156</v>
      </c>
      <c r="N214"/>
    </row>
    <row r="215" spans="1:14" ht="18" customHeight="1">
      <c r="A215" s="3" t="s">
        <v>26</v>
      </c>
      <c r="B215" s="483">
        <f t="shared" si="56"/>
        <v>1.0894691780821919</v>
      </c>
      <c r="C215" s="385">
        <f t="shared" si="56"/>
        <v>1.0923801369863013</v>
      </c>
      <c r="D215" s="385">
        <f t="shared" si="57"/>
        <v>-2.9109589041094175E-3</v>
      </c>
      <c r="E215" s="385">
        <f t="shared" si="58"/>
        <v>0.99733521435849215</v>
      </c>
      <c r="F215" s="483">
        <f t="shared" si="59"/>
        <v>0.9312368972746331</v>
      </c>
      <c r="G215" s="276">
        <f t="shared" si="59"/>
        <v>0.93369656328583406</v>
      </c>
      <c r="H215" s="277">
        <f t="shared" si="60"/>
        <v>-2.4596660112009561E-3</v>
      </c>
      <c r="I215" s="438">
        <f t="shared" si="61"/>
        <v>0.1582322808075588</v>
      </c>
      <c r="J215" s="7">
        <f t="shared" si="62"/>
        <v>1.1699162493138351</v>
      </c>
      <c r="K215" s="449">
        <f t="shared" si="63"/>
        <v>0.8608178834383039</v>
      </c>
      <c r="L215" s="442">
        <f t="shared" si="64"/>
        <v>0.228651294643888</v>
      </c>
      <c r="M215" s="398">
        <f t="shared" si="65"/>
        <v>1.2656209856266023</v>
      </c>
    </row>
    <row r="216" spans="1:14" ht="18" customHeight="1">
      <c r="A216" s="574" t="s">
        <v>99</v>
      </c>
      <c r="B216" s="575">
        <f>(B176-B186)/(B120-B130)</f>
        <v>0.21863435981594104</v>
      </c>
      <c r="C216" s="576">
        <f>(C176-C186)/(C120-C130)</f>
        <v>0.22075517269140971</v>
      </c>
      <c r="D216" s="576">
        <f t="shared" si="57"/>
        <v>-2.1208128754686695E-3</v>
      </c>
      <c r="E216" s="576">
        <f>B216/C216</f>
        <v>0.99039291877235724</v>
      </c>
      <c r="F216" s="575">
        <f>(F176-F186)/(F120-F130)</f>
        <v>0.23345211796765408</v>
      </c>
      <c r="G216" s="577">
        <f>(G176-G186)/(G120-G130)</f>
        <v>0.23706889608402201</v>
      </c>
      <c r="H216" s="578">
        <f>F216-G216</f>
        <v>-3.6167781163679302E-3</v>
      </c>
      <c r="I216" s="577">
        <f t="shared" si="61"/>
        <v>-1.4817758151713045E-2</v>
      </c>
      <c r="J216" s="579">
        <f t="shared" si="62"/>
        <v>0.93652763452860976</v>
      </c>
      <c r="K216" s="575">
        <f>(K176-K186)/(K120-K130)</f>
        <v>0.24030206544751359</v>
      </c>
      <c r="L216" s="580">
        <f>B216-K216</f>
        <v>-2.1667705631572554E-2</v>
      </c>
      <c r="M216" s="581">
        <f>B216/K216</f>
        <v>0.90983137997078445</v>
      </c>
      <c r="N216" s="574"/>
    </row>
    <row r="217" spans="1:14" ht="18" customHeight="1">
      <c r="A217" s="3" t="s">
        <v>27</v>
      </c>
      <c r="B217" s="483">
        <f t="shared" ref="B217:C226" si="66">B189/(B133+B49)</f>
        <v>0.23523646165155596</v>
      </c>
      <c r="C217" s="385">
        <f t="shared" si="66"/>
        <v>0.25116966264466878</v>
      </c>
      <c r="D217" s="385">
        <f t="shared" si="57"/>
        <v>-1.5933200993112823E-2</v>
      </c>
      <c r="E217" s="385">
        <f t="shared" si="58"/>
        <v>0.93656399094800868</v>
      </c>
      <c r="F217" s="483">
        <f t="shared" ref="F217:G226" si="67">F189/(F133+F49)</f>
        <v>0.32771629778672035</v>
      </c>
      <c r="G217" s="276">
        <f t="shared" si="67"/>
        <v>0.3261856710393542</v>
      </c>
      <c r="H217" s="277">
        <f t="shared" si="60"/>
        <v>1.5306267473661483E-3</v>
      </c>
      <c r="I217" s="438">
        <f t="shared" si="61"/>
        <v>-9.2479836135164389E-2</v>
      </c>
      <c r="J217" s="7">
        <f t="shared" si="62"/>
        <v>0.71780519687381916</v>
      </c>
      <c r="K217" s="449">
        <f t="shared" ref="K217:K226" si="68">K189/(K133+K49)</f>
        <v>0.37656576200417535</v>
      </c>
      <c r="L217" s="442">
        <f t="shared" si="64"/>
        <v>-0.1413293003526194</v>
      </c>
      <c r="M217" s="398">
        <f t="shared" si="65"/>
        <v>0.62468892657571895</v>
      </c>
    </row>
    <row r="218" spans="1:14" ht="18" customHeight="1">
      <c r="A218" s="3" t="s">
        <v>28</v>
      </c>
      <c r="B218" s="483">
        <f t="shared" si="66"/>
        <v>0.29628825700021705</v>
      </c>
      <c r="C218" s="385">
        <f t="shared" si="66"/>
        <v>0.29997824668261908</v>
      </c>
      <c r="D218" s="385">
        <f t="shared" si="57"/>
        <v>-3.6899896824020284E-3</v>
      </c>
      <c r="E218" s="385">
        <f t="shared" si="58"/>
        <v>0.98769914244379831</v>
      </c>
      <c r="F218" s="483">
        <f t="shared" si="67"/>
        <v>0.30088105726872244</v>
      </c>
      <c r="G218" s="276">
        <f t="shared" si="67"/>
        <v>0.3038978198634662</v>
      </c>
      <c r="H218" s="277">
        <f t="shared" si="60"/>
        <v>-3.0167625947437604E-3</v>
      </c>
      <c r="I218" s="438">
        <f t="shared" si="61"/>
        <v>-4.5928002685053926E-3</v>
      </c>
      <c r="J218" s="7">
        <f t="shared" si="62"/>
        <v>0.98473549544728078</v>
      </c>
      <c r="K218" s="449">
        <f t="shared" si="68"/>
        <v>0.37480279468109079</v>
      </c>
      <c r="L218" s="442">
        <f t="shared" si="64"/>
        <v>-7.8514537680873742E-2</v>
      </c>
      <c r="M218" s="398">
        <f t="shared" si="65"/>
        <v>0.79051773680695325</v>
      </c>
    </row>
    <row r="219" spans="1:14" ht="18" customHeight="1">
      <c r="A219" s="3" t="s">
        <v>29</v>
      </c>
      <c r="B219" s="483">
        <f t="shared" si="66"/>
        <v>0.17538461538461536</v>
      </c>
      <c r="C219" s="385">
        <f t="shared" si="66"/>
        <v>0.17615384615384616</v>
      </c>
      <c r="D219" s="385">
        <f t="shared" si="57"/>
        <v>-7.692307692307998E-4</v>
      </c>
      <c r="E219" s="385">
        <f t="shared" si="58"/>
        <v>0.99563318777292564</v>
      </c>
      <c r="F219" s="483">
        <f t="shared" si="67"/>
        <v>0.17250996015936254</v>
      </c>
      <c r="G219" s="276">
        <f t="shared" si="67"/>
        <v>0.17330677290836652</v>
      </c>
      <c r="H219" s="277">
        <f t="shared" si="60"/>
        <v>-7.968127490039778E-4</v>
      </c>
      <c r="I219" s="438">
        <f t="shared" si="61"/>
        <v>2.8746552252528201E-3</v>
      </c>
      <c r="J219" s="7">
        <f t="shared" si="62"/>
        <v>1.0166637058092023</v>
      </c>
      <c r="K219" s="449">
        <f t="shared" si="68"/>
        <v>0.1532</v>
      </c>
      <c r="L219" s="442">
        <f t="shared" si="64"/>
        <v>2.2184615384615358E-2</v>
      </c>
      <c r="M219" s="398">
        <f t="shared" si="65"/>
        <v>1.1448081944165494</v>
      </c>
    </row>
    <row r="220" spans="1:14" ht="18" customHeight="1">
      <c r="A220" s="98" t="s">
        <v>30</v>
      </c>
      <c r="B220" s="483">
        <f t="shared" si="66"/>
        <v>0.27572506952721493</v>
      </c>
      <c r="C220" s="385">
        <f t="shared" si="66"/>
        <v>0.23562525130679535</v>
      </c>
      <c r="D220" s="385">
        <f t="shared" si="57"/>
        <v>4.0099818220419581E-2</v>
      </c>
      <c r="E220" s="385">
        <f t="shared" si="58"/>
        <v>1.1701847234030436</v>
      </c>
      <c r="F220" s="483">
        <f t="shared" si="67"/>
        <v>0.24235385210994964</v>
      </c>
      <c r="G220" s="276">
        <f t="shared" si="67"/>
        <v>0.21314663555036953</v>
      </c>
      <c r="H220" s="277">
        <f t="shared" si="60"/>
        <v>2.9207216559580113E-2</v>
      </c>
      <c r="I220" s="438">
        <f t="shared" si="61"/>
        <v>3.3371217417265286E-2</v>
      </c>
      <c r="J220" s="24">
        <f t="shared" si="62"/>
        <v>1.1376962533367352</v>
      </c>
      <c r="K220" s="449">
        <f t="shared" si="68"/>
        <v>0.21979434447300772</v>
      </c>
      <c r="L220" s="442">
        <f t="shared" si="64"/>
        <v>5.5930725054207209E-2</v>
      </c>
      <c r="M220" s="398">
        <f t="shared" si="65"/>
        <v>1.2544684449834691</v>
      </c>
    </row>
    <row r="221" spans="1:14" ht="18" customHeight="1">
      <c r="A221" s="34" t="s">
        <v>31</v>
      </c>
      <c r="B221" s="484">
        <f t="shared" si="66"/>
        <v>9.9698492462311564E-2</v>
      </c>
      <c r="C221" s="705">
        <f t="shared" si="66"/>
        <v>0.10090452261306532</v>
      </c>
      <c r="D221" s="388">
        <f t="shared" si="57"/>
        <v>-1.2060301507537535E-3</v>
      </c>
      <c r="E221" s="388">
        <f t="shared" si="58"/>
        <v>0.98804780876494036</v>
      </c>
      <c r="F221" s="484">
        <f t="shared" si="67"/>
        <v>9.6102836155886551E-2</v>
      </c>
      <c r="G221" s="278">
        <f t="shared" si="67"/>
        <v>9.7446373850868212E-2</v>
      </c>
      <c r="H221" s="271">
        <f t="shared" si="60"/>
        <v>-1.3435376949816613E-3</v>
      </c>
      <c r="I221" s="439">
        <f t="shared" si="61"/>
        <v>3.595656306425013E-3</v>
      </c>
      <c r="J221" s="22">
        <f t="shared" si="62"/>
        <v>1.0374146742203587</v>
      </c>
      <c r="K221" s="450">
        <f t="shared" si="68"/>
        <v>0.16213202497769849</v>
      </c>
      <c r="L221" s="443">
        <f t="shared" si="64"/>
        <v>-6.2433532515386927E-2</v>
      </c>
      <c r="M221" s="400">
        <f t="shared" si="65"/>
        <v>0.61492165089546769</v>
      </c>
    </row>
    <row r="222" spans="1:14" ht="18" customHeight="1">
      <c r="A222" s="102" t="s">
        <v>32</v>
      </c>
      <c r="B222" s="445">
        <f t="shared" si="66"/>
        <v>0.19680698739977087</v>
      </c>
      <c r="C222" s="385">
        <f t="shared" si="66"/>
        <v>0.19074303180263447</v>
      </c>
      <c r="D222" s="379">
        <f t="shared" si="57"/>
        <v>6.0639555971364056E-3</v>
      </c>
      <c r="E222" s="379">
        <f t="shared" si="58"/>
        <v>1.0317912300115419</v>
      </c>
      <c r="F222" s="445">
        <f t="shared" si="67"/>
        <v>0.16498721612272524</v>
      </c>
      <c r="G222" s="274">
        <f t="shared" si="67"/>
        <v>0.16453505868191393</v>
      </c>
      <c r="H222" s="275">
        <f t="shared" si="60"/>
        <v>4.5215744081131271E-4</v>
      </c>
      <c r="I222" s="316">
        <f t="shared" si="61"/>
        <v>3.1819771277045633E-2</v>
      </c>
      <c r="J222" s="110">
        <f t="shared" si="62"/>
        <v>1.1928620412224944</v>
      </c>
      <c r="K222" s="447">
        <f t="shared" si="68"/>
        <v>0.12973851152715457</v>
      </c>
      <c r="L222" s="440">
        <f t="shared" si="64"/>
        <v>6.7068475872616301E-2</v>
      </c>
      <c r="M222" s="395">
        <f t="shared" si="65"/>
        <v>1.5169511741976376</v>
      </c>
      <c r="N222" s="102"/>
    </row>
    <row r="223" spans="1:14" ht="18" customHeight="1">
      <c r="A223" s="3" t="s">
        <v>33</v>
      </c>
      <c r="B223" s="483">
        <f t="shared" si="66"/>
        <v>0.22304635761589403</v>
      </c>
      <c r="C223" s="385">
        <f t="shared" si="66"/>
        <v>0.20870748299319727</v>
      </c>
      <c r="D223" s="385">
        <f t="shared" si="57"/>
        <v>1.4338874622696757E-2</v>
      </c>
      <c r="E223" s="385">
        <f t="shared" si="58"/>
        <v>1.0687032128271325</v>
      </c>
      <c r="F223" s="483">
        <f t="shared" si="67"/>
        <v>0.15988200589970503</v>
      </c>
      <c r="G223" s="276">
        <f t="shared" si="67"/>
        <v>0.15988200589970503</v>
      </c>
      <c r="H223" s="277">
        <f t="shared" si="60"/>
        <v>0</v>
      </c>
      <c r="I223" s="438">
        <f t="shared" si="61"/>
        <v>6.3164351716189004E-2</v>
      </c>
      <c r="J223" s="7">
        <f t="shared" si="62"/>
        <v>1.395068546711957</v>
      </c>
      <c r="K223" s="449">
        <f t="shared" si="68"/>
        <v>8.9702590342181004E-2</v>
      </c>
      <c r="L223" s="442">
        <f t="shared" si="64"/>
        <v>0.13334376727371303</v>
      </c>
      <c r="M223" s="398">
        <f t="shared" si="65"/>
        <v>2.4865096622634604</v>
      </c>
    </row>
    <row r="224" spans="1:14" ht="18" customHeight="1">
      <c r="A224" s="3" t="s">
        <v>34</v>
      </c>
      <c r="B224" s="483">
        <f t="shared" si="66"/>
        <v>0.25069444444444444</v>
      </c>
      <c r="C224" s="385">
        <f t="shared" si="66"/>
        <v>0.25138888888888888</v>
      </c>
      <c r="D224" s="385">
        <f t="shared" si="57"/>
        <v>-6.9444444444444198E-4</v>
      </c>
      <c r="E224" s="385">
        <f t="shared" si="58"/>
        <v>0.99723756906077354</v>
      </c>
      <c r="F224" s="483">
        <f t="shared" si="67"/>
        <v>0.28686131386861319</v>
      </c>
      <c r="G224" s="276">
        <f t="shared" si="67"/>
        <v>0.28978102189781024</v>
      </c>
      <c r="H224" s="277">
        <f t="shared" si="60"/>
        <v>-2.9197080291970545E-3</v>
      </c>
      <c r="I224" s="438">
        <f t="shared" si="61"/>
        <v>-3.6166869424168746E-2</v>
      </c>
      <c r="J224" s="7">
        <f t="shared" si="62"/>
        <v>0.87392210913203261</v>
      </c>
      <c r="K224" s="449">
        <f t="shared" si="68"/>
        <v>0.1793103448275862</v>
      </c>
      <c r="L224" s="442">
        <f t="shared" si="64"/>
        <v>7.1384099616858238E-2</v>
      </c>
      <c r="M224" s="398">
        <f t="shared" si="65"/>
        <v>1.3981036324786325</v>
      </c>
    </row>
    <row r="225" spans="1:14" ht="18" customHeight="1">
      <c r="A225" s="98" t="s">
        <v>35</v>
      </c>
      <c r="B225" s="483">
        <f t="shared" si="66"/>
        <v>6.8301886792452832E-2</v>
      </c>
      <c r="C225" s="385">
        <f t="shared" si="66"/>
        <v>8.4351145038167943E-2</v>
      </c>
      <c r="D225" s="385">
        <f t="shared" si="57"/>
        <v>-1.6049258245715112E-2</v>
      </c>
      <c r="E225" s="385">
        <f t="shared" si="58"/>
        <v>0.80973277554853584</v>
      </c>
      <c r="F225" s="483">
        <f t="shared" si="67"/>
        <v>6.2653995072157687E-2</v>
      </c>
      <c r="G225" s="276">
        <f t="shared" si="67"/>
        <v>6.6784452296819785E-2</v>
      </c>
      <c r="H225" s="277">
        <f t="shared" si="60"/>
        <v>-4.1304572246620985E-3</v>
      </c>
      <c r="I225" s="438">
        <f t="shared" si="61"/>
        <v>5.6478917202951451E-3</v>
      </c>
      <c r="J225" s="24">
        <f t="shared" si="62"/>
        <v>1.0901441594233625</v>
      </c>
      <c r="K225" s="449">
        <f t="shared" si="68"/>
        <v>0.11306108673641581</v>
      </c>
      <c r="L225" s="442">
        <f t="shared" si="64"/>
        <v>-4.4759199943962977E-2</v>
      </c>
      <c r="M225" s="398">
        <f t="shared" si="65"/>
        <v>0.60411489721205291</v>
      </c>
      <c r="N225" s="85"/>
    </row>
    <row r="226" spans="1:14" ht="18" customHeight="1">
      <c r="A226" s="601" t="s">
        <v>96</v>
      </c>
      <c r="B226" s="602">
        <f t="shared" si="66"/>
        <v>0.22465635738831607</v>
      </c>
      <c r="C226" s="603">
        <f t="shared" si="66"/>
        <v>0.2162162162162162</v>
      </c>
      <c r="D226" s="604">
        <f t="shared" si="57"/>
        <v>8.4401411720998742E-3</v>
      </c>
      <c r="E226" s="604">
        <f t="shared" si="58"/>
        <v>1.0390356529209619</v>
      </c>
      <c r="F226" s="602">
        <f t="shared" si="67"/>
        <v>0.23363675769397496</v>
      </c>
      <c r="G226" s="605">
        <f t="shared" si="67"/>
        <v>0.22361591695501731</v>
      </c>
      <c r="H226" s="606">
        <f t="shared" si="60"/>
        <v>1.0020840738957648E-2</v>
      </c>
      <c r="I226" s="605">
        <f t="shared" si="61"/>
        <v>-8.9804003056588866E-3</v>
      </c>
      <c r="J226" s="606">
        <f t="shared" si="62"/>
        <v>0.96156255379377542</v>
      </c>
      <c r="K226" s="602">
        <f t="shared" si="68"/>
        <v>0.23063302346170875</v>
      </c>
      <c r="L226" s="607">
        <f>B226-K226</f>
        <v>-5.9766660733926724E-3</v>
      </c>
      <c r="M226" s="608">
        <f t="shared" si="65"/>
        <v>0.97408581831133578</v>
      </c>
      <c r="N226" s="609"/>
    </row>
    <row r="227" spans="1:14" ht="18" customHeight="1">
      <c r="A227" s="854" t="s">
        <v>165</v>
      </c>
      <c r="B227" s="855">
        <f>B199/(B120-B130-B137)</f>
        <v>0.24107245378344241</v>
      </c>
      <c r="C227" s="304">
        <f t="shared" ref="C227:M227" si="69">C199/(C120-C130-C137)</f>
        <v>0.24338664878843025</v>
      </c>
      <c r="D227" s="304">
        <f t="shared" si="69"/>
        <v>-2.2244897959183438</v>
      </c>
      <c r="E227" s="304">
        <f t="shared" si="69"/>
        <v>0.99189835638796475</v>
      </c>
      <c r="F227" s="304">
        <f t="shared" si="69"/>
        <v>0.25897794019170806</v>
      </c>
      <c r="G227" s="304">
        <f t="shared" si="69"/>
        <v>0.26300903896500988</v>
      </c>
      <c r="H227" s="304">
        <f t="shared" si="69"/>
        <v>3.6612903225805975</v>
      </c>
      <c r="I227" s="304">
        <f t="shared" si="69"/>
        <v>72.230769230771983</v>
      </c>
      <c r="J227" s="304">
        <f t="shared" si="69"/>
        <v>1.1753010062827647</v>
      </c>
      <c r="K227" s="304">
        <f t="shared" si="69"/>
        <v>0.25348118595008995</v>
      </c>
      <c r="L227" s="304">
        <f t="shared" si="69"/>
        <v>-0.32442067736185565</v>
      </c>
      <c r="M227" s="304">
        <f t="shared" si="69"/>
        <v>0.80754274483594679</v>
      </c>
    </row>
    <row r="228" spans="1:14" ht="18" customHeight="1"/>
    <row r="229" spans="1:14" ht="18" customHeight="1"/>
    <row r="230" spans="1:14" ht="18" customHeight="1"/>
    <row r="231" spans="1:14" ht="18" customHeight="1"/>
  </sheetData>
  <pageMargins left="0.7" right="0.7" top="0.75" bottom="0.75" header="0.3" footer="0.3"/>
  <pageSetup scale="1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8"/>
  <sheetViews>
    <sheetView topLeftCell="A181" zoomScale="92" zoomScaleNormal="92" workbookViewId="0">
      <selection activeCell="B189" sqref="B189:M191"/>
    </sheetView>
  </sheetViews>
  <sheetFormatPr defaultRowHeight="13.2"/>
  <cols>
    <col min="1" max="1" width="35.6640625" customWidth="1"/>
    <col min="2" max="13" width="15.6640625" customWidth="1"/>
  </cols>
  <sheetData>
    <row r="1" spans="1:13" ht="21">
      <c r="A1" s="4" t="s">
        <v>344</v>
      </c>
      <c r="K1" s="127"/>
    </row>
    <row r="2" spans="1:13">
      <c r="K2" s="127"/>
    </row>
    <row r="3" spans="1:13" ht="15.6">
      <c r="A3" s="2" t="s">
        <v>345</v>
      </c>
      <c r="K3" s="127"/>
    </row>
    <row r="4" spans="1:1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193" customFormat="1" ht="60" customHeight="1">
      <c r="A5" s="477" t="s">
        <v>117</v>
      </c>
      <c r="B5" s="332" t="s">
        <v>346</v>
      </c>
      <c r="C5" s="372" t="s">
        <v>347</v>
      </c>
      <c r="D5" s="373" t="s">
        <v>348</v>
      </c>
      <c r="E5" s="374" t="s">
        <v>349</v>
      </c>
      <c r="F5" s="332" t="s">
        <v>320</v>
      </c>
      <c r="G5" s="120" t="s">
        <v>328</v>
      </c>
      <c r="H5" s="508" t="s">
        <v>329</v>
      </c>
      <c r="I5" s="500" t="s">
        <v>350</v>
      </c>
      <c r="J5" s="121" t="s">
        <v>254</v>
      </c>
      <c r="K5" s="334" t="s">
        <v>126</v>
      </c>
      <c r="L5" s="426" t="s">
        <v>255</v>
      </c>
      <c r="M5" s="401" t="s">
        <v>256</v>
      </c>
    </row>
    <row r="6" spans="1:13" ht="18" customHeight="1">
      <c r="A6" s="478"/>
      <c r="B6" s="333" t="s">
        <v>16</v>
      </c>
      <c r="C6" s="20" t="s">
        <v>16</v>
      </c>
      <c r="D6" s="375" t="s">
        <v>16</v>
      </c>
      <c r="E6" s="376" t="s">
        <v>1</v>
      </c>
      <c r="F6" s="333" t="s">
        <v>16</v>
      </c>
      <c r="G6" s="27" t="s">
        <v>16</v>
      </c>
      <c r="H6" s="509" t="s">
        <v>16</v>
      </c>
      <c r="I6" s="6" t="s">
        <v>16</v>
      </c>
      <c r="J6" s="6" t="s">
        <v>1</v>
      </c>
      <c r="K6" s="336" t="s">
        <v>16</v>
      </c>
      <c r="L6" s="391" t="s">
        <v>16</v>
      </c>
      <c r="M6" s="402" t="s">
        <v>1</v>
      </c>
    </row>
    <row r="7" spans="1:13" ht="15" customHeight="1">
      <c r="A7" s="479" t="s">
        <v>17</v>
      </c>
      <c r="B7" s="108">
        <v>1032.6300000000001</v>
      </c>
      <c r="C7" s="706">
        <v>1033.47</v>
      </c>
      <c r="D7" s="457">
        <f>B7-C7</f>
        <v>-0.83999999999991815</v>
      </c>
      <c r="E7" s="458">
        <f>B7/C7</f>
        <v>0.99918720427298335</v>
      </c>
      <c r="F7" s="282">
        <v>1071.23</v>
      </c>
      <c r="G7" s="707">
        <v>1070.51</v>
      </c>
      <c r="H7" s="510">
        <f>F7-G7</f>
        <v>0.72000000000002728</v>
      </c>
      <c r="I7" s="285">
        <f>B7-F7</f>
        <v>-38.599999999999909</v>
      </c>
      <c r="J7" s="294">
        <f>B7/F7</f>
        <v>0.96396665515342184</v>
      </c>
      <c r="K7" s="108">
        <v>969.62</v>
      </c>
      <c r="L7" s="505">
        <f>B7-K7</f>
        <v>63.010000000000105</v>
      </c>
      <c r="M7" s="393">
        <f>B7/K7</f>
        <v>1.064984220622512</v>
      </c>
    </row>
    <row r="8" spans="1:13" ht="15" customHeight="1">
      <c r="A8" s="479" t="s">
        <v>18</v>
      </c>
      <c r="B8" s="113">
        <v>360.3</v>
      </c>
      <c r="C8" s="708">
        <v>359.5</v>
      </c>
      <c r="D8" s="378">
        <f t="shared" ref="D8:D26" si="0">B8-C8</f>
        <v>0.80000000000001137</v>
      </c>
      <c r="E8" s="379">
        <f t="shared" ref="E8:E26" si="1">B8/C8</f>
        <v>1.0022253129346315</v>
      </c>
      <c r="F8" s="284">
        <v>384.78</v>
      </c>
      <c r="G8" s="709">
        <v>384.78</v>
      </c>
      <c r="H8" s="511">
        <f t="shared" ref="H8:H26" si="2">F8-G8</f>
        <v>0</v>
      </c>
      <c r="I8" s="255">
        <f t="shared" ref="I8:I26" si="3">B8-F8</f>
        <v>-24.479999999999961</v>
      </c>
      <c r="J8" s="295">
        <f t="shared" ref="J8:J26" si="4">B8/F8</f>
        <v>0.93637922968969289</v>
      </c>
      <c r="K8" s="113">
        <v>345.51</v>
      </c>
      <c r="L8" s="427">
        <f t="shared" ref="L8:L26" si="5">B8-K8</f>
        <v>14.79000000000002</v>
      </c>
      <c r="M8" s="395">
        <f t="shared" ref="M8:M26" si="6">B8/K8</f>
        <v>1.0428062863592951</v>
      </c>
    </row>
    <row r="9" spans="1:13" ht="15" customHeight="1">
      <c r="A9" s="480" t="s">
        <v>19</v>
      </c>
      <c r="B9" s="364">
        <v>672.33</v>
      </c>
      <c r="C9" s="710">
        <v>673.97</v>
      </c>
      <c r="D9" s="381">
        <f t="shared" si="0"/>
        <v>-1.6399999999999864</v>
      </c>
      <c r="E9" s="382">
        <f t="shared" si="1"/>
        <v>0.99756665726961147</v>
      </c>
      <c r="F9" s="491">
        <v>686.45</v>
      </c>
      <c r="G9" s="711">
        <v>685.72</v>
      </c>
      <c r="H9" s="520">
        <f t="shared" si="2"/>
        <v>0.73000000000001819</v>
      </c>
      <c r="I9" s="366">
        <f t="shared" si="3"/>
        <v>-14.120000000000005</v>
      </c>
      <c r="J9" s="452">
        <f t="shared" si="4"/>
        <v>0.979430402796999</v>
      </c>
      <c r="K9" s="364">
        <v>624.12</v>
      </c>
      <c r="L9" s="413">
        <f t="shared" si="5"/>
        <v>48.210000000000036</v>
      </c>
      <c r="M9" s="397">
        <f t="shared" si="6"/>
        <v>1.0772447606229572</v>
      </c>
    </row>
    <row r="10" spans="1:13" ht="15" customHeight="1">
      <c r="A10" s="479" t="s">
        <v>20</v>
      </c>
      <c r="B10" s="113">
        <v>149.5</v>
      </c>
      <c r="C10" s="708">
        <v>147.5</v>
      </c>
      <c r="D10" s="378">
        <f t="shared" si="0"/>
        <v>2</v>
      </c>
      <c r="E10" s="379">
        <f t="shared" si="1"/>
        <v>1.0135593220338983</v>
      </c>
      <c r="F10" s="284">
        <v>156.65</v>
      </c>
      <c r="G10" s="709">
        <v>156.19999999999999</v>
      </c>
      <c r="H10" s="511">
        <f t="shared" si="2"/>
        <v>0.45000000000001705</v>
      </c>
      <c r="I10" s="255">
        <f t="shared" si="3"/>
        <v>-7.1500000000000057</v>
      </c>
      <c r="J10" s="295">
        <f t="shared" si="4"/>
        <v>0.95435684647302899</v>
      </c>
      <c r="K10" s="113">
        <v>104.21</v>
      </c>
      <c r="L10" s="427">
        <f t="shared" si="5"/>
        <v>45.290000000000006</v>
      </c>
      <c r="M10" s="395">
        <f t="shared" si="6"/>
        <v>1.4346032050666924</v>
      </c>
    </row>
    <row r="11" spans="1:13" s="3" customFormat="1" ht="15" customHeight="1">
      <c r="A11" s="481" t="s">
        <v>21</v>
      </c>
      <c r="B11" s="99">
        <v>42</v>
      </c>
      <c r="C11" s="712">
        <v>40</v>
      </c>
      <c r="D11" s="384">
        <f t="shared" si="0"/>
        <v>2</v>
      </c>
      <c r="E11" s="385">
        <f t="shared" si="1"/>
        <v>1.05</v>
      </c>
      <c r="F11" s="287">
        <v>41</v>
      </c>
      <c r="G11" s="713">
        <v>41</v>
      </c>
      <c r="H11" s="512">
        <f t="shared" si="2"/>
        <v>0</v>
      </c>
      <c r="I11" s="196">
        <f t="shared" si="3"/>
        <v>1</v>
      </c>
      <c r="J11" s="298">
        <f t="shared" si="4"/>
        <v>1.024390243902439</v>
      </c>
      <c r="K11" s="99">
        <v>29</v>
      </c>
      <c r="L11" s="506">
        <f t="shared" si="5"/>
        <v>13</v>
      </c>
      <c r="M11" s="454">
        <f t="shared" si="6"/>
        <v>1.4482758620689655</v>
      </c>
    </row>
    <row r="12" spans="1:13" s="3" customFormat="1" ht="15" customHeight="1">
      <c r="A12" s="481" t="s">
        <v>25</v>
      </c>
      <c r="B12" s="99">
        <v>95</v>
      </c>
      <c r="C12" s="712">
        <v>95</v>
      </c>
      <c r="D12" s="384">
        <f t="shared" si="0"/>
        <v>0</v>
      </c>
      <c r="E12" s="385">
        <f t="shared" si="1"/>
        <v>1</v>
      </c>
      <c r="F12" s="287">
        <v>98.5</v>
      </c>
      <c r="G12" s="713">
        <v>98.5</v>
      </c>
      <c r="H12" s="512">
        <f t="shared" si="2"/>
        <v>0</v>
      </c>
      <c r="I12" s="196">
        <f t="shared" si="3"/>
        <v>-3.5</v>
      </c>
      <c r="J12" s="298">
        <f t="shared" si="4"/>
        <v>0.96446700507614214</v>
      </c>
      <c r="K12" s="99">
        <v>67</v>
      </c>
      <c r="L12" s="506">
        <f t="shared" si="5"/>
        <v>28</v>
      </c>
      <c r="M12" s="454">
        <f t="shared" si="6"/>
        <v>1.4179104477611941</v>
      </c>
    </row>
    <row r="13" spans="1:13" s="3" customFormat="1" ht="15" customHeight="1">
      <c r="A13" s="350" t="s">
        <v>49</v>
      </c>
      <c r="B13" s="81">
        <v>12.5</v>
      </c>
      <c r="C13" s="714">
        <v>12.5</v>
      </c>
      <c r="D13" s="387">
        <f t="shared" si="0"/>
        <v>0</v>
      </c>
      <c r="E13" s="388">
        <f t="shared" si="1"/>
        <v>1</v>
      </c>
      <c r="F13" s="291">
        <v>17.149999999999999</v>
      </c>
      <c r="G13" s="715">
        <v>16.7</v>
      </c>
      <c r="H13" s="513">
        <f t="shared" si="2"/>
        <v>0.44999999999999929</v>
      </c>
      <c r="I13" s="200">
        <f t="shared" si="3"/>
        <v>-4.6499999999999986</v>
      </c>
      <c r="J13" s="299">
        <f t="shared" si="4"/>
        <v>0.72886297376093301</v>
      </c>
      <c r="K13" s="81">
        <v>8.2100000000000009</v>
      </c>
      <c r="L13" s="507">
        <f t="shared" si="5"/>
        <v>4.2899999999999991</v>
      </c>
      <c r="M13" s="455">
        <f t="shared" si="6"/>
        <v>1.5225334957369061</v>
      </c>
    </row>
    <row r="14" spans="1:13" ht="15" customHeight="1">
      <c r="A14" s="479" t="s">
        <v>24</v>
      </c>
      <c r="B14" s="113">
        <v>121.75</v>
      </c>
      <c r="C14" s="708">
        <v>121.38</v>
      </c>
      <c r="D14" s="378">
        <f t="shared" si="0"/>
        <v>0.37000000000000455</v>
      </c>
      <c r="E14" s="379">
        <f t="shared" si="1"/>
        <v>1.0030482781347834</v>
      </c>
      <c r="F14" s="284">
        <v>124.65</v>
      </c>
      <c r="G14" s="709">
        <v>124.53</v>
      </c>
      <c r="H14" s="511">
        <f t="shared" si="2"/>
        <v>0.12000000000000455</v>
      </c>
      <c r="I14" s="255">
        <f t="shared" si="3"/>
        <v>-2.9000000000000057</v>
      </c>
      <c r="J14" s="295">
        <f t="shared" si="4"/>
        <v>0.97673485760128353</v>
      </c>
      <c r="K14" s="113">
        <v>118.33</v>
      </c>
      <c r="L14" s="427">
        <f t="shared" si="5"/>
        <v>3.4200000000000017</v>
      </c>
      <c r="M14" s="395">
        <f t="shared" si="6"/>
        <v>1.0289022225978197</v>
      </c>
    </row>
    <row r="15" spans="1:13" s="3" customFormat="1" ht="15" customHeight="1">
      <c r="A15" s="481" t="s">
        <v>50</v>
      </c>
      <c r="B15" s="99">
        <v>6</v>
      </c>
      <c r="C15" s="712">
        <v>6</v>
      </c>
      <c r="D15" s="384">
        <f t="shared" si="0"/>
        <v>0</v>
      </c>
      <c r="E15" s="385">
        <f t="shared" si="1"/>
        <v>1</v>
      </c>
      <c r="F15" s="287">
        <v>6</v>
      </c>
      <c r="G15" s="713">
        <v>6</v>
      </c>
      <c r="H15" s="512">
        <f t="shared" si="2"/>
        <v>0</v>
      </c>
      <c r="I15" s="196">
        <f t="shared" si="3"/>
        <v>0</v>
      </c>
      <c r="J15" s="298">
        <f t="shared" si="4"/>
        <v>1</v>
      </c>
      <c r="K15" s="99">
        <v>6</v>
      </c>
      <c r="L15" s="506">
        <f t="shared" si="5"/>
        <v>0</v>
      </c>
      <c r="M15" s="454">
        <f t="shared" si="6"/>
        <v>1</v>
      </c>
    </row>
    <row r="16" spans="1:13" s="102" customFormat="1" ht="15" customHeight="1">
      <c r="A16" s="479" t="s">
        <v>55</v>
      </c>
      <c r="B16" s="113">
        <v>59.39</v>
      </c>
      <c r="C16" s="708">
        <v>60.01</v>
      </c>
      <c r="D16" s="378">
        <f t="shared" si="0"/>
        <v>-0.61999999999999744</v>
      </c>
      <c r="E16" s="379">
        <f t="shared" si="1"/>
        <v>0.98966838860189976</v>
      </c>
      <c r="F16" s="284">
        <v>61.28</v>
      </c>
      <c r="G16" s="709">
        <v>61.14</v>
      </c>
      <c r="H16" s="511">
        <f t="shared" si="2"/>
        <v>0.14000000000000057</v>
      </c>
      <c r="I16" s="255">
        <f t="shared" si="3"/>
        <v>-1.8900000000000006</v>
      </c>
      <c r="J16" s="295">
        <f t="shared" si="4"/>
        <v>0.9691579634464752</v>
      </c>
      <c r="K16" s="113">
        <v>58.75</v>
      </c>
      <c r="L16" s="427">
        <f t="shared" si="5"/>
        <v>0.64000000000000057</v>
      </c>
      <c r="M16" s="395">
        <f t="shared" si="6"/>
        <v>1.0108936170212766</v>
      </c>
    </row>
    <row r="17" spans="1:14" s="3" customFormat="1" ht="15" customHeight="1">
      <c r="A17" s="481" t="s">
        <v>36</v>
      </c>
      <c r="B17" s="99">
        <v>0</v>
      </c>
      <c r="C17" s="712">
        <v>0</v>
      </c>
      <c r="D17" s="384">
        <f t="shared" si="0"/>
        <v>0</v>
      </c>
      <c r="E17" s="385" t="e">
        <f t="shared" si="1"/>
        <v>#DIV/0!</v>
      </c>
      <c r="F17" s="287">
        <v>0</v>
      </c>
      <c r="G17" s="713">
        <v>0</v>
      </c>
      <c r="H17" s="512">
        <f t="shared" si="2"/>
        <v>0</v>
      </c>
      <c r="I17" s="196">
        <f t="shared" si="3"/>
        <v>0</v>
      </c>
      <c r="J17" s="298" t="e">
        <f t="shared" si="4"/>
        <v>#DIV/0!</v>
      </c>
      <c r="K17" s="99">
        <v>0</v>
      </c>
      <c r="L17" s="506">
        <f t="shared" si="5"/>
        <v>0</v>
      </c>
      <c r="M17" s="454" t="e">
        <f t="shared" si="6"/>
        <v>#DIV/0!</v>
      </c>
    </row>
    <row r="18" spans="1:14" s="3" customFormat="1" ht="15" customHeight="1">
      <c r="A18" s="481" t="s">
        <v>37</v>
      </c>
      <c r="B18" s="99">
        <v>26</v>
      </c>
      <c r="C18" s="712">
        <v>25</v>
      </c>
      <c r="D18" s="384">
        <f t="shared" si="0"/>
        <v>1</v>
      </c>
      <c r="E18" s="385">
        <f t="shared" si="1"/>
        <v>1.04</v>
      </c>
      <c r="F18" s="287">
        <v>27.4</v>
      </c>
      <c r="G18" s="713">
        <v>27.4</v>
      </c>
      <c r="H18" s="512">
        <f t="shared" si="2"/>
        <v>0</v>
      </c>
      <c r="I18" s="196">
        <f t="shared" si="3"/>
        <v>-1.3999999999999986</v>
      </c>
      <c r="J18" s="298">
        <f t="shared" si="4"/>
        <v>0.94890510948905116</v>
      </c>
      <c r="K18" s="99">
        <v>25.97</v>
      </c>
      <c r="L18" s="506">
        <f t="shared" si="5"/>
        <v>3.0000000000001137E-2</v>
      </c>
      <c r="M18" s="454">
        <f t="shared" si="6"/>
        <v>1.0011551790527533</v>
      </c>
    </row>
    <row r="19" spans="1:14" s="98" customFormat="1" ht="15" customHeight="1">
      <c r="A19" s="481" t="s">
        <v>30</v>
      </c>
      <c r="B19" s="99">
        <v>30.21</v>
      </c>
      <c r="C19" s="712">
        <v>30.21</v>
      </c>
      <c r="D19" s="384">
        <f t="shared" si="0"/>
        <v>0</v>
      </c>
      <c r="E19" s="385">
        <f t="shared" si="1"/>
        <v>1</v>
      </c>
      <c r="F19" s="287">
        <v>29.81</v>
      </c>
      <c r="G19" s="713">
        <v>29.84</v>
      </c>
      <c r="H19" s="512">
        <f t="shared" si="2"/>
        <v>-3.0000000000001137E-2</v>
      </c>
      <c r="I19" s="196">
        <f t="shared" si="3"/>
        <v>0.40000000000000213</v>
      </c>
      <c r="J19" s="298">
        <f t="shared" si="4"/>
        <v>1.0134183160013419</v>
      </c>
      <c r="K19" s="99">
        <v>27.46</v>
      </c>
      <c r="L19" s="506">
        <f t="shared" si="5"/>
        <v>2.75</v>
      </c>
      <c r="M19" s="454">
        <f t="shared" si="6"/>
        <v>1.1001456664238893</v>
      </c>
    </row>
    <row r="20" spans="1:14" s="98" customFormat="1" ht="15" customHeight="1">
      <c r="A20" s="481" t="s">
        <v>40</v>
      </c>
      <c r="B20" s="99">
        <v>0.08</v>
      </c>
      <c r="C20" s="712">
        <v>0.08</v>
      </c>
      <c r="D20" s="384">
        <f t="shared" si="0"/>
        <v>0</v>
      </c>
      <c r="E20" s="385">
        <f t="shared" si="1"/>
        <v>1</v>
      </c>
      <c r="F20" s="287">
        <v>0.08</v>
      </c>
      <c r="G20" s="713">
        <v>0.08</v>
      </c>
      <c r="H20" s="512">
        <f t="shared" si="2"/>
        <v>0</v>
      </c>
      <c r="I20" s="196">
        <f t="shared" si="3"/>
        <v>0</v>
      </c>
      <c r="J20" s="298">
        <f t="shared" si="4"/>
        <v>1</v>
      </c>
      <c r="K20" s="99">
        <v>0.08</v>
      </c>
      <c r="L20" s="506">
        <f t="shared" si="5"/>
        <v>0</v>
      </c>
      <c r="M20" s="454">
        <f t="shared" si="6"/>
        <v>1</v>
      </c>
    </row>
    <row r="21" spans="1:14" s="3" customFormat="1" ht="15" customHeight="1">
      <c r="A21" s="350" t="s">
        <v>23</v>
      </c>
      <c r="B21" s="81">
        <v>13.9</v>
      </c>
      <c r="C21" s="714">
        <v>13.9</v>
      </c>
      <c r="D21" s="387">
        <f t="shared" si="0"/>
        <v>0</v>
      </c>
      <c r="E21" s="388">
        <f t="shared" si="1"/>
        <v>1</v>
      </c>
      <c r="F21" s="291">
        <v>13.2</v>
      </c>
      <c r="G21" s="715">
        <v>13.2</v>
      </c>
      <c r="H21" s="513">
        <f t="shared" si="2"/>
        <v>0</v>
      </c>
      <c r="I21" s="200">
        <f t="shared" si="3"/>
        <v>0.70000000000000107</v>
      </c>
      <c r="J21" s="299">
        <f t="shared" si="4"/>
        <v>1.0530303030303032</v>
      </c>
      <c r="K21" s="81">
        <v>13.56</v>
      </c>
      <c r="L21" s="507">
        <f t="shared" si="5"/>
        <v>0.33999999999999986</v>
      </c>
      <c r="M21" s="455">
        <f t="shared" si="6"/>
        <v>1.0250737463126844</v>
      </c>
    </row>
    <row r="22" spans="1:14" s="102" customFormat="1" ht="15" customHeight="1">
      <c r="A22" s="479" t="s">
        <v>26</v>
      </c>
      <c r="B22" s="113">
        <v>215</v>
      </c>
      <c r="C22" s="708">
        <v>215</v>
      </c>
      <c r="D22" s="378">
        <f t="shared" si="0"/>
        <v>0</v>
      </c>
      <c r="E22" s="379">
        <f t="shared" si="1"/>
        <v>1</v>
      </c>
      <c r="F22" s="284">
        <v>219.55</v>
      </c>
      <c r="G22" s="709">
        <v>219.55</v>
      </c>
      <c r="H22" s="511">
        <f t="shared" si="2"/>
        <v>0</v>
      </c>
      <c r="I22" s="255">
        <f t="shared" si="3"/>
        <v>-4.5500000000000114</v>
      </c>
      <c r="J22" s="295">
        <f t="shared" si="4"/>
        <v>0.97927579139148258</v>
      </c>
      <c r="K22" s="113">
        <v>224.63</v>
      </c>
      <c r="L22" s="427">
        <f t="shared" si="5"/>
        <v>-9.6299999999999955</v>
      </c>
      <c r="M22" s="395">
        <f t="shared" si="6"/>
        <v>0.95712950184748258</v>
      </c>
    </row>
    <row r="23" spans="1:14" s="102" customFormat="1" ht="15" customHeight="1">
      <c r="A23" s="574" t="s">
        <v>105</v>
      </c>
      <c r="B23" s="583">
        <f>B7-B22</f>
        <v>817.63000000000011</v>
      </c>
      <c r="C23" s="716">
        <v>818.47</v>
      </c>
      <c r="D23" s="584">
        <f t="shared" si="0"/>
        <v>-0.83999999999991815</v>
      </c>
      <c r="E23" s="576">
        <f t="shared" si="1"/>
        <v>0.99897369482082432</v>
      </c>
      <c r="F23" s="585">
        <f>F7-F22</f>
        <v>851.68000000000006</v>
      </c>
      <c r="G23" s="717">
        <v>850.96</v>
      </c>
      <c r="H23" s="587">
        <f t="shared" si="2"/>
        <v>0.72000000000002728</v>
      </c>
      <c r="I23" s="588">
        <f t="shared" si="3"/>
        <v>-34.049999999999955</v>
      </c>
      <c r="J23" s="589">
        <f t="shared" si="4"/>
        <v>0.96002019537854599</v>
      </c>
      <c r="K23" s="583">
        <f>K7-K22</f>
        <v>744.99</v>
      </c>
      <c r="L23" s="590">
        <f t="shared" si="5"/>
        <v>72.6400000000001</v>
      </c>
      <c r="M23" s="581">
        <f t="shared" si="6"/>
        <v>1.0975046644921409</v>
      </c>
      <c r="N23" s="574"/>
    </row>
    <row r="24" spans="1:14" s="98" customFormat="1" ht="15" customHeight="1">
      <c r="A24" s="591" t="s">
        <v>106</v>
      </c>
      <c r="B24" s="575">
        <f>B22/B7</f>
        <v>0.20820623069250357</v>
      </c>
      <c r="C24" s="718">
        <v>0.20803700155785848</v>
      </c>
      <c r="D24" s="576">
        <f t="shared" si="0"/>
        <v>1.6922913464509359E-4</v>
      </c>
      <c r="E24" s="576">
        <f t="shared" si="1"/>
        <v>1.0008134569013101</v>
      </c>
      <c r="F24" s="592">
        <f>F22/F7</f>
        <v>0.20495131764420341</v>
      </c>
      <c r="G24" s="719">
        <v>0.20508916310917227</v>
      </c>
      <c r="H24" s="589">
        <f t="shared" si="2"/>
        <v>-1.3784546496886652E-4</v>
      </c>
      <c r="I24" s="578">
        <f t="shared" si="3"/>
        <v>3.2549130483001676E-3</v>
      </c>
      <c r="J24" s="589">
        <f t="shared" si="4"/>
        <v>1.0158813960588959</v>
      </c>
      <c r="K24" s="575">
        <f>K22/K7</f>
        <v>0.23166807615354468</v>
      </c>
      <c r="L24" s="593">
        <f t="shared" si="5"/>
        <v>-2.3461845461041103E-2</v>
      </c>
      <c r="M24" s="581">
        <f t="shared" si="6"/>
        <v>0.89872646309070614</v>
      </c>
      <c r="N24" s="591"/>
    </row>
    <row r="25" spans="1:14" s="625" customFormat="1" ht="15" customHeight="1">
      <c r="A25" s="479" t="s">
        <v>32</v>
      </c>
      <c r="B25" s="113">
        <v>47.75</v>
      </c>
      <c r="C25" s="708">
        <v>49.3</v>
      </c>
      <c r="D25" s="378">
        <f t="shared" si="0"/>
        <v>-1.5499999999999972</v>
      </c>
      <c r="E25" s="379">
        <f t="shared" si="1"/>
        <v>0.96855983772819476</v>
      </c>
      <c r="F25" s="284">
        <v>47.36</v>
      </c>
      <c r="G25" s="709">
        <v>47.36</v>
      </c>
      <c r="H25" s="511">
        <f t="shared" si="2"/>
        <v>0</v>
      </c>
      <c r="I25" s="255">
        <f t="shared" si="3"/>
        <v>0.39000000000000057</v>
      </c>
      <c r="J25" s="295">
        <f t="shared" si="4"/>
        <v>1.0082347972972974</v>
      </c>
      <c r="K25" s="113">
        <v>39.869999999999997</v>
      </c>
      <c r="L25" s="427">
        <f t="shared" si="5"/>
        <v>7.8800000000000026</v>
      </c>
      <c r="M25" s="395">
        <f t="shared" si="6"/>
        <v>1.197642337597191</v>
      </c>
      <c r="N25" s="102"/>
    </row>
    <row r="26" spans="1:14" ht="15" customHeight="1">
      <c r="A26" s="481" t="s">
        <v>35</v>
      </c>
      <c r="B26" s="99">
        <v>27.5</v>
      </c>
      <c r="C26" s="712">
        <v>28.5</v>
      </c>
      <c r="D26" s="384">
        <f t="shared" si="0"/>
        <v>-1</v>
      </c>
      <c r="E26" s="385">
        <f t="shared" si="1"/>
        <v>0.96491228070175439</v>
      </c>
      <c r="F26" s="287">
        <v>28</v>
      </c>
      <c r="G26" s="713">
        <v>28</v>
      </c>
      <c r="H26" s="512">
        <f t="shared" si="2"/>
        <v>0</v>
      </c>
      <c r="I26" s="196">
        <f t="shared" si="3"/>
        <v>-0.5</v>
      </c>
      <c r="J26" s="298">
        <f t="shared" si="4"/>
        <v>0.9821428571428571</v>
      </c>
      <c r="K26" s="99">
        <v>23.33</v>
      </c>
      <c r="L26" s="506">
        <f t="shared" si="5"/>
        <v>4.1700000000000017</v>
      </c>
      <c r="M26" s="454">
        <f t="shared" si="6"/>
        <v>1.1787398199742822</v>
      </c>
      <c r="N26" s="98"/>
    </row>
    <row r="27" spans="1:14" ht="15" customHeight="1">
      <c r="A27" s="619" t="s">
        <v>97</v>
      </c>
      <c r="B27" s="616">
        <f>B25-B26</f>
        <v>20.25</v>
      </c>
      <c r="C27" s="720">
        <v>20.799999999999997</v>
      </c>
      <c r="D27" s="620">
        <f>B27-C27</f>
        <v>-0.54999999999999716</v>
      </c>
      <c r="E27" s="604">
        <f>B27/C27</f>
        <v>0.9735576923076924</v>
      </c>
      <c r="F27" s="616">
        <f>F25-F26</f>
        <v>19.36</v>
      </c>
      <c r="G27" s="618">
        <v>19.36</v>
      </c>
      <c r="H27" s="621">
        <f>F27-G27</f>
        <v>0</v>
      </c>
      <c r="I27" s="622">
        <f>B27-F27</f>
        <v>0.89000000000000057</v>
      </c>
      <c r="J27" s="623">
        <f>B27/F27</f>
        <v>1.0459710743801653</v>
      </c>
      <c r="K27" s="616">
        <f>K25-K26</f>
        <v>16.54</v>
      </c>
      <c r="L27" s="624">
        <f>B27-K27</f>
        <v>3.7100000000000009</v>
      </c>
      <c r="M27" s="608">
        <f>B27/K27</f>
        <v>1.224304715840387</v>
      </c>
      <c r="N27" s="625"/>
    </row>
    <row r="29" spans="1:14" s="296" customFormat="1" ht="15.6">
      <c r="A29" s="2" t="s">
        <v>351</v>
      </c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4" ht="46.2">
      <c r="A31" s="477" t="s">
        <v>66</v>
      </c>
      <c r="B31" s="332" t="s">
        <v>352</v>
      </c>
      <c r="C31" s="372" t="s">
        <v>353</v>
      </c>
      <c r="D31" s="373" t="s">
        <v>354</v>
      </c>
      <c r="E31" s="374" t="s">
        <v>355</v>
      </c>
      <c r="F31" s="332" t="s">
        <v>321</v>
      </c>
      <c r="G31" s="120" t="s">
        <v>330</v>
      </c>
      <c r="H31" s="508" t="s">
        <v>331</v>
      </c>
      <c r="I31" s="500" t="s">
        <v>262</v>
      </c>
      <c r="J31" s="121" t="s">
        <v>263</v>
      </c>
      <c r="K31" s="334" t="s">
        <v>127</v>
      </c>
      <c r="L31" s="426" t="s">
        <v>264</v>
      </c>
      <c r="M31" s="401" t="s">
        <v>265</v>
      </c>
      <c r="N31" s="296"/>
    </row>
    <row r="32" spans="1:14" ht="15" customHeight="1">
      <c r="A32" s="478"/>
      <c r="B32" s="333" t="s">
        <v>16</v>
      </c>
      <c r="C32" s="20" t="s">
        <v>16</v>
      </c>
      <c r="D32" s="375" t="s">
        <v>16</v>
      </c>
      <c r="E32" s="376" t="s">
        <v>1</v>
      </c>
      <c r="F32" s="333" t="s">
        <v>16</v>
      </c>
      <c r="G32" s="27" t="s">
        <v>16</v>
      </c>
      <c r="H32" s="509" t="s">
        <v>16</v>
      </c>
      <c r="I32" s="6" t="s">
        <v>16</v>
      </c>
      <c r="J32" s="6" t="s">
        <v>1</v>
      </c>
      <c r="K32" s="336" t="s">
        <v>16</v>
      </c>
      <c r="L32" s="391" t="s">
        <v>16</v>
      </c>
      <c r="M32" s="402" t="s">
        <v>1</v>
      </c>
    </row>
    <row r="33" spans="1:14" ht="15" customHeight="1">
      <c r="A33" s="479" t="s">
        <v>17</v>
      </c>
      <c r="B33" s="108">
        <v>150.58000000000001</v>
      </c>
      <c r="C33" s="706">
        <v>152.03</v>
      </c>
      <c r="D33" s="457">
        <f>B33-C33</f>
        <v>-1.4499999999999886</v>
      </c>
      <c r="E33" s="458">
        <f>B33/C33</f>
        <v>0.99046240873511815</v>
      </c>
      <c r="F33" s="282">
        <v>165.26</v>
      </c>
      <c r="G33" s="707">
        <v>162.41</v>
      </c>
      <c r="H33" s="510">
        <f>F33-G33</f>
        <v>2.8499999999999943</v>
      </c>
      <c r="I33" s="285">
        <f>B33-F33</f>
        <v>-14.679999999999978</v>
      </c>
      <c r="J33" s="294">
        <f>B33/F33</f>
        <v>0.91117027713905374</v>
      </c>
      <c r="K33" s="108">
        <v>119.69</v>
      </c>
      <c r="L33" s="505">
        <f>B33-K33</f>
        <v>30.890000000000015</v>
      </c>
      <c r="M33" s="393">
        <f>B33/K33</f>
        <v>1.2580833820703485</v>
      </c>
    </row>
    <row r="34" spans="1:14" ht="15" customHeight="1">
      <c r="A34" s="479" t="s">
        <v>18</v>
      </c>
      <c r="B34" s="113">
        <v>46.99</v>
      </c>
      <c r="C34" s="708">
        <v>46.99</v>
      </c>
      <c r="D34" s="378">
        <f t="shared" ref="D34:D53" si="7">B34-C34</f>
        <v>0</v>
      </c>
      <c r="E34" s="379">
        <f t="shared" ref="E34:E53" si="8">B34/C34</f>
        <v>1</v>
      </c>
      <c r="F34" s="284">
        <v>58.3</v>
      </c>
      <c r="G34" s="709">
        <v>56.52</v>
      </c>
      <c r="H34" s="511">
        <f t="shared" ref="H34:H53" si="9">F34-G34</f>
        <v>1.779999999999994</v>
      </c>
      <c r="I34" s="255">
        <f t="shared" ref="I34:I53" si="10">B34-F34</f>
        <v>-11.309999999999995</v>
      </c>
      <c r="J34" s="295">
        <f t="shared" ref="J34:J53" si="11">B34/F34</f>
        <v>0.80600343053173251</v>
      </c>
      <c r="K34" s="113">
        <v>48.29</v>
      </c>
      <c r="L34" s="427">
        <f t="shared" ref="L34:L53" si="12">B34-K34</f>
        <v>-1.2999999999999972</v>
      </c>
      <c r="M34" s="395">
        <f t="shared" ref="M34:M53" si="13">B34/K34</f>
        <v>0.97307931248705737</v>
      </c>
    </row>
    <row r="35" spans="1:14" s="3" customFormat="1" ht="15" customHeight="1">
      <c r="A35" s="480" t="s">
        <v>19</v>
      </c>
      <c r="B35" s="364">
        <v>103.59</v>
      </c>
      <c r="C35" s="710">
        <v>105.04</v>
      </c>
      <c r="D35" s="381">
        <f t="shared" si="7"/>
        <v>-1.4500000000000028</v>
      </c>
      <c r="E35" s="382">
        <f t="shared" si="8"/>
        <v>0.98619573495811119</v>
      </c>
      <c r="F35" s="491">
        <v>106.96</v>
      </c>
      <c r="G35" s="711">
        <v>105.89</v>
      </c>
      <c r="H35" s="520">
        <f t="shared" si="9"/>
        <v>1.0699999999999932</v>
      </c>
      <c r="I35" s="366">
        <f t="shared" si="10"/>
        <v>-3.3699999999999903</v>
      </c>
      <c r="J35" s="452">
        <f t="shared" si="11"/>
        <v>0.96849289454001508</v>
      </c>
      <c r="K35" s="364">
        <v>71.400000000000006</v>
      </c>
      <c r="L35" s="413">
        <f t="shared" si="12"/>
        <v>32.19</v>
      </c>
      <c r="M35" s="397">
        <f t="shared" si="13"/>
        <v>1.4508403361344537</v>
      </c>
      <c r="N35"/>
    </row>
    <row r="36" spans="1:14" s="3" customFormat="1" ht="15" customHeight="1">
      <c r="A36" s="479" t="s">
        <v>20</v>
      </c>
      <c r="B36" s="113">
        <v>64.2</v>
      </c>
      <c r="C36" s="708">
        <v>64.2</v>
      </c>
      <c r="D36" s="378">
        <f t="shared" si="7"/>
        <v>0</v>
      </c>
      <c r="E36" s="379">
        <f t="shared" si="8"/>
        <v>1</v>
      </c>
      <c r="F36" s="284">
        <v>66</v>
      </c>
      <c r="G36" s="709">
        <v>65</v>
      </c>
      <c r="H36" s="511">
        <f t="shared" si="9"/>
        <v>1</v>
      </c>
      <c r="I36" s="255">
        <f t="shared" si="10"/>
        <v>-1.7999999999999972</v>
      </c>
      <c r="J36" s="295">
        <f t="shared" si="11"/>
        <v>0.97272727272727277</v>
      </c>
      <c r="K36" s="113">
        <v>36.479999999999997</v>
      </c>
      <c r="L36" s="427">
        <f t="shared" si="12"/>
        <v>27.720000000000006</v>
      </c>
      <c r="M36" s="395">
        <f t="shared" si="13"/>
        <v>1.7598684210526319</v>
      </c>
      <c r="N36"/>
    </row>
    <row r="37" spans="1:14" s="3" customFormat="1" ht="15" customHeight="1">
      <c r="A37" s="481" t="s">
        <v>21</v>
      </c>
      <c r="B37" s="99">
        <v>28.5</v>
      </c>
      <c r="C37" s="712">
        <v>28.5</v>
      </c>
      <c r="D37" s="384">
        <f t="shared" si="7"/>
        <v>0</v>
      </c>
      <c r="E37" s="385">
        <f t="shared" si="8"/>
        <v>1</v>
      </c>
      <c r="F37" s="287">
        <v>27.5</v>
      </c>
      <c r="G37" s="713">
        <v>27.5</v>
      </c>
      <c r="H37" s="512">
        <f t="shared" si="9"/>
        <v>0</v>
      </c>
      <c r="I37" s="196">
        <f t="shared" si="10"/>
        <v>1</v>
      </c>
      <c r="J37" s="298">
        <f t="shared" si="11"/>
        <v>1.0363636363636364</v>
      </c>
      <c r="K37" s="99">
        <v>21.64</v>
      </c>
      <c r="L37" s="506">
        <f t="shared" si="12"/>
        <v>6.8599999999999994</v>
      </c>
      <c r="M37" s="454">
        <f t="shared" si="13"/>
        <v>1.3170055452865064</v>
      </c>
    </row>
    <row r="38" spans="1:14" ht="15" customHeight="1">
      <c r="A38" s="481" t="s">
        <v>25</v>
      </c>
      <c r="B38" s="99">
        <v>34</v>
      </c>
      <c r="C38" s="712">
        <v>34</v>
      </c>
      <c r="D38" s="384">
        <f t="shared" si="7"/>
        <v>0</v>
      </c>
      <c r="E38" s="385">
        <f t="shared" si="8"/>
        <v>1</v>
      </c>
      <c r="F38" s="287">
        <v>36</v>
      </c>
      <c r="G38" s="713">
        <v>34</v>
      </c>
      <c r="H38" s="512">
        <f t="shared" si="9"/>
        <v>2</v>
      </c>
      <c r="I38" s="196">
        <f t="shared" si="10"/>
        <v>-2</v>
      </c>
      <c r="J38" s="298">
        <f t="shared" si="11"/>
        <v>0.94444444444444442</v>
      </c>
      <c r="K38" s="99">
        <v>14</v>
      </c>
      <c r="L38" s="506">
        <f t="shared" si="12"/>
        <v>20</v>
      </c>
      <c r="M38" s="454">
        <f t="shared" si="13"/>
        <v>2.4285714285714284</v>
      </c>
      <c r="N38" s="3"/>
    </row>
    <row r="39" spans="1:14" s="3" customFormat="1" ht="15" customHeight="1">
      <c r="A39" s="350" t="s">
        <v>49</v>
      </c>
      <c r="B39" s="81">
        <v>1.7</v>
      </c>
      <c r="C39" s="714">
        <v>1.7</v>
      </c>
      <c r="D39" s="387">
        <f t="shared" si="7"/>
        <v>0</v>
      </c>
      <c r="E39" s="388">
        <f t="shared" si="8"/>
        <v>1</v>
      </c>
      <c r="F39" s="291">
        <v>2.5</v>
      </c>
      <c r="G39" s="715">
        <v>2.5</v>
      </c>
      <c r="H39" s="513">
        <f t="shared" si="9"/>
        <v>0</v>
      </c>
      <c r="I39" s="200">
        <f t="shared" si="10"/>
        <v>-0.8</v>
      </c>
      <c r="J39" s="299">
        <f t="shared" si="11"/>
        <v>0.67999999999999994</v>
      </c>
      <c r="K39" s="81">
        <v>0.84</v>
      </c>
      <c r="L39" s="507">
        <f t="shared" si="12"/>
        <v>0.86</v>
      </c>
      <c r="M39" s="455">
        <f t="shared" si="13"/>
        <v>2.0238095238095237</v>
      </c>
    </row>
    <row r="40" spans="1:14" s="102" customFormat="1" ht="15" customHeight="1">
      <c r="A40" s="479" t="s">
        <v>24</v>
      </c>
      <c r="B40" s="113">
        <v>2.93</v>
      </c>
      <c r="C40" s="708">
        <v>2.93</v>
      </c>
      <c r="D40" s="378">
        <f t="shared" si="7"/>
        <v>0</v>
      </c>
      <c r="E40" s="379">
        <f t="shared" si="8"/>
        <v>1</v>
      </c>
      <c r="F40" s="284">
        <v>4.01</v>
      </c>
      <c r="G40" s="709">
        <v>4.01</v>
      </c>
      <c r="H40" s="511">
        <f t="shared" si="9"/>
        <v>0</v>
      </c>
      <c r="I40" s="255">
        <f t="shared" si="10"/>
        <v>-1.0799999999999996</v>
      </c>
      <c r="J40" s="295">
        <f t="shared" si="11"/>
        <v>0.73067331670822955</v>
      </c>
      <c r="K40" s="113">
        <v>4.4400000000000004</v>
      </c>
      <c r="L40" s="427">
        <f t="shared" si="12"/>
        <v>-1.5100000000000002</v>
      </c>
      <c r="M40" s="395">
        <f t="shared" si="13"/>
        <v>0.65990990990990994</v>
      </c>
      <c r="N40"/>
    </row>
    <row r="41" spans="1:14" s="3" customFormat="1" ht="15" customHeight="1">
      <c r="A41" s="481" t="s">
        <v>50</v>
      </c>
      <c r="B41" s="99">
        <v>0.01</v>
      </c>
      <c r="C41" s="712">
        <v>0.01</v>
      </c>
      <c r="D41" s="384">
        <f t="shared" si="7"/>
        <v>0</v>
      </c>
      <c r="E41" s="385">
        <f t="shared" si="8"/>
        <v>1</v>
      </c>
      <c r="F41" s="287">
        <v>0.01</v>
      </c>
      <c r="G41" s="713">
        <v>0.01</v>
      </c>
      <c r="H41" s="512">
        <f t="shared" si="9"/>
        <v>0</v>
      </c>
      <c r="I41" s="196">
        <f t="shared" si="10"/>
        <v>0</v>
      </c>
      <c r="J41" s="298">
        <f t="shared" si="11"/>
        <v>1</v>
      </c>
      <c r="K41" s="99">
        <v>0.01</v>
      </c>
      <c r="L41" s="506">
        <f t="shared" si="12"/>
        <v>0</v>
      </c>
      <c r="M41" s="454">
        <f t="shared" si="13"/>
        <v>1</v>
      </c>
    </row>
    <row r="42" spans="1:14" s="3" customFormat="1" ht="15" customHeight="1">
      <c r="A42" s="479" t="s">
        <v>55</v>
      </c>
      <c r="B42" s="113">
        <v>1.5</v>
      </c>
      <c r="C42" s="708">
        <v>1.5</v>
      </c>
      <c r="D42" s="378">
        <f t="shared" si="7"/>
        <v>0</v>
      </c>
      <c r="E42" s="379">
        <f t="shared" si="8"/>
        <v>1</v>
      </c>
      <c r="F42" s="284">
        <v>2</v>
      </c>
      <c r="G42" s="709">
        <v>2</v>
      </c>
      <c r="H42" s="511">
        <f t="shared" si="9"/>
        <v>0</v>
      </c>
      <c r="I42" s="255">
        <f t="shared" si="10"/>
        <v>-0.5</v>
      </c>
      <c r="J42" s="295">
        <f t="shared" si="11"/>
        <v>0.75</v>
      </c>
      <c r="K42" s="113">
        <v>1.95</v>
      </c>
      <c r="L42" s="427">
        <f t="shared" si="12"/>
        <v>-0.44999999999999996</v>
      </c>
      <c r="M42" s="395">
        <f t="shared" si="13"/>
        <v>0.76923076923076927</v>
      </c>
      <c r="N42" s="102"/>
    </row>
    <row r="43" spans="1:14" s="98" customFormat="1" ht="15" customHeight="1">
      <c r="A43" s="481" t="s">
        <v>36</v>
      </c>
      <c r="B43" s="99">
        <v>0</v>
      </c>
      <c r="C43" s="712">
        <v>0</v>
      </c>
      <c r="D43" s="384">
        <f t="shared" si="7"/>
        <v>0</v>
      </c>
      <c r="E43" s="385" t="e">
        <f t="shared" si="8"/>
        <v>#DIV/0!</v>
      </c>
      <c r="F43" s="287">
        <v>0</v>
      </c>
      <c r="G43" s="713">
        <v>0</v>
      </c>
      <c r="H43" s="512">
        <f t="shared" si="9"/>
        <v>0</v>
      </c>
      <c r="I43" s="196">
        <f t="shared" si="10"/>
        <v>0</v>
      </c>
      <c r="J43" s="298" t="e">
        <f t="shared" si="11"/>
        <v>#DIV/0!</v>
      </c>
      <c r="K43" s="99">
        <v>0</v>
      </c>
      <c r="L43" s="506">
        <f t="shared" si="12"/>
        <v>0</v>
      </c>
      <c r="M43" s="454" t="e">
        <f t="shared" si="13"/>
        <v>#DIV/0!</v>
      </c>
      <c r="N43" s="3"/>
    </row>
    <row r="44" spans="1:14" s="98" customFormat="1" ht="15" customHeight="1">
      <c r="A44" s="481" t="s">
        <v>37</v>
      </c>
      <c r="B44" s="99">
        <v>0.7</v>
      </c>
      <c r="C44" s="712">
        <v>0.7</v>
      </c>
      <c r="D44" s="384">
        <f t="shared" si="7"/>
        <v>0</v>
      </c>
      <c r="E44" s="385">
        <f t="shared" si="8"/>
        <v>1</v>
      </c>
      <c r="F44" s="287">
        <v>0.75</v>
      </c>
      <c r="G44" s="713">
        <v>0.75</v>
      </c>
      <c r="H44" s="512">
        <f t="shared" si="9"/>
        <v>0</v>
      </c>
      <c r="I44" s="196">
        <f t="shared" si="10"/>
        <v>-5.0000000000000044E-2</v>
      </c>
      <c r="J44" s="298">
        <f t="shared" si="11"/>
        <v>0.93333333333333324</v>
      </c>
      <c r="K44" s="99">
        <v>1.56</v>
      </c>
      <c r="L44" s="506">
        <f t="shared" si="12"/>
        <v>-0.8600000000000001</v>
      </c>
      <c r="M44" s="454">
        <f t="shared" si="13"/>
        <v>0.44871794871794868</v>
      </c>
      <c r="N44" s="3"/>
    </row>
    <row r="45" spans="1:14" s="3" customFormat="1" ht="15" customHeight="1">
      <c r="A45" s="481" t="s">
        <v>30</v>
      </c>
      <c r="B45" s="99">
        <v>0.72</v>
      </c>
      <c r="C45" s="712">
        <v>0.72</v>
      </c>
      <c r="D45" s="384">
        <f t="shared" si="7"/>
        <v>0</v>
      </c>
      <c r="E45" s="385">
        <f t="shared" si="8"/>
        <v>1</v>
      </c>
      <c r="F45" s="287">
        <v>1.25</v>
      </c>
      <c r="G45" s="713">
        <v>1.25</v>
      </c>
      <c r="H45" s="512">
        <f t="shared" si="9"/>
        <v>0</v>
      </c>
      <c r="I45" s="196">
        <f t="shared" si="10"/>
        <v>-0.53</v>
      </c>
      <c r="J45" s="298">
        <f t="shared" si="11"/>
        <v>0.57599999999999996</v>
      </c>
      <c r="K45" s="99">
        <v>0.93</v>
      </c>
      <c r="L45" s="506">
        <f t="shared" si="12"/>
        <v>-0.21000000000000008</v>
      </c>
      <c r="M45" s="454">
        <f t="shared" si="13"/>
        <v>0.77419354838709675</v>
      </c>
      <c r="N45" s="98"/>
    </row>
    <row r="46" spans="1:14" s="102" customFormat="1" ht="15" customHeight="1">
      <c r="A46" s="481" t="s">
        <v>40</v>
      </c>
      <c r="B46" s="99">
        <v>0</v>
      </c>
      <c r="C46" s="712">
        <v>0</v>
      </c>
      <c r="D46" s="384">
        <f t="shared" si="7"/>
        <v>0</v>
      </c>
      <c r="E46" s="385" t="e">
        <f t="shared" si="8"/>
        <v>#DIV/0!</v>
      </c>
      <c r="F46" s="287">
        <v>0</v>
      </c>
      <c r="G46" s="713">
        <v>0</v>
      </c>
      <c r="H46" s="512">
        <f t="shared" si="9"/>
        <v>0</v>
      </c>
      <c r="I46" s="196">
        <f t="shared" si="10"/>
        <v>0</v>
      </c>
      <c r="J46" s="298" t="e">
        <f t="shared" si="11"/>
        <v>#DIV/0!</v>
      </c>
      <c r="K46" s="99">
        <v>0</v>
      </c>
      <c r="L46" s="506">
        <f t="shared" si="12"/>
        <v>0</v>
      </c>
      <c r="M46" s="454" t="e">
        <f t="shared" si="13"/>
        <v>#DIV/0!</v>
      </c>
      <c r="N46" s="98"/>
    </row>
    <row r="47" spans="1:14" s="102" customFormat="1" ht="15" customHeight="1">
      <c r="A47" s="350" t="s">
        <v>23</v>
      </c>
      <c r="B47" s="81">
        <v>1.3</v>
      </c>
      <c r="C47" s="714">
        <v>1.3</v>
      </c>
      <c r="D47" s="387">
        <f t="shared" si="7"/>
        <v>0</v>
      </c>
      <c r="E47" s="388">
        <f t="shared" si="8"/>
        <v>1</v>
      </c>
      <c r="F47" s="291">
        <v>1.5</v>
      </c>
      <c r="G47" s="715">
        <v>1.3</v>
      </c>
      <c r="H47" s="513">
        <f t="shared" si="9"/>
        <v>0.19999999999999996</v>
      </c>
      <c r="I47" s="200">
        <f t="shared" si="10"/>
        <v>-0.19999999999999996</v>
      </c>
      <c r="J47" s="299">
        <f t="shared" si="11"/>
        <v>0.8666666666666667</v>
      </c>
      <c r="K47" s="81">
        <v>1.74</v>
      </c>
      <c r="L47" s="507">
        <f t="shared" si="12"/>
        <v>-0.43999999999999995</v>
      </c>
      <c r="M47" s="455">
        <f t="shared" si="13"/>
        <v>0.74712643678160917</v>
      </c>
      <c r="N47" s="3"/>
    </row>
    <row r="48" spans="1:14" s="98" customFormat="1" ht="15" customHeight="1">
      <c r="A48" s="479" t="s">
        <v>26</v>
      </c>
      <c r="B48" s="113">
        <v>0.02</v>
      </c>
      <c r="C48" s="708">
        <v>0.02</v>
      </c>
      <c r="D48" s="378">
        <f t="shared" si="7"/>
        <v>0</v>
      </c>
      <c r="E48" s="379">
        <f t="shared" si="8"/>
        <v>1</v>
      </c>
      <c r="F48" s="284">
        <v>0.05</v>
      </c>
      <c r="G48" s="709">
        <v>0.05</v>
      </c>
      <c r="H48" s="511">
        <f t="shared" si="9"/>
        <v>0</v>
      </c>
      <c r="I48" s="255">
        <f t="shared" si="10"/>
        <v>-3.0000000000000002E-2</v>
      </c>
      <c r="J48" s="295">
        <f t="shared" si="11"/>
        <v>0.39999999999999997</v>
      </c>
      <c r="K48" s="113">
        <v>0</v>
      </c>
      <c r="L48" s="427">
        <f t="shared" si="12"/>
        <v>0.02</v>
      </c>
      <c r="M48" s="395" t="e">
        <f t="shared" si="13"/>
        <v>#DIV/0!</v>
      </c>
      <c r="N48" s="102"/>
    </row>
    <row r="49" spans="1:14" s="625" customFormat="1" ht="15" customHeight="1">
      <c r="A49" s="574" t="s">
        <v>107</v>
      </c>
      <c r="B49" s="583">
        <f>B33-B48</f>
        <v>150.56</v>
      </c>
      <c r="C49" s="716">
        <v>152.01</v>
      </c>
      <c r="D49" s="584">
        <f t="shared" si="7"/>
        <v>-1.4499999999999886</v>
      </c>
      <c r="E49" s="576">
        <f t="shared" si="8"/>
        <v>0.99046115387145595</v>
      </c>
      <c r="F49" s="585">
        <f>F33-F48</f>
        <v>165.20999999999998</v>
      </c>
      <c r="G49" s="717">
        <v>162.35999999999999</v>
      </c>
      <c r="H49" s="587">
        <f t="shared" si="9"/>
        <v>2.8499999999999943</v>
      </c>
      <c r="I49" s="588">
        <f t="shared" si="10"/>
        <v>-14.649999999999977</v>
      </c>
      <c r="J49" s="589">
        <f t="shared" si="11"/>
        <v>0.91132498032806741</v>
      </c>
      <c r="K49" s="583">
        <f>K33-K48</f>
        <v>119.69</v>
      </c>
      <c r="L49" s="590">
        <f t="shared" si="12"/>
        <v>30.870000000000005</v>
      </c>
      <c r="M49" s="581">
        <f t="shared" si="13"/>
        <v>1.2579162837329769</v>
      </c>
      <c r="N49" s="574"/>
    </row>
    <row r="50" spans="1:14" ht="15" customHeight="1">
      <c r="A50" s="591" t="s">
        <v>108</v>
      </c>
      <c r="B50" s="575">
        <f>B48/B33</f>
        <v>1.3281976358082081E-4</v>
      </c>
      <c r="C50" s="718">
        <v>1.315529829638887E-4</v>
      </c>
      <c r="D50" s="576">
        <f t="shared" si="7"/>
        <v>1.2667806169321084E-6</v>
      </c>
      <c r="E50" s="576">
        <f t="shared" si="8"/>
        <v>1.0096294328596094</v>
      </c>
      <c r="F50" s="592">
        <f>F48/F33</f>
        <v>3.0255355197870027E-4</v>
      </c>
      <c r="G50" s="719">
        <v>3.0786281632904381E-4</v>
      </c>
      <c r="H50" s="589">
        <f t="shared" si="9"/>
        <v>-5.3092643503435352E-6</v>
      </c>
      <c r="I50" s="578">
        <f t="shared" si="10"/>
        <v>-1.6973378839787946E-4</v>
      </c>
      <c r="J50" s="589">
        <f t="shared" si="11"/>
        <v>0.43899588258732886</v>
      </c>
      <c r="K50" s="575">
        <f>K48/K33</f>
        <v>0</v>
      </c>
      <c r="L50" s="593">
        <f t="shared" si="12"/>
        <v>1.3281976358082081E-4</v>
      </c>
      <c r="M50" s="581" t="e">
        <f t="shared" si="13"/>
        <v>#DIV/0!</v>
      </c>
      <c r="N50" s="591"/>
    </row>
    <row r="51" spans="1:14" ht="15" customHeight="1">
      <c r="A51" s="479" t="s">
        <v>32</v>
      </c>
      <c r="B51" s="113">
        <v>28.26</v>
      </c>
      <c r="C51" s="708">
        <v>28.21</v>
      </c>
      <c r="D51" s="378">
        <f t="shared" si="7"/>
        <v>5.0000000000000711E-2</v>
      </c>
      <c r="E51" s="379">
        <f t="shared" si="8"/>
        <v>1.0017724211272598</v>
      </c>
      <c r="F51" s="284">
        <v>27.23</v>
      </c>
      <c r="G51" s="709">
        <v>27.36</v>
      </c>
      <c r="H51" s="511">
        <f t="shared" si="9"/>
        <v>-0.12999999999999901</v>
      </c>
      <c r="I51" s="255">
        <f t="shared" si="10"/>
        <v>1.0300000000000011</v>
      </c>
      <c r="J51" s="295">
        <f t="shared" si="11"/>
        <v>1.0378259272860815</v>
      </c>
      <c r="K51" s="113">
        <v>21.49</v>
      </c>
      <c r="L51" s="427">
        <f t="shared" si="12"/>
        <v>6.7700000000000031</v>
      </c>
      <c r="M51" s="395">
        <f t="shared" si="13"/>
        <v>1.3150302466263379</v>
      </c>
      <c r="N51" s="102"/>
    </row>
    <row r="52" spans="1:14" ht="15" customHeight="1">
      <c r="A52" s="481" t="s">
        <v>35</v>
      </c>
      <c r="B52" s="99">
        <v>22</v>
      </c>
      <c r="C52" s="712">
        <v>21.5</v>
      </c>
      <c r="D52" s="384">
        <f t="shared" si="7"/>
        <v>0.5</v>
      </c>
      <c r="E52" s="385">
        <f t="shared" si="8"/>
        <v>1.0232558139534884</v>
      </c>
      <c r="F52" s="287">
        <v>21.5</v>
      </c>
      <c r="G52" s="713">
        <v>21.5</v>
      </c>
      <c r="H52" s="512">
        <f t="shared" si="9"/>
        <v>0</v>
      </c>
      <c r="I52" s="196">
        <f t="shared" si="10"/>
        <v>0.5</v>
      </c>
      <c r="J52" s="298">
        <f t="shared" si="11"/>
        <v>1.0232558139534884</v>
      </c>
      <c r="K52" s="99">
        <v>16.600000000000001</v>
      </c>
      <c r="L52" s="506">
        <f t="shared" si="12"/>
        <v>5.3999999999999986</v>
      </c>
      <c r="M52" s="454">
        <f t="shared" si="13"/>
        <v>1.3253012048192769</v>
      </c>
      <c r="N52" s="98"/>
    </row>
    <row r="53" spans="1:14" s="193" customFormat="1" ht="15" customHeight="1">
      <c r="A53" s="619" t="s">
        <v>97</v>
      </c>
      <c r="B53" s="616">
        <f>B51-B52</f>
        <v>6.2600000000000016</v>
      </c>
      <c r="C53" s="720">
        <v>6.7100000000000009</v>
      </c>
      <c r="D53" s="620">
        <f t="shared" si="7"/>
        <v>-0.44999999999999929</v>
      </c>
      <c r="E53" s="604">
        <f t="shared" si="8"/>
        <v>0.93293591654247399</v>
      </c>
      <c r="F53" s="616">
        <f>F51-F52</f>
        <v>5.73</v>
      </c>
      <c r="G53" s="618">
        <v>5.8599999999999994</v>
      </c>
      <c r="H53" s="621">
        <f t="shared" si="9"/>
        <v>-0.12999999999999901</v>
      </c>
      <c r="I53" s="622">
        <f t="shared" si="10"/>
        <v>0.53000000000000114</v>
      </c>
      <c r="J53" s="623">
        <f t="shared" si="11"/>
        <v>1.092495636998255</v>
      </c>
      <c r="K53" s="616">
        <f>K51-K52</f>
        <v>4.889999999999997</v>
      </c>
      <c r="L53" s="624">
        <f t="shared" si="12"/>
        <v>1.3700000000000045</v>
      </c>
      <c r="M53" s="608">
        <f t="shared" si="13"/>
        <v>1.2801635991820053</v>
      </c>
      <c r="N53" s="625"/>
    </row>
    <row r="55" spans="1:14" ht="15.6">
      <c r="A55" s="2" t="s">
        <v>356</v>
      </c>
    </row>
    <row r="56" spans="1:14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4" ht="46.2">
      <c r="A57" s="477" t="s">
        <v>51</v>
      </c>
      <c r="B57" s="332" t="s">
        <v>357</v>
      </c>
      <c r="C57" s="372" t="s">
        <v>358</v>
      </c>
      <c r="D57" s="373" t="s">
        <v>359</v>
      </c>
      <c r="E57" s="374" t="s">
        <v>360</v>
      </c>
      <c r="F57" s="332" t="s">
        <v>322</v>
      </c>
      <c r="G57" s="120" t="s">
        <v>332</v>
      </c>
      <c r="H57" s="508" t="s">
        <v>333</v>
      </c>
      <c r="I57" s="500" t="s">
        <v>271</v>
      </c>
      <c r="J57" s="121" t="s">
        <v>272</v>
      </c>
      <c r="K57" s="334" t="s">
        <v>128</v>
      </c>
      <c r="L57" s="390" t="s">
        <v>273</v>
      </c>
      <c r="M57" s="401" t="s">
        <v>274</v>
      </c>
      <c r="N57" s="193"/>
    </row>
    <row r="58" spans="1:14" ht="15" customHeight="1">
      <c r="A58" s="478"/>
      <c r="B58" s="333" t="s">
        <v>16</v>
      </c>
      <c r="C58" s="20" t="s">
        <v>16</v>
      </c>
      <c r="D58" s="375" t="s">
        <v>16</v>
      </c>
      <c r="E58" s="376" t="s">
        <v>1</v>
      </c>
      <c r="F58" s="333" t="s">
        <v>16</v>
      </c>
      <c r="G58" s="27" t="s">
        <v>16</v>
      </c>
      <c r="H58" s="509" t="s">
        <v>16</v>
      </c>
      <c r="I58" s="6" t="s">
        <v>16</v>
      </c>
      <c r="J58" s="6" t="s">
        <v>1</v>
      </c>
      <c r="K58" s="336" t="s">
        <v>16</v>
      </c>
      <c r="L58" s="391" t="s">
        <v>16</v>
      </c>
      <c r="M58" s="402" t="s">
        <v>1</v>
      </c>
    </row>
    <row r="59" spans="1:14" s="3" customFormat="1" ht="15" customHeight="1">
      <c r="A59" s="479" t="s">
        <v>17</v>
      </c>
      <c r="B59" s="108">
        <v>147.31</v>
      </c>
      <c r="C59" s="706">
        <v>147.21</v>
      </c>
      <c r="D59" s="457">
        <f>B59-C59</f>
        <v>9.9999999999994316E-2</v>
      </c>
      <c r="E59" s="458">
        <f>B59/C59</f>
        <v>1.000679301677875</v>
      </c>
      <c r="F59" s="282">
        <v>136.28</v>
      </c>
      <c r="G59" s="707">
        <v>137.49</v>
      </c>
      <c r="H59" s="510">
        <f>F59-G59</f>
        <v>-1.210000000000008</v>
      </c>
      <c r="I59" s="285">
        <f>B59-F59</f>
        <v>11.030000000000001</v>
      </c>
      <c r="J59" s="294">
        <f>B59/F59</f>
        <v>1.080936307601996</v>
      </c>
      <c r="K59" s="108">
        <v>139.44</v>
      </c>
      <c r="L59" s="505">
        <f>B59-K59</f>
        <v>7.8700000000000045</v>
      </c>
      <c r="M59" s="393">
        <f>B59/K59</f>
        <v>1.0564400458978773</v>
      </c>
      <c r="N59"/>
    </row>
    <row r="60" spans="1:14" s="3" customFormat="1" ht="15" customHeight="1">
      <c r="A60" s="479" t="s">
        <v>18</v>
      </c>
      <c r="B60" s="113">
        <v>1.27</v>
      </c>
      <c r="C60" s="708">
        <v>1.27</v>
      </c>
      <c r="D60" s="378">
        <f t="shared" ref="D60:D79" si="14">B60-C60</f>
        <v>0</v>
      </c>
      <c r="E60" s="379">
        <f t="shared" ref="E60:E79" si="15">B60/C60</f>
        <v>1</v>
      </c>
      <c r="F60" s="284">
        <v>1.4</v>
      </c>
      <c r="G60" s="709">
        <v>1.4</v>
      </c>
      <c r="H60" s="511">
        <f t="shared" ref="H60:H79" si="16">F60-G60</f>
        <v>0</v>
      </c>
      <c r="I60" s="255">
        <f t="shared" ref="I60:I79" si="17">B60-F60</f>
        <v>-0.12999999999999989</v>
      </c>
      <c r="J60" s="295">
        <f t="shared" ref="J60:J79" si="18">B60/F60</f>
        <v>0.90714285714285725</v>
      </c>
      <c r="K60" s="113">
        <v>1.72</v>
      </c>
      <c r="L60" s="427">
        <f t="shared" ref="L60:L79" si="19">B60-K60</f>
        <v>-0.44999999999999996</v>
      </c>
      <c r="M60" s="395">
        <f t="shared" ref="M60:M79" si="20">B60/K60</f>
        <v>0.73837209302325579</v>
      </c>
      <c r="N60"/>
    </row>
    <row r="61" spans="1:14" s="3" customFormat="1" ht="15" customHeight="1">
      <c r="A61" s="480" t="s">
        <v>19</v>
      </c>
      <c r="B61" s="364">
        <v>146.04</v>
      </c>
      <c r="C61" s="710">
        <v>145.94</v>
      </c>
      <c r="D61" s="381">
        <f t="shared" si="14"/>
        <v>9.9999999999994316E-2</v>
      </c>
      <c r="E61" s="382">
        <f t="shared" si="15"/>
        <v>1.0006852131012745</v>
      </c>
      <c r="F61" s="491">
        <v>137.88</v>
      </c>
      <c r="G61" s="711">
        <v>136.09</v>
      </c>
      <c r="H61" s="520">
        <f t="shared" si="16"/>
        <v>1.789999999999992</v>
      </c>
      <c r="I61" s="366">
        <f t="shared" si="17"/>
        <v>8.1599999999999966</v>
      </c>
      <c r="J61" s="452">
        <f t="shared" si="18"/>
        <v>1.0591818973020017</v>
      </c>
      <c r="K61" s="364">
        <v>137.72</v>
      </c>
      <c r="L61" s="413">
        <f t="shared" si="19"/>
        <v>8.3199999999999932</v>
      </c>
      <c r="M61" s="397">
        <f t="shared" si="20"/>
        <v>1.0604124310194598</v>
      </c>
      <c r="N61"/>
    </row>
    <row r="62" spans="1:14" ht="15" customHeight="1">
      <c r="A62" s="479" t="s">
        <v>20</v>
      </c>
      <c r="B62" s="113">
        <v>0.41</v>
      </c>
      <c r="C62" s="708">
        <v>0.41</v>
      </c>
      <c r="D62" s="378">
        <f t="shared" si="14"/>
        <v>0</v>
      </c>
      <c r="E62" s="379">
        <f t="shared" si="15"/>
        <v>1</v>
      </c>
      <c r="F62" s="284">
        <v>0.56000000000000005</v>
      </c>
      <c r="G62" s="709">
        <v>0.56000000000000005</v>
      </c>
      <c r="H62" s="511">
        <f t="shared" si="16"/>
        <v>0</v>
      </c>
      <c r="I62" s="255">
        <f t="shared" si="17"/>
        <v>-0.15000000000000008</v>
      </c>
      <c r="J62" s="295">
        <f t="shared" si="18"/>
        <v>0.73214285714285698</v>
      </c>
      <c r="K62" s="113">
        <v>5.67</v>
      </c>
      <c r="L62" s="427">
        <f t="shared" si="19"/>
        <v>-5.26</v>
      </c>
      <c r="M62" s="395">
        <f t="shared" si="20"/>
        <v>7.2310405643738973E-2</v>
      </c>
    </row>
    <row r="63" spans="1:14" s="3" customFormat="1" ht="15" customHeight="1">
      <c r="A63" s="481" t="s">
        <v>21</v>
      </c>
      <c r="B63" s="99">
        <v>0.01</v>
      </c>
      <c r="C63" s="712">
        <v>0.01</v>
      </c>
      <c r="D63" s="384">
        <f t="shared" si="14"/>
        <v>0</v>
      </c>
      <c r="E63" s="385">
        <f t="shared" si="15"/>
        <v>1</v>
      </c>
      <c r="F63" s="287">
        <v>0.01</v>
      </c>
      <c r="G63" s="713">
        <v>0.01</v>
      </c>
      <c r="H63" s="512">
        <f t="shared" si="16"/>
        <v>0</v>
      </c>
      <c r="I63" s="196">
        <f t="shared" si="17"/>
        <v>0</v>
      </c>
      <c r="J63" s="298">
        <f t="shared" si="18"/>
        <v>1</v>
      </c>
      <c r="K63" s="99">
        <v>0.01</v>
      </c>
      <c r="L63" s="506">
        <f t="shared" si="19"/>
        <v>0</v>
      </c>
      <c r="M63" s="454">
        <f t="shared" si="20"/>
        <v>1</v>
      </c>
    </row>
    <row r="64" spans="1:14" s="102" customFormat="1" ht="15" customHeight="1">
      <c r="A64" s="481" t="s">
        <v>25</v>
      </c>
      <c r="B64" s="99">
        <v>0.3</v>
      </c>
      <c r="C64" s="712">
        <v>0.3</v>
      </c>
      <c r="D64" s="384">
        <f t="shared" si="14"/>
        <v>0</v>
      </c>
      <c r="E64" s="385">
        <f t="shared" si="15"/>
        <v>1</v>
      </c>
      <c r="F64" s="287">
        <v>0.5</v>
      </c>
      <c r="G64" s="713">
        <v>0.5</v>
      </c>
      <c r="H64" s="512">
        <f t="shared" si="16"/>
        <v>0</v>
      </c>
      <c r="I64" s="196">
        <f t="shared" si="17"/>
        <v>-0.2</v>
      </c>
      <c r="J64" s="298">
        <f t="shared" si="18"/>
        <v>0.6</v>
      </c>
      <c r="K64" s="99">
        <v>3.42</v>
      </c>
      <c r="L64" s="506">
        <f t="shared" si="19"/>
        <v>-3.12</v>
      </c>
      <c r="M64" s="454">
        <f t="shared" si="20"/>
        <v>8.771929824561403E-2</v>
      </c>
      <c r="N64" s="3"/>
    </row>
    <row r="65" spans="1:14" s="3" customFormat="1" ht="15" customHeight="1">
      <c r="A65" s="350" t="s">
        <v>49</v>
      </c>
      <c r="B65" s="81">
        <v>0.1</v>
      </c>
      <c r="C65" s="714">
        <v>0.1</v>
      </c>
      <c r="D65" s="387">
        <f t="shared" si="14"/>
        <v>0</v>
      </c>
      <c r="E65" s="388">
        <f t="shared" si="15"/>
        <v>1</v>
      </c>
      <c r="F65" s="291">
        <v>0.05</v>
      </c>
      <c r="G65" s="715">
        <v>0.05</v>
      </c>
      <c r="H65" s="513">
        <f t="shared" si="16"/>
        <v>0</v>
      </c>
      <c r="I65" s="200">
        <f t="shared" si="17"/>
        <v>0.05</v>
      </c>
      <c r="J65" s="299">
        <f t="shared" si="18"/>
        <v>2</v>
      </c>
      <c r="K65" s="81">
        <v>2.2400000000000002</v>
      </c>
      <c r="L65" s="507">
        <f t="shared" si="19"/>
        <v>-2.14</v>
      </c>
      <c r="M65" s="455">
        <f t="shared" si="20"/>
        <v>4.4642857142857144E-2</v>
      </c>
    </row>
    <row r="66" spans="1:14" s="3" customFormat="1" ht="15" customHeight="1">
      <c r="A66" s="479" t="s">
        <v>24</v>
      </c>
      <c r="B66" s="113">
        <v>86.3</v>
      </c>
      <c r="C66" s="708">
        <v>86.3</v>
      </c>
      <c r="D66" s="378">
        <f t="shared" si="14"/>
        <v>0</v>
      </c>
      <c r="E66" s="379">
        <f t="shared" si="15"/>
        <v>1</v>
      </c>
      <c r="F66" s="284">
        <v>80.510000000000005</v>
      </c>
      <c r="G66" s="709">
        <v>80.3</v>
      </c>
      <c r="H66" s="511">
        <f t="shared" si="16"/>
        <v>0.21000000000000796</v>
      </c>
      <c r="I66" s="255">
        <f t="shared" si="17"/>
        <v>5.789999999999992</v>
      </c>
      <c r="J66" s="295">
        <f t="shared" si="18"/>
        <v>1.0719165321078126</v>
      </c>
      <c r="K66" s="113">
        <v>81.73</v>
      </c>
      <c r="L66" s="427">
        <f t="shared" si="19"/>
        <v>4.5699999999999932</v>
      </c>
      <c r="M66" s="395">
        <f t="shared" si="20"/>
        <v>1.0559158203841918</v>
      </c>
      <c r="N66"/>
    </row>
    <row r="67" spans="1:14" s="98" customFormat="1" ht="15" customHeight="1">
      <c r="A67" s="481" t="s">
        <v>50</v>
      </c>
      <c r="B67" s="99">
        <v>10</v>
      </c>
      <c r="C67" s="712">
        <v>10</v>
      </c>
      <c r="D67" s="384">
        <f t="shared" si="14"/>
        <v>0</v>
      </c>
      <c r="E67" s="385">
        <f t="shared" si="15"/>
        <v>1</v>
      </c>
      <c r="F67" s="287">
        <v>9</v>
      </c>
      <c r="G67" s="713">
        <v>9</v>
      </c>
      <c r="H67" s="512">
        <f t="shared" si="16"/>
        <v>0</v>
      </c>
      <c r="I67" s="196">
        <f t="shared" si="17"/>
        <v>1</v>
      </c>
      <c r="J67" s="298">
        <f t="shared" si="18"/>
        <v>1.1111111111111112</v>
      </c>
      <c r="K67" s="99">
        <v>8.7799999999999994</v>
      </c>
      <c r="L67" s="506">
        <f t="shared" si="19"/>
        <v>1.2200000000000006</v>
      </c>
      <c r="M67" s="454">
        <f t="shared" si="20"/>
        <v>1.1389521640091116</v>
      </c>
      <c r="N67" s="3"/>
    </row>
    <row r="68" spans="1:14" s="98" customFormat="1" ht="15" customHeight="1">
      <c r="A68" s="479" t="s">
        <v>55</v>
      </c>
      <c r="B68" s="113">
        <v>16</v>
      </c>
      <c r="C68" s="708">
        <v>16</v>
      </c>
      <c r="D68" s="378">
        <f t="shared" si="14"/>
        <v>0</v>
      </c>
      <c r="E68" s="379">
        <f t="shared" si="15"/>
        <v>1</v>
      </c>
      <c r="F68" s="284">
        <v>14</v>
      </c>
      <c r="G68" s="709">
        <v>13.4</v>
      </c>
      <c r="H68" s="511">
        <f t="shared" si="16"/>
        <v>0.59999999999999964</v>
      </c>
      <c r="I68" s="255">
        <f t="shared" si="17"/>
        <v>2</v>
      </c>
      <c r="J68" s="295">
        <f t="shared" si="18"/>
        <v>1.1428571428571428</v>
      </c>
      <c r="K68" s="113">
        <v>13.77</v>
      </c>
      <c r="L68" s="427">
        <f t="shared" si="19"/>
        <v>2.2300000000000004</v>
      </c>
      <c r="M68" s="395">
        <f t="shared" si="20"/>
        <v>1.1619462599854757</v>
      </c>
      <c r="N68" s="102"/>
    </row>
    <row r="69" spans="1:14" s="3" customFormat="1" ht="15" customHeight="1">
      <c r="A69" s="481" t="s">
        <v>36</v>
      </c>
      <c r="B69" s="99">
        <v>15</v>
      </c>
      <c r="C69" s="712">
        <v>15</v>
      </c>
      <c r="D69" s="384">
        <f t="shared" si="14"/>
        <v>0</v>
      </c>
      <c r="E69" s="385">
        <f t="shared" si="15"/>
        <v>1</v>
      </c>
      <c r="F69" s="287">
        <v>15</v>
      </c>
      <c r="G69" s="713">
        <v>15</v>
      </c>
      <c r="H69" s="512">
        <f t="shared" si="16"/>
        <v>0</v>
      </c>
      <c r="I69" s="196">
        <f t="shared" si="17"/>
        <v>0</v>
      </c>
      <c r="J69" s="298">
        <f t="shared" si="18"/>
        <v>1</v>
      </c>
      <c r="K69" s="99">
        <v>15.19</v>
      </c>
      <c r="L69" s="506">
        <f t="shared" si="19"/>
        <v>-0.1899999999999995</v>
      </c>
      <c r="M69" s="454">
        <f t="shared" si="20"/>
        <v>0.9874917709019092</v>
      </c>
    </row>
    <row r="70" spans="1:14" s="102" customFormat="1" ht="15" customHeight="1">
      <c r="A70" s="481" t="s">
        <v>37</v>
      </c>
      <c r="B70" s="99">
        <v>15.5</v>
      </c>
      <c r="C70" s="712">
        <v>15.5</v>
      </c>
      <c r="D70" s="384">
        <f t="shared" si="14"/>
        <v>0</v>
      </c>
      <c r="E70" s="385">
        <f t="shared" si="15"/>
        <v>1</v>
      </c>
      <c r="F70" s="287">
        <v>14.5</v>
      </c>
      <c r="G70" s="713">
        <v>14.8</v>
      </c>
      <c r="H70" s="512">
        <f t="shared" si="16"/>
        <v>-0.30000000000000071</v>
      </c>
      <c r="I70" s="196">
        <f t="shared" si="17"/>
        <v>1</v>
      </c>
      <c r="J70" s="298">
        <f t="shared" si="18"/>
        <v>1.0689655172413792</v>
      </c>
      <c r="K70" s="99">
        <v>14.01</v>
      </c>
      <c r="L70" s="506">
        <f t="shared" si="19"/>
        <v>1.4900000000000002</v>
      </c>
      <c r="M70" s="454">
        <f t="shared" si="20"/>
        <v>1.1063526052819415</v>
      </c>
      <c r="N70" s="3"/>
    </row>
    <row r="71" spans="1:14" s="102" customFormat="1" ht="15" customHeight="1">
      <c r="A71" s="481" t="s">
        <v>30</v>
      </c>
      <c r="B71" s="99">
        <v>15.1</v>
      </c>
      <c r="C71" s="712">
        <v>15.1</v>
      </c>
      <c r="D71" s="384">
        <f t="shared" si="14"/>
        <v>0</v>
      </c>
      <c r="E71" s="385">
        <f t="shared" si="15"/>
        <v>1</v>
      </c>
      <c r="F71" s="287">
        <v>13.61</v>
      </c>
      <c r="G71" s="713">
        <v>13.7</v>
      </c>
      <c r="H71" s="512">
        <f t="shared" si="16"/>
        <v>-8.9999999999999858E-2</v>
      </c>
      <c r="I71" s="196">
        <f t="shared" si="17"/>
        <v>1.4900000000000002</v>
      </c>
      <c r="J71" s="298">
        <f t="shared" si="18"/>
        <v>1.109478324761205</v>
      </c>
      <c r="K71" s="99">
        <v>15.2</v>
      </c>
      <c r="L71" s="506">
        <f t="shared" si="19"/>
        <v>-9.9999999999999645E-2</v>
      </c>
      <c r="M71" s="454">
        <f t="shared" si="20"/>
        <v>0.99342105263157898</v>
      </c>
      <c r="N71" s="98"/>
    </row>
    <row r="72" spans="1:14" s="98" customFormat="1" ht="15" customHeight="1">
      <c r="A72" s="481" t="s">
        <v>40</v>
      </c>
      <c r="B72" s="99">
        <v>10.199999999999999</v>
      </c>
      <c r="C72" s="712">
        <v>10.199999999999999</v>
      </c>
      <c r="D72" s="384">
        <f t="shared" si="14"/>
        <v>0</v>
      </c>
      <c r="E72" s="385">
        <f t="shared" si="15"/>
        <v>1</v>
      </c>
      <c r="F72" s="287">
        <v>9.8000000000000007</v>
      </c>
      <c r="G72" s="713">
        <v>9.8000000000000007</v>
      </c>
      <c r="H72" s="512">
        <f t="shared" si="16"/>
        <v>0</v>
      </c>
      <c r="I72" s="196">
        <f t="shared" si="17"/>
        <v>0.39999999999999858</v>
      </c>
      <c r="J72" s="298">
        <f t="shared" si="18"/>
        <v>1.0408163265306121</v>
      </c>
      <c r="K72" s="99">
        <v>10.119999999999999</v>
      </c>
      <c r="L72" s="506">
        <f t="shared" si="19"/>
        <v>8.0000000000000071E-2</v>
      </c>
      <c r="M72" s="454">
        <f t="shared" si="20"/>
        <v>1.0079051383399209</v>
      </c>
    </row>
    <row r="73" spans="1:14" s="625" customFormat="1" ht="15" customHeight="1">
      <c r="A73" s="350" t="s">
        <v>23</v>
      </c>
      <c r="B73" s="81">
        <v>0.8</v>
      </c>
      <c r="C73" s="714">
        <v>0.8</v>
      </c>
      <c r="D73" s="387">
        <f t="shared" si="14"/>
        <v>0</v>
      </c>
      <c r="E73" s="388">
        <f t="shared" si="15"/>
        <v>1</v>
      </c>
      <c r="F73" s="291">
        <v>1</v>
      </c>
      <c r="G73" s="715">
        <v>1</v>
      </c>
      <c r="H73" s="513">
        <f t="shared" si="16"/>
        <v>0</v>
      </c>
      <c r="I73" s="200">
        <f t="shared" si="17"/>
        <v>-0.19999999999999996</v>
      </c>
      <c r="J73" s="299">
        <f t="shared" si="18"/>
        <v>0.8</v>
      </c>
      <c r="K73" s="81">
        <v>1.37</v>
      </c>
      <c r="L73" s="507">
        <f t="shared" si="19"/>
        <v>-0.57000000000000006</v>
      </c>
      <c r="M73" s="455">
        <f t="shared" si="20"/>
        <v>0.58394160583941601</v>
      </c>
      <c r="N73" s="3"/>
    </row>
    <row r="74" spans="1:14" ht="15" customHeight="1">
      <c r="A74" s="479" t="s">
        <v>26</v>
      </c>
      <c r="B74" s="113">
        <v>3</v>
      </c>
      <c r="C74" s="708">
        <v>3</v>
      </c>
      <c r="D74" s="378">
        <f t="shared" si="14"/>
        <v>0</v>
      </c>
      <c r="E74" s="379">
        <f t="shared" si="15"/>
        <v>1</v>
      </c>
      <c r="F74" s="284">
        <v>3</v>
      </c>
      <c r="G74" s="709">
        <v>3</v>
      </c>
      <c r="H74" s="511">
        <f t="shared" si="16"/>
        <v>0</v>
      </c>
      <c r="I74" s="255">
        <f t="shared" si="17"/>
        <v>0</v>
      </c>
      <c r="J74" s="295">
        <f t="shared" si="18"/>
        <v>1</v>
      </c>
      <c r="K74" s="113">
        <v>3.17</v>
      </c>
      <c r="L74" s="427">
        <f t="shared" si="19"/>
        <v>-0.16999999999999993</v>
      </c>
      <c r="M74" s="395">
        <f t="shared" si="20"/>
        <v>0.94637223974763407</v>
      </c>
      <c r="N74" s="102"/>
    </row>
    <row r="75" spans="1:14" ht="15" customHeight="1">
      <c r="A75" s="574" t="s">
        <v>109</v>
      </c>
      <c r="B75" s="583">
        <f>B59-B74</f>
        <v>144.31</v>
      </c>
      <c r="C75" s="716">
        <v>144.21</v>
      </c>
      <c r="D75" s="584">
        <f t="shared" si="14"/>
        <v>9.9999999999994316E-2</v>
      </c>
      <c r="E75" s="576">
        <f t="shared" si="15"/>
        <v>1.0006934331877124</v>
      </c>
      <c r="F75" s="585">
        <f>F59-F74</f>
        <v>133.28</v>
      </c>
      <c r="G75" s="717">
        <v>134.49</v>
      </c>
      <c r="H75" s="587">
        <f t="shared" si="16"/>
        <v>-1.210000000000008</v>
      </c>
      <c r="I75" s="588">
        <f t="shared" si="17"/>
        <v>11.030000000000001</v>
      </c>
      <c r="J75" s="589">
        <f t="shared" si="18"/>
        <v>1.0827581032412965</v>
      </c>
      <c r="K75" s="583">
        <f>K59-K74</f>
        <v>136.27000000000001</v>
      </c>
      <c r="L75" s="590">
        <f t="shared" si="19"/>
        <v>8.039999999999992</v>
      </c>
      <c r="M75" s="581">
        <f t="shared" si="20"/>
        <v>1.0590005136860643</v>
      </c>
      <c r="N75" s="574"/>
    </row>
    <row r="76" spans="1:14" ht="15" customHeight="1">
      <c r="A76" s="591" t="s">
        <v>110</v>
      </c>
      <c r="B76" s="575">
        <f>B74/B59</f>
        <v>2.0365216210712103E-2</v>
      </c>
      <c r="C76" s="718">
        <v>2.0379050336254329E-2</v>
      </c>
      <c r="D76" s="576">
        <f t="shared" si="14"/>
        <v>-1.3834125542226683E-5</v>
      </c>
      <c r="E76" s="576">
        <f t="shared" si="15"/>
        <v>0.99932115945964295</v>
      </c>
      <c r="F76" s="592">
        <f>F74/F59</f>
        <v>2.2013501614323451E-2</v>
      </c>
      <c r="G76" s="719">
        <v>2.1819768710451666E-2</v>
      </c>
      <c r="H76" s="589">
        <f t="shared" si="16"/>
        <v>1.9373290387178499E-4</v>
      </c>
      <c r="I76" s="578">
        <f t="shared" si="17"/>
        <v>-1.6482854036113485E-3</v>
      </c>
      <c r="J76" s="589">
        <f t="shared" si="18"/>
        <v>0.92512388839861515</v>
      </c>
      <c r="K76" s="575">
        <f>K74/K59</f>
        <v>2.2733792312105566E-2</v>
      </c>
      <c r="L76" s="593">
        <f t="shared" si="19"/>
        <v>-2.3685761013934638E-3</v>
      </c>
      <c r="M76" s="581">
        <f t="shared" si="20"/>
        <v>0.8958125389342888</v>
      </c>
      <c r="N76" s="591"/>
    </row>
    <row r="77" spans="1:14" s="193" customFormat="1" ht="15" customHeight="1">
      <c r="A77" s="479" t="s">
        <v>32</v>
      </c>
      <c r="B77" s="113">
        <v>0.38</v>
      </c>
      <c r="C77" s="708">
        <v>0.38</v>
      </c>
      <c r="D77" s="378">
        <f t="shared" si="14"/>
        <v>0</v>
      </c>
      <c r="E77" s="379">
        <f t="shared" si="15"/>
        <v>1</v>
      </c>
      <c r="F77" s="284">
        <v>0.37</v>
      </c>
      <c r="G77" s="709">
        <v>0.42</v>
      </c>
      <c r="H77" s="511">
        <f t="shared" si="16"/>
        <v>-4.9999999999999989E-2</v>
      </c>
      <c r="I77" s="255">
        <f t="shared" si="17"/>
        <v>1.0000000000000009E-2</v>
      </c>
      <c r="J77" s="295">
        <f t="shared" si="18"/>
        <v>1.027027027027027</v>
      </c>
      <c r="K77" s="113">
        <v>0.38</v>
      </c>
      <c r="L77" s="427">
        <f t="shared" si="19"/>
        <v>0</v>
      </c>
      <c r="M77" s="395">
        <f t="shared" si="20"/>
        <v>1</v>
      </c>
      <c r="N77" s="102"/>
    </row>
    <row r="78" spans="1:14" ht="15" customHeight="1">
      <c r="A78" s="481" t="s">
        <v>35</v>
      </c>
      <c r="B78" s="99">
        <v>0.03</v>
      </c>
      <c r="C78" s="712">
        <v>0.03</v>
      </c>
      <c r="D78" s="384">
        <f t="shared" si="14"/>
        <v>0</v>
      </c>
      <c r="E78" s="385">
        <f t="shared" si="15"/>
        <v>1</v>
      </c>
      <c r="F78" s="287">
        <v>0.05</v>
      </c>
      <c r="G78" s="713">
        <v>0.05</v>
      </c>
      <c r="H78" s="512">
        <f t="shared" si="16"/>
        <v>0</v>
      </c>
      <c r="I78" s="196">
        <f t="shared" si="17"/>
        <v>-2.0000000000000004E-2</v>
      </c>
      <c r="J78" s="298">
        <f t="shared" si="18"/>
        <v>0.6</v>
      </c>
      <c r="K78" s="99">
        <v>0.03</v>
      </c>
      <c r="L78" s="506">
        <f t="shared" si="19"/>
        <v>0</v>
      </c>
      <c r="M78" s="454">
        <f t="shared" si="20"/>
        <v>1</v>
      </c>
      <c r="N78" s="98"/>
    </row>
    <row r="79" spans="1:14" ht="15" customHeight="1">
      <c r="A79" s="619" t="s">
        <v>97</v>
      </c>
      <c r="B79" s="616">
        <f>B77-B78</f>
        <v>0.35</v>
      </c>
      <c r="C79" s="720">
        <v>0.35</v>
      </c>
      <c r="D79" s="620">
        <f t="shared" si="14"/>
        <v>0</v>
      </c>
      <c r="E79" s="604">
        <f t="shared" si="15"/>
        <v>1</v>
      </c>
      <c r="F79" s="616">
        <f>F77-F78</f>
        <v>0.32</v>
      </c>
      <c r="G79" s="618">
        <v>0.37</v>
      </c>
      <c r="H79" s="621">
        <f t="shared" si="16"/>
        <v>-4.9999999999999989E-2</v>
      </c>
      <c r="I79" s="622">
        <f t="shared" si="17"/>
        <v>2.9999999999999971E-2</v>
      </c>
      <c r="J79" s="623">
        <f t="shared" si="18"/>
        <v>1.09375</v>
      </c>
      <c r="K79" s="616">
        <f>K77-K78</f>
        <v>0.35</v>
      </c>
      <c r="L79" s="624">
        <f t="shared" si="19"/>
        <v>0</v>
      </c>
      <c r="M79" s="608">
        <f t="shared" si="20"/>
        <v>1</v>
      </c>
      <c r="N79" s="625"/>
    </row>
    <row r="81" spans="1:14" ht="15.6">
      <c r="A81" s="2" t="s">
        <v>361</v>
      </c>
    </row>
    <row r="82" spans="1:14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1:14" s="3" customFormat="1" ht="46.2">
      <c r="A83" s="477" t="s">
        <v>52</v>
      </c>
      <c r="B83" s="332" t="s">
        <v>362</v>
      </c>
      <c r="C83" s="372" t="s">
        <v>363</v>
      </c>
      <c r="D83" s="373" t="s">
        <v>364</v>
      </c>
      <c r="E83" s="374" t="s">
        <v>365</v>
      </c>
      <c r="F83" s="332" t="s">
        <v>323</v>
      </c>
      <c r="G83" s="120" t="s">
        <v>334</v>
      </c>
      <c r="H83" s="508" t="s">
        <v>335</v>
      </c>
      <c r="I83" s="500" t="s">
        <v>280</v>
      </c>
      <c r="J83" s="121" t="s">
        <v>281</v>
      </c>
      <c r="K83" s="334" t="s">
        <v>129</v>
      </c>
      <c r="L83" s="426" t="s">
        <v>282</v>
      </c>
      <c r="M83" s="401" t="s">
        <v>283</v>
      </c>
      <c r="N83" s="193"/>
    </row>
    <row r="84" spans="1:14" s="3" customFormat="1" ht="15" customHeight="1">
      <c r="A84" s="478"/>
      <c r="B84" s="333" t="s">
        <v>16</v>
      </c>
      <c r="C84" s="20" t="s">
        <v>16</v>
      </c>
      <c r="D84" s="375" t="s">
        <v>16</v>
      </c>
      <c r="E84" s="376" t="s">
        <v>1</v>
      </c>
      <c r="F84" s="333" t="s">
        <v>16</v>
      </c>
      <c r="G84" s="27" t="s">
        <v>16</v>
      </c>
      <c r="H84" s="509" t="s">
        <v>16</v>
      </c>
      <c r="I84" s="6" t="s">
        <v>16</v>
      </c>
      <c r="J84" s="6" t="s">
        <v>1</v>
      </c>
      <c r="K84" s="336" t="s">
        <v>16</v>
      </c>
      <c r="L84" s="391" t="s">
        <v>16</v>
      </c>
      <c r="M84" s="402" t="s">
        <v>1</v>
      </c>
      <c r="N84"/>
    </row>
    <row r="85" spans="1:14" s="3" customFormat="1" ht="15" customHeight="1">
      <c r="A85" s="479" t="s">
        <v>17</v>
      </c>
      <c r="B85" s="108">
        <v>650.28</v>
      </c>
      <c r="C85" s="706">
        <v>651.32000000000005</v>
      </c>
      <c r="D85" s="457">
        <f>B85-C85</f>
        <v>-1.0400000000000773</v>
      </c>
      <c r="E85" s="458">
        <f>B85/C85</f>
        <v>0.99840324264570401</v>
      </c>
      <c r="F85" s="108">
        <v>630.52</v>
      </c>
      <c r="G85" s="707">
        <v>630.83000000000004</v>
      </c>
      <c r="H85" s="510">
        <f>F85-G85</f>
        <v>-0.31000000000005912</v>
      </c>
      <c r="I85" s="285">
        <f>B85-F85</f>
        <v>19.759999999999991</v>
      </c>
      <c r="J85" s="294">
        <f>B85/F85</f>
        <v>1.0313392120789189</v>
      </c>
      <c r="K85" s="108">
        <v>601.66999999999996</v>
      </c>
      <c r="L85" s="505">
        <f>B85-K85</f>
        <v>48.610000000000014</v>
      </c>
      <c r="M85" s="393">
        <f>B85/K85</f>
        <v>1.0807917961673343</v>
      </c>
      <c r="N85"/>
    </row>
    <row r="86" spans="1:14" ht="15" customHeight="1">
      <c r="A86" s="479" t="s">
        <v>18</v>
      </c>
      <c r="B86" s="113">
        <v>139.07</v>
      </c>
      <c r="C86" s="708">
        <v>138.44</v>
      </c>
      <c r="D86" s="378">
        <f t="shared" ref="D86:D105" si="21">B86-C86</f>
        <v>0.62999999999999545</v>
      </c>
      <c r="E86" s="379">
        <f t="shared" ref="E86:E105" si="22">B86/C86</f>
        <v>1.0045507078878937</v>
      </c>
      <c r="F86" s="113">
        <v>137.80000000000001</v>
      </c>
      <c r="G86" s="709">
        <v>137.80000000000001</v>
      </c>
      <c r="H86" s="511">
        <f t="shared" ref="H86:H105" si="23">F86-G86</f>
        <v>0</v>
      </c>
      <c r="I86" s="255">
        <f t="shared" ref="I86:I105" si="24">B86-F86</f>
        <v>1.2699999999999818</v>
      </c>
      <c r="J86" s="295">
        <f t="shared" ref="J86:J105" si="25">B86/F86</f>
        <v>1.0092162554426705</v>
      </c>
      <c r="K86" s="113">
        <v>129.91</v>
      </c>
      <c r="L86" s="427">
        <f t="shared" ref="L86:L105" si="26">B86-K86</f>
        <v>9.1599999999999966</v>
      </c>
      <c r="M86" s="395">
        <f t="shared" ref="M86:M105" si="27">B86/K86</f>
        <v>1.0705103533215303</v>
      </c>
    </row>
    <row r="87" spans="1:14" s="3" customFormat="1" ht="15" customHeight="1">
      <c r="A87" s="480" t="s">
        <v>19</v>
      </c>
      <c r="B87" s="364">
        <v>511.21</v>
      </c>
      <c r="C87" s="710">
        <v>512.88</v>
      </c>
      <c r="D87" s="381">
        <f t="shared" si="21"/>
        <v>-1.6700000000000159</v>
      </c>
      <c r="E87" s="382">
        <f t="shared" si="22"/>
        <v>0.99674387771018558</v>
      </c>
      <c r="F87" s="364">
        <v>492.72</v>
      </c>
      <c r="G87" s="711">
        <v>493.03</v>
      </c>
      <c r="H87" s="520">
        <f t="shared" si="23"/>
        <v>-0.30999999999994543</v>
      </c>
      <c r="I87" s="366">
        <f t="shared" si="24"/>
        <v>18.489999999999952</v>
      </c>
      <c r="J87" s="452">
        <f t="shared" si="25"/>
        <v>1.0375263841532716</v>
      </c>
      <c r="K87" s="364">
        <v>471.76</v>
      </c>
      <c r="L87" s="413">
        <f t="shared" si="26"/>
        <v>39.449999999999989</v>
      </c>
      <c r="M87" s="397">
        <f t="shared" si="27"/>
        <v>1.0836230286586399</v>
      </c>
      <c r="N87"/>
    </row>
    <row r="88" spans="1:14" s="102" customFormat="1" ht="15" customHeight="1">
      <c r="A88" s="479" t="s">
        <v>20</v>
      </c>
      <c r="B88" s="113">
        <v>66.3</v>
      </c>
      <c r="C88" s="708">
        <v>65.8</v>
      </c>
      <c r="D88" s="378">
        <f t="shared" si="21"/>
        <v>0.5</v>
      </c>
      <c r="E88" s="379">
        <f t="shared" si="22"/>
        <v>1.0075987841945289</v>
      </c>
      <c r="F88" s="113">
        <v>65.099999999999994</v>
      </c>
      <c r="G88" s="709">
        <v>64.7</v>
      </c>
      <c r="H88" s="511">
        <f t="shared" si="23"/>
        <v>0.39999999999999147</v>
      </c>
      <c r="I88" s="255">
        <f t="shared" si="24"/>
        <v>1.2000000000000028</v>
      </c>
      <c r="J88" s="295">
        <f t="shared" si="25"/>
        <v>1.0184331797235024</v>
      </c>
      <c r="K88" s="113">
        <v>60.6</v>
      </c>
      <c r="L88" s="427">
        <f t="shared" si="26"/>
        <v>5.6999999999999957</v>
      </c>
      <c r="M88" s="395">
        <f t="shared" si="27"/>
        <v>1.0940594059405939</v>
      </c>
      <c r="N88"/>
    </row>
    <row r="89" spans="1:14" s="3" customFormat="1" ht="15" customHeight="1">
      <c r="A89" s="481" t="s">
        <v>21</v>
      </c>
      <c r="B89" s="99">
        <v>8.5</v>
      </c>
      <c r="C89" s="712">
        <v>8</v>
      </c>
      <c r="D89" s="384">
        <f t="shared" si="21"/>
        <v>0.5</v>
      </c>
      <c r="E89" s="385">
        <f t="shared" si="22"/>
        <v>1.0625</v>
      </c>
      <c r="F89" s="99">
        <v>7.3</v>
      </c>
      <c r="G89" s="713">
        <v>7.3</v>
      </c>
      <c r="H89" s="512">
        <f t="shared" si="23"/>
        <v>0</v>
      </c>
      <c r="I89" s="196">
        <f t="shared" si="24"/>
        <v>1.2000000000000002</v>
      </c>
      <c r="J89" s="298">
        <f t="shared" si="25"/>
        <v>1.1643835616438356</v>
      </c>
      <c r="K89" s="99">
        <v>5.9</v>
      </c>
      <c r="L89" s="506">
        <f t="shared" si="26"/>
        <v>2.5999999999999996</v>
      </c>
      <c r="M89" s="454">
        <f t="shared" si="27"/>
        <v>1.4406779661016949</v>
      </c>
    </row>
    <row r="90" spans="1:14" s="3" customFormat="1" ht="15" customHeight="1">
      <c r="A90" s="481" t="s">
        <v>25</v>
      </c>
      <c r="B90" s="99">
        <v>52</v>
      </c>
      <c r="C90" s="712">
        <v>52</v>
      </c>
      <c r="D90" s="384">
        <f t="shared" si="21"/>
        <v>0</v>
      </c>
      <c r="E90" s="385">
        <f t="shared" si="22"/>
        <v>1</v>
      </c>
      <c r="F90" s="99">
        <v>51</v>
      </c>
      <c r="G90" s="713">
        <v>51</v>
      </c>
      <c r="H90" s="512">
        <f t="shared" si="23"/>
        <v>0</v>
      </c>
      <c r="I90" s="196">
        <f t="shared" si="24"/>
        <v>1</v>
      </c>
      <c r="J90" s="298">
        <f t="shared" si="25"/>
        <v>1.0196078431372548</v>
      </c>
      <c r="K90" s="99">
        <v>49</v>
      </c>
      <c r="L90" s="506">
        <f t="shared" si="26"/>
        <v>3</v>
      </c>
      <c r="M90" s="454">
        <f t="shared" si="27"/>
        <v>1.0612244897959184</v>
      </c>
    </row>
    <row r="91" spans="1:14" s="98" customFormat="1" ht="15" customHeight="1">
      <c r="A91" s="350" t="s">
        <v>49</v>
      </c>
      <c r="B91" s="81">
        <v>5.8</v>
      </c>
      <c r="C91" s="714">
        <v>5.8</v>
      </c>
      <c r="D91" s="387">
        <f t="shared" si="21"/>
        <v>0</v>
      </c>
      <c r="E91" s="388">
        <f t="shared" si="22"/>
        <v>1</v>
      </c>
      <c r="F91" s="81">
        <v>6.8</v>
      </c>
      <c r="G91" s="715">
        <v>6.4</v>
      </c>
      <c r="H91" s="513">
        <f t="shared" si="23"/>
        <v>0.39999999999999947</v>
      </c>
      <c r="I91" s="200">
        <f t="shared" si="24"/>
        <v>-1</v>
      </c>
      <c r="J91" s="299">
        <f t="shared" si="25"/>
        <v>0.8529411764705882</v>
      </c>
      <c r="K91" s="81">
        <v>5.7</v>
      </c>
      <c r="L91" s="507">
        <f t="shared" si="26"/>
        <v>9.9999999999999645E-2</v>
      </c>
      <c r="M91" s="455">
        <f t="shared" si="27"/>
        <v>1.0175438596491226</v>
      </c>
      <c r="N91" s="3"/>
    </row>
    <row r="92" spans="1:14" s="98" customFormat="1" ht="15" customHeight="1">
      <c r="A92" s="479" t="s">
        <v>24</v>
      </c>
      <c r="B92" s="113">
        <v>153.35</v>
      </c>
      <c r="C92" s="708">
        <v>153.55000000000001</v>
      </c>
      <c r="D92" s="378">
        <f t="shared" si="21"/>
        <v>-0.20000000000001705</v>
      </c>
      <c r="E92" s="379">
        <f t="shared" si="22"/>
        <v>0.99869749267339614</v>
      </c>
      <c r="F92" s="113">
        <v>148.15</v>
      </c>
      <c r="G92" s="709">
        <v>147.65</v>
      </c>
      <c r="H92" s="511">
        <f t="shared" si="23"/>
        <v>0.5</v>
      </c>
      <c r="I92" s="255">
        <f t="shared" si="24"/>
        <v>5.1999999999999886</v>
      </c>
      <c r="J92" s="295">
        <f t="shared" si="25"/>
        <v>1.0350995612554843</v>
      </c>
      <c r="K92" s="113">
        <v>144.9</v>
      </c>
      <c r="L92" s="427">
        <f t="shared" si="26"/>
        <v>8.4499999999999886</v>
      </c>
      <c r="M92" s="395">
        <f t="shared" si="27"/>
        <v>1.0583160800552105</v>
      </c>
      <c r="N92"/>
    </row>
    <row r="93" spans="1:14" s="3" customFormat="1" ht="15" customHeight="1">
      <c r="A93" s="481" t="s">
        <v>50</v>
      </c>
      <c r="B93" s="99">
        <v>13.4</v>
      </c>
      <c r="C93" s="712">
        <v>13.4</v>
      </c>
      <c r="D93" s="384">
        <f t="shared" si="21"/>
        <v>0</v>
      </c>
      <c r="E93" s="385">
        <f t="shared" si="22"/>
        <v>1</v>
      </c>
      <c r="F93" s="99">
        <v>12.7</v>
      </c>
      <c r="G93" s="713">
        <v>12.7</v>
      </c>
      <c r="H93" s="512">
        <f t="shared" si="23"/>
        <v>0</v>
      </c>
      <c r="I93" s="196">
        <f t="shared" si="24"/>
        <v>0.70000000000000107</v>
      </c>
      <c r="J93" s="298">
        <f t="shared" si="25"/>
        <v>1.0551181102362206</v>
      </c>
      <c r="K93" s="99">
        <v>12.45</v>
      </c>
      <c r="L93" s="506">
        <f t="shared" si="26"/>
        <v>0.95000000000000107</v>
      </c>
      <c r="M93" s="454">
        <f t="shared" si="27"/>
        <v>1.0763052208835342</v>
      </c>
    </row>
    <row r="94" spans="1:14" s="102" customFormat="1" ht="15" customHeight="1">
      <c r="A94" s="479" t="s">
        <v>55</v>
      </c>
      <c r="B94" s="113">
        <v>55.8</v>
      </c>
      <c r="C94" s="708">
        <v>56.2</v>
      </c>
      <c r="D94" s="378">
        <f t="shared" si="21"/>
        <v>-0.40000000000000568</v>
      </c>
      <c r="E94" s="379">
        <f t="shared" si="22"/>
        <v>0.99288256227757998</v>
      </c>
      <c r="F94" s="113">
        <v>54.9</v>
      </c>
      <c r="G94" s="709">
        <v>54.3</v>
      </c>
      <c r="H94" s="511">
        <f t="shared" si="23"/>
        <v>0.60000000000000142</v>
      </c>
      <c r="I94" s="255">
        <f t="shared" si="24"/>
        <v>0.89999999999999858</v>
      </c>
      <c r="J94" s="295">
        <f t="shared" si="25"/>
        <v>1.0163934426229508</v>
      </c>
      <c r="K94" s="113">
        <v>55.5</v>
      </c>
      <c r="L94" s="427">
        <f t="shared" si="26"/>
        <v>0.29999999999999716</v>
      </c>
      <c r="M94" s="395">
        <f t="shared" si="27"/>
        <v>1.0054054054054054</v>
      </c>
    </row>
    <row r="95" spans="1:14" s="102" customFormat="1" ht="15" customHeight="1">
      <c r="A95" s="481" t="s">
        <v>36</v>
      </c>
      <c r="B95" s="99">
        <v>11.5</v>
      </c>
      <c r="C95" s="712">
        <v>11.5</v>
      </c>
      <c r="D95" s="384">
        <f t="shared" si="21"/>
        <v>0</v>
      </c>
      <c r="E95" s="385">
        <f t="shared" si="22"/>
        <v>1</v>
      </c>
      <c r="F95" s="99">
        <v>11.5</v>
      </c>
      <c r="G95" s="713">
        <v>11.5</v>
      </c>
      <c r="H95" s="512">
        <f t="shared" si="23"/>
        <v>0</v>
      </c>
      <c r="I95" s="196">
        <f t="shared" si="24"/>
        <v>0</v>
      </c>
      <c r="J95" s="298">
        <f t="shared" si="25"/>
        <v>1</v>
      </c>
      <c r="K95" s="99">
        <v>11.6</v>
      </c>
      <c r="L95" s="506">
        <f t="shared" si="26"/>
        <v>-9.9999999999999645E-2</v>
      </c>
      <c r="M95" s="454">
        <f t="shared" si="27"/>
        <v>0.99137931034482762</v>
      </c>
      <c r="N95" s="3"/>
    </row>
    <row r="96" spans="1:14" s="98" customFormat="1" ht="15" customHeight="1">
      <c r="A96" s="481" t="s">
        <v>37</v>
      </c>
      <c r="B96" s="99">
        <v>23</v>
      </c>
      <c r="C96" s="712">
        <v>22.7</v>
      </c>
      <c r="D96" s="384">
        <f t="shared" si="21"/>
        <v>0.30000000000000071</v>
      </c>
      <c r="E96" s="385">
        <f t="shared" si="22"/>
        <v>1.0132158590308371</v>
      </c>
      <c r="F96" s="99">
        <v>22</v>
      </c>
      <c r="G96" s="713">
        <v>22</v>
      </c>
      <c r="H96" s="512">
        <f t="shared" si="23"/>
        <v>0</v>
      </c>
      <c r="I96" s="196">
        <f t="shared" si="24"/>
        <v>1</v>
      </c>
      <c r="J96" s="298">
        <f t="shared" si="25"/>
        <v>1.0454545454545454</v>
      </c>
      <c r="K96" s="99">
        <v>20.3</v>
      </c>
      <c r="L96" s="506">
        <f t="shared" si="26"/>
        <v>2.6999999999999993</v>
      </c>
      <c r="M96" s="454">
        <f t="shared" si="27"/>
        <v>1.1330049261083743</v>
      </c>
      <c r="N96" s="3"/>
    </row>
    <row r="97" spans="1:14" s="625" customFormat="1" ht="15" customHeight="1">
      <c r="A97" s="481" t="s">
        <v>30</v>
      </c>
      <c r="B97" s="99">
        <v>37.200000000000003</v>
      </c>
      <c r="C97" s="712">
        <v>37.299999999999997</v>
      </c>
      <c r="D97" s="384">
        <f t="shared" si="21"/>
        <v>-9.9999999999994316E-2</v>
      </c>
      <c r="E97" s="385">
        <f t="shared" si="22"/>
        <v>0.99731903485254703</v>
      </c>
      <c r="F97" s="99">
        <v>35</v>
      </c>
      <c r="G97" s="713">
        <v>35.1</v>
      </c>
      <c r="H97" s="512">
        <f t="shared" si="23"/>
        <v>-0.10000000000000142</v>
      </c>
      <c r="I97" s="196">
        <f t="shared" si="24"/>
        <v>2.2000000000000028</v>
      </c>
      <c r="J97" s="298">
        <f t="shared" si="25"/>
        <v>1.0628571428571429</v>
      </c>
      <c r="K97" s="99">
        <v>33.1</v>
      </c>
      <c r="L97" s="506">
        <f t="shared" si="26"/>
        <v>4.1000000000000014</v>
      </c>
      <c r="M97" s="454">
        <f t="shared" si="27"/>
        <v>1.1238670694864048</v>
      </c>
      <c r="N97" s="98"/>
    </row>
    <row r="98" spans="1:14" ht="15" customHeight="1">
      <c r="A98" s="481" t="s">
        <v>40</v>
      </c>
      <c r="B98" s="99">
        <v>8</v>
      </c>
      <c r="C98" s="712">
        <v>8</v>
      </c>
      <c r="D98" s="384">
        <f t="shared" si="21"/>
        <v>0</v>
      </c>
      <c r="E98" s="385">
        <f t="shared" si="22"/>
        <v>1</v>
      </c>
      <c r="F98" s="99">
        <v>7.6</v>
      </c>
      <c r="G98" s="713">
        <v>7.6</v>
      </c>
      <c r="H98" s="512">
        <f t="shared" si="23"/>
        <v>0</v>
      </c>
      <c r="I98" s="196">
        <f t="shared" si="24"/>
        <v>0.40000000000000036</v>
      </c>
      <c r="J98" s="298">
        <f t="shared" si="25"/>
        <v>1.0526315789473684</v>
      </c>
      <c r="K98" s="99">
        <v>7.8</v>
      </c>
      <c r="L98" s="506">
        <f t="shared" si="26"/>
        <v>0.20000000000000018</v>
      </c>
      <c r="M98" s="454">
        <f t="shared" si="27"/>
        <v>1.0256410256410258</v>
      </c>
      <c r="N98" s="98"/>
    </row>
    <row r="99" spans="1:14" ht="15" customHeight="1">
      <c r="A99" s="350" t="s">
        <v>23</v>
      </c>
      <c r="B99" s="81">
        <v>8.1999999999999993</v>
      </c>
      <c r="C99" s="714">
        <v>8.1999999999999993</v>
      </c>
      <c r="D99" s="387">
        <f t="shared" si="21"/>
        <v>0</v>
      </c>
      <c r="E99" s="388">
        <f t="shared" si="22"/>
        <v>1</v>
      </c>
      <c r="F99" s="81">
        <v>7.1</v>
      </c>
      <c r="G99" s="715">
        <v>7.3</v>
      </c>
      <c r="H99" s="513">
        <f t="shared" si="23"/>
        <v>-0.20000000000000018</v>
      </c>
      <c r="I99" s="200">
        <f t="shared" si="24"/>
        <v>1.0999999999999996</v>
      </c>
      <c r="J99" s="299">
        <f t="shared" si="25"/>
        <v>1.1549295774647887</v>
      </c>
      <c r="K99" s="81">
        <v>7.07</v>
      </c>
      <c r="L99" s="507">
        <f t="shared" si="26"/>
        <v>1.129999999999999</v>
      </c>
      <c r="M99" s="455">
        <f t="shared" si="27"/>
        <v>1.1598302687411597</v>
      </c>
      <c r="N99" s="3"/>
    </row>
    <row r="100" spans="1:14" ht="15" customHeight="1">
      <c r="A100" s="479" t="s">
        <v>26</v>
      </c>
      <c r="B100" s="113">
        <v>166</v>
      </c>
      <c r="C100" s="708">
        <v>166</v>
      </c>
      <c r="D100" s="378">
        <f t="shared" si="21"/>
        <v>0</v>
      </c>
      <c r="E100" s="379">
        <f t="shared" si="22"/>
        <v>1</v>
      </c>
      <c r="F100" s="113">
        <v>162</v>
      </c>
      <c r="G100" s="709">
        <v>162</v>
      </c>
      <c r="H100" s="511">
        <f t="shared" si="23"/>
        <v>0</v>
      </c>
      <c r="I100" s="255">
        <f t="shared" si="24"/>
        <v>4</v>
      </c>
      <c r="J100" s="295">
        <f t="shared" si="25"/>
        <v>1.0246913580246915</v>
      </c>
      <c r="K100" s="113">
        <v>153.5</v>
      </c>
      <c r="L100" s="427">
        <f t="shared" si="26"/>
        <v>12.5</v>
      </c>
      <c r="M100" s="395">
        <f t="shared" si="27"/>
        <v>1.0814332247557004</v>
      </c>
      <c r="N100" s="102"/>
    </row>
    <row r="101" spans="1:14" s="193" customFormat="1" ht="15" customHeight="1">
      <c r="A101" s="574" t="s">
        <v>111</v>
      </c>
      <c r="B101" s="583">
        <f>B85-B100</f>
        <v>484.28</v>
      </c>
      <c r="C101" s="716">
        <v>485.32000000000005</v>
      </c>
      <c r="D101" s="584">
        <f t="shared" si="21"/>
        <v>-1.0400000000000773</v>
      </c>
      <c r="E101" s="576">
        <f t="shared" si="22"/>
        <v>0.99785708398582362</v>
      </c>
      <c r="F101" s="585">
        <f>F85-F100</f>
        <v>468.52</v>
      </c>
      <c r="G101" s="717">
        <v>468.83000000000004</v>
      </c>
      <c r="H101" s="587">
        <f t="shared" si="23"/>
        <v>-0.31000000000005912</v>
      </c>
      <c r="I101" s="588">
        <f t="shared" si="24"/>
        <v>15.759999999999991</v>
      </c>
      <c r="J101" s="589">
        <f t="shared" si="25"/>
        <v>1.0336378382993254</v>
      </c>
      <c r="K101" s="583">
        <f>K85-K100</f>
        <v>448.16999999999996</v>
      </c>
      <c r="L101" s="590">
        <f t="shared" si="26"/>
        <v>36.110000000000014</v>
      </c>
      <c r="M101" s="581">
        <f t="shared" si="27"/>
        <v>1.0805721043354084</v>
      </c>
      <c r="N101" s="574"/>
    </row>
    <row r="102" spans="1:14" ht="15" customHeight="1">
      <c r="A102" s="591" t="s">
        <v>112</v>
      </c>
      <c r="B102" s="575">
        <f>B100/B85</f>
        <v>0.25527465091960388</v>
      </c>
      <c r="C102" s="718">
        <v>0.25486703924338266</v>
      </c>
      <c r="D102" s="576">
        <f t="shared" si="21"/>
        <v>4.0761167622122008E-4</v>
      </c>
      <c r="E102" s="576">
        <f t="shared" si="22"/>
        <v>1.0015993110660024</v>
      </c>
      <c r="F102" s="592">
        <f>F100/F85</f>
        <v>0.256930787286684</v>
      </c>
      <c r="G102" s="719">
        <v>0.25680452736870468</v>
      </c>
      <c r="H102" s="589">
        <f t="shared" si="23"/>
        <v>1.2625991797932112E-4</v>
      </c>
      <c r="I102" s="578">
        <f t="shared" si="24"/>
        <v>-1.6561363670801188E-3</v>
      </c>
      <c r="J102" s="589">
        <f t="shared" si="25"/>
        <v>0.99355415369030031</v>
      </c>
      <c r="K102" s="575">
        <f>K100/K85</f>
        <v>0.2551232403144581</v>
      </c>
      <c r="L102" s="593">
        <f t="shared" si="26"/>
        <v>1.514106051457853E-4</v>
      </c>
      <c r="M102" s="581">
        <f t="shared" si="27"/>
        <v>1.0005934802527561</v>
      </c>
      <c r="N102" s="591"/>
    </row>
    <row r="103" spans="1:14" ht="15" customHeight="1">
      <c r="A103" s="479" t="s">
        <v>32</v>
      </c>
      <c r="B103" s="113">
        <v>17.329999999999998</v>
      </c>
      <c r="C103" s="708">
        <v>18.3</v>
      </c>
      <c r="D103" s="378">
        <f t="shared" si="21"/>
        <v>-0.97000000000000242</v>
      </c>
      <c r="E103" s="379">
        <f t="shared" si="22"/>
        <v>0.9469945355191256</v>
      </c>
      <c r="F103" s="113">
        <v>17.399999999999999</v>
      </c>
      <c r="G103" s="709">
        <v>17.46</v>
      </c>
      <c r="H103" s="511">
        <f t="shared" si="23"/>
        <v>-6.0000000000002274E-2</v>
      </c>
      <c r="I103" s="255">
        <f t="shared" si="24"/>
        <v>-7.0000000000000284E-2</v>
      </c>
      <c r="J103" s="295">
        <f t="shared" si="25"/>
        <v>0.99597701149425288</v>
      </c>
      <c r="K103" s="113">
        <v>16.62</v>
      </c>
      <c r="L103" s="427">
        <f t="shared" si="26"/>
        <v>0.7099999999999973</v>
      </c>
      <c r="M103" s="395">
        <f t="shared" si="27"/>
        <v>1.0427196149217808</v>
      </c>
      <c r="N103" s="102"/>
    </row>
    <row r="104" spans="1:14" ht="15" customHeight="1">
      <c r="A104" s="481" t="s">
        <v>35</v>
      </c>
      <c r="B104" s="99">
        <v>4.5</v>
      </c>
      <c r="C104" s="712">
        <v>5.5</v>
      </c>
      <c r="D104" s="384">
        <f t="shared" si="21"/>
        <v>-1</v>
      </c>
      <c r="E104" s="385">
        <f t="shared" si="22"/>
        <v>0.81818181818181823</v>
      </c>
      <c r="F104" s="99">
        <v>5</v>
      </c>
      <c r="G104" s="713">
        <v>5.4</v>
      </c>
      <c r="H104" s="512">
        <f t="shared" si="23"/>
        <v>-0.40000000000000036</v>
      </c>
      <c r="I104" s="196">
        <f t="shared" si="24"/>
        <v>-0.5</v>
      </c>
      <c r="J104" s="298">
        <f t="shared" si="25"/>
        <v>0.9</v>
      </c>
      <c r="K104" s="99">
        <v>5.5</v>
      </c>
      <c r="L104" s="506">
        <f t="shared" si="26"/>
        <v>-1</v>
      </c>
      <c r="M104" s="454">
        <f t="shared" si="27"/>
        <v>0.81818181818181823</v>
      </c>
      <c r="N104" s="98"/>
    </row>
    <row r="105" spans="1:14" ht="15" customHeight="1">
      <c r="A105" s="619" t="s">
        <v>97</v>
      </c>
      <c r="B105" s="616">
        <f>B103-B104</f>
        <v>12.829999999999998</v>
      </c>
      <c r="C105" s="720">
        <v>12.8</v>
      </c>
      <c r="D105" s="620">
        <f t="shared" si="21"/>
        <v>2.9999999999997584E-2</v>
      </c>
      <c r="E105" s="604">
        <f t="shared" si="22"/>
        <v>1.0023437499999999</v>
      </c>
      <c r="F105" s="616">
        <f>F103-F104</f>
        <v>12.399999999999999</v>
      </c>
      <c r="G105" s="618">
        <v>12.06</v>
      </c>
      <c r="H105" s="621">
        <f t="shared" si="23"/>
        <v>0.33999999999999808</v>
      </c>
      <c r="I105" s="622">
        <f t="shared" si="24"/>
        <v>0.42999999999999972</v>
      </c>
      <c r="J105" s="623">
        <f t="shared" si="25"/>
        <v>1.0346774193548387</v>
      </c>
      <c r="K105" s="616">
        <f>K103-K104</f>
        <v>11.120000000000001</v>
      </c>
      <c r="L105" s="624">
        <f t="shared" si="26"/>
        <v>1.7099999999999973</v>
      </c>
      <c r="M105" s="608">
        <f t="shared" si="27"/>
        <v>1.153776978417266</v>
      </c>
      <c r="N105" s="625"/>
    </row>
    <row r="107" spans="1:14" s="3" customFormat="1" ht="15.6">
      <c r="A107" s="2" t="s">
        <v>366</v>
      </c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s="3" customForma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85"/>
      <c r="M108"/>
      <c r="N108"/>
    </row>
    <row r="109" spans="1:14" s="3" customFormat="1" ht="46.2">
      <c r="A109" s="477" t="s">
        <v>62</v>
      </c>
      <c r="B109" s="332" t="s">
        <v>367</v>
      </c>
      <c r="C109" s="372" t="s">
        <v>368</v>
      </c>
      <c r="D109" s="373" t="s">
        <v>369</v>
      </c>
      <c r="E109" s="374" t="s">
        <v>370</v>
      </c>
      <c r="F109" s="332" t="s">
        <v>324</v>
      </c>
      <c r="G109" s="120" t="s">
        <v>336</v>
      </c>
      <c r="H109" s="508" t="s">
        <v>337</v>
      </c>
      <c r="I109" s="500" t="s">
        <v>371</v>
      </c>
      <c r="J109" s="121" t="s">
        <v>372</v>
      </c>
      <c r="K109" s="334" t="s">
        <v>130</v>
      </c>
      <c r="L109" s="426" t="s">
        <v>373</v>
      </c>
      <c r="M109" s="401" t="s">
        <v>374</v>
      </c>
      <c r="N109" s="193"/>
    </row>
    <row r="110" spans="1:14">
      <c r="A110" s="478"/>
      <c r="B110" s="333" t="s">
        <v>16</v>
      </c>
      <c r="C110" s="20" t="s">
        <v>16</v>
      </c>
      <c r="D110" s="375" t="s">
        <v>16</v>
      </c>
      <c r="E110" s="376" t="s">
        <v>1</v>
      </c>
      <c r="F110" s="333" t="s">
        <v>16</v>
      </c>
      <c r="G110" s="27" t="s">
        <v>16</v>
      </c>
      <c r="H110" s="509" t="s">
        <v>16</v>
      </c>
      <c r="I110" s="6" t="s">
        <v>16</v>
      </c>
      <c r="J110" s="6" t="s">
        <v>1</v>
      </c>
      <c r="K110" s="336" t="s">
        <v>16</v>
      </c>
      <c r="L110" s="391" t="s">
        <v>16</v>
      </c>
      <c r="M110" s="402" t="s">
        <v>1</v>
      </c>
    </row>
    <row r="111" spans="1:14" s="3" customFormat="1" ht="15" customHeight="1">
      <c r="A111" s="479" t="s">
        <v>17</v>
      </c>
      <c r="B111" s="108">
        <v>1057.1300000000001</v>
      </c>
      <c r="C111" s="706">
        <v>1061.22</v>
      </c>
      <c r="D111" s="457">
        <f>B111-C111</f>
        <v>-4.0899999999999181</v>
      </c>
      <c r="E111" s="458">
        <f>B111/C111</f>
        <v>0.99614594523284528</v>
      </c>
      <c r="F111" s="282">
        <v>1058.1300000000001</v>
      </c>
      <c r="G111" s="707">
        <v>1055.4100000000001</v>
      </c>
      <c r="H111" s="510">
        <f>F111-G111</f>
        <v>2.7200000000000273</v>
      </c>
      <c r="I111" s="285">
        <f>B111-F111</f>
        <v>-1</v>
      </c>
      <c r="J111" s="294">
        <f>B111/F111</f>
        <v>0.99905493653898858</v>
      </c>
      <c r="K111" s="108">
        <v>965.39</v>
      </c>
      <c r="L111" s="505">
        <f>B111-K111</f>
        <v>91.740000000000123</v>
      </c>
      <c r="M111" s="393">
        <f>B111/K111</f>
        <v>1.0950289520297498</v>
      </c>
      <c r="N111"/>
    </row>
    <row r="112" spans="1:14" s="102" customFormat="1" ht="15" customHeight="1">
      <c r="A112" s="479" t="s">
        <v>18</v>
      </c>
      <c r="B112" s="113">
        <v>314.98</v>
      </c>
      <c r="C112" s="708">
        <v>316.25</v>
      </c>
      <c r="D112" s="378">
        <f t="shared" ref="D112:D131" si="28">B112-C112</f>
        <v>-1.2699999999999818</v>
      </c>
      <c r="E112" s="379">
        <f t="shared" ref="E112:E131" si="29">B112/C112</f>
        <v>0.99598418972332026</v>
      </c>
      <c r="F112" s="284">
        <v>312.31</v>
      </c>
      <c r="G112" s="709">
        <v>313.58</v>
      </c>
      <c r="H112" s="511">
        <f t="shared" ref="H112:H131" si="30">F112-G112</f>
        <v>-1.2699999999999818</v>
      </c>
      <c r="I112" s="255">
        <f t="shared" ref="I112:I131" si="31">B112-F112</f>
        <v>2.6700000000000159</v>
      </c>
      <c r="J112" s="295">
        <f t="shared" ref="J112:J131" si="32">B112/F112</f>
        <v>1.0085491979123307</v>
      </c>
      <c r="K112" s="113">
        <v>298.79000000000002</v>
      </c>
      <c r="L112" s="427">
        <f t="shared" ref="L112:L131" si="33">B112-K112</f>
        <v>16.189999999999998</v>
      </c>
      <c r="M112" s="395">
        <f t="shared" ref="M112:M131" si="34">B112/K112</f>
        <v>1.0541852136952374</v>
      </c>
      <c r="N112"/>
    </row>
    <row r="113" spans="1:14" s="3" customFormat="1" ht="15" customHeight="1">
      <c r="A113" s="480" t="s">
        <v>19</v>
      </c>
      <c r="B113" s="364">
        <v>742.15</v>
      </c>
      <c r="C113" s="710">
        <v>744.97</v>
      </c>
      <c r="D113" s="381">
        <f t="shared" si="28"/>
        <v>-2.82000000000005</v>
      </c>
      <c r="E113" s="382">
        <f t="shared" si="29"/>
        <v>0.99621461266896649</v>
      </c>
      <c r="F113" s="491">
        <v>745.85</v>
      </c>
      <c r="G113" s="711">
        <v>741.83</v>
      </c>
      <c r="H113" s="520">
        <f t="shared" si="30"/>
        <v>4.0199999999999818</v>
      </c>
      <c r="I113" s="366">
        <f t="shared" si="31"/>
        <v>-3.7000000000000455</v>
      </c>
      <c r="J113" s="452">
        <f t="shared" si="32"/>
        <v>0.99503921700073739</v>
      </c>
      <c r="K113" s="364">
        <v>666.6</v>
      </c>
      <c r="L113" s="413">
        <f t="shared" si="33"/>
        <v>75.549999999999955</v>
      </c>
      <c r="M113" s="397">
        <f t="shared" si="34"/>
        <v>1.1133363336333633</v>
      </c>
      <c r="N113"/>
    </row>
    <row r="114" spans="1:14" s="3" customFormat="1" ht="15" customHeight="1">
      <c r="A114" s="479" t="s">
        <v>20</v>
      </c>
      <c r="B114" s="113">
        <v>85.7</v>
      </c>
      <c r="C114" s="708">
        <v>85</v>
      </c>
      <c r="D114" s="378">
        <f t="shared" si="28"/>
        <v>0.70000000000000284</v>
      </c>
      <c r="E114" s="379">
        <f t="shared" si="29"/>
        <v>1.0082352941176471</v>
      </c>
      <c r="F114" s="284">
        <v>84.3</v>
      </c>
      <c r="G114" s="709">
        <v>83.9</v>
      </c>
      <c r="H114" s="511">
        <f t="shared" si="30"/>
        <v>0.39999999999999147</v>
      </c>
      <c r="I114" s="255">
        <f t="shared" si="31"/>
        <v>1.4000000000000057</v>
      </c>
      <c r="J114" s="295">
        <f t="shared" si="32"/>
        <v>1.0166073546856467</v>
      </c>
      <c r="K114" s="113">
        <v>77.67</v>
      </c>
      <c r="L114" s="427">
        <f t="shared" si="33"/>
        <v>8.0300000000000011</v>
      </c>
      <c r="M114" s="395">
        <f t="shared" si="34"/>
        <v>1.103386120767349</v>
      </c>
      <c r="N114"/>
    </row>
    <row r="115" spans="1:14" s="98" customFormat="1" ht="15" customHeight="1">
      <c r="A115" s="481" t="s">
        <v>21</v>
      </c>
      <c r="B115" s="99">
        <v>12.5</v>
      </c>
      <c r="C115" s="712">
        <v>11.8</v>
      </c>
      <c r="D115" s="384">
        <f t="shared" si="28"/>
        <v>0.69999999999999929</v>
      </c>
      <c r="E115" s="385">
        <f t="shared" si="29"/>
        <v>1.0593220338983049</v>
      </c>
      <c r="F115" s="287">
        <v>11</v>
      </c>
      <c r="G115" s="713">
        <v>11</v>
      </c>
      <c r="H115" s="512">
        <f t="shared" si="30"/>
        <v>0</v>
      </c>
      <c r="I115" s="196">
        <f t="shared" si="31"/>
        <v>1.5</v>
      </c>
      <c r="J115" s="298">
        <f t="shared" si="32"/>
        <v>1.1363636363636365</v>
      </c>
      <c r="K115" s="99">
        <v>9.1999999999999993</v>
      </c>
      <c r="L115" s="506">
        <f t="shared" si="33"/>
        <v>3.3000000000000007</v>
      </c>
      <c r="M115" s="454">
        <f t="shared" si="34"/>
        <v>1.3586956521739131</v>
      </c>
      <c r="N115" s="3"/>
    </row>
    <row r="116" spans="1:14" s="98" customFormat="1" ht="15" customHeight="1">
      <c r="A116" s="481" t="s">
        <v>25</v>
      </c>
      <c r="B116" s="99">
        <v>61.5</v>
      </c>
      <c r="C116" s="712">
        <v>61.5</v>
      </c>
      <c r="D116" s="384">
        <f t="shared" si="28"/>
        <v>0</v>
      </c>
      <c r="E116" s="385">
        <f t="shared" si="29"/>
        <v>1</v>
      </c>
      <c r="F116" s="287">
        <v>60.5</v>
      </c>
      <c r="G116" s="713">
        <v>60.5</v>
      </c>
      <c r="H116" s="512">
        <f t="shared" si="30"/>
        <v>0</v>
      </c>
      <c r="I116" s="196">
        <f t="shared" si="31"/>
        <v>1</v>
      </c>
      <c r="J116" s="298">
        <f t="shared" si="32"/>
        <v>1.0165289256198347</v>
      </c>
      <c r="K116" s="99">
        <v>57.5</v>
      </c>
      <c r="L116" s="506">
        <f t="shared" si="33"/>
        <v>4</v>
      </c>
      <c r="M116" s="454">
        <f t="shared" si="34"/>
        <v>1.0695652173913044</v>
      </c>
      <c r="N116" s="3"/>
    </row>
    <row r="117" spans="1:14" s="3" customFormat="1" ht="15" customHeight="1">
      <c r="A117" s="350" t="s">
        <v>49</v>
      </c>
      <c r="B117" s="81">
        <v>11.7</v>
      </c>
      <c r="C117" s="714">
        <v>11.7</v>
      </c>
      <c r="D117" s="387">
        <f t="shared" si="28"/>
        <v>0</v>
      </c>
      <c r="E117" s="388">
        <f t="shared" si="29"/>
        <v>1</v>
      </c>
      <c r="F117" s="291">
        <v>12.8</v>
      </c>
      <c r="G117" s="715">
        <v>12.4</v>
      </c>
      <c r="H117" s="513">
        <f t="shared" si="30"/>
        <v>0.40000000000000036</v>
      </c>
      <c r="I117" s="200">
        <f t="shared" si="31"/>
        <v>-1.1000000000000014</v>
      </c>
      <c r="J117" s="299">
        <f t="shared" si="32"/>
        <v>0.91406249999999989</v>
      </c>
      <c r="K117" s="81">
        <v>10.97</v>
      </c>
      <c r="L117" s="507">
        <f t="shared" si="33"/>
        <v>0.72999999999999865</v>
      </c>
      <c r="M117" s="455">
        <f t="shared" si="34"/>
        <v>1.0665451230628986</v>
      </c>
    </row>
    <row r="118" spans="1:14" s="102" customFormat="1" ht="15" customHeight="1">
      <c r="A118" s="479" t="s">
        <v>24</v>
      </c>
      <c r="B118" s="113">
        <v>206.4</v>
      </c>
      <c r="C118" s="708">
        <v>206.6</v>
      </c>
      <c r="D118" s="378">
        <f t="shared" si="28"/>
        <v>-0.19999999999998863</v>
      </c>
      <c r="E118" s="379">
        <f t="shared" si="29"/>
        <v>0.99903194578896426</v>
      </c>
      <c r="F118" s="284">
        <v>200.9</v>
      </c>
      <c r="G118" s="709">
        <v>200.4</v>
      </c>
      <c r="H118" s="511">
        <f t="shared" si="30"/>
        <v>0.5</v>
      </c>
      <c r="I118" s="255">
        <f t="shared" si="31"/>
        <v>5.5</v>
      </c>
      <c r="J118" s="295">
        <f t="shared" si="32"/>
        <v>1.0273768043802887</v>
      </c>
      <c r="K118" s="113">
        <v>196.44</v>
      </c>
      <c r="L118" s="427">
        <f t="shared" si="33"/>
        <v>9.960000000000008</v>
      </c>
      <c r="M118" s="395">
        <f t="shared" si="34"/>
        <v>1.0507025045815517</v>
      </c>
      <c r="N118"/>
    </row>
    <row r="119" spans="1:14" s="102" customFormat="1" ht="15" customHeight="1">
      <c r="A119" s="481" t="s">
        <v>50</v>
      </c>
      <c r="B119" s="99">
        <v>15.9</v>
      </c>
      <c r="C119" s="712">
        <v>15.9</v>
      </c>
      <c r="D119" s="384">
        <f t="shared" si="28"/>
        <v>0</v>
      </c>
      <c r="E119" s="385">
        <f t="shared" si="29"/>
        <v>1</v>
      </c>
      <c r="F119" s="287">
        <v>15.1</v>
      </c>
      <c r="G119" s="713">
        <v>15.1</v>
      </c>
      <c r="H119" s="512">
        <f t="shared" si="30"/>
        <v>0</v>
      </c>
      <c r="I119" s="196">
        <f t="shared" si="31"/>
        <v>0.80000000000000071</v>
      </c>
      <c r="J119" s="298">
        <f t="shared" si="32"/>
        <v>1.0529801324503312</v>
      </c>
      <c r="K119" s="99">
        <v>14.85</v>
      </c>
      <c r="L119" s="506">
        <f t="shared" si="33"/>
        <v>1.0500000000000007</v>
      </c>
      <c r="M119" s="454">
        <f t="shared" si="34"/>
        <v>1.0707070707070707</v>
      </c>
      <c r="N119" s="3"/>
    </row>
    <row r="120" spans="1:14" s="98" customFormat="1" ht="15" customHeight="1">
      <c r="A120" s="479" t="s">
        <v>55</v>
      </c>
      <c r="B120" s="113">
        <v>74.5</v>
      </c>
      <c r="C120" s="708">
        <v>74.900000000000006</v>
      </c>
      <c r="D120" s="378">
        <f t="shared" si="28"/>
        <v>-0.40000000000000568</v>
      </c>
      <c r="E120" s="379">
        <f t="shared" si="29"/>
        <v>0.99465954606141516</v>
      </c>
      <c r="F120" s="284">
        <v>73.5</v>
      </c>
      <c r="G120" s="709">
        <v>72.900000000000006</v>
      </c>
      <c r="H120" s="511">
        <f t="shared" si="30"/>
        <v>0.59999999999999432</v>
      </c>
      <c r="I120" s="255">
        <f t="shared" si="31"/>
        <v>1</v>
      </c>
      <c r="J120" s="295">
        <f t="shared" si="32"/>
        <v>1.0136054421768708</v>
      </c>
      <c r="K120" s="113">
        <v>73.5</v>
      </c>
      <c r="L120" s="427">
        <f t="shared" si="33"/>
        <v>1</v>
      </c>
      <c r="M120" s="395">
        <f t="shared" si="34"/>
        <v>1.0136054421768708</v>
      </c>
      <c r="N120" s="102"/>
    </row>
    <row r="121" spans="1:14" s="625" customFormat="1" ht="15" customHeight="1">
      <c r="A121" s="481" t="s">
        <v>36</v>
      </c>
      <c r="B121" s="99">
        <v>15.1</v>
      </c>
      <c r="C121" s="712">
        <v>15.1</v>
      </c>
      <c r="D121" s="384">
        <f t="shared" si="28"/>
        <v>0</v>
      </c>
      <c r="E121" s="385">
        <f t="shared" si="29"/>
        <v>1</v>
      </c>
      <c r="F121" s="287">
        <v>15.1</v>
      </c>
      <c r="G121" s="713">
        <v>15.1</v>
      </c>
      <c r="H121" s="512">
        <f t="shared" si="30"/>
        <v>0</v>
      </c>
      <c r="I121" s="196">
        <f t="shared" si="31"/>
        <v>0</v>
      </c>
      <c r="J121" s="298">
        <f t="shared" si="32"/>
        <v>1</v>
      </c>
      <c r="K121" s="99">
        <v>15.2</v>
      </c>
      <c r="L121" s="506">
        <f t="shared" si="33"/>
        <v>-9.9999999999999645E-2</v>
      </c>
      <c r="M121" s="454">
        <f t="shared" si="34"/>
        <v>0.99342105263157898</v>
      </c>
      <c r="N121" s="3"/>
    </row>
    <row r="122" spans="1:14" ht="15" customHeight="1">
      <c r="A122" s="481" t="s">
        <v>37</v>
      </c>
      <c r="B122" s="99">
        <v>41</v>
      </c>
      <c r="C122" s="712">
        <v>40.700000000000003</v>
      </c>
      <c r="D122" s="384">
        <f t="shared" si="28"/>
        <v>0.29999999999999716</v>
      </c>
      <c r="E122" s="385">
        <f t="shared" si="29"/>
        <v>1.0073710073710074</v>
      </c>
      <c r="F122" s="287">
        <v>39.9</v>
      </c>
      <c r="G122" s="713">
        <v>39.9</v>
      </c>
      <c r="H122" s="512">
        <f t="shared" si="30"/>
        <v>0</v>
      </c>
      <c r="I122" s="196">
        <f t="shared" si="31"/>
        <v>1.1000000000000014</v>
      </c>
      <c r="J122" s="298">
        <f t="shared" si="32"/>
        <v>1.0275689223057645</v>
      </c>
      <c r="K122" s="99">
        <v>37.299999999999997</v>
      </c>
      <c r="L122" s="506">
        <f t="shared" si="33"/>
        <v>3.7000000000000028</v>
      </c>
      <c r="M122" s="454">
        <f t="shared" si="34"/>
        <v>1.0991957104557641</v>
      </c>
      <c r="N122" s="3"/>
    </row>
    <row r="123" spans="1:14" ht="15" customHeight="1">
      <c r="A123" s="481" t="s">
        <v>30</v>
      </c>
      <c r="B123" s="99">
        <v>45</v>
      </c>
      <c r="C123" s="712">
        <v>45.1</v>
      </c>
      <c r="D123" s="384">
        <f t="shared" si="28"/>
        <v>-0.10000000000000142</v>
      </c>
      <c r="E123" s="385">
        <f t="shared" si="29"/>
        <v>0.99778270509977829</v>
      </c>
      <c r="F123" s="287">
        <v>42.8</v>
      </c>
      <c r="G123" s="713">
        <v>42.9</v>
      </c>
      <c r="H123" s="512">
        <f t="shared" si="30"/>
        <v>-0.10000000000000142</v>
      </c>
      <c r="I123" s="196">
        <f t="shared" si="31"/>
        <v>2.2000000000000028</v>
      </c>
      <c r="J123" s="298">
        <f t="shared" si="32"/>
        <v>1.0514018691588787</v>
      </c>
      <c r="K123" s="99">
        <v>41.15</v>
      </c>
      <c r="L123" s="506">
        <f t="shared" si="33"/>
        <v>3.8500000000000014</v>
      </c>
      <c r="M123" s="454">
        <f t="shared" si="34"/>
        <v>1.0935601458080195</v>
      </c>
      <c r="N123" s="98"/>
    </row>
    <row r="124" spans="1:14" ht="15" customHeight="1">
      <c r="A124" s="481" t="s">
        <v>40</v>
      </c>
      <c r="B124" s="99">
        <v>10.3</v>
      </c>
      <c r="C124" s="712">
        <v>10.3</v>
      </c>
      <c r="D124" s="384">
        <f t="shared" si="28"/>
        <v>0</v>
      </c>
      <c r="E124" s="385">
        <f t="shared" si="29"/>
        <v>1</v>
      </c>
      <c r="F124" s="287">
        <v>9.9</v>
      </c>
      <c r="G124" s="713">
        <v>9.9</v>
      </c>
      <c r="H124" s="512">
        <f t="shared" si="30"/>
        <v>0</v>
      </c>
      <c r="I124" s="196">
        <f t="shared" si="31"/>
        <v>0.40000000000000036</v>
      </c>
      <c r="J124" s="298">
        <f t="shared" si="32"/>
        <v>1.0404040404040404</v>
      </c>
      <c r="K124" s="99">
        <v>10.119999999999999</v>
      </c>
      <c r="L124" s="506">
        <f t="shared" si="33"/>
        <v>0.18000000000000149</v>
      </c>
      <c r="M124" s="454">
        <f t="shared" si="34"/>
        <v>1.0177865612648223</v>
      </c>
      <c r="N124" s="98"/>
    </row>
    <row r="125" spans="1:14" ht="15" customHeight="1">
      <c r="A125" s="350" t="s">
        <v>23</v>
      </c>
      <c r="B125" s="81">
        <v>13.8</v>
      </c>
      <c r="C125" s="714">
        <v>13.8</v>
      </c>
      <c r="D125" s="387">
        <f t="shared" si="28"/>
        <v>0</v>
      </c>
      <c r="E125" s="388">
        <f t="shared" si="29"/>
        <v>1</v>
      </c>
      <c r="F125" s="291">
        <v>12.52</v>
      </c>
      <c r="G125" s="715">
        <v>12.72</v>
      </c>
      <c r="H125" s="513">
        <f t="shared" si="30"/>
        <v>-0.20000000000000107</v>
      </c>
      <c r="I125" s="200">
        <f t="shared" si="31"/>
        <v>1.2800000000000011</v>
      </c>
      <c r="J125" s="299">
        <f t="shared" si="32"/>
        <v>1.1022364217252396</v>
      </c>
      <c r="K125" s="81">
        <v>12.35</v>
      </c>
      <c r="L125" s="507">
        <f t="shared" si="33"/>
        <v>1.4500000000000011</v>
      </c>
      <c r="M125" s="455">
        <f t="shared" si="34"/>
        <v>1.1174089068825912</v>
      </c>
      <c r="N125" s="3"/>
    </row>
    <row r="126" spans="1:14" ht="15" customHeight="1">
      <c r="A126" s="479" t="s">
        <v>26</v>
      </c>
      <c r="B126" s="113">
        <v>238</v>
      </c>
      <c r="C126" s="708">
        <v>238</v>
      </c>
      <c r="D126" s="378">
        <f t="shared" si="28"/>
        <v>0</v>
      </c>
      <c r="E126" s="379">
        <f t="shared" si="29"/>
        <v>1</v>
      </c>
      <c r="F126" s="284">
        <v>232</v>
      </c>
      <c r="G126" s="709">
        <v>232</v>
      </c>
      <c r="H126" s="511">
        <f t="shared" si="30"/>
        <v>0</v>
      </c>
      <c r="I126" s="255">
        <f t="shared" si="31"/>
        <v>6</v>
      </c>
      <c r="J126" s="295">
        <f t="shared" si="32"/>
        <v>1.0258620689655173</v>
      </c>
      <c r="K126" s="113">
        <v>217.5</v>
      </c>
      <c r="L126" s="427">
        <f t="shared" si="33"/>
        <v>20.5</v>
      </c>
      <c r="M126" s="395">
        <f t="shared" si="34"/>
        <v>1.0942528735632184</v>
      </c>
      <c r="N126" s="102"/>
    </row>
    <row r="127" spans="1:14" ht="15" customHeight="1">
      <c r="A127" s="574" t="s">
        <v>113</v>
      </c>
      <c r="B127" s="583">
        <f>B111-B126</f>
        <v>819.13000000000011</v>
      </c>
      <c r="C127" s="716">
        <v>823.22</v>
      </c>
      <c r="D127" s="584">
        <f t="shared" si="28"/>
        <v>-4.0899999999999181</v>
      </c>
      <c r="E127" s="576">
        <f t="shared" si="29"/>
        <v>0.99503170476907765</v>
      </c>
      <c r="F127" s="585">
        <f>F111-F126</f>
        <v>826.13000000000011</v>
      </c>
      <c r="G127" s="717">
        <v>823.41000000000008</v>
      </c>
      <c r="H127" s="587">
        <f t="shared" si="30"/>
        <v>2.7200000000000273</v>
      </c>
      <c r="I127" s="588">
        <f t="shared" si="31"/>
        <v>-7</v>
      </c>
      <c r="J127" s="589">
        <f t="shared" si="32"/>
        <v>0.99152675729001494</v>
      </c>
      <c r="K127" s="583">
        <f>K111-K126</f>
        <v>747.89</v>
      </c>
      <c r="L127" s="590">
        <f t="shared" si="33"/>
        <v>71.240000000000123</v>
      </c>
      <c r="M127" s="581">
        <f t="shared" si="34"/>
        <v>1.0952546497479578</v>
      </c>
      <c r="N127" s="574"/>
    </row>
    <row r="128" spans="1:14" ht="15" customHeight="1">
      <c r="A128" s="591" t="s">
        <v>114</v>
      </c>
      <c r="B128" s="575">
        <f>B126/B111</f>
        <v>0.22513787329845902</v>
      </c>
      <c r="C128" s="718">
        <v>0.22427017960460602</v>
      </c>
      <c r="D128" s="576">
        <f t="shared" si="28"/>
        <v>8.6769369385300554E-4</v>
      </c>
      <c r="E128" s="576">
        <f t="shared" si="29"/>
        <v>1.0038689659739104</v>
      </c>
      <c r="F128" s="592">
        <f>F126/F111</f>
        <v>0.21925472295464637</v>
      </c>
      <c r="G128" s="719">
        <v>0.21981978567570895</v>
      </c>
      <c r="H128" s="589">
        <f t="shared" si="30"/>
        <v>-5.6506272106257582E-4</v>
      </c>
      <c r="I128" s="578">
        <f t="shared" si="31"/>
        <v>5.8831503438126487E-3</v>
      </c>
      <c r="J128" s="589">
        <f t="shared" si="32"/>
        <v>1.0268324908331832</v>
      </c>
      <c r="K128" s="575">
        <f>K126/K111</f>
        <v>0.22529754814116576</v>
      </c>
      <c r="L128" s="593">
        <f t="shared" si="33"/>
        <v>-1.5967484270673626E-4</v>
      </c>
      <c r="M128" s="581">
        <f t="shared" si="34"/>
        <v>0.99929127128091655</v>
      </c>
      <c r="N128" s="591"/>
    </row>
    <row r="129" spans="1:14" ht="15" customHeight="1">
      <c r="A129" s="479" t="s">
        <v>32</v>
      </c>
      <c r="B129" s="113">
        <v>20.11</v>
      </c>
      <c r="C129" s="708">
        <v>21.08</v>
      </c>
      <c r="D129" s="378">
        <f t="shared" si="28"/>
        <v>-0.96999999999999886</v>
      </c>
      <c r="E129" s="379">
        <f t="shared" si="29"/>
        <v>0.95398481973434535</v>
      </c>
      <c r="F129" s="113">
        <v>20.18</v>
      </c>
      <c r="G129" s="709">
        <v>20.239999999999998</v>
      </c>
      <c r="H129" s="511">
        <f t="shared" si="30"/>
        <v>-5.9999999999998721E-2</v>
      </c>
      <c r="I129" s="255">
        <f t="shared" si="31"/>
        <v>-7.0000000000000284E-2</v>
      </c>
      <c r="J129" s="295">
        <f t="shared" si="32"/>
        <v>0.99653121902874131</v>
      </c>
      <c r="K129" s="284">
        <v>19.329999999999998</v>
      </c>
      <c r="L129" s="427">
        <f t="shared" si="33"/>
        <v>0.78000000000000114</v>
      </c>
      <c r="M129" s="395">
        <f t="shared" si="34"/>
        <v>1.0403517847904811</v>
      </c>
      <c r="N129" s="102"/>
    </row>
    <row r="130" spans="1:14" ht="15" customHeight="1">
      <c r="A130" s="481" t="s">
        <v>35</v>
      </c>
      <c r="B130" s="99">
        <v>5.9</v>
      </c>
      <c r="C130" s="712">
        <v>6.9</v>
      </c>
      <c r="D130" s="384">
        <f t="shared" si="28"/>
        <v>-1</v>
      </c>
      <c r="E130" s="385">
        <f t="shared" si="29"/>
        <v>0.85507246376811596</v>
      </c>
      <c r="F130" s="99">
        <v>6.4</v>
      </c>
      <c r="G130" s="713">
        <v>6.8</v>
      </c>
      <c r="H130" s="512">
        <f t="shared" si="30"/>
        <v>-0.39999999999999947</v>
      </c>
      <c r="I130" s="196">
        <f t="shared" si="31"/>
        <v>-0.5</v>
      </c>
      <c r="J130" s="298">
        <f t="shared" si="32"/>
        <v>0.921875</v>
      </c>
      <c r="K130" s="287">
        <v>6.9</v>
      </c>
      <c r="L130" s="506">
        <f t="shared" si="33"/>
        <v>-1</v>
      </c>
      <c r="M130" s="454">
        <f t="shared" si="34"/>
        <v>0.85507246376811596</v>
      </c>
      <c r="N130" s="98"/>
    </row>
    <row r="131" spans="1:14" s="3" customFormat="1" ht="15" customHeight="1">
      <c r="A131" s="619" t="s">
        <v>97</v>
      </c>
      <c r="B131" s="616">
        <f>B129-B130</f>
        <v>14.209999999999999</v>
      </c>
      <c r="C131" s="720">
        <v>14.179999999999998</v>
      </c>
      <c r="D131" s="620">
        <f t="shared" si="28"/>
        <v>3.0000000000001137E-2</v>
      </c>
      <c r="E131" s="604">
        <f t="shared" si="29"/>
        <v>1.0021156558533146</v>
      </c>
      <c r="F131" s="616">
        <f>F129-F130</f>
        <v>13.78</v>
      </c>
      <c r="G131" s="618">
        <v>13.439999999999998</v>
      </c>
      <c r="H131" s="621">
        <f t="shared" si="30"/>
        <v>0.34000000000000163</v>
      </c>
      <c r="I131" s="622">
        <f t="shared" si="31"/>
        <v>0.42999999999999972</v>
      </c>
      <c r="J131" s="623">
        <f t="shared" si="32"/>
        <v>1.0312046444121916</v>
      </c>
      <c r="K131" s="616">
        <f>K129-K130</f>
        <v>12.429999999999998</v>
      </c>
      <c r="L131" s="624">
        <f t="shared" si="33"/>
        <v>1.7800000000000011</v>
      </c>
      <c r="M131" s="608">
        <f t="shared" si="34"/>
        <v>1.1432019308125505</v>
      </c>
      <c r="N131" s="625"/>
    </row>
    <row r="132" spans="1:14" s="3" customForma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s="3" customFormat="1" ht="15.6">
      <c r="A133" s="2" t="s">
        <v>375</v>
      </c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85"/>
    </row>
    <row r="135" spans="1:14" s="3" customFormat="1" ht="46.2">
      <c r="A135" s="519" t="s">
        <v>63</v>
      </c>
      <c r="B135" s="332" t="s">
        <v>376</v>
      </c>
      <c r="C135" s="372" t="s">
        <v>377</v>
      </c>
      <c r="D135" s="373" t="s">
        <v>378</v>
      </c>
      <c r="E135" s="374" t="s">
        <v>379</v>
      </c>
      <c r="F135" s="332" t="s">
        <v>325</v>
      </c>
      <c r="G135" s="120" t="s">
        <v>338</v>
      </c>
      <c r="H135" s="508" t="s">
        <v>339</v>
      </c>
      <c r="I135" s="500" t="s">
        <v>298</v>
      </c>
      <c r="J135" s="121" t="s">
        <v>299</v>
      </c>
      <c r="K135" s="334" t="s">
        <v>131</v>
      </c>
      <c r="L135" s="426" t="s">
        <v>300</v>
      </c>
      <c r="M135" s="401" t="s">
        <v>301</v>
      </c>
      <c r="N135"/>
    </row>
    <row r="136" spans="1:14" s="102" customFormat="1" ht="15" customHeight="1">
      <c r="A136" s="478"/>
      <c r="B136" s="333" t="s">
        <v>16</v>
      </c>
      <c r="C136" s="20" t="s">
        <v>16</v>
      </c>
      <c r="D136" s="375" t="s">
        <v>16</v>
      </c>
      <c r="E136" s="376" t="s">
        <v>1</v>
      </c>
      <c r="F136" s="333" t="s">
        <v>16</v>
      </c>
      <c r="G136" s="27" t="s">
        <v>16</v>
      </c>
      <c r="H136" s="509" t="s">
        <v>16</v>
      </c>
      <c r="I136" s="6" t="s">
        <v>16</v>
      </c>
      <c r="J136" s="6" t="s">
        <v>1</v>
      </c>
      <c r="K136" s="336" t="s">
        <v>16</v>
      </c>
      <c r="L136" s="391" t="s">
        <v>16</v>
      </c>
      <c r="M136" s="402" t="s">
        <v>1</v>
      </c>
      <c r="N136"/>
    </row>
    <row r="137" spans="1:14" s="3" customFormat="1" ht="15" customHeight="1">
      <c r="A137" s="479" t="s">
        <v>17</v>
      </c>
      <c r="B137" s="256">
        <f t="shared" ref="B137:C152" si="35">B111-B85</f>
        <v>406.85000000000014</v>
      </c>
      <c r="C137" s="456">
        <f t="shared" si="35"/>
        <v>409.9</v>
      </c>
      <c r="D137" s="456">
        <f>B137-C137</f>
        <v>-3.0499999999998408</v>
      </c>
      <c r="E137" s="504">
        <f>B137/C137</f>
        <v>0.9925591607709201</v>
      </c>
      <c r="F137" s="256">
        <f t="shared" ref="F137:G152" si="36">F111-F85</f>
        <v>427.61000000000013</v>
      </c>
      <c r="G137" s="257">
        <f t="shared" si="36"/>
        <v>424.58000000000004</v>
      </c>
      <c r="H137" s="528">
        <f>F137-G137</f>
        <v>3.0300000000000864</v>
      </c>
      <c r="I137" s="529">
        <f>B137-F137</f>
        <v>-20.759999999999991</v>
      </c>
      <c r="J137" s="293">
        <f>B137/F137</f>
        <v>0.95145108860877903</v>
      </c>
      <c r="K137" s="514">
        <f t="shared" ref="K137:K152" si="37">K111-K85</f>
        <v>363.72</v>
      </c>
      <c r="L137" s="539">
        <f>B137-K137</f>
        <v>43.130000000000109</v>
      </c>
      <c r="M137" s="462">
        <f>B137/K137</f>
        <v>1.1185802265478944</v>
      </c>
      <c r="N137"/>
    </row>
    <row r="138" spans="1:14" s="3" customFormat="1" ht="15" customHeight="1">
      <c r="A138" s="479" t="s">
        <v>18</v>
      </c>
      <c r="B138" s="261">
        <f t="shared" si="35"/>
        <v>175.91000000000003</v>
      </c>
      <c r="C138" s="405">
        <f t="shared" si="35"/>
        <v>177.81</v>
      </c>
      <c r="D138" s="405">
        <f t="shared" ref="D138:D156" si="38">B138-C138</f>
        <v>-1.8999999999999773</v>
      </c>
      <c r="E138" s="406">
        <f t="shared" ref="E138:E156" si="39">B138/C138</f>
        <v>0.98931443675833763</v>
      </c>
      <c r="F138" s="261">
        <f t="shared" si="36"/>
        <v>174.51</v>
      </c>
      <c r="G138" s="262">
        <f t="shared" si="36"/>
        <v>175.77999999999997</v>
      </c>
      <c r="H138" s="530">
        <f t="shared" ref="H138:H156" si="40">F138-G138</f>
        <v>-1.2699999999999818</v>
      </c>
      <c r="I138" s="531">
        <f t="shared" ref="I138:I156" si="41">B138-F138</f>
        <v>1.4000000000000341</v>
      </c>
      <c r="J138" s="275">
        <f t="shared" ref="J138:J156" si="42">B138/F138</f>
        <v>1.0080224628961092</v>
      </c>
      <c r="K138" s="515">
        <f t="shared" si="37"/>
        <v>168.88000000000002</v>
      </c>
      <c r="L138" s="540">
        <f t="shared" ref="L138:L156" si="43">B138-K138</f>
        <v>7.0300000000000011</v>
      </c>
      <c r="M138" s="433">
        <f t="shared" ref="M138:M156" si="44">B138/K138</f>
        <v>1.0416271909047845</v>
      </c>
      <c r="N138"/>
    </row>
    <row r="139" spans="1:14" s="98" customFormat="1" ht="15" customHeight="1">
      <c r="A139" s="480" t="s">
        <v>19</v>
      </c>
      <c r="B139" s="414">
        <f t="shared" si="35"/>
        <v>230.94</v>
      </c>
      <c r="C139" s="416">
        <f t="shared" si="35"/>
        <v>232.09000000000003</v>
      </c>
      <c r="D139" s="416">
        <f t="shared" si="38"/>
        <v>-1.1500000000000341</v>
      </c>
      <c r="E139" s="417">
        <f t="shared" si="39"/>
        <v>0.99504502563660635</v>
      </c>
      <c r="F139" s="414">
        <f t="shared" si="36"/>
        <v>253.13</v>
      </c>
      <c r="G139" s="418">
        <f t="shared" si="36"/>
        <v>248.80000000000007</v>
      </c>
      <c r="H139" s="532">
        <f t="shared" si="40"/>
        <v>4.3299999999999272</v>
      </c>
      <c r="I139" s="533">
        <f t="shared" si="41"/>
        <v>-22.189999999999998</v>
      </c>
      <c r="J139" s="420">
        <f t="shared" si="42"/>
        <v>0.91233753407340101</v>
      </c>
      <c r="K139" s="521">
        <f t="shared" si="37"/>
        <v>194.84000000000003</v>
      </c>
      <c r="L139" s="541">
        <f t="shared" si="43"/>
        <v>36.099999999999966</v>
      </c>
      <c r="M139" s="434">
        <f t="shared" si="44"/>
        <v>1.1852802299322518</v>
      </c>
      <c r="N139"/>
    </row>
    <row r="140" spans="1:14" s="98" customFormat="1" ht="15" customHeight="1">
      <c r="A140" s="479" t="s">
        <v>20</v>
      </c>
      <c r="B140" s="261">
        <f t="shared" si="35"/>
        <v>19.400000000000006</v>
      </c>
      <c r="C140" s="405">
        <f t="shared" si="35"/>
        <v>19.200000000000003</v>
      </c>
      <c r="D140" s="405">
        <f t="shared" si="38"/>
        <v>0.20000000000000284</v>
      </c>
      <c r="E140" s="406">
        <f t="shared" si="39"/>
        <v>1.0104166666666667</v>
      </c>
      <c r="F140" s="261">
        <f t="shared" si="36"/>
        <v>19.200000000000003</v>
      </c>
      <c r="G140" s="262">
        <f t="shared" si="36"/>
        <v>19.200000000000003</v>
      </c>
      <c r="H140" s="530">
        <f t="shared" si="40"/>
        <v>0</v>
      </c>
      <c r="I140" s="531">
        <f t="shared" si="41"/>
        <v>0.20000000000000284</v>
      </c>
      <c r="J140" s="275">
        <f t="shared" si="42"/>
        <v>1.0104166666666667</v>
      </c>
      <c r="K140" s="515">
        <f t="shared" si="37"/>
        <v>17.07</v>
      </c>
      <c r="L140" s="540">
        <f t="shared" si="43"/>
        <v>2.3300000000000054</v>
      </c>
      <c r="M140" s="433">
        <f t="shared" si="44"/>
        <v>1.1364967779730524</v>
      </c>
      <c r="N140"/>
    </row>
    <row r="141" spans="1:14" s="3" customFormat="1" ht="15" customHeight="1">
      <c r="A141" s="481" t="s">
        <v>21</v>
      </c>
      <c r="B141" s="263">
        <f t="shared" si="35"/>
        <v>4</v>
      </c>
      <c r="C141" s="408">
        <f t="shared" si="35"/>
        <v>3.8000000000000007</v>
      </c>
      <c r="D141" s="408">
        <f t="shared" si="38"/>
        <v>0.19999999999999929</v>
      </c>
      <c r="E141" s="409">
        <f t="shared" si="39"/>
        <v>1.0526315789473681</v>
      </c>
      <c r="F141" s="263">
        <f t="shared" si="36"/>
        <v>3.7</v>
      </c>
      <c r="G141" s="264">
        <f t="shared" si="36"/>
        <v>3.7</v>
      </c>
      <c r="H141" s="534">
        <f t="shared" si="40"/>
        <v>0</v>
      </c>
      <c r="I141" s="535">
        <f t="shared" si="41"/>
        <v>0.29999999999999982</v>
      </c>
      <c r="J141" s="277">
        <f t="shared" si="42"/>
        <v>1.0810810810810809</v>
      </c>
      <c r="K141" s="516">
        <f t="shared" si="37"/>
        <v>3.2999999999999989</v>
      </c>
      <c r="L141" s="542">
        <f t="shared" si="43"/>
        <v>0.70000000000000107</v>
      </c>
      <c r="M141" s="435">
        <f t="shared" si="44"/>
        <v>1.2121212121212126</v>
      </c>
    </row>
    <row r="142" spans="1:14" s="102" customFormat="1" ht="15" customHeight="1">
      <c r="A142" s="481" t="s">
        <v>25</v>
      </c>
      <c r="B142" s="263">
        <f t="shared" si="35"/>
        <v>9.5</v>
      </c>
      <c r="C142" s="408">
        <f t="shared" si="35"/>
        <v>9.5</v>
      </c>
      <c r="D142" s="408">
        <f t="shared" si="38"/>
        <v>0</v>
      </c>
      <c r="E142" s="409">
        <f t="shared" si="39"/>
        <v>1</v>
      </c>
      <c r="F142" s="263">
        <f t="shared" si="36"/>
        <v>9.5</v>
      </c>
      <c r="G142" s="264">
        <f t="shared" si="36"/>
        <v>9.5</v>
      </c>
      <c r="H142" s="534">
        <f t="shared" si="40"/>
        <v>0</v>
      </c>
      <c r="I142" s="535">
        <f t="shared" si="41"/>
        <v>0</v>
      </c>
      <c r="J142" s="277">
        <f t="shared" si="42"/>
        <v>1</v>
      </c>
      <c r="K142" s="516">
        <f t="shared" si="37"/>
        <v>8.5</v>
      </c>
      <c r="L142" s="542">
        <f t="shared" si="43"/>
        <v>1</v>
      </c>
      <c r="M142" s="435">
        <f t="shared" si="44"/>
        <v>1.1176470588235294</v>
      </c>
      <c r="N142" s="3"/>
    </row>
    <row r="143" spans="1:14" s="102" customFormat="1" ht="15" customHeight="1">
      <c r="A143" s="350" t="s">
        <v>49</v>
      </c>
      <c r="B143" s="268">
        <f t="shared" si="35"/>
        <v>5.8999999999999995</v>
      </c>
      <c r="C143" s="411">
        <f t="shared" si="35"/>
        <v>5.8999999999999995</v>
      </c>
      <c r="D143" s="411">
        <f t="shared" si="38"/>
        <v>0</v>
      </c>
      <c r="E143" s="412">
        <f t="shared" si="39"/>
        <v>1</v>
      </c>
      <c r="F143" s="268">
        <f t="shared" si="36"/>
        <v>6.0000000000000009</v>
      </c>
      <c r="G143" s="269">
        <f t="shared" si="36"/>
        <v>6</v>
      </c>
      <c r="H143" s="536">
        <f t="shared" si="40"/>
        <v>0</v>
      </c>
      <c r="I143" s="537">
        <f t="shared" si="41"/>
        <v>-0.10000000000000142</v>
      </c>
      <c r="J143" s="271">
        <f t="shared" si="42"/>
        <v>0.98333333333333306</v>
      </c>
      <c r="K143" s="517">
        <f t="shared" si="37"/>
        <v>5.2700000000000005</v>
      </c>
      <c r="L143" s="543">
        <f t="shared" si="43"/>
        <v>0.62999999999999901</v>
      </c>
      <c r="M143" s="436">
        <f t="shared" si="44"/>
        <v>1.1195445920303604</v>
      </c>
      <c r="N143" s="3"/>
    </row>
    <row r="144" spans="1:14" s="98" customFormat="1" ht="15" customHeight="1">
      <c r="A144" s="479" t="s">
        <v>24</v>
      </c>
      <c r="B144" s="261">
        <f t="shared" si="35"/>
        <v>53.050000000000011</v>
      </c>
      <c r="C144" s="405">
        <f t="shared" si="35"/>
        <v>53.049999999999983</v>
      </c>
      <c r="D144" s="405">
        <f t="shared" si="38"/>
        <v>0</v>
      </c>
      <c r="E144" s="406">
        <f t="shared" si="39"/>
        <v>1.0000000000000004</v>
      </c>
      <c r="F144" s="261">
        <f t="shared" si="36"/>
        <v>52.75</v>
      </c>
      <c r="G144" s="262">
        <f t="shared" si="36"/>
        <v>52.75</v>
      </c>
      <c r="H144" s="530">
        <f t="shared" si="40"/>
        <v>0</v>
      </c>
      <c r="I144" s="531">
        <f t="shared" si="41"/>
        <v>0.30000000000001137</v>
      </c>
      <c r="J144" s="275">
        <f t="shared" si="42"/>
        <v>1.0056872037914695</v>
      </c>
      <c r="K144" s="515">
        <f t="shared" si="37"/>
        <v>51.539999999999992</v>
      </c>
      <c r="L144" s="540">
        <f t="shared" si="43"/>
        <v>1.5100000000000193</v>
      </c>
      <c r="M144" s="433">
        <f t="shared" si="44"/>
        <v>1.0292976329064807</v>
      </c>
      <c r="N144"/>
    </row>
    <row r="145" spans="1:14" s="625" customFormat="1" ht="15" customHeight="1">
      <c r="A145" s="481" t="s">
        <v>50</v>
      </c>
      <c r="B145" s="263">
        <f t="shared" si="35"/>
        <v>2.5</v>
      </c>
      <c r="C145" s="408">
        <f t="shared" si="35"/>
        <v>2.5</v>
      </c>
      <c r="D145" s="408">
        <f t="shared" si="38"/>
        <v>0</v>
      </c>
      <c r="E145" s="409">
        <f t="shared" si="39"/>
        <v>1</v>
      </c>
      <c r="F145" s="263">
        <f t="shared" si="36"/>
        <v>2.4000000000000004</v>
      </c>
      <c r="G145" s="264">
        <f t="shared" si="36"/>
        <v>2.4000000000000004</v>
      </c>
      <c r="H145" s="534">
        <f t="shared" si="40"/>
        <v>0</v>
      </c>
      <c r="I145" s="535">
        <f t="shared" si="41"/>
        <v>9.9999999999999645E-2</v>
      </c>
      <c r="J145" s="277">
        <f t="shared" si="42"/>
        <v>1.0416666666666665</v>
      </c>
      <c r="K145" s="516">
        <f t="shared" si="37"/>
        <v>2.4000000000000004</v>
      </c>
      <c r="L145" s="542">
        <f t="shared" si="43"/>
        <v>9.9999999999999645E-2</v>
      </c>
      <c r="M145" s="435">
        <f t="shared" si="44"/>
        <v>1.0416666666666665</v>
      </c>
      <c r="N145" s="3"/>
    </row>
    <row r="146" spans="1:14" ht="15" customHeight="1">
      <c r="A146" s="479" t="s">
        <v>55</v>
      </c>
      <c r="B146" s="261">
        <f t="shared" si="35"/>
        <v>18.700000000000003</v>
      </c>
      <c r="C146" s="405">
        <f t="shared" si="35"/>
        <v>18.700000000000003</v>
      </c>
      <c r="D146" s="405">
        <f t="shared" si="38"/>
        <v>0</v>
      </c>
      <c r="E146" s="406">
        <f t="shared" si="39"/>
        <v>1</v>
      </c>
      <c r="F146" s="261">
        <f t="shared" si="36"/>
        <v>18.600000000000001</v>
      </c>
      <c r="G146" s="262">
        <f t="shared" si="36"/>
        <v>18.600000000000009</v>
      </c>
      <c r="H146" s="530">
        <f t="shared" si="40"/>
        <v>0</v>
      </c>
      <c r="I146" s="531">
        <f t="shared" si="41"/>
        <v>0.10000000000000142</v>
      </c>
      <c r="J146" s="275">
        <f t="shared" si="42"/>
        <v>1.0053763440860215</v>
      </c>
      <c r="K146" s="515">
        <f t="shared" si="37"/>
        <v>18</v>
      </c>
      <c r="L146" s="540">
        <f t="shared" si="43"/>
        <v>0.70000000000000284</v>
      </c>
      <c r="M146" s="433">
        <f t="shared" si="44"/>
        <v>1.038888888888889</v>
      </c>
      <c r="N146" s="102"/>
    </row>
    <row r="147" spans="1:14" ht="15" customHeight="1">
      <c r="A147" s="481" t="s">
        <v>36</v>
      </c>
      <c r="B147" s="263">
        <f t="shared" si="35"/>
        <v>3.5999999999999996</v>
      </c>
      <c r="C147" s="408">
        <f t="shared" si="35"/>
        <v>3.5999999999999996</v>
      </c>
      <c r="D147" s="408">
        <f t="shared" si="38"/>
        <v>0</v>
      </c>
      <c r="E147" s="409">
        <f t="shared" si="39"/>
        <v>1</v>
      </c>
      <c r="F147" s="263">
        <f t="shared" si="36"/>
        <v>3.5999999999999996</v>
      </c>
      <c r="G147" s="264">
        <f t="shared" si="36"/>
        <v>3.5999999999999996</v>
      </c>
      <c r="H147" s="534">
        <f t="shared" si="40"/>
        <v>0</v>
      </c>
      <c r="I147" s="535">
        <f t="shared" si="41"/>
        <v>0</v>
      </c>
      <c r="J147" s="277">
        <f t="shared" si="42"/>
        <v>1</v>
      </c>
      <c r="K147" s="516">
        <f t="shared" si="37"/>
        <v>3.5999999999999996</v>
      </c>
      <c r="L147" s="542">
        <f t="shared" si="43"/>
        <v>0</v>
      </c>
      <c r="M147" s="435">
        <f t="shared" si="44"/>
        <v>1</v>
      </c>
      <c r="N147" s="3"/>
    </row>
    <row r="148" spans="1:14" ht="15" customHeight="1">
      <c r="A148" s="481" t="s">
        <v>37</v>
      </c>
      <c r="B148" s="263">
        <f t="shared" si="35"/>
        <v>18</v>
      </c>
      <c r="C148" s="408">
        <f t="shared" si="35"/>
        <v>18.000000000000004</v>
      </c>
      <c r="D148" s="408">
        <f t="shared" si="38"/>
        <v>0</v>
      </c>
      <c r="E148" s="409">
        <f t="shared" si="39"/>
        <v>0.99999999999999978</v>
      </c>
      <c r="F148" s="263">
        <f t="shared" si="36"/>
        <v>17.899999999999999</v>
      </c>
      <c r="G148" s="264">
        <f t="shared" si="36"/>
        <v>17.899999999999999</v>
      </c>
      <c r="H148" s="534">
        <f t="shared" si="40"/>
        <v>0</v>
      </c>
      <c r="I148" s="535">
        <f t="shared" si="41"/>
        <v>0.10000000000000142</v>
      </c>
      <c r="J148" s="277">
        <f t="shared" si="42"/>
        <v>1.005586592178771</v>
      </c>
      <c r="K148" s="516">
        <f t="shared" si="37"/>
        <v>16.999999999999996</v>
      </c>
      <c r="L148" s="542">
        <f t="shared" si="43"/>
        <v>1.0000000000000036</v>
      </c>
      <c r="M148" s="435">
        <f t="shared" si="44"/>
        <v>1.0588235294117649</v>
      </c>
      <c r="N148" s="3"/>
    </row>
    <row r="149" spans="1:14" ht="15" customHeight="1">
      <c r="A149" s="481" t="s">
        <v>30</v>
      </c>
      <c r="B149" s="263">
        <f t="shared" si="35"/>
        <v>7.7999999999999972</v>
      </c>
      <c r="C149" s="408">
        <f t="shared" si="35"/>
        <v>7.8000000000000043</v>
      </c>
      <c r="D149" s="408">
        <f t="shared" si="38"/>
        <v>-7.1054273576010019E-15</v>
      </c>
      <c r="E149" s="409">
        <f t="shared" si="39"/>
        <v>0.99999999999999911</v>
      </c>
      <c r="F149" s="263">
        <f t="shared" si="36"/>
        <v>7.7999999999999972</v>
      </c>
      <c r="G149" s="264">
        <f t="shared" si="36"/>
        <v>7.7999999999999972</v>
      </c>
      <c r="H149" s="534">
        <f t="shared" si="40"/>
        <v>0</v>
      </c>
      <c r="I149" s="535">
        <f t="shared" si="41"/>
        <v>0</v>
      </c>
      <c r="J149" s="277">
        <f t="shared" si="42"/>
        <v>1</v>
      </c>
      <c r="K149" s="516">
        <f t="shared" si="37"/>
        <v>8.0499999999999972</v>
      </c>
      <c r="L149" s="542">
        <f t="shared" si="43"/>
        <v>-0.25</v>
      </c>
      <c r="M149" s="435">
        <f t="shared" si="44"/>
        <v>0.96894409937888193</v>
      </c>
      <c r="N149" s="98"/>
    </row>
    <row r="150" spans="1:14" ht="15" customHeight="1">
      <c r="A150" s="481" t="s">
        <v>40</v>
      </c>
      <c r="B150" s="263">
        <f t="shared" si="35"/>
        <v>2.3000000000000007</v>
      </c>
      <c r="C150" s="408">
        <f t="shared" si="35"/>
        <v>2.3000000000000007</v>
      </c>
      <c r="D150" s="408">
        <f t="shared" si="38"/>
        <v>0</v>
      </c>
      <c r="E150" s="409">
        <f t="shared" si="39"/>
        <v>1</v>
      </c>
      <c r="F150" s="263">
        <f t="shared" si="36"/>
        <v>2.3000000000000007</v>
      </c>
      <c r="G150" s="264">
        <f t="shared" si="36"/>
        <v>2.3000000000000007</v>
      </c>
      <c r="H150" s="534">
        <f t="shared" si="40"/>
        <v>0</v>
      </c>
      <c r="I150" s="535">
        <f t="shared" si="41"/>
        <v>0</v>
      </c>
      <c r="J150" s="277">
        <f t="shared" si="42"/>
        <v>1</v>
      </c>
      <c r="K150" s="516">
        <f t="shared" si="37"/>
        <v>2.3199999999999994</v>
      </c>
      <c r="L150" s="542">
        <f t="shared" si="43"/>
        <v>-1.9999999999998685E-2</v>
      </c>
      <c r="M150" s="435">
        <f t="shared" si="44"/>
        <v>0.99137931034482818</v>
      </c>
      <c r="N150" s="98"/>
    </row>
    <row r="151" spans="1:14" ht="15" customHeight="1">
      <c r="A151" s="350" t="s">
        <v>23</v>
      </c>
      <c r="B151" s="268">
        <f t="shared" si="35"/>
        <v>5.6000000000000014</v>
      </c>
      <c r="C151" s="411">
        <f t="shared" si="35"/>
        <v>5.6000000000000014</v>
      </c>
      <c r="D151" s="411">
        <f t="shared" si="38"/>
        <v>0</v>
      </c>
      <c r="E151" s="412">
        <f t="shared" si="39"/>
        <v>1</v>
      </c>
      <c r="F151" s="268">
        <f t="shared" si="36"/>
        <v>5.42</v>
      </c>
      <c r="G151" s="269">
        <f t="shared" si="36"/>
        <v>5.4200000000000008</v>
      </c>
      <c r="H151" s="536">
        <f t="shared" si="40"/>
        <v>0</v>
      </c>
      <c r="I151" s="537">
        <f t="shared" si="41"/>
        <v>0.18000000000000149</v>
      </c>
      <c r="J151" s="271">
        <f t="shared" si="42"/>
        <v>1.0332103321033212</v>
      </c>
      <c r="K151" s="517">
        <f t="shared" si="37"/>
        <v>5.2799999999999994</v>
      </c>
      <c r="L151" s="543">
        <f t="shared" si="43"/>
        <v>0.32000000000000206</v>
      </c>
      <c r="M151" s="436">
        <f t="shared" si="44"/>
        <v>1.060606060606061</v>
      </c>
      <c r="N151" s="3"/>
    </row>
    <row r="152" spans="1:14" ht="15" customHeight="1">
      <c r="A152" s="479" t="s">
        <v>26</v>
      </c>
      <c r="B152" s="261">
        <f t="shared" si="35"/>
        <v>72</v>
      </c>
      <c r="C152" s="405">
        <f t="shared" si="35"/>
        <v>72</v>
      </c>
      <c r="D152" s="405">
        <f t="shared" si="38"/>
        <v>0</v>
      </c>
      <c r="E152" s="406">
        <f t="shared" si="39"/>
        <v>1</v>
      </c>
      <c r="F152" s="261">
        <f t="shared" si="36"/>
        <v>70</v>
      </c>
      <c r="G152" s="262">
        <f t="shared" si="36"/>
        <v>70</v>
      </c>
      <c r="H152" s="530">
        <f t="shared" si="40"/>
        <v>0</v>
      </c>
      <c r="I152" s="531">
        <f t="shared" si="41"/>
        <v>2</v>
      </c>
      <c r="J152" s="275">
        <f t="shared" si="42"/>
        <v>1.0285714285714285</v>
      </c>
      <c r="K152" s="515">
        <f t="shared" si="37"/>
        <v>64</v>
      </c>
      <c r="L152" s="540">
        <f t="shared" si="43"/>
        <v>8</v>
      </c>
      <c r="M152" s="433">
        <f t="shared" si="44"/>
        <v>1.125</v>
      </c>
      <c r="N152" s="102"/>
    </row>
    <row r="153" spans="1:14" ht="15" customHeight="1">
      <c r="A153" s="574" t="s">
        <v>115</v>
      </c>
      <c r="B153" s="583">
        <f>B137-B152</f>
        <v>334.85000000000014</v>
      </c>
      <c r="C153" s="716">
        <f>C137-C152</f>
        <v>337.9</v>
      </c>
      <c r="D153" s="584">
        <f t="shared" si="38"/>
        <v>-3.0499999999998408</v>
      </c>
      <c r="E153" s="576">
        <f t="shared" si="39"/>
        <v>0.9909736608464047</v>
      </c>
      <c r="F153" s="585">
        <f>F137-F152</f>
        <v>357.61000000000013</v>
      </c>
      <c r="G153" s="717">
        <f>G137-G152</f>
        <v>354.58000000000004</v>
      </c>
      <c r="H153" s="587">
        <f t="shared" si="40"/>
        <v>3.0300000000000864</v>
      </c>
      <c r="I153" s="588">
        <f t="shared" si="41"/>
        <v>-22.759999999999991</v>
      </c>
      <c r="J153" s="589">
        <f t="shared" si="42"/>
        <v>0.9363552473364839</v>
      </c>
      <c r="K153" s="583">
        <f>K137-K152</f>
        <v>299.72000000000003</v>
      </c>
      <c r="L153" s="590">
        <f t="shared" si="43"/>
        <v>35.130000000000109</v>
      </c>
      <c r="M153" s="581">
        <f t="shared" si="44"/>
        <v>1.1172093954357403</v>
      </c>
      <c r="N153" s="574"/>
    </row>
    <row r="154" spans="1:14" ht="15" customHeight="1">
      <c r="A154" s="591" t="s">
        <v>116</v>
      </c>
      <c r="B154" s="575">
        <f>B152/B137</f>
        <v>0.1769693990414157</v>
      </c>
      <c r="C154" s="718">
        <f>C152/C137</f>
        <v>0.17565259819468165</v>
      </c>
      <c r="D154" s="576">
        <f t="shared" si="38"/>
        <v>1.3168008467340508E-3</v>
      </c>
      <c r="E154" s="576">
        <f t="shared" si="39"/>
        <v>1.0074966203760596</v>
      </c>
      <c r="F154" s="592">
        <f>F152/F137</f>
        <v>0.16370056827482982</v>
      </c>
      <c r="G154" s="719">
        <f>G152/G137</f>
        <v>0.16486881153139571</v>
      </c>
      <c r="H154" s="589">
        <f t="shared" si="40"/>
        <v>-1.1682432565658929E-3</v>
      </c>
      <c r="I154" s="578">
        <f t="shared" si="41"/>
        <v>1.3268830766585887E-2</v>
      </c>
      <c r="J154" s="589">
        <f t="shared" si="42"/>
        <v>1.0810554960585685</v>
      </c>
      <c r="K154" s="575">
        <f>K152/K137</f>
        <v>0.17595952930825909</v>
      </c>
      <c r="L154" s="593">
        <f t="shared" si="43"/>
        <v>1.0098697331566153E-3</v>
      </c>
      <c r="M154" s="581">
        <f t="shared" si="44"/>
        <v>1.0057392159272458</v>
      </c>
      <c r="N154" s="591"/>
    </row>
    <row r="155" spans="1:14" s="3" customFormat="1" ht="15" customHeight="1">
      <c r="A155" s="479" t="s">
        <v>32</v>
      </c>
      <c r="B155" s="261">
        <f t="shared" ref="B155:C157" si="45">B129-B103</f>
        <v>2.7800000000000011</v>
      </c>
      <c r="C155" s="405">
        <f t="shared" si="45"/>
        <v>2.7799999999999976</v>
      </c>
      <c r="D155" s="405">
        <f t="shared" si="38"/>
        <v>3.5527136788005009E-15</v>
      </c>
      <c r="E155" s="406">
        <f t="shared" si="39"/>
        <v>1.0000000000000013</v>
      </c>
      <c r="F155" s="261">
        <f t="shared" ref="F155:G157" si="46">F129-F103</f>
        <v>2.7800000000000011</v>
      </c>
      <c r="G155" s="262">
        <f t="shared" si="46"/>
        <v>2.7799999999999976</v>
      </c>
      <c r="H155" s="530">
        <f t="shared" si="40"/>
        <v>3.5527136788005009E-15</v>
      </c>
      <c r="I155" s="531">
        <f t="shared" si="41"/>
        <v>0</v>
      </c>
      <c r="J155" s="275">
        <f t="shared" si="42"/>
        <v>1</v>
      </c>
      <c r="K155" s="515">
        <f>K129-K103</f>
        <v>2.7099999999999973</v>
      </c>
      <c r="L155" s="540">
        <f t="shared" si="43"/>
        <v>7.0000000000003837E-2</v>
      </c>
      <c r="M155" s="433">
        <f t="shared" si="44"/>
        <v>1.0258302583025845</v>
      </c>
      <c r="N155" s="102"/>
    </row>
    <row r="156" spans="1:14" s="3" customFormat="1" ht="15" customHeight="1">
      <c r="A156" s="481" t="s">
        <v>35</v>
      </c>
      <c r="B156" s="263">
        <f t="shared" si="45"/>
        <v>1.4000000000000004</v>
      </c>
      <c r="C156" s="408">
        <f t="shared" si="45"/>
        <v>1.4000000000000004</v>
      </c>
      <c r="D156" s="408">
        <f t="shared" si="38"/>
        <v>0</v>
      </c>
      <c r="E156" s="409">
        <f t="shared" si="39"/>
        <v>1</v>
      </c>
      <c r="F156" s="263">
        <f t="shared" si="46"/>
        <v>1.4000000000000004</v>
      </c>
      <c r="G156" s="264">
        <f t="shared" si="46"/>
        <v>1.3999999999999995</v>
      </c>
      <c r="H156" s="534">
        <f t="shared" si="40"/>
        <v>0</v>
      </c>
      <c r="I156" s="535">
        <f t="shared" si="41"/>
        <v>0</v>
      </c>
      <c r="J156" s="277">
        <f t="shared" si="42"/>
        <v>1</v>
      </c>
      <c r="K156" s="516">
        <f>K130-K104</f>
        <v>1.4000000000000004</v>
      </c>
      <c r="L156" s="542">
        <f t="shared" si="43"/>
        <v>0</v>
      </c>
      <c r="M156" s="435">
        <f t="shared" si="44"/>
        <v>1</v>
      </c>
      <c r="N156" s="98"/>
    </row>
    <row r="157" spans="1:14" s="3" customFormat="1" ht="15" customHeight="1">
      <c r="A157" s="619" t="s">
        <v>97</v>
      </c>
      <c r="B157" s="616">
        <f t="shared" si="45"/>
        <v>1.3800000000000008</v>
      </c>
      <c r="C157" s="620">
        <f t="shared" si="45"/>
        <v>1.3799999999999972</v>
      </c>
      <c r="D157" s="620">
        <f>B157-C157</f>
        <v>3.5527136788005009E-15</v>
      </c>
      <c r="E157" s="604">
        <f>B157/C157</f>
        <v>1.0000000000000027</v>
      </c>
      <c r="F157" s="616">
        <f t="shared" si="46"/>
        <v>1.3800000000000008</v>
      </c>
      <c r="G157" s="618">
        <f t="shared" si="46"/>
        <v>1.3799999999999972</v>
      </c>
      <c r="H157" s="621">
        <f>F157-G157</f>
        <v>3.5527136788005009E-15</v>
      </c>
      <c r="I157" s="626">
        <f>B157-F157</f>
        <v>0</v>
      </c>
      <c r="J157" s="606">
        <f>B157/F157</f>
        <v>1</v>
      </c>
      <c r="K157" s="627">
        <f>K131-K105</f>
        <v>1.3099999999999969</v>
      </c>
      <c r="L157" s="628">
        <f>B157-K157</f>
        <v>7.0000000000003837E-2</v>
      </c>
      <c r="M157" s="608">
        <f>B157/K157</f>
        <v>1.0534351145038199</v>
      </c>
      <c r="N157" s="625"/>
    </row>
    <row r="159" spans="1:14" s="3" customFormat="1" ht="15.6">
      <c r="A159" s="2" t="s">
        <v>380</v>
      </c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s="102" customForma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85"/>
      <c r="M160"/>
      <c r="N160"/>
    </row>
    <row r="161" spans="1:14" s="3" customFormat="1" ht="46.2">
      <c r="A161" s="477" t="s">
        <v>67</v>
      </c>
      <c r="B161" s="332" t="s">
        <v>381</v>
      </c>
      <c r="C161" s="372" t="s">
        <v>382</v>
      </c>
      <c r="D161" s="373" t="s">
        <v>383</v>
      </c>
      <c r="E161" s="374" t="s">
        <v>384</v>
      </c>
      <c r="F161" s="332" t="s">
        <v>326</v>
      </c>
      <c r="G161" s="120" t="s">
        <v>340</v>
      </c>
      <c r="H161" s="508" t="s">
        <v>341</v>
      </c>
      <c r="I161" s="500" t="s">
        <v>307</v>
      </c>
      <c r="J161" s="121" t="s">
        <v>308</v>
      </c>
      <c r="K161" s="334" t="s">
        <v>132</v>
      </c>
      <c r="L161" s="426" t="s">
        <v>385</v>
      </c>
      <c r="M161" s="401" t="s">
        <v>310</v>
      </c>
      <c r="N161"/>
    </row>
    <row r="162" spans="1:14" s="3" customFormat="1" ht="15" customHeight="1">
      <c r="A162" s="478"/>
      <c r="B162" s="333" t="s">
        <v>16</v>
      </c>
      <c r="C162" s="20" t="s">
        <v>16</v>
      </c>
      <c r="D162" s="375" t="s">
        <v>16</v>
      </c>
      <c r="E162" s="376" t="s">
        <v>1</v>
      </c>
      <c r="F162" s="333" t="s">
        <v>16</v>
      </c>
      <c r="G162" s="27" t="s">
        <v>16</v>
      </c>
      <c r="H162" s="509" t="s">
        <v>16</v>
      </c>
      <c r="I162" s="6" t="s">
        <v>16</v>
      </c>
      <c r="J162" s="6" t="s">
        <v>1</v>
      </c>
      <c r="K162" s="336" t="s">
        <v>16</v>
      </c>
      <c r="L162" s="391" t="s">
        <v>16</v>
      </c>
      <c r="M162" s="402" t="s">
        <v>1</v>
      </c>
      <c r="N162"/>
    </row>
    <row r="163" spans="1:14" s="98" customFormat="1" ht="15" customHeight="1">
      <c r="A163" s="479" t="s">
        <v>17</v>
      </c>
      <c r="B163" s="108">
        <v>202.47</v>
      </c>
      <c r="C163" s="706">
        <v>200.87</v>
      </c>
      <c r="D163" s="457">
        <f>B163-C163</f>
        <v>1.5999999999999943</v>
      </c>
      <c r="E163" s="458">
        <f>B163/C163</f>
        <v>1.0079653507243491</v>
      </c>
      <c r="F163" s="108">
        <v>226.96</v>
      </c>
      <c r="G163" s="707">
        <v>228.61</v>
      </c>
      <c r="H163" s="510">
        <f>F163-G163</f>
        <v>-1.6500000000000057</v>
      </c>
      <c r="I163" s="285">
        <f>B163-F163</f>
        <v>-24.490000000000009</v>
      </c>
      <c r="J163" s="294">
        <f>B163/F163</f>
        <v>0.89209552344025378</v>
      </c>
      <c r="K163" s="108">
        <v>213.86</v>
      </c>
      <c r="L163" s="505">
        <f>B163-K163</f>
        <v>-11.390000000000015</v>
      </c>
      <c r="M163" s="393">
        <f>B163/K163</f>
        <v>0.94674085850556433</v>
      </c>
      <c r="N163"/>
    </row>
    <row r="164" spans="1:14" s="98" customFormat="1" ht="15" customHeight="1">
      <c r="A164" s="479" t="s">
        <v>18</v>
      </c>
      <c r="B164" s="113">
        <v>59.3</v>
      </c>
      <c r="C164" s="708">
        <v>57.74</v>
      </c>
      <c r="D164" s="378">
        <f t="shared" ref="D164:D183" si="47">B164-C164</f>
        <v>1.5599999999999952</v>
      </c>
      <c r="E164" s="379">
        <f t="shared" ref="E164:E183" si="48">B164/C164</f>
        <v>1.0270176653966054</v>
      </c>
      <c r="F164" s="113">
        <v>59.7</v>
      </c>
      <c r="G164" s="709">
        <v>60.2</v>
      </c>
      <c r="H164" s="511">
        <f t="shared" ref="H164:H183" si="49">F164-G164</f>
        <v>-0.5</v>
      </c>
      <c r="I164" s="255">
        <f t="shared" ref="I164:I183" si="50">B164-F164</f>
        <v>-0.40000000000000568</v>
      </c>
      <c r="J164" s="295">
        <f t="shared" ref="J164:J183" si="51">B164/F164</f>
        <v>0.99329983249581233</v>
      </c>
      <c r="K164" s="113">
        <v>44.12</v>
      </c>
      <c r="L164" s="427">
        <f t="shared" ref="L164:L183" si="52">B164-K164</f>
        <v>15.18</v>
      </c>
      <c r="M164" s="395">
        <f t="shared" ref="M164:M183" si="53">B164/K164</f>
        <v>1.3440616500453308</v>
      </c>
      <c r="N164"/>
    </row>
    <row r="165" spans="1:14" s="3" customFormat="1" ht="15" customHeight="1">
      <c r="A165" s="480" t="s">
        <v>19</v>
      </c>
      <c r="B165" s="364">
        <v>143.16</v>
      </c>
      <c r="C165" s="710">
        <v>143.13</v>
      </c>
      <c r="D165" s="381">
        <f t="shared" si="47"/>
        <v>3.0000000000001137E-2</v>
      </c>
      <c r="E165" s="382">
        <f t="shared" si="48"/>
        <v>1.0002095996646405</v>
      </c>
      <c r="F165" s="364">
        <v>167.27</v>
      </c>
      <c r="G165" s="711">
        <v>168.41</v>
      </c>
      <c r="H165" s="520">
        <f t="shared" si="49"/>
        <v>-1.1399999999999864</v>
      </c>
      <c r="I165" s="366">
        <f t="shared" si="50"/>
        <v>-24.110000000000014</v>
      </c>
      <c r="J165" s="452">
        <f t="shared" si="51"/>
        <v>0.8558617803551144</v>
      </c>
      <c r="K165" s="364">
        <v>169.73</v>
      </c>
      <c r="L165" s="413">
        <f t="shared" si="52"/>
        <v>-26.569999999999993</v>
      </c>
      <c r="M165" s="397">
        <f t="shared" si="53"/>
        <v>0.84345725564131269</v>
      </c>
      <c r="N165"/>
    </row>
    <row r="166" spans="1:14" s="102" customFormat="1" ht="15" customHeight="1">
      <c r="A166" s="479" t="s">
        <v>20</v>
      </c>
      <c r="B166" s="113">
        <v>15.84</v>
      </c>
      <c r="C166" s="708">
        <v>15.49</v>
      </c>
      <c r="D166" s="378">
        <f t="shared" si="47"/>
        <v>0.34999999999999964</v>
      </c>
      <c r="E166" s="379">
        <f t="shared" si="48"/>
        <v>1.0225952227243382</v>
      </c>
      <c r="F166" s="113">
        <v>15.83</v>
      </c>
      <c r="G166" s="709">
        <v>16.78</v>
      </c>
      <c r="H166" s="511">
        <f t="shared" si="49"/>
        <v>-0.95000000000000107</v>
      </c>
      <c r="I166" s="255">
        <f t="shared" si="50"/>
        <v>9.9999999999997868E-3</v>
      </c>
      <c r="J166" s="295">
        <f t="shared" si="51"/>
        <v>1.0006317119393557</v>
      </c>
      <c r="K166" s="113">
        <v>8.93</v>
      </c>
      <c r="L166" s="427">
        <f t="shared" si="52"/>
        <v>6.91</v>
      </c>
      <c r="M166" s="395">
        <f t="shared" si="53"/>
        <v>1.7737961926091825</v>
      </c>
      <c r="N166"/>
    </row>
    <row r="167" spans="1:14" s="574" customFormat="1" ht="15" customHeight="1">
      <c r="A167" s="481" t="s">
        <v>21</v>
      </c>
      <c r="B167" s="99">
        <v>4.57</v>
      </c>
      <c r="C167" s="712">
        <v>3.27</v>
      </c>
      <c r="D167" s="384">
        <f t="shared" si="47"/>
        <v>1.3000000000000003</v>
      </c>
      <c r="E167" s="385">
        <f t="shared" si="48"/>
        <v>1.3975535168195719</v>
      </c>
      <c r="F167" s="99">
        <v>3.57</v>
      </c>
      <c r="G167" s="713">
        <v>3.57</v>
      </c>
      <c r="H167" s="512">
        <f t="shared" si="49"/>
        <v>0</v>
      </c>
      <c r="I167" s="196">
        <f t="shared" si="50"/>
        <v>1.0000000000000004</v>
      </c>
      <c r="J167" s="298">
        <f t="shared" si="51"/>
        <v>1.2801120448179273</v>
      </c>
      <c r="K167" s="99">
        <v>1.06</v>
      </c>
      <c r="L167" s="506">
        <f t="shared" si="52"/>
        <v>3.5100000000000002</v>
      </c>
      <c r="M167" s="454">
        <f t="shared" si="53"/>
        <v>4.3113207547169816</v>
      </c>
      <c r="N167" s="3"/>
    </row>
    <row r="168" spans="1:14" s="591" customFormat="1" ht="15" customHeight="1">
      <c r="A168" s="481" t="s">
        <v>25</v>
      </c>
      <c r="B168" s="99">
        <v>9.07</v>
      </c>
      <c r="C168" s="712">
        <v>10.07</v>
      </c>
      <c r="D168" s="384">
        <f t="shared" si="47"/>
        <v>-1</v>
      </c>
      <c r="E168" s="385">
        <f t="shared" si="48"/>
        <v>0.90069513406156898</v>
      </c>
      <c r="F168" s="99">
        <v>9.27</v>
      </c>
      <c r="G168" s="713">
        <v>10.27</v>
      </c>
      <c r="H168" s="512">
        <f t="shared" si="49"/>
        <v>-1</v>
      </c>
      <c r="I168" s="196">
        <f t="shared" si="50"/>
        <v>-0.19999999999999929</v>
      </c>
      <c r="J168" s="298">
        <f t="shared" si="51"/>
        <v>0.97842502696871636</v>
      </c>
      <c r="K168" s="99">
        <v>6.77</v>
      </c>
      <c r="L168" s="506">
        <f t="shared" si="52"/>
        <v>2.3000000000000007</v>
      </c>
      <c r="M168" s="454">
        <f t="shared" si="53"/>
        <v>1.3397341211225999</v>
      </c>
      <c r="N168" s="3"/>
    </row>
    <row r="169" spans="1:14" s="102" customFormat="1" ht="15" customHeight="1">
      <c r="A169" s="350" t="s">
        <v>49</v>
      </c>
      <c r="B169" s="81">
        <v>2.2000000000000002</v>
      </c>
      <c r="C169" s="714">
        <v>2.15</v>
      </c>
      <c r="D169" s="387">
        <f t="shared" si="47"/>
        <v>5.0000000000000266E-2</v>
      </c>
      <c r="E169" s="388">
        <f t="shared" si="48"/>
        <v>1.0232558139534884</v>
      </c>
      <c r="F169" s="81">
        <v>3</v>
      </c>
      <c r="G169" s="715">
        <v>2.95</v>
      </c>
      <c r="H169" s="513">
        <f t="shared" si="49"/>
        <v>4.9999999999999822E-2</v>
      </c>
      <c r="I169" s="200">
        <f t="shared" si="50"/>
        <v>-0.79999999999999982</v>
      </c>
      <c r="J169" s="299">
        <f t="shared" si="51"/>
        <v>0.73333333333333339</v>
      </c>
      <c r="K169" s="81">
        <v>1.1000000000000001</v>
      </c>
      <c r="L169" s="507">
        <f t="shared" si="52"/>
        <v>1.1000000000000001</v>
      </c>
      <c r="M169" s="455">
        <f t="shared" si="53"/>
        <v>2</v>
      </c>
      <c r="N169" s="3"/>
    </row>
    <row r="170" spans="1:14" s="98" customFormat="1" ht="15" customHeight="1">
      <c r="A170" s="479" t="s">
        <v>24</v>
      </c>
      <c r="B170" s="113">
        <v>21.27</v>
      </c>
      <c r="C170" s="708">
        <v>20.89</v>
      </c>
      <c r="D170" s="378">
        <f t="shared" si="47"/>
        <v>0.37999999999999901</v>
      </c>
      <c r="E170" s="379">
        <f t="shared" si="48"/>
        <v>1.0181905217807563</v>
      </c>
      <c r="F170" s="113">
        <v>22.55</v>
      </c>
      <c r="G170" s="709">
        <v>22.74</v>
      </c>
      <c r="H170" s="511">
        <f t="shared" si="49"/>
        <v>-0.18999999999999773</v>
      </c>
      <c r="I170" s="255">
        <f t="shared" si="50"/>
        <v>-1.2800000000000011</v>
      </c>
      <c r="J170" s="295">
        <f t="shared" si="51"/>
        <v>0.94323725055432373</v>
      </c>
      <c r="K170" s="113">
        <v>22.32</v>
      </c>
      <c r="L170" s="427">
        <f t="shared" si="52"/>
        <v>-1.0500000000000007</v>
      </c>
      <c r="M170" s="395">
        <f t="shared" si="53"/>
        <v>0.95295698924731176</v>
      </c>
      <c r="N170"/>
    </row>
    <row r="171" spans="1:14" s="625" customFormat="1" ht="15" customHeight="1">
      <c r="A171" s="481" t="s">
        <v>50</v>
      </c>
      <c r="B171" s="99">
        <v>2.2000000000000002</v>
      </c>
      <c r="C171" s="712">
        <v>2.2000000000000002</v>
      </c>
      <c r="D171" s="384">
        <f t="shared" si="47"/>
        <v>0</v>
      </c>
      <c r="E171" s="385">
        <f t="shared" si="48"/>
        <v>1</v>
      </c>
      <c r="F171" s="99">
        <v>2.11</v>
      </c>
      <c r="G171" s="713">
        <v>2.11</v>
      </c>
      <c r="H171" s="512">
        <f t="shared" si="49"/>
        <v>0</v>
      </c>
      <c r="I171" s="196">
        <f t="shared" si="50"/>
        <v>9.0000000000000302E-2</v>
      </c>
      <c r="J171" s="298">
        <f t="shared" si="51"/>
        <v>1.0426540284360191</v>
      </c>
      <c r="K171" s="99">
        <v>2.2200000000000002</v>
      </c>
      <c r="L171" s="506">
        <f t="shared" si="52"/>
        <v>-2.0000000000000018E-2</v>
      </c>
      <c r="M171" s="454">
        <f t="shared" si="53"/>
        <v>0.99099099099099097</v>
      </c>
      <c r="N171" s="3"/>
    </row>
    <row r="172" spans="1:14" ht="15" customHeight="1">
      <c r="A172" s="479" t="s">
        <v>55</v>
      </c>
      <c r="B172" s="113">
        <v>5.86</v>
      </c>
      <c r="C172" s="708">
        <v>5.94</v>
      </c>
      <c r="D172" s="378">
        <f t="shared" si="47"/>
        <v>-8.0000000000000071E-2</v>
      </c>
      <c r="E172" s="379">
        <f t="shared" si="48"/>
        <v>0.98653198653198648</v>
      </c>
      <c r="F172" s="113">
        <v>6.48</v>
      </c>
      <c r="G172" s="709">
        <v>6.33</v>
      </c>
      <c r="H172" s="511">
        <f t="shared" si="49"/>
        <v>0.15000000000000036</v>
      </c>
      <c r="I172" s="255">
        <f t="shared" si="50"/>
        <v>-0.62000000000000011</v>
      </c>
      <c r="J172" s="295">
        <f t="shared" si="51"/>
        <v>0.90432098765432101</v>
      </c>
      <c r="K172" s="113">
        <v>6.69</v>
      </c>
      <c r="L172" s="427">
        <f t="shared" si="52"/>
        <v>-0.83000000000000007</v>
      </c>
      <c r="M172" s="395">
        <f t="shared" si="53"/>
        <v>0.87593423019431993</v>
      </c>
      <c r="N172" s="102"/>
    </row>
    <row r="173" spans="1:14" ht="15" customHeight="1">
      <c r="A173" s="481" t="s">
        <v>36</v>
      </c>
      <c r="B173" s="99">
        <v>1.1499999999999999</v>
      </c>
      <c r="C173" s="712">
        <v>1.1499999999999999</v>
      </c>
      <c r="D173" s="384">
        <f t="shared" si="47"/>
        <v>0</v>
      </c>
      <c r="E173" s="385">
        <f t="shared" si="48"/>
        <v>1</v>
      </c>
      <c r="F173" s="99">
        <v>1.24</v>
      </c>
      <c r="G173" s="713">
        <v>1.24</v>
      </c>
      <c r="H173" s="512">
        <f t="shared" si="49"/>
        <v>0</v>
      </c>
      <c r="I173" s="196">
        <f t="shared" si="50"/>
        <v>-9.000000000000008E-2</v>
      </c>
      <c r="J173" s="298">
        <f t="shared" si="51"/>
        <v>0.92741935483870963</v>
      </c>
      <c r="K173" s="99">
        <v>1.34</v>
      </c>
      <c r="L173" s="506">
        <f t="shared" si="52"/>
        <v>-0.19000000000000017</v>
      </c>
      <c r="M173" s="454">
        <f t="shared" si="53"/>
        <v>0.85820895522388052</v>
      </c>
      <c r="N173" s="3"/>
    </row>
    <row r="174" spans="1:14" ht="15" customHeight="1">
      <c r="A174" s="481" t="s">
        <v>37</v>
      </c>
      <c r="B174" s="99">
        <v>6.26</v>
      </c>
      <c r="C174" s="712">
        <v>5.86</v>
      </c>
      <c r="D174" s="384">
        <f t="shared" si="47"/>
        <v>0.39999999999999947</v>
      </c>
      <c r="E174" s="385">
        <f t="shared" si="48"/>
        <v>1.0682593856655289</v>
      </c>
      <c r="F174" s="99">
        <v>6.46</v>
      </c>
      <c r="G174" s="713">
        <v>6.76</v>
      </c>
      <c r="H174" s="512">
        <f t="shared" si="49"/>
        <v>-0.29999999999999982</v>
      </c>
      <c r="I174" s="196">
        <f t="shared" si="50"/>
        <v>-0.20000000000000018</v>
      </c>
      <c r="J174" s="298">
        <f t="shared" si="51"/>
        <v>0.96904024767801855</v>
      </c>
      <c r="K174" s="99">
        <v>5.21</v>
      </c>
      <c r="L174" s="506">
        <f t="shared" si="52"/>
        <v>1.0499999999999998</v>
      </c>
      <c r="M174" s="454">
        <f t="shared" si="53"/>
        <v>1.2015355086372361</v>
      </c>
      <c r="N174" s="3"/>
    </row>
    <row r="175" spans="1:14" ht="15" customHeight="1">
      <c r="A175" s="481" t="s">
        <v>30</v>
      </c>
      <c r="B175" s="99">
        <v>3.21</v>
      </c>
      <c r="C175" s="712">
        <v>3.15</v>
      </c>
      <c r="D175" s="384">
        <f t="shared" si="47"/>
        <v>6.0000000000000053E-2</v>
      </c>
      <c r="E175" s="385">
        <f t="shared" si="48"/>
        <v>1.019047619047619</v>
      </c>
      <c r="F175" s="99">
        <v>3.62</v>
      </c>
      <c r="G175" s="713">
        <v>3.66</v>
      </c>
      <c r="H175" s="512">
        <f t="shared" si="49"/>
        <v>-4.0000000000000036E-2</v>
      </c>
      <c r="I175" s="196">
        <f t="shared" si="50"/>
        <v>-0.41000000000000014</v>
      </c>
      <c r="J175" s="298">
        <f t="shared" si="51"/>
        <v>0.88674033149171272</v>
      </c>
      <c r="K175" s="99">
        <v>4.25</v>
      </c>
      <c r="L175" s="506">
        <f t="shared" si="52"/>
        <v>-1.04</v>
      </c>
      <c r="M175" s="454">
        <f t="shared" si="53"/>
        <v>0.75529411764705878</v>
      </c>
      <c r="N175" s="98"/>
    </row>
    <row r="176" spans="1:14" ht="15" customHeight="1">
      <c r="A176" s="481" t="s">
        <v>40</v>
      </c>
      <c r="B176" s="99">
        <v>1.89</v>
      </c>
      <c r="C176" s="712">
        <v>1.89</v>
      </c>
      <c r="D176" s="384">
        <f t="shared" si="47"/>
        <v>0</v>
      </c>
      <c r="E176" s="385">
        <f t="shared" si="48"/>
        <v>1</v>
      </c>
      <c r="F176" s="99">
        <v>1.91</v>
      </c>
      <c r="G176" s="713">
        <v>1.91</v>
      </c>
      <c r="H176" s="512">
        <f t="shared" si="49"/>
        <v>0</v>
      </c>
      <c r="I176" s="196">
        <f t="shared" si="50"/>
        <v>-2.0000000000000018E-2</v>
      </c>
      <c r="J176" s="298">
        <f t="shared" si="51"/>
        <v>0.98952879581151831</v>
      </c>
      <c r="K176" s="99">
        <v>1.94</v>
      </c>
      <c r="L176" s="506">
        <f t="shared" si="52"/>
        <v>-5.0000000000000044E-2</v>
      </c>
      <c r="M176" s="454">
        <f t="shared" si="53"/>
        <v>0.97422680412371132</v>
      </c>
      <c r="N176" s="98"/>
    </row>
    <row r="177" spans="1:14" ht="15" customHeight="1">
      <c r="A177" s="350" t="s">
        <v>23</v>
      </c>
      <c r="B177" s="81">
        <v>2.02</v>
      </c>
      <c r="C177" s="714">
        <v>2.02</v>
      </c>
      <c r="D177" s="387">
        <f t="shared" si="47"/>
        <v>0</v>
      </c>
      <c r="E177" s="388">
        <f t="shared" si="48"/>
        <v>1</v>
      </c>
      <c r="F177" s="81">
        <v>2.42</v>
      </c>
      <c r="G177" s="715">
        <v>2.42</v>
      </c>
      <c r="H177" s="513">
        <f t="shared" si="49"/>
        <v>0</v>
      </c>
      <c r="I177" s="200">
        <f t="shared" si="50"/>
        <v>-0.39999999999999991</v>
      </c>
      <c r="J177" s="299">
        <f t="shared" si="51"/>
        <v>0.83471074380165289</v>
      </c>
      <c r="K177" s="81">
        <v>2.2400000000000002</v>
      </c>
      <c r="L177" s="507">
        <f t="shared" si="52"/>
        <v>-0.2200000000000002</v>
      </c>
      <c r="M177" s="455">
        <f t="shared" si="53"/>
        <v>0.90178571428571419</v>
      </c>
      <c r="N177" s="3"/>
    </row>
    <row r="178" spans="1:14" ht="15" customHeight="1">
      <c r="A178" s="479" t="s">
        <v>26</v>
      </c>
      <c r="B178" s="113">
        <v>81.260000000000005</v>
      </c>
      <c r="C178" s="708">
        <v>81.260000000000005</v>
      </c>
      <c r="D178" s="378">
        <f t="shared" si="47"/>
        <v>0</v>
      </c>
      <c r="E178" s="379">
        <f t="shared" si="48"/>
        <v>1</v>
      </c>
      <c r="F178" s="113">
        <v>101.28</v>
      </c>
      <c r="G178" s="709">
        <v>101.28</v>
      </c>
      <c r="H178" s="511">
        <f t="shared" si="49"/>
        <v>0</v>
      </c>
      <c r="I178" s="255">
        <f t="shared" si="50"/>
        <v>-20.019999999999996</v>
      </c>
      <c r="J178" s="295">
        <f t="shared" si="51"/>
        <v>0.8023301737756714</v>
      </c>
      <c r="K178" s="113">
        <v>110.77</v>
      </c>
      <c r="L178" s="427">
        <f t="shared" si="52"/>
        <v>-29.509999999999991</v>
      </c>
      <c r="M178" s="395">
        <f t="shared" si="53"/>
        <v>0.73359212783244565</v>
      </c>
      <c r="N178" s="102"/>
    </row>
    <row r="179" spans="1:14" ht="15" customHeight="1">
      <c r="A179" s="574" t="s">
        <v>100</v>
      </c>
      <c r="B179" s="583">
        <f>B163-B178</f>
        <v>121.21</v>
      </c>
      <c r="C179" s="716">
        <v>119.61</v>
      </c>
      <c r="D179" s="584">
        <f>B179-C179</f>
        <v>1.5999999999999943</v>
      </c>
      <c r="E179" s="576">
        <f>B179/C179</f>
        <v>1.0133768079592007</v>
      </c>
      <c r="F179" s="585">
        <f>F163-F178</f>
        <v>125.68</v>
      </c>
      <c r="G179" s="717">
        <v>127.33000000000001</v>
      </c>
      <c r="H179" s="587">
        <f>F179-G179</f>
        <v>-1.6500000000000057</v>
      </c>
      <c r="I179" s="588">
        <f>B179-F179</f>
        <v>-4.4700000000000131</v>
      </c>
      <c r="J179" s="589">
        <f>B179/F179</f>
        <v>0.9644334818586886</v>
      </c>
      <c r="K179" s="583">
        <f>K163-K178</f>
        <v>103.09000000000002</v>
      </c>
      <c r="L179" s="590">
        <f>B179-K179</f>
        <v>18.119999999999976</v>
      </c>
      <c r="M179" s="581">
        <f>B179/K179</f>
        <v>1.1757687457561352</v>
      </c>
      <c r="N179" s="574"/>
    </row>
    <row r="180" spans="1:14" ht="15" customHeight="1">
      <c r="A180" s="591" t="s">
        <v>101</v>
      </c>
      <c r="B180" s="575">
        <f>B178/B163</f>
        <v>0.40134340890008396</v>
      </c>
      <c r="C180" s="718">
        <v>0.40454024991287901</v>
      </c>
      <c r="D180" s="576">
        <f>B180-C180</f>
        <v>-3.1968410127950486E-3</v>
      </c>
      <c r="E180" s="576">
        <f>B180/C180</f>
        <v>0.99209759470538839</v>
      </c>
      <c r="F180" s="592">
        <f>F178/F163</f>
        <v>0.4462460345435319</v>
      </c>
      <c r="G180" s="719">
        <v>0.44302523949083589</v>
      </c>
      <c r="H180" s="589">
        <f>F180-G180</f>
        <v>3.2207950526960127E-3</v>
      </c>
      <c r="I180" s="578">
        <f>B180-F180</f>
        <v>-4.4902625643447935E-2</v>
      </c>
      <c r="J180" s="589">
        <f>B180/F180</f>
        <v>0.8993769755525578</v>
      </c>
      <c r="K180" s="575">
        <f>K178/K163</f>
        <v>0.51795567193491066</v>
      </c>
      <c r="L180" s="593">
        <f>B180-K180</f>
        <v>-0.11661226303482669</v>
      </c>
      <c r="M180" s="581">
        <f>B180/K180</f>
        <v>0.77486053468783933</v>
      </c>
      <c r="N180" s="591"/>
    </row>
    <row r="181" spans="1:14" ht="15" customHeight="1">
      <c r="A181" s="479" t="s">
        <v>32</v>
      </c>
      <c r="B181" s="113">
        <v>2.66</v>
      </c>
      <c r="C181" s="708">
        <v>2.83</v>
      </c>
      <c r="D181" s="378">
        <f t="shared" si="47"/>
        <v>-0.16999999999999993</v>
      </c>
      <c r="E181" s="379">
        <f t="shared" si="48"/>
        <v>0.93992932862190814</v>
      </c>
      <c r="F181" s="113">
        <v>2.9</v>
      </c>
      <c r="G181" s="709">
        <v>2.44</v>
      </c>
      <c r="H181" s="511">
        <f t="shared" si="49"/>
        <v>0.45999999999999996</v>
      </c>
      <c r="I181" s="255">
        <f t="shared" si="50"/>
        <v>-0.23999999999999977</v>
      </c>
      <c r="J181" s="295">
        <f t="shared" si="51"/>
        <v>0.91724137931034488</v>
      </c>
      <c r="K181" s="284">
        <v>2.59</v>
      </c>
      <c r="L181" s="427">
        <f t="shared" si="52"/>
        <v>7.0000000000000284E-2</v>
      </c>
      <c r="M181" s="395">
        <f t="shared" si="53"/>
        <v>1.0270270270270272</v>
      </c>
      <c r="N181" s="102"/>
    </row>
    <row r="182" spans="1:14" ht="15" customHeight="1">
      <c r="A182" s="481" t="s">
        <v>35</v>
      </c>
      <c r="B182" s="99">
        <v>1.1599999999999999</v>
      </c>
      <c r="C182" s="712">
        <v>1.26</v>
      </c>
      <c r="D182" s="384">
        <f t="shared" si="47"/>
        <v>-0.10000000000000009</v>
      </c>
      <c r="E182" s="385">
        <f t="shared" si="48"/>
        <v>0.92063492063492058</v>
      </c>
      <c r="F182" s="99">
        <v>1.54</v>
      </c>
      <c r="G182" s="713">
        <v>1.1399999999999999</v>
      </c>
      <c r="H182" s="512">
        <f t="shared" si="49"/>
        <v>0.40000000000000013</v>
      </c>
      <c r="I182" s="196">
        <f t="shared" si="50"/>
        <v>-0.38000000000000012</v>
      </c>
      <c r="J182" s="298">
        <f t="shared" si="51"/>
        <v>0.75324675324675316</v>
      </c>
      <c r="K182" s="287">
        <v>1.39</v>
      </c>
      <c r="L182" s="506">
        <f t="shared" si="52"/>
        <v>-0.22999999999999998</v>
      </c>
      <c r="M182" s="454">
        <f t="shared" si="53"/>
        <v>0.83453237410071945</v>
      </c>
      <c r="N182" s="98"/>
    </row>
    <row r="183" spans="1:14" ht="15" customHeight="1">
      <c r="A183" s="619" t="s">
        <v>97</v>
      </c>
      <c r="B183" s="616">
        <f>B181-B182</f>
        <v>1.5000000000000002</v>
      </c>
      <c r="C183" s="720">
        <v>1.57</v>
      </c>
      <c r="D183" s="620">
        <f t="shared" si="47"/>
        <v>-6.999999999999984E-2</v>
      </c>
      <c r="E183" s="604">
        <f t="shared" si="48"/>
        <v>0.95541401273885362</v>
      </c>
      <c r="F183" s="616">
        <f>F181-F182</f>
        <v>1.3599999999999999</v>
      </c>
      <c r="G183" s="618">
        <v>1.3</v>
      </c>
      <c r="H183" s="621">
        <f t="shared" si="49"/>
        <v>5.9999999999999831E-2</v>
      </c>
      <c r="I183" s="622">
        <f t="shared" si="50"/>
        <v>0.14000000000000035</v>
      </c>
      <c r="J183" s="623">
        <f t="shared" si="51"/>
        <v>1.1029411764705885</v>
      </c>
      <c r="K183" s="616">
        <f>K181-K182</f>
        <v>1.2</v>
      </c>
      <c r="L183" s="624">
        <f t="shared" si="52"/>
        <v>0.30000000000000027</v>
      </c>
      <c r="M183" s="608">
        <f t="shared" si="53"/>
        <v>1.2500000000000002</v>
      </c>
      <c r="N183" s="625"/>
    </row>
    <row r="185" spans="1:14" ht="15.6">
      <c r="A185" s="2" t="s">
        <v>386</v>
      </c>
    </row>
    <row r="186" spans="1:14" s="102" customForma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85"/>
      <c r="M186"/>
      <c r="N186"/>
    </row>
    <row r="187" spans="1:14" ht="46.2">
      <c r="A187" s="477" t="s">
        <v>75</v>
      </c>
      <c r="B187" s="332" t="s">
        <v>387</v>
      </c>
      <c r="C187" s="372" t="s">
        <v>388</v>
      </c>
      <c r="D187" s="373" t="s">
        <v>389</v>
      </c>
      <c r="E187" s="374" t="s">
        <v>390</v>
      </c>
      <c r="F187" s="332" t="s">
        <v>327</v>
      </c>
      <c r="G187" s="120" t="s">
        <v>342</v>
      </c>
      <c r="H187" s="508" t="s">
        <v>343</v>
      </c>
      <c r="I187" s="500" t="s">
        <v>391</v>
      </c>
      <c r="J187" s="121" t="s">
        <v>392</v>
      </c>
      <c r="K187" s="334" t="s">
        <v>133</v>
      </c>
      <c r="L187" s="426" t="s">
        <v>393</v>
      </c>
      <c r="M187" s="401" t="s">
        <v>394</v>
      </c>
    </row>
    <row r="188" spans="1:14" ht="15" customHeight="1">
      <c r="A188" s="478"/>
      <c r="B188" s="333" t="s">
        <v>1</v>
      </c>
      <c r="C188" s="20" t="s">
        <v>1</v>
      </c>
      <c r="D188" s="375" t="s">
        <v>1</v>
      </c>
      <c r="E188" s="376" t="s">
        <v>1</v>
      </c>
      <c r="F188" s="335" t="s">
        <v>1</v>
      </c>
      <c r="G188" s="27" t="s">
        <v>1</v>
      </c>
      <c r="H188" s="509" t="s">
        <v>1</v>
      </c>
      <c r="I188" s="6" t="s">
        <v>1</v>
      </c>
      <c r="J188" s="6" t="s">
        <v>1</v>
      </c>
      <c r="K188" s="518" t="s">
        <v>1</v>
      </c>
      <c r="L188" s="391" t="s">
        <v>1</v>
      </c>
      <c r="M188" s="402" t="s">
        <v>1</v>
      </c>
    </row>
    <row r="189" spans="1:14" s="85" customFormat="1" ht="15" customHeight="1">
      <c r="A189" s="479" t="s">
        <v>17</v>
      </c>
      <c r="B189" s="444">
        <f>B163/(B111)</f>
        <v>0.19152800507033191</v>
      </c>
      <c r="C189" s="406">
        <f>C163/(C111)</f>
        <v>0.18928214696292947</v>
      </c>
      <c r="D189" s="406">
        <f>B189-C189</f>
        <v>2.2458581074024375E-3</v>
      </c>
      <c r="E189" s="406">
        <f>B189/C189</f>
        <v>1.0118651343691822</v>
      </c>
      <c r="F189" s="444">
        <f>F163/(F111)</f>
        <v>0.2144916031111489</v>
      </c>
      <c r="G189" s="273">
        <f>G163/(G111)</f>
        <v>0.21660776380743027</v>
      </c>
      <c r="H189" s="522">
        <f>F189-G189</f>
        <v>-2.1161606962813717E-3</v>
      </c>
      <c r="I189" s="293">
        <f>B189-F189</f>
        <v>-2.296359804081699E-2</v>
      </c>
      <c r="J189" s="293">
        <f>B189/F189</f>
        <v>0.89293940784750758</v>
      </c>
      <c r="K189" s="444">
        <f>K163/(K111)</f>
        <v>0.22152705124353889</v>
      </c>
      <c r="L189" s="523">
        <f>B189-K189</f>
        <v>-2.9999046173206978E-2</v>
      </c>
      <c r="M189" s="462">
        <f>B189/K189</f>
        <v>0.86458066405521239</v>
      </c>
      <c r="N189"/>
    </row>
    <row r="190" spans="1:14" s="85" customFormat="1" ht="15" customHeight="1">
      <c r="A190" s="479" t="s">
        <v>18</v>
      </c>
      <c r="B190" s="445">
        <f t="shared" ref="B190:C204" si="54">B164/(B112+B34)</f>
        <v>0.16382573141420559</v>
      </c>
      <c r="C190" s="406">
        <f t="shared" si="54"/>
        <v>0.15895826450831407</v>
      </c>
      <c r="D190" s="406">
        <f t="shared" ref="D190:D207" si="55">B190-C190</f>
        <v>4.8674669058915154E-3</v>
      </c>
      <c r="E190" s="406">
        <f t="shared" ref="E190:E207" si="56">B190/C190</f>
        <v>1.0306210370435753</v>
      </c>
      <c r="F190" s="445">
        <f t="shared" ref="F190:G204" si="57">F164/(F112+F34)</f>
        <v>0.16108577750195624</v>
      </c>
      <c r="G190" s="274">
        <f t="shared" si="57"/>
        <v>0.16265874088084303</v>
      </c>
      <c r="H190" s="524">
        <f t="shared" ref="H190:H208" si="58">F190-G190</f>
        <v>-1.5729633788867936E-3</v>
      </c>
      <c r="I190" s="275">
        <f t="shared" ref="I190:I207" si="59">B190-F190</f>
        <v>2.7399539122493488E-3</v>
      </c>
      <c r="J190" s="275">
        <f t="shared" ref="J190:J208" si="60">B190/F190</f>
        <v>1.0170092850823909</v>
      </c>
      <c r="K190" s="445">
        <f t="shared" ref="K190:K204" si="61">K164/(K112+K34)</f>
        <v>0.1271176673965656</v>
      </c>
      <c r="L190" s="429">
        <f t="shared" ref="L190:L207" si="62">B190-K190</f>
        <v>3.6708064017639985E-2</v>
      </c>
      <c r="M190" s="433">
        <f t="shared" ref="M190:M207" si="63">B190/K190</f>
        <v>1.2887723222856411</v>
      </c>
      <c r="N190"/>
    </row>
    <row r="191" spans="1:14" s="3" customFormat="1" ht="15" customHeight="1">
      <c r="A191" s="480" t="s">
        <v>19</v>
      </c>
      <c r="B191" s="446">
        <f t="shared" si="54"/>
        <v>0.16927188024688439</v>
      </c>
      <c r="C191" s="417">
        <f t="shared" si="54"/>
        <v>0.16838625427936141</v>
      </c>
      <c r="D191" s="417">
        <f t="shared" si="55"/>
        <v>8.856259675229794E-4</v>
      </c>
      <c r="E191" s="417">
        <f t="shared" si="56"/>
        <v>1.0052594908730119</v>
      </c>
      <c r="F191" s="446">
        <f t="shared" si="57"/>
        <v>0.19613982012406045</v>
      </c>
      <c r="G191" s="425">
        <f t="shared" si="57"/>
        <v>0.19866229415372999</v>
      </c>
      <c r="H191" s="525">
        <f t="shared" si="58"/>
        <v>-2.5224740296695414E-3</v>
      </c>
      <c r="I191" s="420">
        <f t="shared" si="59"/>
        <v>-2.6867939877176061E-2</v>
      </c>
      <c r="J191" s="420">
        <f t="shared" si="60"/>
        <v>0.86301639381446449</v>
      </c>
      <c r="K191" s="446">
        <f t="shared" si="61"/>
        <v>0.22998644986449862</v>
      </c>
      <c r="L191" s="422">
        <f t="shared" si="62"/>
        <v>-6.0714569617614234E-2</v>
      </c>
      <c r="M191" s="434">
        <f t="shared" si="63"/>
        <v>0.73600805763389321</v>
      </c>
      <c r="N191"/>
    </row>
    <row r="192" spans="1:14" s="102" customFormat="1" ht="15" customHeight="1">
      <c r="A192" s="479" t="s">
        <v>20</v>
      </c>
      <c r="B192" s="445">
        <f t="shared" si="54"/>
        <v>0.10567044696464309</v>
      </c>
      <c r="C192" s="406">
        <f t="shared" si="54"/>
        <v>0.10382037533512065</v>
      </c>
      <c r="D192" s="406">
        <f t="shared" si="55"/>
        <v>1.8500716295224429E-3</v>
      </c>
      <c r="E192" s="406">
        <f t="shared" si="56"/>
        <v>1.0178199281552451</v>
      </c>
      <c r="F192" s="445">
        <f t="shared" si="57"/>
        <v>0.10532268795741849</v>
      </c>
      <c r="G192" s="274">
        <f t="shared" si="57"/>
        <v>0.11269308260577569</v>
      </c>
      <c r="H192" s="524">
        <f t="shared" si="58"/>
        <v>-7.3703946483572036E-3</v>
      </c>
      <c r="I192" s="275">
        <f t="shared" si="59"/>
        <v>3.4775900722459896E-4</v>
      </c>
      <c r="J192" s="275">
        <f t="shared" si="60"/>
        <v>1.0033018432587402</v>
      </c>
      <c r="K192" s="445">
        <f t="shared" si="61"/>
        <v>7.8230398598335513E-2</v>
      </c>
      <c r="L192" s="429">
        <f t="shared" si="62"/>
        <v>2.7440048366307576E-2</v>
      </c>
      <c r="M192" s="433">
        <f t="shared" si="63"/>
        <v>1.3507594088481534</v>
      </c>
      <c r="N192"/>
    </row>
    <row r="193" spans="1:14" s="582" customFormat="1" ht="15" customHeight="1">
      <c r="A193" s="481" t="s">
        <v>21</v>
      </c>
      <c r="B193" s="483">
        <f t="shared" si="54"/>
        <v>0.11146341463414634</v>
      </c>
      <c r="C193" s="409">
        <f t="shared" si="54"/>
        <v>8.1141439205955346E-2</v>
      </c>
      <c r="D193" s="409">
        <f t="shared" si="55"/>
        <v>3.0321975428190998E-2</v>
      </c>
      <c r="E193" s="409">
        <f t="shared" si="56"/>
        <v>1.3736928470202132</v>
      </c>
      <c r="F193" s="483">
        <f t="shared" si="57"/>
        <v>9.2727272727272728E-2</v>
      </c>
      <c r="G193" s="276">
        <f t="shared" si="57"/>
        <v>9.2727272727272728E-2</v>
      </c>
      <c r="H193" s="526">
        <f t="shared" si="58"/>
        <v>0</v>
      </c>
      <c r="I193" s="277">
        <f t="shared" si="59"/>
        <v>1.8736141906873616E-2</v>
      </c>
      <c r="J193" s="277">
        <f t="shared" si="60"/>
        <v>1.2020564323290293</v>
      </c>
      <c r="K193" s="483">
        <f t="shared" si="61"/>
        <v>3.4370946822308693E-2</v>
      </c>
      <c r="L193" s="423">
        <f t="shared" si="62"/>
        <v>7.7092467811837651E-2</v>
      </c>
      <c r="M193" s="435">
        <f t="shared" si="63"/>
        <v>3.2429544408651632</v>
      </c>
      <c r="N193"/>
    </row>
    <row r="194" spans="1:14" s="102" customFormat="1" ht="15" customHeight="1">
      <c r="A194" s="481" t="s">
        <v>25</v>
      </c>
      <c r="B194" s="483">
        <f t="shared" si="54"/>
        <v>9.4973821989528792E-2</v>
      </c>
      <c r="C194" s="409">
        <f t="shared" si="54"/>
        <v>0.10544502617801048</v>
      </c>
      <c r="D194" s="409">
        <f t="shared" si="55"/>
        <v>-1.0471204188481686E-2</v>
      </c>
      <c r="E194" s="409">
        <f t="shared" si="56"/>
        <v>0.90069513406156887</v>
      </c>
      <c r="F194" s="483">
        <f t="shared" si="57"/>
        <v>9.6062176165803106E-2</v>
      </c>
      <c r="G194" s="276">
        <f t="shared" si="57"/>
        <v>0.10867724867724868</v>
      </c>
      <c r="H194" s="526">
        <f t="shared" si="58"/>
        <v>-1.2615072511445571E-2</v>
      </c>
      <c r="I194" s="277">
        <f t="shared" si="59"/>
        <v>-1.0883541762743143E-3</v>
      </c>
      <c r="J194" s="277">
        <f t="shared" si="60"/>
        <v>0.98867031520922644</v>
      </c>
      <c r="K194" s="483">
        <f t="shared" si="61"/>
        <v>9.4685314685314673E-2</v>
      </c>
      <c r="L194" s="423">
        <f t="shared" si="62"/>
        <v>2.8850730421411952E-4</v>
      </c>
      <c r="M194" s="435">
        <f t="shared" si="63"/>
        <v>1.0030470121493811</v>
      </c>
      <c r="N194"/>
    </row>
    <row r="195" spans="1:14" s="85" customFormat="1" ht="15" customHeight="1">
      <c r="A195" s="350" t="s">
        <v>49</v>
      </c>
      <c r="B195" s="484">
        <f t="shared" si="54"/>
        <v>0.16417910447761197</v>
      </c>
      <c r="C195" s="412">
        <f t="shared" si="54"/>
        <v>0.16044776119402987</v>
      </c>
      <c r="D195" s="412">
        <f t="shared" si="55"/>
        <v>3.7313432835821003E-3</v>
      </c>
      <c r="E195" s="412">
        <f t="shared" si="56"/>
        <v>1.0232558139534884</v>
      </c>
      <c r="F195" s="484">
        <f t="shared" si="57"/>
        <v>0.19607843137254902</v>
      </c>
      <c r="G195" s="278">
        <f t="shared" si="57"/>
        <v>0.19798657718120807</v>
      </c>
      <c r="H195" s="527">
        <f t="shared" si="58"/>
        <v>-1.9081458086590564E-3</v>
      </c>
      <c r="I195" s="271">
        <f t="shared" si="59"/>
        <v>-3.1899326894937047E-2</v>
      </c>
      <c r="J195" s="271">
        <f t="shared" si="60"/>
        <v>0.83731343283582105</v>
      </c>
      <c r="K195" s="484">
        <f t="shared" si="61"/>
        <v>9.3141405588484341E-2</v>
      </c>
      <c r="L195" s="403">
        <f t="shared" si="62"/>
        <v>7.1037698889127629E-2</v>
      </c>
      <c r="M195" s="436">
        <f t="shared" si="63"/>
        <v>1.7626865671641794</v>
      </c>
      <c r="N195"/>
    </row>
    <row r="196" spans="1:14" s="625" customFormat="1" ht="15" customHeight="1">
      <c r="A196" s="479" t="s">
        <v>24</v>
      </c>
      <c r="B196" s="445">
        <f t="shared" si="54"/>
        <v>0.10160989824678736</v>
      </c>
      <c r="C196" s="406">
        <f t="shared" si="54"/>
        <v>9.9699327065336713E-2</v>
      </c>
      <c r="D196" s="406">
        <f t="shared" si="55"/>
        <v>1.910571181450646E-3</v>
      </c>
      <c r="E196" s="406">
        <f t="shared" si="56"/>
        <v>1.0191633307634922</v>
      </c>
      <c r="F196" s="445">
        <f t="shared" si="57"/>
        <v>0.11004831389390464</v>
      </c>
      <c r="G196" s="274">
        <f t="shared" si="57"/>
        <v>0.11124700357125385</v>
      </c>
      <c r="H196" s="524">
        <f t="shared" si="58"/>
        <v>-1.1986896773492073E-3</v>
      </c>
      <c r="I196" s="275">
        <f t="shared" si="59"/>
        <v>-8.4384156471172811E-3</v>
      </c>
      <c r="J196" s="275">
        <f t="shared" si="60"/>
        <v>0.9233208093015165</v>
      </c>
      <c r="K196" s="445">
        <f t="shared" si="61"/>
        <v>0.11111111111111112</v>
      </c>
      <c r="L196" s="429">
        <f t="shared" si="62"/>
        <v>-9.5012128643237603E-3</v>
      </c>
      <c r="M196" s="433">
        <f t="shared" si="63"/>
        <v>0.91448908422108621</v>
      </c>
      <c r="N196"/>
    </row>
    <row r="197" spans="1:14" ht="15" customHeight="1">
      <c r="A197" s="481" t="s">
        <v>50</v>
      </c>
      <c r="B197" s="483">
        <f t="shared" si="54"/>
        <v>0.13827781269641737</v>
      </c>
      <c r="C197" s="409">
        <f t="shared" si="54"/>
        <v>0.13827781269641737</v>
      </c>
      <c r="D197" s="409">
        <f t="shared" si="55"/>
        <v>0</v>
      </c>
      <c r="E197" s="409">
        <f t="shared" si="56"/>
        <v>1</v>
      </c>
      <c r="F197" s="483">
        <f t="shared" si="57"/>
        <v>0.13964262078093978</v>
      </c>
      <c r="G197" s="276">
        <f t="shared" si="57"/>
        <v>0.13964262078093978</v>
      </c>
      <c r="H197" s="526">
        <f t="shared" si="58"/>
        <v>0</v>
      </c>
      <c r="I197" s="277">
        <f t="shared" si="59"/>
        <v>-1.364808084522412E-3</v>
      </c>
      <c r="J197" s="277">
        <f t="shared" si="60"/>
        <v>0.9902264217264769</v>
      </c>
      <c r="K197" s="483">
        <f t="shared" si="61"/>
        <v>0.14939434724091522</v>
      </c>
      <c r="L197" s="423">
        <f t="shared" si="62"/>
        <v>-1.1116534544497847E-2</v>
      </c>
      <c r="M197" s="435">
        <f t="shared" si="63"/>
        <v>0.92558932282376671</v>
      </c>
    </row>
    <row r="198" spans="1:14" ht="15" customHeight="1">
      <c r="A198" s="479" t="s">
        <v>55</v>
      </c>
      <c r="B198" s="445">
        <f t="shared" si="54"/>
        <v>7.7105263157894746E-2</v>
      </c>
      <c r="C198" s="406">
        <f t="shared" si="54"/>
        <v>7.7748691099476436E-2</v>
      </c>
      <c r="D198" s="406">
        <f t="shared" si="55"/>
        <v>-6.4342794158168959E-4</v>
      </c>
      <c r="E198" s="406">
        <f t="shared" si="56"/>
        <v>0.9917242601453129</v>
      </c>
      <c r="F198" s="445">
        <f t="shared" si="57"/>
        <v>8.5827814569536434E-2</v>
      </c>
      <c r="G198" s="274">
        <f t="shared" si="57"/>
        <v>8.4512683578104139E-2</v>
      </c>
      <c r="H198" s="524">
        <f t="shared" si="58"/>
        <v>1.3151309914322951E-3</v>
      </c>
      <c r="I198" s="275">
        <f t="shared" si="59"/>
        <v>-8.722551411641688E-3</v>
      </c>
      <c r="J198" s="275">
        <f t="shared" si="60"/>
        <v>0.8983715074723847</v>
      </c>
      <c r="K198" s="445">
        <f t="shared" si="61"/>
        <v>8.8667992047713723E-2</v>
      </c>
      <c r="L198" s="429">
        <f t="shared" si="62"/>
        <v>-1.1562728889818977E-2</v>
      </c>
      <c r="M198" s="433">
        <f t="shared" si="63"/>
        <v>0.86959523247580839</v>
      </c>
      <c r="N198" s="102"/>
    </row>
    <row r="199" spans="1:14" ht="15" customHeight="1">
      <c r="A199" s="481" t="s">
        <v>36</v>
      </c>
      <c r="B199" s="483">
        <f t="shared" si="54"/>
        <v>7.6158940397350994E-2</v>
      </c>
      <c r="C199" s="409">
        <f t="shared" si="54"/>
        <v>7.6158940397350994E-2</v>
      </c>
      <c r="D199" s="409">
        <f t="shared" si="55"/>
        <v>0</v>
      </c>
      <c r="E199" s="409">
        <f t="shared" si="56"/>
        <v>1</v>
      </c>
      <c r="F199" s="483">
        <f t="shared" si="57"/>
        <v>8.211920529801324E-2</v>
      </c>
      <c r="G199" s="276">
        <f t="shared" si="57"/>
        <v>8.211920529801324E-2</v>
      </c>
      <c r="H199" s="526">
        <f t="shared" si="58"/>
        <v>0</v>
      </c>
      <c r="I199" s="277">
        <f t="shared" si="59"/>
        <v>-5.960264900662246E-3</v>
      </c>
      <c r="J199" s="277">
        <f t="shared" si="60"/>
        <v>0.92741935483870974</v>
      </c>
      <c r="K199" s="483">
        <f t="shared" si="61"/>
        <v>8.8157894736842116E-2</v>
      </c>
      <c r="L199" s="423">
        <f t="shared" si="62"/>
        <v>-1.1998954339491122E-2</v>
      </c>
      <c r="M199" s="435">
        <f t="shared" si="63"/>
        <v>0.86389245823860816</v>
      </c>
    </row>
    <row r="200" spans="1:14" ht="15" customHeight="1">
      <c r="A200" s="481" t="s">
        <v>37</v>
      </c>
      <c r="B200" s="483">
        <f t="shared" si="54"/>
        <v>0.15011990407673859</v>
      </c>
      <c r="C200" s="409">
        <f t="shared" si="54"/>
        <v>0.14154589371980675</v>
      </c>
      <c r="D200" s="409">
        <f t="shared" si="55"/>
        <v>8.5740103569318382E-3</v>
      </c>
      <c r="E200" s="409">
        <f t="shared" si="56"/>
        <v>1.0605740663441943</v>
      </c>
      <c r="F200" s="483">
        <f t="shared" si="57"/>
        <v>0.15891758917589177</v>
      </c>
      <c r="G200" s="276">
        <f t="shared" si="57"/>
        <v>0.16629766297662976</v>
      </c>
      <c r="H200" s="526">
        <f t="shared" si="58"/>
        <v>-7.3800738007379907E-3</v>
      </c>
      <c r="I200" s="277">
        <f t="shared" si="59"/>
        <v>-8.7976850991531852E-3</v>
      </c>
      <c r="J200" s="277">
        <f t="shared" si="60"/>
        <v>0.94463995367173736</v>
      </c>
      <c r="K200" s="483">
        <f t="shared" si="61"/>
        <v>0.13407102418939784</v>
      </c>
      <c r="L200" s="423">
        <f t="shared" si="62"/>
        <v>1.6048879887340745E-2</v>
      </c>
      <c r="M200" s="435">
        <f t="shared" si="63"/>
        <v>1.1197043133247719</v>
      </c>
    </row>
    <row r="201" spans="1:14" ht="15" customHeight="1">
      <c r="A201" s="481" t="s">
        <v>30</v>
      </c>
      <c r="B201" s="483">
        <f t="shared" si="54"/>
        <v>7.0209973753280835E-2</v>
      </c>
      <c r="C201" s="409">
        <f t="shared" si="54"/>
        <v>6.8747271933653417E-2</v>
      </c>
      <c r="D201" s="409">
        <f t="shared" si="55"/>
        <v>1.4627018196274183E-3</v>
      </c>
      <c r="E201" s="409">
        <f t="shared" si="56"/>
        <v>1.0212765071032788</v>
      </c>
      <c r="F201" s="483">
        <f t="shared" si="57"/>
        <v>8.2179341657207722E-2</v>
      </c>
      <c r="G201" s="276">
        <f t="shared" si="57"/>
        <v>8.2899207248018122E-2</v>
      </c>
      <c r="H201" s="526">
        <f t="shared" si="58"/>
        <v>-7.1986559081040069E-4</v>
      </c>
      <c r="I201" s="277">
        <f t="shared" si="59"/>
        <v>-1.1969367903926886E-2</v>
      </c>
      <c r="J201" s="277">
        <f t="shared" si="60"/>
        <v>0.85435064746740907</v>
      </c>
      <c r="K201" s="483">
        <f t="shared" si="61"/>
        <v>0.1009980988593156</v>
      </c>
      <c r="L201" s="423">
        <f t="shared" si="62"/>
        <v>-3.0788125106034764E-2</v>
      </c>
      <c r="M201" s="435">
        <f t="shared" si="63"/>
        <v>0.69516134012660169</v>
      </c>
      <c r="N201" s="85"/>
    </row>
    <row r="202" spans="1:14" ht="15" customHeight="1">
      <c r="A202" s="481" t="s">
        <v>40</v>
      </c>
      <c r="B202" s="483">
        <f t="shared" si="54"/>
        <v>0.18349514563106795</v>
      </c>
      <c r="C202" s="409">
        <f t="shared" si="54"/>
        <v>0.18349514563106795</v>
      </c>
      <c r="D202" s="409">
        <f t="shared" si="55"/>
        <v>0</v>
      </c>
      <c r="E202" s="409">
        <f t="shared" si="56"/>
        <v>1</v>
      </c>
      <c r="F202" s="483">
        <f t="shared" si="57"/>
        <v>0.19292929292929292</v>
      </c>
      <c r="G202" s="276">
        <f t="shared" si="57"/>
        <v>0.19292929292929292</v>
      </c>
      <c r="H202" s="526">
        <f t="shared" si="58"/>
        <v>0</v>
      </c>
      <c r="I202" s="277">
        <f t="shared" si="59"/>
        <v>-9.4341472982249763E-3</v>
      </c>
      <c r="J202" s="277">
        <f t="shared" si="60"/>
        <v>0.95110049306155642</v>
      </c>
      <c r="K202" s="483">
        <f t="shared" si="61"/>
        <v>0.19169960474308301</v>
      </c>
      <c r="L202" s="423">
        <f t="shared" si="62"/>
        <v>-8.2044591120150612E-3</v>
      </c>
      <c r="M202" s="435">
        <f t="shared" si="63"/>
        <v>0.95720148133319982</v>
      </c>
      <c r="N202" s="85"/>
    </row>
    <row r="203" spans="1:14" ht="15" customHeight="1">
      <c r="A203" s="350" t="s">
        <v>23</v>
      </c>
      <c r="B203" s="484">
        <f t="shared" si="54"/>
        <v>0.13377483443708607</v>
      </c>
      <c r="C203" s="412">
        <f t="shared" si="54"/>
        <v>0.13377483443708607</v>
      </c>
      <c r="D203" s="412">
        <f t="shared" si="55"/>
        <v>0</v>
      </c>
      <c r="E203" s="412">
        <f t="shared" si="56"/>
        <v>1</v>
      </c>
      <c r="F203" s="484">
        <f t="shared" si="57"/>
        <v>0.17261055634807418</v>
      </c>
      <c r="G203" s="278">
        <f t="shared" si="57"/>
        <v>0.17261055634807415</v>
      </c>
      <c r="H203" s="527">
        <f t="shared" si="58"/>
        <v>0</v>
      </c>
      <c r="I203" s="271">
        <f t="shared" si="59"/>
        <v>-3.8835721910988108E-2</v>
      </c>
      <c r="J203" s="271">
        <f t="shared" si="60"/>
        <v>0.77500957801981274</v>
      </c>
      <c r="K203" s="484">
        <f t="shared" si="61"/>
        <v>0.15897799858055361</v>
      </c>
      <c r="L203" s="403">
        <f t="shared" si="62"/>
        <v>-2.5203164143467544E-2</v>
      </c>
      <c r="M203" s="436">
        <f t="shared" si="63"/>
        <v>0.84146759697256357</v>
      </c>
      <c r="N203" s="3"/>
    </row>
    <row r="204" spans="1:14" ht="15" customHeight="1">
      <c r="A204" s="479" t="s">
        <v>26</v>
      </c>
      <c r="B204" s="445">
        <f t="shared" si="54"/>
        <v>0.34139988236282665</v>
      </c>
      <c r="C204" s="406">
        <f t="shared" si="54"/>
        <v>0.34139988236282665</v>
      </c>
      <c r="D204" s="406">
        <f t="shared" si="55"/>
        <v>0</v>
      </c>
      <c r="E204" s="406">
        <f t="shared" si="56"/>
        <v>1</v>
      </c>
      <c r="F204" s="445">
        <f t="shared" si="57"/>
        <v>0.43645765998707176</v>
      </c>
      <c r="G204" s="274">
        <f t="shared" si="57"/>
        <v>0.43645765998707176</v>
      </c>
      <c r="H204" s="524">
        <f t="shared" si="58"/>
        <v>0</v>
      </c>
      <c r="I204" s="275">
        <f t="shared" si="59"/>
        <v>-9.505777762424511E-2</v>
      </c>
      <c r="J204" s="275">
        <f t="shared" si="60"/>
        <v>0.78220618781885787</v>
      </c>
      <c r="K204" s="445">
        <f t="shared" si="61"/>
        <v>0.50928735632183908</v>
      </c>
      <c r="L204" s="429">
        <f t="shared" si="62"/>
        <v>-0.16788747395901243</v>
      </c>
      <c r="M204" s="433">
        <f t="shared" si="63"/>
        <v>0.67034823881840566</v>
      </c>
      <c r="N204" s="102"/>
    </row>
    <row r="205" spans="1:14" ht="15" customHeight="1">
      <c r="A205" s="582" t="s">
        <v>99</v>
      </c>
      <c r="B205" s="575">
        <f>(B163-B178)/(B111-B126)</f>
        <v>0.14797407004993099</v>
      </c>
      <c r="C205" s="576">
        <f>(C163-C178)/(C111-C126)</f>
        <v>0.14529530380700176</v>
      </c>
      <c r="D205" s="576">
        <f>B205-C205</f>
        <v>2.6787662429292314E-3</v>
      </c>
      <c r="E205" s="576">
        <f>B205/C205</f>
        <v>1.0184367021695861</v>
      </c>
      <c r="F205" s="575">
        <f>(F163-F178)/(F111-F126)</f>
        <v>0.15213102054156125</v>
      </c>
      <c r="G205" s="578">
        <f>(G163-G178)/(G111-G126)</f>
        <v>0.15463742242625181</v>
      </c>
      <c r="H205" s="589">
        <f t="shared" si="58"/>
        <v>-2.5064018846905622E-3</v>
      </c>
      <c r="I205" s="578">
        <f>B205-F205</f>
        <v>-4.1569504916302569E-3</v>
      </c>
      <c r="J205" s="578">
        <f t="shared" si="60"/>
        <v>0.97267519486274268</v>
      </c>
      <c r="K205" s="575">
        <f>(K163-K178)/(K111-K126)</f>
        <v>0.13784112636885107</v>
      </c>
      <c r="L205" s="593">
        <f>B205-K205</f>
        <v>1.013294368107992E-2</v>
      </c>
      <c r="M205" s="581">
        <f>B205/K205</f>
        <v>1.0735117591390324</v>
      </c>
      <c r="N205" s="582"/>
    </row>
    <row r="206" spans="1:14" ht="15" customHeight="1">
      <c r="A206" s="479" t="s">
        <v>32</v>
      </c>
      <c r="B206" s="445">
        <f t="shared" ref="B206:C208" si="64">B181/(B129+B51)</f>
        <v>5.4992764109985527E-2</v>
      </c>
      <c r="C206" s="406">
        <f t="shared" si="64"/>
        <v>5.7415297220531548E-2</v>
      </c>
      <c r="D206" s="406">
        <f t="shared" si="55"/>
        <v>-2.4225331105460213E-3</v>
      </c>
      <c r="E206" s="406">
        <f t="shared" si="56"/>
        <v>0.95780683497568431</v>
      </c>
      <c r="F206" s="445">
        <f t="shared" ref="F206:G208" si="65">F181/(F129+F51)</f>
        <v>6.1168529846024049E-2</v>
      </c>
      <c r="G206" s="274">
        <f t="shared" si="65"/>
        <v>5.1260504201680678E-2</v>
      </c>
      <c r="H206" s="524">
        <f t="shared" si="58"/>
        <v>9.9080256443433712E-3</v>
      </c>
      <c r="I206" s="275">
        <f t="shared" si="59"/>
        <v>-6.1757657360385215E-3</v>
      </c>
      <c r="J206" s="275">
        <f t="shared" si="60"/>
        <v>0.89903687808772892</v>
      </c>
      <c r="K206" s="445">
        <f>K181/(K129+K51)</f>
        <v>6.3449289563939248E-2</v>
      </c>
      <c r="L206" s="429">
        <f t="shared" si="62"/>
        <v>-8.4565254539537213E-3</v>
      </c>
      <c r="M206" s="433">
        <f t="shared" si="63"/>
        <v>0.8667199347373008</v>
      </c>
      <c r="N206" s="102"/>
    </row>
    <row r="207" spans="1:14" ht="15" customHeight="1">
      <c r="A207" s="481" t="s">
        <v>35</v>
      </c>
      <c r="B207" s="483">
        <f t="shared" si="64"/>
        <v>4.157706093189964E-2</v>
      </c>
      <c r="C207" s="409">
        <f t="shared" si="64"/>
        <v>4.4366197183098595E-2</v>
      </c>
      <c r="D207" s="409">
        <f t="shared" si="55"/>
        <v>-2.7891362511989551E-3</v>
      </c>
      <c r="E207" s="409">
        <f t="shared" si="56"/>
        <v>0.93713375433805535</v>
      </c>
      <c r="F207" s="483">
        <f t="shared" si="65"/>
        <v>5.5197132616487461E-2</v>
      </c>
      <c r="G207" s="276">
        <f t="shared" si="65"/>
        <v>4.0282685512367487E-2</v>
      </c>
      <c r="H207" s="526">
        <f t="shared" si="58"/>
        <v>1.4914447104119974E-2</v>
      </c>
      <c r="I207" s="277">
        <f t="shared" si="59"/>
        <v>-1.3620071684587821E-2</v>
      </c>
      <c r="J207" s="277">
        <f t="shared" si="60"/>
        <v>0.75324675324675316</v>
      </c>
      <c r="K207" s="483">
        <f>K182/(K130+K52)</f>
        <v>5.914893617021276E-2</v>
      </c>
      <c r="L207" s="423">
        <f t="shared" si="62"/>
        <v>-1.757187523831312E-2</v>
      </c>
      <c r="M207" s="435">
        <f t="shared" si="63"/>
        <v>0.70292153374074939</v>
      </c>
      <c r="N207" s="85"/>
    </row>
    <row r="208" spans="1:14" ht="15" customHeight="1">
      <c r="A208" s="619" t="s">
        <v>97</v>
      </c>
      <c r="B208" s="602">
        <f t="shared" si="64"/>
        <v>7.3277967757694198E-2</v>
      </c>
      <c r="C208" s="604">
        <f t="shared" si="64"/>
        <v>7.515557683101963E-2</v>
      </c>
      <c r="D208" s="604">
        <f>B208-C208</f>
        <v>-1.8776090733254314E-3</v>
      </c>
      <c r="E208" s="604">
        <f>B208/C208</f>
        <v>0.97501703596065714</v>
      </c>
      <c r="F208" s="602">
        <f t="shared" si="65"/>
        <v>6.9707842132239878E-2</v>
      </c>
      <c r="G208" s="605">
        <f t="shared" si="65"/>
        <v>6.7357512953367893E-2</v>
      </c>
      <c r="H208" s="623">
        <f t="shared" si="58"/>
        <v>2.3503291788719849E-3</v>
      </c>
      <c r="I208" s="606">
        <f>B208-F208</f>
        <v>3.5701256254543207E-3</v>
      </c>
      <c r="J208" s="606">
        <f t="shared" si="60"/>
        <v>1.0512155521710396</v>
      </c>
      <c r="K208" s="602">
        <f>K183/(K131+K53)</f>
        <v>6.9284064665127043E-2</v>
      </c>
      <c r="L208" s="629">
        <f>B208-K208</f>
        <v>3.9939030925671554E-3</v>
      </c>
      <c r="M208" s="608">
        <f>B208/K208</f>
        <v>1.0576453346360526</v>
      </c>
      <c r="N208" s="625"/>
    </row>
  </sheetData>
  <pageMargins left="0.7" right="0.7" top="0.75" bottom="0.75" header="0.3" footer="0.3"/>
  <pageSetup scale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4"/>
  <sheetViews>
    <sheetView topLeftCell="A196" zoomScale="92" zoomScaleNormal="92" workbookViewId="0">
      <selection activeCell="B203" sqref="B203:M205"/>
    </sheetView>
  </sheetViews>
  <sheetFormatPr defaultRowHeight="13.2"/>
  <cols>
    <col min="1" max="1" width="35.6640625" style="18" customWidth="1"/>
    <col min="2" max="9" width="15.6640625" customWidth="1"/>
    <col min="10" max="11" width="15.6640625" style="127" customWidth="1"/>
    <col min="12" max="13" width="15.6640625" customWidth="1"/>
  </cols>
  <sheetData>
    <row r="1" spans="1:13" ht="21">
      <c r="A1" s="492" t="s">
        <v>419</v>
      </c>
    </row>
    <row r="3" spans="1:13" ht="15.6">
      <c r="A3" s="493" t="s">
        <v>420</v>
      </c>
    </row>
    <row r="4" spans="1:13">
      <c r="A4" s="494"/>
      <c r="B4" s="21"/>
      <c r="C4" s="21"/>
      <c r="D4" s="21"/>
      <c r="E4" s="21"/>
      <c r="F4" s="21"/>
      <c r="G4" s="21"/>
      <c r="H4" s="21"/>
      <c r="I4" s="21"/>
      <c r="J4" s="128"/>
      <c r="K4" s="128"/>
      <c r="L4" s="21"/>
      <c r="M4" s="21"/>
    </row>
    <row r="5" spans="1:13" s="193" customFormat="1" ht="60" customHeight="1">
      <c r="A5" s="477" t="s">
        <v>43</v>
      </c>
      <c r="B5" s="332" t="s">
        <v>421</v>
      </c>
      <c r="C5" s="372" t="s">
        <v>422</v>
      </c>
      <c r="D5" s="373" t="s">
        <v>348</v>
      </c>
      <c r="E5" s="374" t="s">
        <v>349</v>
      </c>
      <c r="F5" s="332" t="s">
        <v>395</v>
      </c>
      <c r="G5" s="120" t="s">
        <v>403</v>
      </c>
      <c r="H5" s="254" t="s">
        <v>404</v>
      </c>
      <c r="I5" s="369" t="s">
        <v>350</v>
      </c>
      <c r="J5" s="500" t="s">
        <v>254</v>
      </c>
      <c r="K5" s="501" t="s">
        <v>134</v>
      </c>
      <c r="L5" s="459" t="s">
        <v>423</v>
      </c>
      <c r="M5" s="503" t="s">
        <v>424</v>
      </c>
    </row>
    <row r="6" spans="1:13">
      <c r="A6" s="478"/>
      <c r="B6" s="333" t="s">
        <v>16</v>
      </c>
      <c r="C6" s="20" t="s">
        <v>16</v>
      </c>
      <c r="D6" s="375" t="s">
        <v>16</v>
      </c>
      <c r="E6" s="376" t="s">
        <v>1</v>
      </c>
      <c r="F6" s="333" t="s">
        <v>16</v>
      </c>
      <c r="G6" s="27" t="s">
        <v>16</v>
      </c>
      <c r="H6" s="6" t="s">
        <v>16</v>
      </c>
      <c r="I6" s="27" t="s">
        <v>16</v>
      </c>
      <c r="J6" s="6" t="s">
        <v>1</v>
      </c>
      <c r="K6" s="338" t="s">
        <v>16</v>
      </c>
      <c r="L6" s="16" t="s">
        <v>16</v>
      </c>
      <c r="M6" s="402" t="s">
        <v>1</v>
      </c>
    </row>
    <row r="7" spans="1:13" ht="15" customHeight="1">
      <c r="A7" s="479" t="s">
        <v>17</v>
      </c>
      <c r="B7" s="108">
        <v>1316.52</v>
      </c>
      <c r="C7" s="706">
        <v>1314.15</v>
      </c>
      <c r="D7" s="457">
        <f>B7-C7</f>
        <v>2.3699999999998909</v>
      </c>
      <c r="E7" s="458">
        <f>B7/C7</f>
        <v>1.0018034470950803</v>
      </c>
      <c r="F7" s="282">
        <v>1364.48</v>
      </c>
      <c r="G7" s="707">
        <v>1363.83</v>
      </c>
      <c r="H7" s="285">
        <f>F7-G7</f>
        <v>0.65000000000009095</v>
      </c>
      <c r="I7" s="250">
        <f>B7-F7</f>
        <v>-47.960000000000036</v>
      </c>
      <c r="J7" s="286">
        <f>B7/F7</f>
        <v>0.96485107879924947</v>
      </c>
      <c r="K7" s="109">
        <v>1260.21</v>
      </c>
      <c r="L7" s="392">
        <f>B7-K7</f>
        <v>56.309999999999945</v>
      </c>
      <c r="M7" s="393">
        <f>B7/K7</f>
        <v>1.044683029018973</v>
      </c>
    </row>
    <row r="8" spans="1:13" ht="15" customHeight="1">
      <c r="A8" s="479" t="s">
        <v>18</v>
      </c>
      <c r="B8" s="113">
        <v>373.86</v>
      </c>
      <c r="C8" s="708">
        <v>373.05</v>
      </c>
      <c r="D8" s="378">
        <f t="shared" ref="D8:D28" si="0">B8-C8</f>
        <v>0.81000000000000227</v>
      </c>
      <c r="E8" s="379">
        <f t="shared" ref="E8:E28" si="1">B8/C8</f>
        <v>1.0021712907117009</v>
      </c>
      <c r="F8" s="284">
        <v>402.6</v>
      </c>
      <c r="G8" s="709">
        <v>402.6</v>
      </c>
      <c r="H8" s="255">
        <f t="shared" ref="H8:H28" si="2">F8-G8</f>
        <v>0</v>
      </c>
      <c r="I8" s="251">
        <f t="shared" ref="I8:I28" si="3">B8-F8</f>
        <v>-28.740000000000009</v>
      </c>
      <c r="J8" s="283">
        <f t="shared" ref="J8:J28" si="4">B8/F8</f>
        <v>0.92861400894187773</v>
      </c>
      <c r="K8" s="114">
        <v>367.01</v>
      </c>
      <c r="L8" s="394">
        <f t="shared" ref="L8:L28" si="5">B8-K8</f>
        <v>6.8500000000000227</v>
      </c>
      <c r="M8" s="395">
        <f t="shared" ref="M8:M28" si="6">B8/K8</f>
        <v>1.0186643415710743</v>
      </c>
    </row>
    <row r="9" spans="1:13" ht="15" customHeight="1">
      <c r="A9" s="480" t="s">
        <v>19</v>
      </c>
      <c r="B9" s="364">
        <v>942.66</v>
      </c>
      <c r="C9" s="710">
        <v>941.12</v>
      </c>
      <c r="D9" s="381">
        <f t="shared" si="0"/>
        <v>1.5399999999999636</v>
      </c>
      <c r="E9" s="382">
        <f t="shared" si="1"/>
        <v>1.0016363481808908</v>
      </c>
      <c r="F9" s="491">
        <v>961.88</v>
      </c>
      <c r="G9" s="711">
        <v>961.23</v>
      </c>
      <c r="H9" s="366">
        <f t="shared" si="2"/>
        <v>0.64999999999997726</v>
      </c>
      <c r="I9" s="365">
        <f t="shared" si="3"/>
        <v>-19.220000000000027</v>
      </c>
      <c r="J9" s="367">
        <f t="shared" si="4"/>
        <v>0.98001829750072766</v>
      </c>
      <c r="K9" s="424">
        <v>893.2</v>
      </c>
      <c r="L9" s="396">
        <f t="shared" si="5"/>
        <v>49.459999999999923</v>
      </c>
      <c r="M9" s="397">
        <f t="shared" si="6"/>
        <v>1.0553739364084191</v>
      </c>
    </row>
    <row r="10" spans="1:13" ht="15" customHeight="1">
      <c r="A10" s="479" t="s">
        <v>20</v>
      </c>
      <c r="B10" s="113">
        <v>196.33</v>
      </c>
      <c r="C10" s="708">
        <v>193.89</v>
      </c>
      <c r="D10" s="378">
        <f t="shared" si="0"/>
        <v>2.4400000000000261</v>
      </c>
      <c r="E10" s="379">
        <f t="shared" si="1"/>
        <v>1.0125844551034093</v>
      </c>
      <c r="F10" s="284">
        <v>210.36</v>
      </c>
      <c r="G10" s="709">
        <v>209.73</v>
      </c>
      <c r="H10" s="255">
        <f t="shared" si="2"/>
        <v>0.63000000000002387</v>
      </c>
      <c r="I10" s="251">
        <f t="shared" si="3"/>
        <v>-14.030000000000001</v>
      </c>
      <c r="J10" s="283">
        <f t="shared" si="4"/>
        <v>0.9333048108005324</v>
      </c>
      <c r="K10" s="114">
        <v>153.91</v>
      </c>
      <c r="L10" s="394">
        <f t="shared" si="5"/>
        <v>42.420000000000016</v>
      </c>
      <c r="M10" s="395">
        <f t="shared" si="6"/>
        <v>1.2756156195179003</v>
      </c>
    </row>
    <row r="11" spans="1:13" s="3" customFormat="1" ht="15" customHeight="1">
      <c r="A11" s="481" t="s">
        <v>21</v>
      </c>
      <c r="B11" s="99">
        <v>49</v>
      </c>
      <c r="C11" s="712">
        <v>47.25</v>
      </c>
      <c r="D11" s="384">
        <f t="shared" si="0"/>
        <v>1.75</v>
      </c>
      <c r="E11" s="385">
        <f t="shared" si="1"/>
        <v>1.037037037037037</v>
      </c>
      <c r="F11" s="287">
        <v>48.57</v>
      </c>
      <c r="G11" s="713">
        <v>48.57</v>
      </c>
      <c r="H11" s="196">
        <f t="shared" si="2"/>
        <v>0</v>
      </c>
      <c r="I11" s="252">
        <f t="shared" si="3"/>
        <v>0.42999999999999972</v>
      </c>
      <c r="J11" s="288">
        <f t="shared" si="4"/>
        <v>1.008853201564752</v>
      </c>
      <c r="K11" s="105">
        <v>37.94</v>
      </c>
      <c r="L11" s="453">
        <f t="shared" si="5"/>
        <v>11.060000000000002</v>
      </c>
      <c r="M11" s="454">
        <f t="shared" si="6"/>
        <v>1.2915129151291513</v>
      </c>
    </row>
    <row r="12" spans="1:13" s="3" customFormat="1" ht="15" customHeight="1">
      <c r="A12" s="481" t="s">
        <v>22</v>
      </c>
      <c r="B12" s="99">
        <v>11.43</v>
      </c>
      <c r="C12" s="712">
        <v>11.43</v>
      </c>
      <c r="D12" s="384">
        <f t="shared" si="0"/>
        <v>0</v>
      </c>
      <c r="E12" s="385">
        <f t="shared" si="1"/>
        <v>1</v>
      </c>
      <c r="F12" s="287">
        <v>16.91</v>
      </c>
      <c r="G12" s="713">
        <v>16.91</v>
      </c>
      <c r="H12" s="196">
        <f t="shared" si="2"/>
        <v>0</v>
      </c>
      <c r="I12" s="252">
        <f t="shared" si="3"/>
        <v>-5.48</v>
      </c>
      <c r="J12" s="288">
        <f t="shared" si="4"/>
        <v>0.67593140153755171</v>
      </c>
      <c r="K12" s="105">
        <v>12.54</v>
      </c>
      <c r="L12" s="453">
        <f t="shared" si="5"/>
        <v>-1.1099999999999994</v>
      </c>
      <c r="M12" s="454">
        <f t="shared" si="6"/>
        <v>0.91148325358851678</v>
      </c>
    </row>
    <row r="13" spans="1:13" s="3" customFormat="1" ht="15" customHeight="1">
      <c r="A13" s="481" t="s">
        <v>25</v>
      </c>
      <c r="B13" s="99">
        <v>97.6</v>
      </c>
      <c r="C13" s="712">
        <v>97.6</v>
      </c>
      <c r="D13" s="384">
        <f t="shared" si="0"/>
        <v>0</v>
      </c>
      <c r="E13" s="385">
        <f t="shared" si="1"/>
        <v>1</v>
      </c>
      <c r="F13" s="287">
        <v>101.35</v>
      </c>
      <c r="G13" s="713">
        <v>101.35</v>
      </c>
      <c r="H13" s="196">
        <f t="shared" si="2"/>
        <v>0</v>
      </c>
      <c r="I13" s="252">
        <f t="shared" si="3"/>
        <v>-3.75</v>
      </c>
      <c r="J13" s="288">
        <f t="shared" si="4"/>
        <v>0.96299950666008882</v>
      </c>
      <c r="K13" s="105">
        <v>69.13</v>
      </c>
      <c r="L13" s="453">
        <f t="shared" si="5"/>
        <v>28.47</v>
      </c>
      <c r="M13" s="454">
        <f t="shared" si="6"/>
        <v>1.4118327788225082</v>
      </c>
    </row>
    <row r="14" spans="1:13" s="3" customFormat="1" ht="15" customHeight="1">
      <c r="A14" s="350" t="s">
        <v>23</v>
      </c>
      <c r="B14" s="81">
        <v>25.36</v>
      </c>
      <c r="C14" s="714">
        <v>24.57</v>
      </c>
      <c r="D14" s="387">
        <f t="shared" si="0"/>
        <v>0.78999999999999915</v>
      </c>
      <c r="E14" s="388">
        <f t="shared" si="1"/>
        <v>1.0321530321530321</v>
      </c>
      <c r="F14" s="291">
        <v>25.82</v>
      </c>
      <c r="G14" s="715">
        <v>25.63</v>
      </c>
      <c r="H14" s="200">
        <f t="shared" si="2"/>
        <v>0.19000000000000128</v>
      </c>
      <c r="I14" s="253">
        <f t="shared" si="3"/>
        <v>-0.46000000000000085</v>
      </c>
      <c r="J14" s="292">
        <f t="shared" si="4"/>
        <v>0.98218435321456232</v>
      </c>
      <c r="K14" s="106">
        <v>25.62</v>
      </c>
      <c r="L14" s="249">
        <f t="shared" si="5"/>
        <v>-0.26000000000000156</v>
      </c>
      <c r="M14" s="455">
        <f t="shared" si="6"/>
        <v>0.98985167837626853</v>
      </c>
    </row>
    <row r="15" spans="1:13" ht="15" customHeight="1">
      <c r="A15" s="479" t="s">
        <v>24</v>
      </c>
      <c r="B15" s="113">
        <v>244.42</v>
      </c>
      <c r="C15" s="708">
        <v>243.59</v>
      </c>
      <c r="D15" s="378">
        <f t="shared" si="0"/>
        <v>0.82999999999998408</v>
      </c>
      <c r="E15" s="379">
        <f t="shared" si="1"/>
        <v>1.0034073648343527</v>
      </c>
      <c r="F15" s="284">
        <v>242.56</v>
      </c>
      <c r="G15" s="709">
        <v>242.62</v>
      </c>
      <c r="H15" s="255">
        <f t="shared" si="2"/>
        <v>-6.0000000000002274E-2</v>
      </c>
      <c r="I15" s="251">
        <f t="shared" si="3"/>
        <v>1.8599999999999852</v>
      </c>
      <c r="J15" s="283">
        <f t="shared" si="4"/>
        <v>1.0076682058047493</v>
      </c>
      <c r="K15" s="114">
        <v>246.12</v>
      </c>
      <c r="L15" s="394">
        <f t="shared" si="5"/>
        <v>-1.7000000000000171</v>
      </c>
      <c r="M15" s="395">
        <f t="shared" si="6"/>
        <v>0.99309280026003566</v>
      </c>
    </row>
    <row r="16" spans="1:13" s="3" customFormat="1" ht="15" customHeight="1">
      <c r="A16" s="481" t="s">
        <v>55</v>
      </c>
      <c r="B16" s="99">
        <v>150.19</v>
      </c>
      <c r="C16" s="712">
        <v>150.37</v>
      </c>
      <c r="D16" s="384">
        <f t="shared" si="0"/>
        <v>-0.18000000000000682</v>
      </c>
      <c r="E16" s="385">
        <f t="shared" si="1"/>
        <v>0.99880295271663222</v>
      </c>
      <c r="F16" s="287">
        <v>152.16999999999999</v>
      </c>
      <c r="G16" s="713">
        <v>152.21</v>
      </c>
      <c r="H16" s="196">
        <f t="shared" si="2"/>
        <v>-4.0000000000020464E-2</v>
      </c>
      <c r="I16" s="252">
        <f t="shared" si="3"/>
        <v>-1.9799999999999898</v>
      </c>
      <c r="J16" s="288">
        <f t="shared" si="4"/>
        <v>0.98698823684037595</v>
      </c>
      <c r="K16" s="105">
        <v>152.66</v>
      </c>
      <c r="L16" s="453">
        <f t="shared" si="5"/>
        <v>-2.4699999999999989</v>
      </c>
      <c r="M16" s="454">
        <f t="shared" si="6"/>
        <v>0.98382025415957031</v>
      </c>
    </row>
    <row r="17" spans="1:13" s="3" customFormat="1" ht="15" customHeight="1">
      <c r="A17" s="481" t="s">
        <v>36</v>
      </c>
      <c r="B17" s="99">
        <v>0.17</v>
      </c>
      <c r="C17" s="712">
        <v>0.17</v>
      </c>
      <c r="D17" s="384">
        <f t="shared" si="0"/>
        <v>0</v>
      </c>
      <c r="E17" s="385">
        <f t="shared" si="1"/>
        <v>1</v>
      </c>
      <c r="F17" s="287">
        <v>0.17</v>
      </c>
      <c r="G17" s="713">
        <v>0.17</v>
      </c>
      <c r="H17" s="196">
        <f t="shared" si="2"/>
        <v>0</v>
      </c>
      <c r="I17" s="252">
        <f t="shared" si="3"/>
        <v>0</v>
      </c>
      <c r="J17" s="288">
        <f t="shared" si="4"/>
        <v>1</v>
      </c>
      <c r="K17" s="105">
        <v>0.18</v>
      </c>
      <c r="L17" s="453">
        <f t="shared" si="5"/>
        <v>-9.9999999999999811E-3</v>
      </c>
      <c r="M17" s="454">
        <f t="shared" si="6"/>
        <v>0.94444444444444453</v>
      </c>
    </row>
    <row r="18" spans="1:13" s="3" customFormat="1" ht="15" customHeight="1">
      <c r="A18" s="481" t="s">
        <v>37</v>
      </c>
      <c r="B18" s="99">
        <v>32.83</v>
      </c>
      <c r="C18" s="712">
        <v>31.83</v>
      </c>
      <c r="D18" s="384">
        <f t="shared" si="0"/>
        <v>1</v>
      </c>
      <c r="E18" s="385">
        <f t="shared" si="1"/>
        <v>1.0314169022934339</v>
      </c>
      <c r="F18" s="287">
        <v>33.5</v>
      </c>
      <c r="G18" s="713">
        <v>33.5</v>
      </c>
      <c r="H18" s="196">
        <f t="shared" si="2"/>
        <v>0</v>
      </c>
      <c r="I18" s="252">
        <f t="shared" si="3"/>
        <v>-0.67000000000000171</v>
      </c>
      <c r="J18" s="288">
        <f t="shared" si="4"/>
        <v>0.98</v>
      </c>
      <c r="K18" s="105">
        <v>32.380000000000003</v>
      </c>
      <c r="L18" s="453">
        <f t="shared" si="5"/>
        <v>0.44999999999999574</v>
      </c>
      <c r="M18" s="454">
        <f t="shared" si="6"/>
        <v>1.0138974675725756</v>
      </c>
    </row>
    <row r="19" spans="1:13" s="3" customFormat="1" ht="15" customHeight="1">
      <c r="A19" s="481" t="s">
        <v>38</v>
      </c>
      <c r="B19" s="99">
        <v>30.32</v>
      </c>
      <c r="C19" s="712">
        <v>30.32</v>
      </c>
      <c r="D19" s="384">
        <f t="shared" si="0"/>
        <v>0</v>
      </c>
      <c r="E19" s="385">
        <f t="shared" si="1"/>
        <v>1</v>
      </c>
      <c r="F19" s="287">
        <v>26.21</v>
      </c>
      <c r="G19" s="713">
        <v>26.21</v>
      </c>
      <c r="H19" s="196">
        <f t="shared" si="2"/>
        <v>0</v>
      </c>
      <c r="I19" s="252">
        <f t="shared" si="3"/>
        <v>4.1099999999999994</v>
      </c>
      <c r="J19" s="288">
        <f t="shared" si="4"/>
        <v>1.156810377718428</v>
      </c>
      <c r="K19" s="105">
        <v>32.770000000000003</v>
      </c>
      <c r="L19" s="453">
        <f t="shared" si="5"/>
        <v>-2.4500000000000028</v>
      </c>
      <c r="M19" s="454">
        <f t="shared" si="6"/>
        <v>0.92523649679584974</v>
      </c>
    </row>
    <row r="20" spans="1:13" s="3" customFormat="1" ht="15" customHeight="1">
      <c r="A20" s="481" t="s">
        <v>39</v>
      </c>
      <c r="B20" s="99">
        <v>0.36</v>
      </c>
      <c r="C20" s="712">
        <v>0.36</v>
      </c>
      <c r="D20" s="384">
        <f t="shared" si="0"/>
        <v>0</v>
      </c>
      <c r="E20" s="385">
        <f t="shared" si="1"/>
        <v>1</v>
      </c>
      <c r="F20" s="287">
        <v>0.36</v>
      </c>
      <c r="G20" s="713">
        <v>0.36</v>
      </c>
      <c r="H20" s="196">
        <f t="shared" si="2"/>
        <v>0</v>
      </c>
      <c r="I20" s="252">
        <f t="shared" si="3"/>
        <v>0</v>
      </c>
      <c r="J20" s="288">
        <f t="shared" si="4"/>
        <v>1</v>
      </c>
      <c r="K20" s="105">
        <v>0.36</v>
      </c>
      <c r="L20" s="453">
        <f t="shared" si="5"/>
        <v>0</v>
      </c>
      <c r="M20" s="454">
        <f t="shared" si="6"/>
        <v>1</v>
      </c>
    </row>
    <row r="21" spans="1:13" s="98" customFormat="1" ht="15" customHeight="1">
      <c r="A21" s="481" t="s">
        <v>30</v>
      </c>
      <c r="B21" s="99">
        <v>30.26</v>
      </c>
      <c r="C21" s="712">
        <v>30.26</v>
      </c>
      <c r="D21" s="384">
        <f t="shared" si="0"/>
        <v>0</v>
      </c>
      <c r="E21" s="385">
        <f t="shared" si="1"/>
        <v>1</v>
      </c>
      <c r="F21" s="287">
        <v>29.86</v>
      </c>
      <c r="G21" s="713">
        <v>29.89</v>
      </c>
      <c r="H21" s="196">
        <f t="shared" si="2"/>
        <v>-3.0000000000001137E-2</v>
      </c>
      <c r="I21" s="252">
        <f t="shared" si="3"/>
        <v>0.40000000000000213</v>
      </c>
      <c r="J21" s="288">
        <f t="shared" si="4"/>
        <v>1.013395847287341</v>
      </c>
      <c r="K21" s="105">
        <v>27.51</v>
      </c>
      <c r="L21" s="453">
        <f t="shared" si="5"/>
        <v>2.75</v>
      </c>
      <c r="M21" s="454">
        <f t="shared" si="6"/>
        <v>1.0999636495819702</v>
      </c>
    </row>
    <row r="22" spans="1:13" s="98" customFormat="1" ht="15" customHeight="1">
      <c r="A22" s="350" t="s">
        <v>40</v>
      </c>
      <c r="B22" s="81">
        <v>0.2</v>
      </c>
      <c r="C22" s="714">
        <v>0.2</v>
      </c>
      <c r="D22" s="387">
        <f t="shared" si="0"/>
        <v>0</v>
      </c>
      <c r="E22" s="388">
        <f t="shared" si="1"/>
        <v>1</v>
      </c>
      <c r="F22" s="291">
        <v>0.2</v>
      </c>
      <c r="G22" s="715">
        <v>0.2</v>
      </c>
      <c r="H22" s="200">
        <f t="shared" si="2"/>
        <v>0</v>
      </c>
      <c r="I22" s="253">
        <f t="shared" si="3"/>
        <v>0</v>
      </c>
      <c r="J22" s="292">
        <f t="shared" si="4"/>
        <v>1</v>
      </c>
      <c r="K22" s="106">
        <v>0.19</v>
      </c>
      <c r="L22" s="249">
        <f t="shared" si="5"/>
        <v>1.0000000000000009E-2</v>
      </c>
      <c r="M22" s="455">
        <f t="shared" si="6"/>
        <v>1.0526315789473684</v>
      </c>
    </row>
    <row r="23" spans="1:13" ht="15" customHeight="1">
      <c r="A23" s="479" t="s">
        <v>26</v>
      </c>
      <c r="B23" s="113">
        <v>223.04</v>
      </c>
      <c r="C23" s="708">
        <v>223.04</v>
      </c>
      <c r="D23" s="378">
        <f t="shared" si="0"/>
        <v>0</v>
      </c>
      <c r="E23" s="379">
        <f t="shared" si="1"/>
        <v>1</v>
      </c>
      <c r="F23" s="284">
        <v>227.44</v>
      </c>
      <c r="G23" s="709">
        <v>227.44</v>
      </c>
      <c r="H23" s="255">
        <f t="shared" si="2"/>
        <v>0</v>
      </c>
      <c r="I23" s="251">
        <f t="shared" si="3"/>
        <v>-4.4000000000000057</v>
      </c>
      <c r="J23" s="283">
        <f t="shared" si="4"/>
        <v>0.98065423848047839</v>
      </c>
      <c r="K23" s="114">
        <v>231.4</v>
      </c>
      <c r="L23" s="394">
        <f t="shared" si="5"/>
        <v>-8.3600000000000136</v>
      </c>
      <c r="M23" s="395">
        <f t="shared" si="6"/>
        <v>0.96387208297320648</v>
      </c>
    </row>
    <row r="24" spans="1:13" s="630" customFormat="1" ht="15" customHeight="1">
      <c r="A24" s="685" t="s">
        <v>102</v>
      </c>
      <c r="B24" s="670">
        <f>B7-B23</f>
        <v>1093.48</v>
      </c>
      <c r="C24" s="721">
        <v>1091.1100000000001</v>
      </c>
      <c r="D24" s="672">
        <f>B24-C24</f>
        <v>2.3699999999998909</v>
      </c>
      <c r="E24" s="657">
        <f>B24/C24</f>
        <v>1.0021720999715884</v>
      </c>
      <c r="F24" s="673">
        <f>F7-F23</f>
        <v>1137.04</v>
      </c>
      <c r="G24" s="722">
        <v>1136.3899999999999</v>
      </c>
      <c r="H24" s="675">
        <f>F24-G24</f>
        <v>0.65000000000009095</v>
      </c>
      <c r="I24" s="674">
        <f>B24-F24</f>
        <v>-43.559999999999945</v>
      </c>
      <c r="J24" s="659">
        <f>B24/F24</f>
        <v>0.96169000211074374</v>
      </c>
      <c r="K24" s="686">
        <f>K7-K23</f>
        <v>1028.81</v>
      </c>
      <c r="L24" s="676">
        <f>B24-K24</f>
        <v>64.670000000000073</v>
      </c>
      <c r="M24" s="661">
        <f>B24/K24</f>
        <v>1.0628590313080162</v>
      </c>
    </row>
    <row r="25" spans="1:13" s="654" customFormat="1" ht="15" customHeight="1">
      <c r="A25" s="631" t="s">
        <v>103</v>
      </c>
      <c r="B25" s="575">
        <f>B23/B7</f>
        <v>0.16941634004800535</v>
      </c>
      <c r="C25" s="718">
        <v>0.16972187345432407</v>
      </c>
      <c r="D25" s="576">
        <f>B25-C25</f>
        <v>-3.0553340631872539E-4</v>
      </c>
      <c r="E25" s="576">
        <f>B25/C25</f>
        <v>0.99819979947133364</v>
      </c>
      <c r="F25" s="592">
        <f>F23/F7</f>
        <v>0.16668621013133209</v>
      </c>
      <c r="G25" s="719">
        <v>0.16676565261066262</v>
      </c>
      <c r="H25" s="578">
        <f>F25-G25</f>
        <v>-7.9442479330532612E-5</v>
      </c>
      <c r="I25" s="577">
        <f>B25-F25</f>
        <v>2.7301299166732629E-3</v>
      </c>
      <c r="J25" s="578">
        <f>B25/F25</f>
        <v>1.0163788589021383</v>
      </c>
      <c r="K25" s="600">
        <f>K23/K7</f>
        <v>0.18362019028574603</v>
      </c>
      <c r="L25" s="580">
        <f>B25-K25</f>
        <v>-1.4203850237740678E-2</v>
      </c>
      <c r="M25" s="581">
        <f>B25/K25</f>
        <v>0.92264548786472267</v>
      </c>
    </row>
    <row r="26" spans="1:13" s="102" customFormat="1" ht="15" customHeight="1">
      <c r="A26" s="479" t="s">
        <v>32</v>
      </c>
      <c r="B26" s="113">
        <v>94.35</v>
      </c>
      <c r="C26" s="708">
        <v>93.89</v>
      </c>
      <c r="D26" s="378">
        <f t="shared" si="0"/>
        <v>0.45999999999999375</v>
      </c>
      <c r="E26" s="379">
        <f t="shared" si="1"/>
        <v>1.0048993503035466</v>
      </c>
      <c r="F26" s="284">
        <v>93.25</v>
      </c>
      <c r="G26" s="709">
        <v>93.25</v>
      </c>
      <c r="H26" s="255">
        <f t="shared" si="2"/>
        <v>0</v>
      </c>
      <c r="I26" s="251">
        <f t="shared" si="3"/>
        <v>1.0999999999999943</v>
      </c>
      <c r="J26" s="283">
        <f t="shared" si="4"/>
        <v>1.0117962466487935</v>
      </c>
      <c r="K26" s="284">
        <v>82.55</v>
      </c>
      <c r="L26" s="394">
        <f t="shared" si="5"/>
        <v>11.799999999999997</v>
      </c>
      <c r="M26" s="395">
        <f t="shared" si="6"/>
        <v>1.1429436705027256</v>
      </c>
    </row>
    <row r="27" spans="1:13" s="3" customFormat="1" ht="15" customHeight="1">
      <c r="A27" s="481" t="s">
        <v>33</v>
      </c>
      <c r="B27" s="287">
        <v>44.3</v>
      </c>
      <c r="C27" s="712">
        <v>42.8</v>
      </c>
      <c r="D27" s="384">
        <f t="shared" si="0"/>
        <v>1.5</v>
      </c>
      <c r="E27" s="385">
        <f t="shared" si="1"/>
        <v>1.0350467289719627</v>
      </c>
      <c r="F27" s="287">
        <v>40.770000000000003</v>
      </c>
      <c r="G27" s="713">
        <v>40.770000000000003</v>
      </c>
      <c r="H27" s="196">
        <f t="shared" si="2"/>
        <v>0</v>
      </c>
      <c r="I27" s="252">
        <f t="shared" si="3"/>
        <v>3.529999999999994</v>
      </c>
      <c r="J27" s="288">
        <f t="shared" si="4"/>
        <v>1.0865832720137354</v>
      </c>
      <c r="K27" s="287">
        <v>37.43</v>
      </c>
      <c r="L27" s="453">
        <f t="shared" si="5"/>
        <v>6.8699999999999974</v>
      </c>
      <c r="M27" s="454">
        <f t="shared" si="6"/>
        <v>1.1835426128773709</v>
      </c>
    </row>
    <row r="28" spans="1:13" s="98" customFormat="1" ht="15" customHeight="1">
      <c r="A28" s="481" t="s">
        <v>35</v>
      </c>
      <c r="B28" s="287">
        <v>37.49</v>
      </c>
      <c r="C28" s="712">
        <v>38.49</v>
      </c>
      <c r="D28" s="384">
        <f t="shared" si="0"/>
        <v>-1</v>
      </c>
      <c r="E28" s="385">
        <f t="shared" si="1"/>
        <v>0.97401922577292799</v>
      </c>
      <c r="F28" s="287">
        <v>39.26</v>
      </c>
      <c r="G28" s="713">
        <v>39.26</v>
      </c>
      <c r="H28" s="196">
        <f t="shared" si="2"/>
        <v>0</v>
      </c>
      <c r="I28" s="252">
        <f t="shared" si="3"/>
        <v>-1.769999999999996</v>
      </c>
      <c r="J28" s="288">
        <f t="shared" si="4"/>
        <v>0.95491594498217025</v>
      </c>
      <c r="K28" s="287">
        <v>33.39</v>
      </c>
      <c r="L28" s="453">
        <f t="shared" si="5"/>
        <v>4.1000000000000014</v>
      </c>
      <c r="M28" s="454">
        <f t="shared" si="6"/>
        <v>1.1227912548667267</v>
      </c>
    </row>
    <row r="29" spans="1:13" s="625" customFormat="1" ht="15" customHeight="1">
      <c r="A29" s="662" t="s">
        <v>98</v>
      </c>
      <c r="B29" s="679">
        <f>B26-B27-B28</f>
        <v>12.559999999999995</v>
      </c>
      <c r="C29" s="680">
        <v>12.600000000000001</v>
      </c>
      <c r="D29" s="681">
        <f>B29-C29</f>
        <v>-4.0000000000006253E-2</v>
      </c>
      <c r="E29" s="664">
        <f>B29/C29</f>
        <v>0.99682539682539628</v>
      </c>
      <c r="F29" s="679">
        <f>F26-F27-F28</f>
        <v>13.219999999999999</v>
      </c>
      <c r="G29" s="682">
        <v>13.219999999999999</v>
      </c>
      <c r="H29" s="683">
        <f>F29-G29</f>
        <v>0</v>
      </c>
      <c r="I29" s="682">
        <f>B29-F29</f>
        <v>-0.66000000000000369</v>
      </c>
      <c r="J29" s="666">
        <f>B29/F29</f>
        <v>0.95007564296520397</v>
      </c>
      <c r="K29" s="679">
        <f>K26-K27-K28</f>
        <v>11.729999999999997</v>
      </c>
      <c r="L29" s="684">
        <f>B29-K29</f>
        <v>0.82999999999999829</v>
      </c>
      <c r="M29" s="669">
        <f>B29/K29</f>
        <v>1.0707587382779198</v>
      </c>
    </row>
    <row r="31" spans="1:13" ht="15.6">
      <c r="A31" s="493" t="s">
        <v>425</v>
      </c>
    </row>
    <row r="32" spans="1:13">
      <c r="A32" s="494"/>
      <c r="B32" s="21"/>
      <c r="C32" s="21"/>
      <c r="D32" s="21"/>
      <c r="E32" s="21"/>
      <c r="F32" s="21"/>
      <c r="G32" s="21"/>
      <c r="H32" s="21"/>
      <c r="I32" s="21"/>
      <c r="J32" s="21"/>
      <c r="K32" s="128"/>
      <c r="L32" s="21"/>
      <c r="M32" s="21"/>
    </row>
    <row r="33" spans="1:14" s="193" customFormat="1" ht="46.2">
      <c r="A33" s="495" t="s">
        <v>95</v>
      </c>
      <c r="B33" s="332" t="s">
        <v>426</v>
      </c>
      <c r="C33" s="372" t="s">
        <v>427</v>
      </c>
      <c r="D33" s="373" t="s">
        <v>354</v>
      </c>
      <c r="E33" s="374" t="s">
        <v>355</v>
      </c>
      <c r="F33" s="332" t="s">
        <v>396</v>
      </c>
      <c r="G33" s="120" t="s">
        <v>405</v>
      </c>
      <c r="H33" s="254" t="s">
        <v>406</v>
      </c>
      <c r="I33" s="369" t="s">
        <v>262</v>
      </c>
      <c r="J33" s="121" t="s">
        <v>263</v>
      </c>
      <c r="K33" s="337" t="s">
        <v>135</v>
      </c>
      <c r="L33" s="389" t="s">
        <v>428</v>
      </c>
      <c r="M33" s="401" t="s">
        <v>429</v>
      </c>
    </row>
    <row r="34" spans="1:14">
      <c r="A34" s="496"/>
      <c r="B34" s="333" t="s">
        <v>16</v>
      </c>
      <c r="C34" s="20" t="s">
        <v>16</v>
      </c>
      <c r="D34" s="375" t="s">
        <v>16</v>
      </c>
      <c r="E34" s="376" t="s">
        <v>1</v>
      </c>
      <c r="F34" s="333" t="s">
        <v>16</v>
      </c>
      <c r="G34" s="27" t="s">
        <v>16</v>
      </c>
      <c r="H34" s="6" t="s">
        <v>16</v>
      </c>
      <c r="I34" s="27" t="s">
        <v>16</v>
      </c>
      <c r="J34" s="6" t="s">
        <v>1</v>
      </c>
      <c r="K34" s="338" t="s">
        <v>16</v>
      </c>
      <c r="L34" s="16" t="s">
        <v>16</v>
      </c>
      <c r="M34" s="402" t="s">
        <v>1</v>
      </c>
    </row>
    <row r="35" spans="1:14" ht="15" customHeight="1">
      <c r="A35" s="112" t="s">
        <v>17</v>
      </c>
      <c r="B35" s="108">
        <v>185.6</v>
      </c>
      <c r="C35" s="706">
        <v>186.25</v>
      </c>
      <c r="D35" s="457">
        <f>B35-C35</f>
        <v>-0.65000000000000568</v>
      </c>
      <c r="E35" s="458">
        <f>B35/C35</f>
        <v>0.99651006711409396</v>
      </c>
      <c r="F35" s="282">
        <v>204.02</v>
      </c>
      <c r="G35" s="707">
        <v>200.11</v>
      </c>
      <c r="H35" s="285">
        <f>F35-G35</f>
        <v>3.9099999999999966</v>
      </c>
      <c r="I35" s="250">
        <f>B35-F35</f>
        <v>-18.420000000000016</v>
      </c>
      <c r="J35" s="286">
        <f>B35/F35</f>
        <v>0.90971473384962254</v>
      </c>
      <c r="K35" s="109">
        <v>163.4</v>
      </c>
      <c r="L35" s="392">
        <f>B35-K35</f>
        <v>22.199999999999989</v>
      </c>
      <c r="M35" s="393">
        <f>B35/K35</f>
        <v>1.1358629130966951</v>
      </c>
      <c r="N35" s="103"/>
    </row>
    <row r="36" spans="1:14" ht="15" customHeight="1">
      <c r="A36" s="112" t="s">
        <v>18</v>
      </c>
      <c r="B36" s="113">
        <v>52.47</v>
      </c>
      <c r="C36" s="708">
        <v>52.47</v>
      </c>
      <c r="D36" s="378">
        <f t="shared" ref="D36:D57" si="7">B36-C36</f>
        <v>0</v>
      </c>
      <c r="E36" s="379">
        <f t="shared" ref="E36:E57" si="8">B36/C36</f>
        <v>1</v>
      </c>
      <c r="F36" s="284">
        <v>64.67</v>
      </c>
      <c r="G36" s="709">
        <v>62.38</v>
      </c>
      <c r="H36" s="255">
        <f t="shared" ref="H36:H57" si="9">F36-G36</f>
        <v>2.2899999999999991</v>
      </c>
      <c r="I36" s="251">
        <f t="shared" ref="I36:I57" si="10">B36-F36</f>
        <v>-12.200000000000003</v>
      </c>
      <c r="J36" s="283">
        <f t="shared" ref="J36:J57" si="11">B36/F36</f>
        <v>0.81134993041595793</v>
      </c>
      <c r="K36" s="114">
        <v>57.18</v>
      </c>
      <c r="L36" s="394">
        <f t="shared" ref="L36:L57" si="12">B36-K36</f>
        <v>-4.7100000000000009</v>
      </c>
      <c r="M36" s="395">
        <f t="shared" ref="M36:M57" si="13">B36/K36</f>
        <v>0.91762854144805872</v>
      </c>
      <c r="N36" s="103"/>
    </row>
    <row r="37" spans="1:14" ht="15" customHeight="1">
      <c r="A37" s="497" t="s">
        <v>19</v>
      </c>
      <c r="B37" s="364">
        <v>133.13</v>
      </c>
      <c r="C37" s="710">
        <v>133.78</v>
      </c>
      <c r="D37" s="381">
        <f t="shared" si="7"/>
        <v>-0.65000000000000568</v>
      </c>
      <c r="E37" s="382">
        <f t="shared" si="8"/>
        <v>0.99514127672297803</v>
      </c>
      <c r="F37" s="491">
        <v>139.35</v>
      </c>
      <c r="G37" s="711">
        <v>137.72</v>
      </c>
      <c r="H37" s="366">
        <f t="shared" si="9"/>
        <v>1.6299999999999955</v>
      </c>
      <c r="I37" s="365">
        <f t="shared" si="10"/>
        <v>-6.2199999999999989</v>
      </c>
      <c r="J37" s="367">
        <f t="shared" si="11"/>
        <v>0.95536419088625768</v>
      </c>
      <c r="K37" s="424">
        <v>106.22</v>
      </c>
      <c r="L37" s="396">
        <f t="shared" si="12"/>
        <v>26.909999999999997</v>
      </c>
      <c r="M37" s="397">
        <f t="shared" si="13"/>
        <v>1.2533421201280361</v>
      </c>
      <c r="N37" s="103"/>
    </row>
    <row r="38" spans="1:14" ht="15" customHeight="1">
      <c r="A38" s="112" t="s">
        <v>20</v>
      </c>
      <c r="B38" s="113">
        <v>77.91</v>
      </c>
      <c r="C38" s="708">
        <v>77.709999999999994</v>
      </c>
      <c r="D38" s="378">
        <f t="shared" si="7"/>
        <v>0.20000000000000284</v>
      </c>
      <c r="E38" s="379">
        <f t="shared" si="8"/>
        <v>1.0025736713421696</v>
      </c>
      <c r="F38" s="284">
        <v>84.09</v>
      </c>
      <c r="G38" s="709">
        <v>82.79</v>
      </c>
      <c r="H38" s="255">
        <f t="shared" si="9"/>
        <v>1.2999999999999972</v>
      </c>
      <c r="I38" s="251">
        <f t="shared" si="10"/>
        <v>-6.1800000000000068</v>
      </c>
      <c r="J38" s="283">
        <f t="shared" si="11"/>
        <v>0.92650731359257932</v>
      </c>
      <c r="K38" s="114">
        <v>51.62</v>
      </c>
      <c r="L38" s="394">
        <f t="shared" si="12"/>
        <v>26.29</v>
      </c>
      <c r="M38" s="395">
        <f t="shared" si="13"/>
        <v>1.509298721425804</v>
      </c>
      <c r="N38" s="102"/>
    </row>
    <row r="39" spans="1:14" s="3" customFormat="1" ht="15" customHeight="1">
      <c r="A39" s="28" t="s">
        <v>21</v>
      </c>
      <c r="B39" s="99">
        <v>30.71</v>
      </c>
      <c r="C39" s="712">
        <v>30.81</v>
      </c>
      <c r="D39" s="384">
        <f t="shared" si="7"/>
        <v>-9.9999999999997868E-2</v>
      </c>
      <c r="E39" s="385">
        <f t="shared" si="8"/>
        <v>0.99675430055176895</v>
      </c>
      <c r="F39" s="287">
        <v>30.61</v>
      </c>
      <c r="G39" s="713">
        <v>30.51</v>
      </c>
      <c r="H39" s="196">
        <f t="shared" si="9"/>
        <v>9.9999999999997868E-2</v>
      </c>
      <c r="I39" s="252">
        <f t="shared" si="10"/>
        <v>0.10000000000000142</v>
      </c>
      <c r="J39" s="288">
        <f t="shared" si="11"/>
        <v>1.003266906239791</v>
      </c>
      <c r="K39" s="105">
        <v>25.22</v>
      </c>
      <c r="L39" s="453">
        <f t="shared" si="12"/>
        <v>5.490000000000002</v>
      </c>
      <c r="M39" s="454">
        <f t="shared" si="13"/>
        <v>1.217684377478192</v>
      </c>
    </row>
    <row r="40" spans="1:14" s="3" customFormat="1" ht="15" customHeight="1">
      <c r="A40" s="28" t="s">
        <v>22</v>
      </c>
      <c r="B40" s="99">
        <v>6.93</v>
      </c>
      <c r="C40" s="712">
        <v>6.93</v>
      </c>
      <c r="D40" s="384">
        <f t="shared" si="7"/>
        <v>0</v>
      </c>
      <c r="E40" s="385">
        <f t="shared" si="8"/>
        <v>1</v>
      </c>
      <c r="F40" s="287">
        <v>10.23</v>
      </c>
      <c r="G40" s="713">
        <v>10.18</v>
      </c>
      <c r="H40" s="196">
        <f t="shared" si="9"/>
        <v>5.0000000000000711E-2</v>
      </c>
      <c r="I40" s="252">
        <f t="shared" si="10"/>
        <v>-3.3000000000000007</v>
      </c>
      <c r="J40" s="288">
        <f t="shared" si="11"/>
        <v>0.67741935483870963</v>
      </c>
      <c r="K40" s="105">
        <v>6.94</v>
      </c>
      <c r="L40" s="453">
        <f t="shared" si="12"/>
        <v>-1.0000000000000675E-2</v>
      </c>
      <c r="M40" s="454">
        <f t="shared" si="13"/>
        <v>0.99855907780979813</v>
      </c>
    </row>
    <row r="41" spans="1:14" s="3" customFormat="1" ht="15" customHeight="1">
      <c r="A41" s="28" t="s">
        <v>25</v>
      </c>
      <c r="B41" s="99">
        <v>34.020000000000003</v>
      </c>
      <c r="C41" s="712">
        <v>34.020000000000003</v>
      </c>
      <c r="D41" s="384">
        <f t="shared" si="7"/>
        <v>0</v>
      </c>
      <c r="E41" s="385">
        <f t="shared" si="8"/>
        <v>1</v>
      </c>
      <c r="F41" s="287">
        <v>36.03</v>
      </c>
      <c r="G41" s="713">
        <v>35.03</v>
      </c>
      <c r="H41" s="196">
        <f t="shared" si="9"/>
        <v>1</v>
      </c>
      <c r="I41" s="252">
        <f t="shared" si="10"/>
        <v>-2.009999999999998</v>
      </c>
      <c r="J41" s="288">
        <f t="shared" si="11"/>
        <v>0.94421315570358044</v>
      </c>
      <c r="K41" s="105">
        <v>14.03</v>
      </c>
      <c r="L41" s="453">
        <f t="shared" si="12"/>
        <v>19.990000000000002</v>
      </c>
      <c r="M41" s="454">
        <f t="shared" si="13"/>
        <v>2.4248039914469</v>
      </c>
    </row>
    <row r="42" spans="1:14" s="3" customFormat="1" ht="15" customHeight="1">
      <c r="A42" s="498" t="s">
        <v>23</v>
      </c>
      <c r="B42" s="81">
        <v>4.55</v>
      </c>
      <c r="C42" s="714">
        <v>4.25</v>
      </c>
      <c r="D42" s="387">
        <f t="shared" si="7"/>
        <v>0.29999999999999982</v>
      </c>
      <c r="E42" s="388">
        <f t="shared" si="8"/>
        <v>1.0705882352941176</v>
      </c>
      <c r="F42" s="291">
        <v>4.7</v>
      </c>
      <c r="G42" s="715">
        <v>4.55</v>
      </c>
      <c r="H42" s="200">
        <f t="shared" si="9"/>
        <v>0.15000000000000036</v>
      </c>
      <c r="I42" s="253">
        <f t="shared" si="10"/>
        <v>-0.15000000000000036</v>
      </c>
      <c r="J42" s="292">
        <f t="shared" si="11"/>
        <v>0.96808510638297862</v>
      </c>
      <c r="K42" s="106">
        <v>4.5999999999999996</v>
      </c>
      <c r="L42" s="249">
        <f t="shared" si="12"/>
        <v>-4.9999999999999822E-2</v>
      </c>
      <c r="M42" s="455">
        <f t="shared" si="13"/>
        <v>0.98913043478260876</v>
      </c>
    </row>
    <row r="43" spans="1:14" ht="15" customHeight="1">
      <c r="A43" s="112" t="s">
        <v>24</v>
      </c>
      <c r="B43" s="113">
        <v>9.68</v>
      </c>
      <c r="C43" s="708">
        <v>9.98</v>
      </c>
      <c r="D43" s="378">
        <f t="shared" si="7"/>
        <v>-0.30000000000000071</v>
      </c>
      <c r="E43" s="379">
        <f t="shared" si="8"/>
        <v>0.96993987975951901</v>
      </c>
      <c r="F43" s="284">
        <v>10.07</v>
      </c>
      <c r="G43" s="709">
        <v>9.6199999999999992</v>
      </c>
      <c r="H43" s="255">
        <f t="shared" si="9"/>
        <v>0.45000000000000107</v>
      </c>
      <c r="I43" s="251">
        <f t="shared" si="10"/>
        <v>-0.39000000000000057</v>
      </c>
      <c r="J43" s="283">
        <f t="shared" si="11"/>
        <v>0.96127110228401191</v>
      </c>
      <c r="K43" s="114">
        <v>15.71</v>
      </c>
      <c r="L43" s="394">
        <f t="shared" si="12"/>
        <v>-6.0300000000000011</v>
      </c>
      <c r="M43" s="395">
        <f t="shared" si="13"/>
        <v>0.61616804583068108</v>
      </c>
      <c r="N43" s="102"/>
    </row>
    <row r="44" spans="1:14" s="3" customFormat="1" ht="15" customHeight="1">
      <c r="A44" s="481" t="s">
        <v>55</v>
      </c>
      <c r="B44" s="99">
        <v>8.01</v>
      </c>
      <c r="C44" s="712">
        <v>8.31</v>
      </c>
      <c r="D44" s="384">
        <f t="shared" si="7"/>
        <v>-0.30000000000000071</v>
      </c>
      <c r="E44" s="385">
        <f t="shared" si="8"/>
        <v>0.96389891696750896</v>
      </c>
      <c r="F44" s="287">
        <v>7.9</v>
      </c>
      <c r="G44" s="713">
        <v>7.46</v>
      </c>
      <c r="H44" s="196">
        <f t="shared" si="9"/>
        <v>0.44000000000000039</v>
      </c>
      <c r="I44" s="252">
        <f t="shared" si="10"/>
        <v>0.10999999999999943</v>
      </c>
      <c r="J44" s="288">
        <f t="shared" si="11"/>
        <v>1.0139240506329112</v>
      </c>
      <c r="K44" s="105">
        <v>13.11</v>
      </c>
      <c r="L44" s="453">
        <f t="shared" si="12"/>
        <v>-5.0999999999999996</v>
      </c>
      <c r="M44" s="454">
        <f t="shared" si="13"/>
        <v>0.61098398169336388</v>
      </c>
    </row>
    <row r="45" spans="1:14" s="3" customFormat="1" ht="15" customHeight="1">
      <c r="A45" s="481" t="s">
        <v>36</v>
      </c>
      <c r="B45" s="99">
        <v>0</v>
      </c>
      <c r="C45" s="712">
        <v>0</v>
      </c>
      <c r="D45" s="384">
        <f t="shared" si="7"/>
        <v>0</v>
      </c>
      <c r="E45" s="385" t="e">
        <f t="shared" si="8"/>
        <v>#DIV/0!</v>
      </c>
      <c r="F45" s="287">
        <v>0</v>
      </c>
      <c r="G45" s="713">
        <v>0</v>
      </c>
      <c r="H45" s="196">
        <f t="shared" si="9"/>
        <v>0</v>
      </c>
      <c r="I45" s="252">
        <f t="shared" si="10"/>
        <v>0</v>
      </c>
      <c r="J45" s="288" t="e">
        <f t="shared" si="11"/>
        <v>#DIV/0!</v>
      </c>
      <c r="K45" s="105">
        <v>0</v>
      </c>
      <c r="L45" s="453">
        <f t="shared" si="12"/>
        <v>0</v>
      </c>
      <c r="M45" s="454" t="e">
        <f t="shared" si="13"/>
        <v>#DIV/0!</v>
      </c>
    </row>
    <row r="46" spans="1:14" s="3" customFormat="1" ht="15" customHeight="1">
      <c r="A46" s="28" t="s">
        <v>37</v>
      </c>
      <c r="B46" s="99">
        <v>0.7</v>
      </c>
      <c r="C46" s="712">
        <v>0.7</v>
      </c>
      <c r="D46" s="384">
        <f t="shared" si="7"/>
        <v>0</v>
      </c>
      <c r="E46" s="385">
        <f t="shared" si="8"/>
        <v>1</v>
      </c>
      <c r="F46" s="287">
        <v>0.75</v>
      </c>
      <c r="G46" s="713">
        <v>0.75</v>
      </c>
      <c r="H46" s="196">
        <f t="shared" si="9"/>
        <v>0</v>
      </c>
      <c r="I46" s="252">
        <f t="shared" si="10"/>
        <v>-5.0000000000000044E-2</v>
      </c>
      <c r="J46" s="288">
        <f t="shared" si="11"/>
        <v>0.93333333333333324</v>
      </c>
      <c r="K46" s="105">
        <v>1.56</v>
      </c>
      <c r="L46" s="453">
        <f t="shared" si="12"/>
        <v>-0.8600000000000001</v>
      </c>
      <c r="M46" s="454">
        <f t="shared" si="13"/>
        <v>0.44871794871794868</v>
      </c>
    </row>
    <row r="47" spans="1:14" s="3" customFormat="1" ht="15" customHeight="1">
      <c r="A47" s="28" t="s">
        <v>38</v>
      </c>
      <c r="B47" s="99">
        <v>0.25</v>
      </c>
      <c r="C47" s="712">
        <v>0.25</v>
      </c>
      <c r="D47" s="384">
        <f t="shared" si="7"/>
        <v>0</v>
      </c>
      <c r="E47" s="385">
        <f t="shared" si="8"/>
        <v>1</v>
      </c>
      <c r="F47" s="287">
        <v>0.17</v>
      </c>
      <c r="G47" s="713">
        <v>0.17</v>
      </c>
      <c r="H47" s="196">
        <f t="shared" si="9"/>
        <v>0</v>
      </c>
      <c r="I47" s="252">
        <f t="shared" si="10"/>
        <v>7.9999999999999988E-2</v>
      </c>
      <c r="J47" s="288">
        <f t="shared" si="11"/>
        <v>1.4705882352941175</v>
      </c>
      <c r="K47" s="105">
        <v>0.11</v>
      </c>
      <c r="L47" s="453">
        <f t="shared" si="12"/>
        <v>0.14000000000000001</v>
      </c>
      <c r="M47" s="454">
        <f t="shared" si="13"/>
        <v>2.2727272727272729</v>
      </c>
    </row>
    <row r="48" spans="1:14" s="3" customFormat="1" ht="15" customHeight="1">
      <c r="A48" s="28" t="s">
        <v>39</v>
      </c>
      <c r="B48" s="99">
        <v>0</v>
      </c>
      <c r="C48" s="712">
        <v>0</v>
      </c>
      <c r="D48" s="384">
        <f t="shared" si="7"/>
        <v>0</v>
      </c>
      <c r="E48" s="385" t="e">
        <f t="shared" si="8"/>
        <v>#DIV/0!</v>
      </c>
      <c r="F48" s="287">
        <v>0</v>
      </c>
      <c r="G48" s="713">
        <v>0</v>
      </c>
      <c r="H48" s="196">
        <f t="shared" si="9"/>
        <v>0</v>
      </c>
      <c r="I48" s="252">
        <f t="shared" si="10"/>
        <v>0</v>
      </c>
      <c r="J48" s="288" t="e">
        <f t="shared" si="11"/>
        <v>#DIV/0!</v>
      </c>
      <c r="K48" s="105">
        <v>0</v>
      </c>
      <c r="L48" s="453">
        <f t="shared" si="12"/>
        <v>0</v>
      </c>
      <c r="M48" s="454" t="e">
        <f t="shared" si="13"/>
        <v>#DIV/0!</v>
      </c>
    </row>
    <row r="49" spans="1:14" s="98" customFormat="1" ht="15" customHeight="1">
      <c r="A49" s="28" t="s">
        <v>30</v>
      </c>
      <c r="B49" s="99">
        <v>0.73</v>
      </c>
      <c r="C49" s="712">
        <v>0.73</v>
      </c>
      <c r="D49" s="384">
        <f t="shared" si="7"/>
        <v>0</v>
      </c>
      <c r="E49" s="385">
        <f t="shared" si="8"/>
        <v>1</v>
      </c>
      <c r="F49" s="287">
        <v>1.25</v>
      </c>
      <c r="G49" s="713">
        <v>1.25</v>
      </c>
      <c r="H49" s="196">
        <f t="shared" si="9"/>
        <v>0</v>
      </c>
      <c r="I49" s="252">
        <f t="shared" si="10"/>
        <v>-0.52</v>
      </c>
      <c r="J49" s="288">
        <f t="shared" si="11"/>
        <v>0.58399999999999996</v>
      </c>
      <c r="K49" s="105">
        <v>0.93</v>
      </c>
      <c r="L49" s="453">
        <f t="shared" si="12"/>
        <v>-0.20000000000000007</v>
      </c>
      <c r="M49" s="454">
        <f t="shared" si="13"/>
        <v>0.78494623655913975</v>
      </c>
    </row>
    <row r="50" spans="1:14" s="98" customFormat="1" ht="15" customHeight="1">
      <c r="A50" s="498" t="s">
        <v>40</v>
      </c>
      <c r="B50" s="81">
        <v>0</v>
      </c>
      <c r="C50" s="714">
        <v>0</v>
      </c>
      <c r="D50" s="387">
        <f t="shared" si="7"/>
        <v>0</v>
      </c>
      <c r="E50" s="388" t="e">
        <f t="shared" si="8"/>
        <v>#DIV/0!</v>
      </c>
      <c r="F50" s="291">
        <v>0</v>
      </c>
      <c r="G50" s="715">
        <v>0</v>
      </c>
      <c r="H50" s="200">
        <f t="shared" si="9"/>
        <v>0</v>
      </c>
      <c r="I50" s="253">
        <f t="shared" si="10"/>
        <v>0</v>
      </c>
      <c r="J50" s="292" t="e">
        <f t="shared" si="11"/>
        <v>#DIV/0!</v>
      </c>
      <c r="K50" s="106">
        <v>0</v>
      </c>
      <c r="L50" s="249">
        <f t="shared" si="12"/>
        <v>0</v>
      </c>
      <c r="M50" s="455" t="e">
        <f t="shared" si="13"/>
        <v>#DIV/0!</v>
      </c>
    </row>
    <row r="51" spans="1:14" ht="15" customHeight="1">
      <c r="A51" s="112" t="s">
        <v>26</v>
      </c>
      <c r="B51" s="113">
        <v>0.03</v>
      </c>
      <c r="C51" s="708">
        <v>0.03</v>
      </c>
      <c r="D51" s="378">
        <f t="shared" si="7"/>
        <v>0</v>
      </c>
      <c r="E51" s="379">
        <f t="shared" si="8"/>
        <v>1</v>
      </c>
      <c r="F51" s="284">
        <v>7.0000000000000007E-2</v>
      </c>
      <c r="G51" s="709">
        <v>7.0000000000000007E-2</v>
      </c>
      <c r="H51" s="255">
        <f t="shared" si="9"/>
        <v>0</v>
      </c>
      <c r="I51" s="251">
        <f t="shared" si="10"/>
        <v>-4.0000000000000008E-2</v>
      </c>
      <c r="J51" s="283">
        <f t="shared" si="11"/>
        <v>0.42857142857142849</v>
      </c>
      <c r="K51" s="114">
        <v>0.03</v>
      </c>
      <c r="L51" s="394">
        <f t="shared" si="12"/>
        <v>0</v>
      </c>
      <c r="M51" s="395">
        <f t="shared" si="13"/>
        <v>1</v>
      </c>
      <c r="N51" s="102"/>
    </row>
    <row r="52" spans="1:14" s="630" customFormat="1" ht="15" customHeight="1">
      <c r="A52" s="685" t="s">
        <v>102</v>
      </c>
      <c r="B52" s="670">
        <f>B35-B51</f>
        <v>185.57</v>
      </c>
      <c r="C52" s="721">
        <v>186.22</v>
      </c>
      <c r="D52" s="672">
        <f t="shared" si="7"/>
        <v>-0.65000000000000568</v>
      </c>
      <c r="E52" s="657">
        <f t="shared" si="8"/>
        <v>0.9965095048866931</v>
      </c>
      <c r="F52" s="673">
        <f>F35-F51</f>
        <v>203.95000000000002</v>
      </c>
      <c r="G52" s="722">
        <v>200.04000000000002</v>
      </c>
      <c r="H52" s="675">
        <f t="shared" si="9"/>
        <v>3.9099999999999966</v>
      </c>
      <c r="I52" s="674">
        <f t="shared" si="10"/>
        <v>-18.380000000000024</v>
      </c>
      <c r="J52" s="659">
        <f t="shared" si="11"/>
        <v>0.9098798725177738</v>
      </c>
      <c r="K52" s="686">
        <f>K35-K51</f>
        <v>163.37</v>
      </c>
      <c r="L52" s="676">
        <f t="shared" si="12"/>
        <v>22.199999999999989</v>
      </c>
      <c r="M52" s="661">
        <f t="shared" si="13"/>
        <v>1.1358878619085511</v>
      </c>
    </row>
    <row r="53" spans="1:14" s="654" customFormat="1" ht="15" customHeight="1">
      <c r="A53" s="687" t="s">
        <v>103</v>
      </c>
      <c r="B53" s="656">
        <f>B51/B35</f>
        <v>1.6163793103448276E-4</v>
      </c>
      <c r="C53" s="723">
        <v>1.6107382550335569E-4</v>
      </c>
      <c r="D53" s="657">
        <f t="shared" si="7"/>
        <v>5.6410553112706688E-7</v>
      </c>
      <c r="E53" s="657">
        <f t="shared" si="8"/>
        <v>1.0035021551724139</v>
      </c>
      <c r="F53" s="678">
        <f>F51/F35</f>
        <v>3.4310361729242235E-4</v>
      </c>
      <c r="G53" s="724">
        <v>3.4980760581680074E-4</v>
      </c>
      <c r="H53" s="659">
        <f t="shared" si="9"/>
        <v>-6.703988524378395E-6</v>
      </c>
      <c r="I53" s="658">
        <f t="shared" si="10"/>
        <v>-1.8146568625793959E-4</v>
      </c>
      <c r="J53" s="659">
        <f t="shared" si="11"/>
        <v>0.47110529556650238</v>
      </c>
      <c r="K53" s="688">
        <f>K51/K35</f>
        <v>1.835985312117503E-4</v>
      </c>
      <c r="L53" s="660">
        <f t="shared" si="12"/>
        <v>-2.1960600177267544E-5</v>
      </c>
      <c r="M53" s="661">
        <f t="shared" si="13"/>
        <v>0.88038793103448276</v>
      </c>
    </row>
    <row r="54" spans="1:14" s="102" customFormat="1" ht="15" customHeight="1">
      <c r="A54" s="112" t="s">
        <v>32</v>
      </c>
      <c r="B54" s="113">
        <v>38.35</v>
      </c>
      <c r="C54" s="708">
        <v>37.39</v>
      </c>
      <c r="D54" s="378">
        <f t="shared" si="7"/>
        <v>0.96000000000000085</v>
      </c>
      <c r="E54" s="379">
        <f t="shared" si="8"/>
        <v>1.0256753142551485</v>
      </c>
      <c r="F54" s="113">
        <v>36.6</v>
      </c>
      <c r="G54" s="709">
        <v>36.79</v>
      </c>
      <c r="H54" s="255">
        <f t="shared" si="9"/>
        <v>-0.18999999999999773</v>
      </c>
      <c r="I54" s="251">
        <f t="shared" si="10"/>
        <v>1.75</v>
      </c>
      <c r="J54" s="283">
        <f t="shared" si="11"/>
        <v>1.0478142076502732</v>
      </c>
      <c r="K54" s="284">
        <v>31.32</v>
      </c>
      <c r="L54" s="394">
        <f t="shared" si="12"/>
        <v>7.0300000000000011</v>
      </c>
      <c r="M54" s="395">
        <f t="shared" si="13"/>
        <v>1.2244572158365261</v>
      </c>
    </row>
    <row r="55" spans="1:14" s="3" customFormat="1" ht="15" customHeight="1">
      <c r="A55" s="28" t="s">
        <v>33</v>
      </c>
      <c r="B55" s="99">
        <v>10.56</v>
      </c>
      <c r="C55" s="712">
        <v>10.36</v>
      </c>
      <c r="D55" s="384">
        <f t="shared" si="7"/>
        <v>0.20000000000000107</v>
      </c>
      <c r="E55" s="385">
        <f t="shared" si="8"/>
        <v>1.0193050193050195</v>
      </c>
      <c r="F55" s="99">
        <v>8.4700000000000006</v>
      </c>
      <c r="G55" s="713">
        <v>8.52</v>
      </c>
      <c r="H55" s="196">
        <f t="shared" si="9"/>
        <v>-4.9999999999998934E-2</v>
      </c>
      <c r="I55" s="252">
        <f t="shared" si="10"/>
        <v>2.09</v>
      </c>
      <c r="J55" s="288">
        <f t="shared" si="11"/>
        <v>1.2467532467532467</v>
      </c>
      <c r="K55" s="287">
        <v>9</v>
      </c>
      <c r="L55" s="453">
        <f t="shared" si="12"/>
        <v>1.5600000000000005</v>
      </c>
      <c r="M55" s="454">
        <f t="shared" si="13"/>
        <v>1.1733333333333333</v>
      </c>
    </row>
    <row r="56" spans="1:14" s="98" customFormat="1" ht="15" customHeight="1">
      <c r="A56" s="28" t="s">
        <v>35</v>
      </c>
      <c r="B56" s="99">
        <v>26.81</v>
      </c>
      <c r="C56" s="712">
        <v>26.11</v>
      </c>
      <c r="D56" s="384">
        <f t="shared" si="7"/>
        <v>0.69999999999999929</v>
      </c>
      <c r="E56" s="385">
        <f t="shared" si="8"/>
        <v>1.0268096514745308</v>
      </c>
      <c r="F56" s="99">
        <v>27.07</v>
      </c>
      <c r="G56" s="713">
        <v>27.01</v>
      </c>
      <c r="H56" s="196">
        <f t="shared" si="9"/>
        <v>5.9999999999998721E-2</v>
      </c>
      <c r="I56" s="252">
        <f t="shared" si="10"/>
        <v>-0.26000000000000156</v>
      </c>
      <c r="J56" s="288">
        <f t="shared" si="11"/>
        <v>0.99039527151828588</v>
      </c>
      <c r="K56" s="287">
        <v>21.19</v>
      </c>
      <c r="L56" s="453">
        <f t="shared" si="12"/>
        <v>5.6199999999999974</v>
      </c>
      <c r="M56" s="454">
        <f t="shared" si="13"/>
        <v>1.2652194431335535</v>
      </c>
    </row>
    <row r="57" spans="1:14" s="625" customFormat="1" ht="15" customHeight="1">
      <c r="A57" s="662" t="s">
        <v>98</v>
      </c>
      <c r="B57" s="679">
        <f>B54-B55-B56</f>
        <v>0.98000000000000043</v>
      </c>
      <c r="C57" s="680">
        <v>0.92000000000000171</v>
      </c>
      <c r="D57" s="681">
        <f t="shared" si="7"/>
        <v>5.9999999999998721E-2</v>
      </c>
      <c r="E57" s="664">
        <f t="shared" si="8"/>
        <v>1.0652173913043463</v>
      </c>
      <c r="F57" s="679">
        <f>F54-F55-F56</f>
        <v>1.0600000000000023</v>
      </c>
      <c r="G57" s="682">
        <v>1.259999999999998</v>
      </c>
      <c r="H57" s="683">
        <f t="shared" si="9"/>
        <v>-0.19999999999999574</v>
      </c>
      <c r="I57" s="682">
        <f t="shared" si="10"/>
        <v>-8.0000000000001847E-2</v>
      </c>
      <c r="J57" s="666">
        <f t="shared" si="11"/>
        <v>0.92452830188679092</v>
      </c>
      <c r="K57" s="679">
        <f>K54-K55-K56</f>
        <v>1.129999999999999</v>
      </c>
      <c r="L57" s="684">
        <f t="shared" si="12"/>
        <v>-0.14999999999999858</v>
      </c>
      <c r="M57" s="669">
        <f t="shared" si="13"/>
        <v>0.86725663716814272</v>
      </c>
    </row>
    <row r="58" spans="1:14">
      <c r="J58"/>
    </row>
    <row r="59" spans="1:14" ht="15.6">
      <c r="A59" s="493" t="s">
        <v>430</v>
      </c>
      <c r="J59"/>
    </row>
    <row r="60" spans="1:14">
      <c r="A60" s="494"/>
      <c r="B60" s="21"/>
      <c r="C60" s="21"/>
      <c r="D60" s="21"/>
      <c r="E60" s="21"/>
      <c r="F60" s="21"/>
      <c r="G60" s="21"/>
      <c r="H60" s="21"/>
      <c r="I60" s="21"/>
      <c r="J60" s="21"/>
      <c r="K60" s="128"/>
      <c r="L60" s="21"/>
      <c r="M60" s="21"/>
    </row>
    <row r="61" spans="1:14" s="193" customFormat="1" ht="46.2">
      <c r="A61" s="495" t="s">
        <v>88</v>
      </c>
      <c r="B61" s="332" t="s">
        <v>431</v>
      </c>
      <c r="C61" s="372" t="s">
        <v>432</v>
      </c>
      <c r="D61" s="373" t="s">
        <v>359</v>
      </c>
      <c r="E61" s="374" t="s">
        <v>360</v>
      </c>
      <c r="F61" s="332" t="s">
        <v>397</v>
      </c>
      <c r="G61" s="120" t="s">
        <v>407</v>
      </c>
      <c r="H61" s="254" t="s">
        <v>408</v>
      </c>
      <c r="I61" s="369" t="s">
        <v>271</v>
      </c>
      <c r="J61" s="121" t="s">
        <v>272</v>
      </c>
      <c r="K61" s="337" t="s">
        <v>136</v>
      </c>
      <c r="L61" s="389" t="s">
        <v>433</v>
      </c>
      <c r="M61" s="401" t="s">
        <v>434</v>
      </c>
    </row>
    <row r="62" spans="1:14">
      <c r="A62" s="496"/>
      <c r="B62" s="333" t="s">
        <v>16</v>
      </c>
      <c r="C62" s="20" t="s">
        <v>16</v>
      </c>
      <c r="D62" s="375" t="s">
        <v>16</v>
      </c>
      <c r="E62" s="376" t="s">
        <v>1</v>
      </c>
      <c r="F62" s="333" t="s">
        <v>16</v>
      </c>
      <c r="G62" s="27" t="s">
        <v>16</v>
      </c>
      <c r="H62" s="6" t="s">
        <v>16</v>
      </c>
      <c r="I62" s="27" t="s">
        <v>16</v>
      </c>
      <c r="J62" s="6" t="s">
        <v>1</v>
      </c>
      <c r="K62" s="338" t="s">
        <v>16</v>
      </c>
      <c r="L62" s="16" t="s">
        <v>16</v>
      </c>
      <c r="M62" s="402" t="s">
        <v>1</v>
      </c>
    </row>
    <row r="63" spans="1:14" ht="15" customHeight="1">
      <c r="A63" s="112" t="s">
        <v>17</v>
      </c>
      <c r="B63" s="108">
        <v>181.45</v>
      </c>
      <c r="C63" s="706">
        <v>180.55</v>
      </c>
      <c r="D63" s="457">
        <f>B63-C63</f>
        <v>0.89999999999997726</v>
      </c>
      <c r="E63" s="458">
        <f>B63/C63</f>
        <v>1.0049847687621156</v>
      </c>
      <c r="F63" s="282">
        <v>175.31</v>
      </c>
      <c r="G63" s="707">
        <v>175.7</v>
      </c>
      <c r="H63" s="285">
        <f>F63-G63</f>
        <v>-0.38999999999998636</v>
      </c>
      <c r="I63" s="250">
        <f>B63-F63</f>
        <v>6.1399999999999864</v>
      </c>
      <c r="J63" s="286">
        <f>B63/F63</f>
        <v>1.0350236723518338</v>
      </c>
      <c r="K63" s="109">
        <v>181.37</v>
      </c>
      <c r="L63" s="394">
        <f t="shared" ref="L63:L85" si="14">B63-K63</f>
        <v>7.9999999999984084E-2</v>
      </c>
      <c r="M63" s="395">
        <f t="shared" ref="M63:M85" si="15">B63/K63</f>
        <v>1.0004410872801455</v>
      </c>
      <c r="N63" s="103"/>
    </row>
    <row r="64" spans="1:14" ht="15" customHeight="1">
      <c r="A64" s="112" t="s">
        <v>18</v>
      </c>
      <c r="B64" s="113">
        <v>3.53</v>
      </c>
      <c r="C64" s="708">
        <v>3.53</v>
      </c>
      <c r="D64" s="378">
        <f t="shared" ref="D64:D85" si="16">B64-C64</f>
        <v>0</v>
      </c>
      <c r="E64" s="379">
        <f t="shared" ref="E64:E85" si="17">B64/C64</f>
        <v>1</v>
      </c>
      <c r="F64" s="284">
        <v>3.39</v>
      </c>
      <c r="G64" s="709">
        <v>3.37</v>
      </c>
      <c r="H64" s="255">
        <f t="shared" ref="H64:H85" si="18">F64-G64</f>
        <v>2.0000000000000018E-2</v>
      </c>
      <c r="I64" s="251">
        <f t="shared" ref="I64:I85" si="19">B64-F64</f>
        <v>0.13999999999999968</v>
      </c>
      <c r="J64" s="283">
        <f t="shared" ref="J64:J85" si="20">B64/F64</f>
        <v>1.0412979351032448</v>
      </c>
      <c r="K64" s="114">
        <v>3.94</v>
      </c>
      <c r="L64" s="394">
        <f t="shared" si="14"/>
        <v>-0.41000000000000014</v>
      </c>
      <c r="M64" s="395">
        <f t="shared" si="15"/>
        <v>0.89593908629441621</v>
      </c>
      <c r="N64" s="103"/>
    </row>
    <row r="65" spans="1:14" ht="15" customHeight="1">
      <c r="A65" s="497" t="s">
        <v>19</v>
      </c>
      <c r="B65" s="364">
        <v>177.93</v>
      </c>
      <c r="C65" s="710">
        <v>177.02</v>
      </c>
      <c r="D65" s="381">
        <f t="shared" si="16"/>
        <v>0.90999999999999659</v>
      </c>
      <c r="E65" s="382">
        <f t="shared" si="17"/>
        <v>1.0051406620720822</v>
      </c>
      <c r="F65" s="491">
        <v>171.93</v>
      </c>
      <c r="G65" s="711">
        <v>172.34</v>
      </c>
      <c r="H65" s="366">
        <f t="shared" si="18"/>
        <v>-0.40999999999999659</v>
      </c>
      <c r="I65" s="365">
        <f t="shared" si="19"/>
        <v>6</v>
      </c>
      <c r="J65" s="367">
        <f t="shared" si="20"/>
        <v>1.0348979235735474</v>
      </c>
      <c r="K65" s="424">
        <v>177.44</v>
      </c>
      <c r="L65" s="396">
        <f t="shared" si="14"/>
        <v>0.49000000000000909</v>
      </c>
      <c r="M65" s="397">
        <f t="shared" si="15"/>
        <v>1.0027614968440037</v>
      </c>
      <c r="N65" s="103"/>
    </row>
    <row r="66" spans="1:14" ht="15" customHeight="1">
      <c r="A66" s="112" t="s">
        <v>20</v>
      </c>
      <c r="B66" s="113">
        <v>2.0499999999999998</v>
      </c>
      <c r="C66" s="708">
        <v>2.0499999999999998</v>
      </c>
      <c r="D66" s="378">
        <f t="shared" si="16"/>
        <v>0</v>
      </c>
      <c r="E66" s="379">
        <f t="shared" si="17"/>
        <v>1</v>
      </c>
      <c r="F66" s="284">
        <v>2.56</v>
      </c>
      <c r="G66" s="709">
        <v>2.56</v>
      </c>
      <c r="H66" s="255">
        <f t="shared" si="18"/>
        <v>0</v>
      </c>
      <c r="I66" s="251">
        <f t="shared" si="19"/>
        <v>-0.51000000000000023</v>
      </c>
      <c r="J66" s="283">
        <f t="shared" si="20"/>
        <v>0.80078124999999989</v>
      </c>
      <c r="K66" s="114">
        <v>7.92</v>
      </c>
      <c r="L66" s="394">
        <f t="shared" si="14"/>
        <v>-5.87</v>
      </c>
      <c r="M66" s="395">
        <f t="shared" si="15"/>
        <v>0.25883838383838381</v>
      </c>
      <c r="N66" s="102"/>
    </row>
    <row r="67" spans="1:14" s="3" customFormat="1" ht="15" customHeight="1">
      <c r="A67" s="28" t="s">
        <v>21</v>
      </c>
      <c r="B67" s="99">
        <v>0.01</v>
      </c>
      <c r="C67" s="712">
        <v>0.01</v>
      </c>
      <c r="D67" s="384">
        <f t="shared" si="16"/>
        <v>0</v>
      </c>
      <c r="E67" s="385">
        <f t="shared" si="17"/>
        <v>1</v>
      </c>
      <c r="F67" s="287">
        <v>0.01</v>
      </c>
      <c r="G67" s="713">
        <v>0.01</v>
      </c>
      <c r="H67" s="196">
        <f t="shared" si="18"/>
        <v>0</v>
      </c>
      <c r="I67" s="252">
        <f t="shared" si="19"/>
        <v>0</v>
      </c>
      <c r="J67" s="288">
        <f t="shared" si="20"/>
        <v>1</v>
      </c>
      <c r="K67" s="105">
        <v>0.01</v>
      </c>
      <c r="L67" s="453">
        <f t="shared" si="14"/>
        <v>0</v>
      </c>
      <c r="M67" s="454">
        <f t="shared" si="15"/>
        <v>1</v>
      </c>
    </row>
    <row r="68" spans="1:14" s="3" customFormat="1" ht="15" customHeight="1">
      <c r="A68" s="28" t="s">
        <v>22</v>
      </c>
      <c r="B68" s="99">
        <v>0</v>
      </c>
      <c r="C68" s="712">
        <v>0</v>
      </c>
      <c r="D68" s="384">
        <f t="shared" si="16"/>
        <v>0</v>
      </c>
      <c r="E68" s="385" t="e">
        <f t="shared" si="17"/>
        <v>#DIV/0!</v>
      </c>
      <c r="F68" s="287">
        <v>0</v>
      </c>
      <c r="G68" s="713">
        <v>0</v>
      </c>
      <c r="H68" s="196">
        <f t="shared" si="18"/>
        <v>0</v>
      </c>
      <c r="I68" s="252">
        <f t="shared" si="19"/>
        <v>0</v>
      </c>
      <c r="J68" s="288" t="e">
        <f t="shared" si="20"/>
        <v>#DIV/0!</v>
      </c>
      <c r="K68" s="105">
        <v>0</v>
      </c>
      <c r="L68" s="453">
        <f t="shared" si="14"/>
        <v>0</v>
      </c>
      <c r="M68" s="454" t="e">
        <f t="shared" si="15"/>
        <v>#DIV/0!</v>
      </c>
    </row>
    <row r="69" spans="1:14" s="3" customFormat="1" ht="15" customHeight="1">
      <c r="A69" s="28" t="s">
        <v>25</v>
      </c>
      <c r="B69" s="99">
        <v>0.85</v>
      </c>
      <c r="C69" s="712">
        <v>0.85</v>
      </c>
      <c r="D69" s="384">
        <f t="shared" si="16"/>
        <v>0</v>
      </c>
      <c r="E69" s="385">
        <f t="shared" si="17"/>
        <v>1</v>
      </c>
      <c r="F69" s="287">
        <v>1.2</v>
      </c>
      <c r="G69" s="713">
        <v>1.2</v>
      </c>
      <c r="H69" s="196">
        <f t="shared" si="18"/>
        <v>0</v>
      </c>
      <c r="I69" s="252">
        <f t="shared" si="19"/>
        <v>-0.35</v>
      </c>
      <c r="J69" s="288">
        <f t="shared" si="20"/>
        <v>0.70833333333333337</v>
      </c>
      <c r="K69" s="105">
        <v>3.97</v>
      </c>
      <c r="L69" s="453">
        <f t="shared" si="14"/>
        <v>-3.12</v>
      </c>
      <c r="M69" s="454">
        <f t="shared" si="15"/>
        <v>0.2141057934508816</v>
      </c>
    </row>
    <row r="70" spans="1:14" s="3" customFormat="1" ht="15" customHeight="1">
      <c r="A70" s="498" t="s">
        <v>23</v>
      </c>
      <c r="B70" s="81">
        <v>0.86</v>
      </c>
      <c r="C70" s="714">
        <v>0.86</v>
      </c>
      <c r="D70" s="387">
        <f t="shared" si="16"/>
        <v>0</v>
      </c>
      <c r="E70" s="388">
        <f t="shared" si="17"/>
        <v>1</v>
      </c>
      <c r="F70" s="291">
        <v>1.0900000000000001</v>
      </c>
      <c r="G70" s="715">
        <v>1.0900000000000001</v>
      </c>
      <c r="H70" s="200">
        <f t="shared" si="18"/>
        <v>0</v>
      </c>
      <c r="I70" s="253">
        <f t="shared" si="19"/>
        <v>-0.23000000000000009</v>
      </c>
      <c r="J70" s="292">
        <f t="shared" si="20"/>
        <v>0.78899082568807333</v>
      </c>
      <c r="K70" s="106">
        <v>1.55</v>
      </c>
      <c r="L70" s="249">
        <f t="shared" si="14"/>
        <v>-0.69000000000000006</v>
      </c>
      <c r="M70" s="455">
        <f t="shared" si="15"/>
        <v>0.55483870967741933</v>
      </c>
    </row>
    <row r="71" spans="1:14" ht="15" customHeight="1">
      <c r="A71" s="112" t="s">
        <v>24</v>
      </c>
      <c r="B71" s="113">
        <v>133</v>
      </c>
      <c r="C71" s="708">
        <v>132.19999999999999</v>
      </c>
      <c r="D71" s="378">
        <f t="shared" si="16"/>
        <v>0.80000000000001137</v>
      </c>
      <c r="E71" s="379">
        <f t="shared" si="17"/>
        <v>1.0060514372163389</v>
      </c>
      <c r="F71" s="284">
        <v>124.16</v>
      </c>
      <c r="G71" s="709">
        <v>125.35</v>
      </c>
      <c r="H71" s="255">
        <f t="shared" si="18"/>
        <v>-1.1899999999999977</v>
      </c>
      <c r="I71" s="251">
        <f t="shared" si="19"/>
        <v>8.8400000000000034</v>
      </c>
      <c r="J71" s="283">
        <f t="shared" si="20"/>
        <v>1.0711984536082475</v>
      </c>
      <c r="K71" s="114">
        <v>124.06</v>
      </c>
      <c r="L71" s="394">
        <f t="shared" si="14"/>
        <v>8.9399999999999977</v>
      </c>
      <c r="M71" s="395">
        <f t="shared" si="15"/>
        <v>1.0720619055295824</v>
      </c>
      <c r="N71" s="102"/>
    </row>
    <row r="72" spans="1:14" s="3" customFormat="1" ht="15" customHeight="1">
      <c r="A72" s="481" t="s">
        <v>55</v>
      </c>
      <c r="B72" s="99">
        <v>16.61</v>
      </c>
      <c r="C72" s="712">
        <v>16.61</v>
      </c>
      <c r="D72" s="384">
        <f t="shared" si="16"/>
        <v>0</v>
      </c>
      <c r="E72" s="385">
        <f t="shared" si="17"/>
        <v>1</v>
      </c>
      <c r="F72" s="287">
        <v>14.59</v>
      </c>
      <c r="G72" s="713">
        <v>14.01</v>
      </c>
      <c r="H72" s="196">
        <f t="shared" si="18"/>
        <v>0.58000000000000007</v>
      </c>
      <c r="I72" s="252">
        <f t="shared" si="19"/>
        <v>2.0199999999999996</v>
      </c>
      <c r="J72" s="288">
        <f t="shared" si="20"/>
        <v>1.1384509938313914</v>
      </c>
      <c r="K72" s="105">
        <v>14.24</v>
      </c>
      <c r="L72" s="453">
        <f t="shared" si="14"/>
        <v>2.3699999999999992</v>
      </c>
      <c r="M72" s="454">
        <f t="shared" si="15"/>
        <v>1.1664325842696628</v>
      </c>
    </row>
    <row r="73" spans="1:14" s="3" customFormat="1" ht="15" customHeight="1">
      <c r="A73" s="481" t="s">
        <v>36</v>
      </c>
      <c r="B73" s="99">
        <v>16.72</v>
      </c>
      <c r="C73" s="712">
        <v>16.72</v>
      </c>
      <c r="D73" s="384">
        <f t="shared" si="16"/>
        <v>0</v>
      </c>
      <c r="E73" s="385">
        <f t="shared" si="17"/>
        <v>1</v>
      </c>
      <c r="F73" s="287">
        <v>16.87</v>
      </c>
      <c r="G73" s="713">
        <v>16.87</v>
      </c>
      <c r="H73" s="196">
        <f t="shared" si="18"/>
        <v>0</v>
      </c>
      <c r="I73" s="252">
        <f t="shared" si="19"/>
        <v>-0.15000000000000213</v>
      </c>
      <c r="J73" s="288">
        <f t="shared" si="20"/>
        <v>0.99110847658565493</v>
      </c>
      <c r="K73" s="105">
        <v>17.059999999999999</v>
      </c>
      <c r="L73" s="453">
        <f t="shared" si="14"/>
        <v>-0.33999999999999986</v>
      </c>
      <c r="M73" s="454">
        <f t="shared" si="15"/>
        <v>0.98007033997655335</v>
      </c>
    </row>
    <row r="74" spans="1:14" s="3" customFormat="1" ht="15" customHeight="1">
      <c r="A74" s="28" t="s">
        <v>37</v>
      </c>
      <c r="B74" s="99">
        <v>16.2</v>
      </c>
      <c r="C74" s="712">
        <v>16.2</v>
      </c>
      <c r="D74" s="384">
        <f t="shared" si="16"/>
        <v>0</v>
      </c>
      <c r="E74" s="385">
        <f t="shared" si="17"/>
        <v>1</v>
      </c>
      <c r="F74" s="287">
        <v>15.33</v>
      </c>
      <c r="G74" s="713">
        <v>15.61</v>
      </c>
      <c r="H74" s="196">
        <f t="shared" si="18"/>
        <v>-0.27999999999999936</v>
      </c>
      <c r="I74" s="252">
        <f t="shared" si="19"/>
        <v>0.86999999999999922</v>
      </c>
      <c r="J74" s="288">
        <f t="shared" si="20"/>
        <v>1.0567514677103718</v>
      </c>
      <c r="K74" s="105">
        <v>14.95</v>
      </c>
      <c r="L74" s="453">
        <f t="shared" si="14"/>
        <v>1.25</v>
      </c>
      <c r="M74" s="454">
        <f t="shared" si="15"/>
        <v>1.0836120401337792</v>
      </c>
    </row>
    <row r="75" spans="1:14" s="3" customFormat="1" ht="15" customHeight="1">
      <c r="A75" s="28" t="s">
        <v>38</v>
      </c>
      <c r="B75" s="99">
        <v>38.979999999999997</v>
      </c>
      <c r="C75" s="712">
        <v>38.18</v>
      </c>
      <c r="D75" s="384">
        <f t="shared" si="16"/>
        <v>0.79999999999999716</v>
      </c>
      <c r="E75" s="385">
        <f t="shared" si="17"/>
        <v>1.0209533787323206</v>
      </c>
      <c r="F75" s="287">
        <v>35.159999999999997</v>
      </c>
      <c r="G75" s="713">
        <v>35.86</v>
      </c>
      <c r="H75" s="196">
        <f t="shared" si="18"/>
        <v>-0.70000000000000284</v>
      </c>
      <c r="I75" s="252">
        <f t="shared" si="19"/>
        <v>3.8200000000000003</v>
      </c>
      <c r="J75" s="288">
        <f t="shared" si="20"/>
        <v>1.1086461888509671</v>
      </c>
      <c r="K75" s="105">
        <v>32.82</v>
      </c>
      <c r="L75" s="453">
        <f t="shared" si="14"/>
        <v>6.1599999999999966</v>
      </c>
      <c r="M75" s="454">
        <f t="shared" si="15"/>
        <v>1.1876904326630102</v>
      </c>
    </row>
    <row r="76" spans="1:14" s="3" customFormat="1" ht="15" customHeight="1">
      <c r="A76" s="28" t="s">
        <v>39</v>
      </c>
      <c r="B76" s="99">
        <v>14.51</v>
      </c>
      <c r="C76" s="712">
        <v>14.51</v>
      </c>
      <c r="D76" s="384">
        <f t="shared" si="16"/>
        <v>0</v>
      </c>
      <c r="E76" s="385">
        <f t="shared" si="17"/>
        <v>1</v>
      </c>
      <c r="F76" s="287">
        <v>14</v>
      </c>
      <c r="G76" s="713">
        <v>14.71</v>
      </c>
      <c r="H76" s="196">
        <f t="shared" si="18"/>
        <v>-0.71000000000000085</v>
      </c>
      <c r="I76" s="252">
        <f t="shared" si="19"/>
        <v>0.50999999999999979</v>
      </c>
      <c r="J76" s="288">
        <f t="shared" si="20"/>
        <v>1.0364285714285715</v>
      </c>
      <c r="K76" s="105">
        <v>14.79</v>
      </c>
      <c r="L76" s="453">
        <f t="shared" si="14"/>
        <v>-0.27999999999999936</v>
      </c>
      <c r="M76" s="454">
        <f t="shared" si="15"/>
        <v>0.98106828938471946</v>
      </c>
    </row>
    <row r="77" spans="1:14" s="98" customFormat="1" ht="15" customHeight="1">
      <c r="A77" s="28" t="s">
        <v>30</v>
      </c>
      <c r="B77" s="99">
        <v>15.12</v>
      </c>
      <c r="C77" s="712">
        <v>15.12</v>
      </c>
      <c r="D77" s="384">
        <f t="shared" si="16"/>
        <v>0</v>
      </c>
      <c r="E77" s="385">
        <f t="shared" si="17"/>
        <v>1</v>
      </c>
      <c r="F77" s="287">
        <v>13.62</v>
      </c>
      <c r="G77" s="713">
        <v>13.72</v>
      </c>
      <c r="H77" s="196">
        <f t="shared" si="18"/>
        <v>-0.10000000000000142</v>
      </c>
      <c r="I77" s="252">
        <f t="shared" si="19"/>
        <v>1.5</v>
      </c>
      <c r="J77" s="288">
        <f t="shared" si="20"/>
        <v>1.1101321585903083</v>
      </c>
      <c r="K77" s="105">
        <v>15.22</v>
      </c>
      <c r="L77" s="453">
        <f t="shared" si="14"/>
        <v>-0.10000000000000142</v>
      </c>
      <c r="M77" s="454">
        <f t="shared" si="15"/>
        <v>0.99342969776609713</v>
      </c>
    </row>
    <row r="78" spans="1:14" s="98" customFormat="1" ht="15" customHeight="1">
      <c r="A78" s="498" t="s">
        <v>40</v>
      </c>
      <c r="B78" s="81">
        <v>10.27</v>
      </c>
      <c r="C78" s="714">
        <v>10.27</v>
      </c>
      <c r="D78" s="387">
        <f t="shared" si="16"/>
        <v>0</v>
      </c>
      <c r="E78" s="388">
        <f t="shared" si="17"/>
        <v>1</v>
      </c>
      <c r="F78" s="291">
        <v>9.89</v>
      </c>
      <c r="G78" s="715">
        <v>9.89</v>
      </c>
      <c r="H78" s="200">
        <f t="shared" si="18"/>
        <v>0</v>
      </c>
      <c r="I78" s="253">
        <f t="shared" si="19"/>
        <v>0.37999999999999901</v>
      </c>
      <c r="J78" s="292">
        <f t="shared" si="20"/>
        <v>1.0384226491405459</v>
      </c>
      <c r="K78" s="106">
        <v>10.19</v>
      </c>
      <c r="L78" s="249">
        <f t="shared" si="14"/>
        <v>8.0000000000000071E-2</v>
      </c>
      <c r="M78" s="455">
        <f t="shared" si="15"/>
        <v>1.0078508341511285</v>
      </c>
    </row>
    <row r="79" spans="1:14" ht="15" customHeight="1">
      <c r="A79" s="112" t="s">
        <v>26</v>
      </c>
      <c r="B79" s="113">
        <v>12.15</v>
      </c>
      <c r="C79" s="708">
        <v>12.15</v>
      </c>
      <c r="D79" s="378">
        <f t="shared" si="16"/>
        <v>0</v>
      </c>
      <c r="E79" s="379">
        <f t="shared" si="17"/>
        <v>1</v>
      </c>
      <c r="F79" s="284">
        <v>15.22</v>
      </c>
      <c r="G79" s="709">
        <v>14.45</v>
      </c>
      <c r="H79" s="255">
        <f t="shared" si="18"/>
        <v>0.77000000000000135</v>
      </c>
      <c r="I79" s="251">
        <f t="shared" si="19"/>
        <v>-3.0700000000000003</v>
      </c>
      <c r="J79" s="283">
        <f t="shared" si="20"/>
        <v>0.79829172141918525</v>
      </c>
      <c r="K79" s="114">
        <v>17.5</v>
      </c>
      <c r="L79" s="394">
        <f t="shared" si="14"/>
        <v>-5.35</v>
      </c>
      <c r="M79" s="395">
        <f t="shared" si="15"/>
        <v>0.69428571428571428</v>
      </c>
      <c r="N79" s="102"/>
    </row>
    <row r="80" spans="1:14" s="630" customFormat="1" ht="15" customHeight="1">
      <c r="A80" s="685" t="s">
        <v>102</v>
      </c>
      <c r="B80" s="670">
        <f>B63-B79</f>
        <v>169.29999999999998</v>
      </c>
      <c r="C80" s="721">
        <v>168.4</v>
      </c>
      <c r="D80" s="672">
        <f t="shared" si="16"/>
        <v>0.89999999999997726</v>
      </c>
      <c r="E80" s="657">
        <f t="shared" si="17"/>
        <v>1.0053444180522564</v>
      </c>
      <c r="F80" s="673">
        <f>F63-F79</f>
        <v>160.09</v>
      </c>
      <c r="G80" s="722">
        <v>161.25</v>
      </c>
      <c r="H80" s="675">
        <f t="shared" si="18"/>
        <v>-1.1599999999999966</v>
      </c>
      <c r="I80" s="674">
        <f t="shared" si="19"/>
        <v>9.2099999999999795</v>
      </c>
      <c r="J80" s="659">
        <f t="shared" si="20"/>
        <v>1.0575301392966454</v>
      </c>
      <c r="K80" s="686">
        <f>K63-K79</f>
        <v>163.87</v>
      </c>
      <c r="L80" s="676">
        <f t="shared" si="14"/>
        <v>5.4299999999999784</v>
      </c>
      <c r="M80" s="661">
        <f t="shared" si="15"/>
        <v>1.0331360224568253</v>
      </c>
    </row>
    <row r="81" spans="1:14" s="654" customFormat="1" ht="15" customHeight="1">
      <c r="A81" s="687" t="s">
        <v>103</v>
      </c>
      <c r="B81" s="656">
        <f>B79/B63</f>
        <v>6.6960595205290727E-2</v>
      </c>
      <c r="C81" s="723">
        <v>6.7294378288562717E-2</v>
      </c>
      <c r="D81" s="657">
        <f t="shared" si="16"/>
        <v>-3.3378308327199069E-4</v>
      </c>
      <c r="E81" s="657">
        <f t="shared" si="17"/>
        <v>0.99503995591071948</v>
      </c>
      <c r="F81" s="678">
        <f>F79/F63</f>
        <v>8.6817637328161543E-2</v>
      </c>
      <c r="G81" s="724">
        <v>8.2242458736482643E-2</v>
      </c>
      <c r="H81" s="659">
        <f t="shared" si="18"/>
        <v>4.5751785916788995E-3</v>
      </c>
      <c r="I81" s="658">
        <f t="shared" si="19"/>
        <v>-1.9857042122870816E-2</v>
      </c>
      <c r="J81" s="659">
        <f t="shared" si="20"/>
        <v>0.77127870863597359</v>
      </c>
      <c r="K81" s="688">
        <f>K79/K63</f>
        <v>9.6487842531840992E-2</v>
      </c>
      <c r="L81" s="660">
        <f t="shared" si="14"/>
        <v>-2.9527247326550266E-2</v>
      </c>
      <c r="M81" s="661">
        <f t="shared" si="15"/>
        <v>0.69397960870763309</v>
      </c>
    </row>
    <row r="82" spans="1:14" s="102" customFormat="1" ht="15" customHeight="1">
      <c r="A82" s="112" t="s">
        <v>32</v>
      </c>
      <c r="B82" s="113">
        <v>0.66</v>
      </c>
      <c r="C82" s="708">
        <v>0.65</v>
      </c>
      <c r="D82" s="378">
        <f t="shared" si="16"/>
        <v>1.0000000000000009E-2</v>
      </c>
      <c r="E82" s="379">
        <f t="shared" si="17"/>
        <v>1.0153846153846153</v>
      </c>
      <c r="F82" s="284">
        <v>0.79</v>
      </c>
      <c r="G82" s="709">
        <v>0.71</v>
      </c>
      <c r="H82" s="255">
        <f t="shared" si="18"/>
        <v>8.0000000000000071E-2</v>
      </c>
      <c r="I82" s="251">
        <f t="shared" si="19"/>
        <v>-0.13</v>
      </c>
      <c r="J82" s="283">
        <f t="shared" si="20"/>
        <v>0.83544303797468356</v>
      </c>
      <c r="K82" s="284">
        <v>0.54</v>
      </c>
      <c r="L82" s="394">
        <f t="shared" si="14"/>
        <v>0.12</v>
      </c>
      <c r="M82" s="395">
        <f t="shared" si="15"/>
        <v>1.2222222222222221</v>
      </c>
    </row>
    <row r="83" spans="1:14" s="3" customFormat="1" ht="15" customHeight="1">
      <c r="A83" s="28" t="s">
        <v>33</v>
      </c>
      <c r="B83" s="99">
        <v>0.11</v>
      </c>
      <c r="C83" s="712">
        <v>0.11</v>
      </c>
      <c r="D83" s="384">
        <f t="shared" si="16"/>
        <v>0</v>
      </c>
      <c r="E83" s="385">
        <f t="shared" si="17"/>
        <v>1</v>
      </c>
      <c r="F83" s="287">
        <v>0.28000000000000003</v>
      </c>
      <c r="G83" s="713">
        <v>0.11</v>
      </c>
      <c r="H83" s="196">
        <f t="shared" si="18"/>
        <v>0.17000000000000004</v>
      </c>
      <c r="I83" s="252">
        <f t="shared" si="19"/>
        <v>-0.17000000000000004</v>
      </c>
      <c r="J83" s="288">
        <f t="shared" si="20"/>
        <v>0.39285714285714285</v>
      </c>
      <c r="K83" s="287">
        <v>0.11</v>
      </c>
      <c r="L83" s="453">
        <f t="shared" si="14"/>
        <v>0</v>
      </c>
      <c r="M83" s="454">
        <f t="shared" si="15"/>
        <v>1</v>
      </c>
    </row>
    <row r="84" spans="1:14" s="98" customFormat="1" ht="15" customHeight="1">
      <c r="A84" s="28" t="s">
        <v>35</v>
      </c>
      <c r="B84" s="99">
        <v>0.03</v>
      </c>
      <c r="C84" s="712">
        <v>0.03</v>
      </c>
      <c r="D84" s="384">
        <f t="shared" si="16"/>
        <v>0</v>
      </c>
      <c r="E84" s="385">
        <f t="shared" si="17"/>
        <v>1</v>
      </c>
      <c r="F84" s="287">
        <v>0.06</v>
      </c>
      <c r="G84" s="713">
        <v>0.06</v>
      </c>
      <c r="H84" s="196">
        <f t="shared" si="18"/>
        <v>0</v>
      </c>
      <c r="I84" s="252">
        <f t="shared" si="19"/>
        <v>-0.03</v>
      </c>
      <c r="J84" s="288">
        <f t="shared" si="20"/>
        <v>0.5</v>
      </c>
      <c r="K84" s="287">
        <v>0.05</v>
      </c>
      <c r="L84" s="453">
        <f t="shared" si="14"/>
        <v>-2.0000000000000004E-2</v>
      </c>
      <c r="M84" s="454">
        <f t="shared" si="15"/>
        <v>0.6</v>
      </c>
    </row>
    <row r="85" spans="1:14" s="625" customFormat="1" ht="15" customHeight="1">
      <c r="A85" s="662" t="s">
        <v>98</v>
      </c>
      <c r="B85" s="679">
        <f>B82-B83-B84</f>
        <v>0.52</v>
      </c>
      <c r="C85" s="680">
        <v>0.51</v>
      </c>
      <c r="D85" s="681">
        <f t="shared" si="16"/>
        <v>1.0000000000000009E-2</v>
      </c>
      <c r="E85" s="664">
        <f t="shared" si="17"/>
        <v>1.0196078431372548</v>
      </c>
      <c r="F85" s="679">
        <f>F82-F83-F84</f>
        <v>0.45</v>
      </c>
      <c r="G85" s="682">
        <v>0.54</v>
      </c>
      <c r="H85" s="683">
        <f t="shared" si="18"/>
        <v>-9.0000000000000024E-2</v>
      </c>
      <c r="I85" s="682">
        <f t="shared" si="19"/>
        <v>7.0000000000000007E-2</v>
      </c>
      <c r="J85" s="666">
        <f t="shared" si="20"/>
        <v>1.1555555555555557</v>
      </c>
      <c r="K85" s="679">
        <f>K82-K83-K84</f>
        <v>0.38000000000000006</v>
      </c>
      <c r="L85" s="684">
        <f t="shared" si="14"/>
        <v>0.13999999999999996</v>
      </c>
      <c r="M85" s="669">
        <f t="shared" si="15"/>
        <v>1.3684210526315788</v>
      </c>
    </row>
    <row r="86" spans="1:14">
      <c r="J86"/>
    </row>
    <row r="87" spans="1:14" ht="15.6">
      <c r="A87" s="493" t="s">
        <v>435</v>
      </c>
      <c r="J87"/>
    </row>
    <row r="88" spans="1:14">
      <c r="A88" s="494"/>
      <c r="B88" s="21"/>
      <c r="C88" s="21"/>
      <c r="D88" s="21"/>
      <c r="E88" s="21"/>
      <c r="F88" s="21"/>
      <c r="G88" s="21"/>
      <c r="H88" s="21"/>
      <c r="I88" s="21"/>
      <c r="J88" s="21"/>
      <c r="K88" s="128"/>
      <c r="L88" s="21"/>
      <c r="M88" s="21"/>
    </row>
    <row r="89" spans="1:14" s="193" customFormat="1" ht="46.2">
      <c r="A89" s="495" t="s">
        <v>44</v>
      </c>
      <c r="B89" s="332" t="s">
        <v>436</v>
      </c>
      <c r="C89" s="372" t="s">
        <v>437</v>
      </c>
      <c r="D89" s="373" t="s">
        <v>364</v>
      </c>
      <c r="E89" s="374" t="s">
        <v>365</v>
      </c>
      <c r="F89" s="332" t="s">
        <v>398</v>
      </c>
      <c r="G89" s="120" t="s">
        <v>409</v>
      </c>
      <c r="H89" s="254" t="s">
        <v>410</v>
      </c>
      <c r="I89" s="369" t="s">
        <v>280</v>
      </c>
      <c r="J89" s="121" t="s">
        <v>281</v>
      </c>
      <c r="K89" s="337" t="s">
        <v>137</v>
      </c>
      <c r="L89" s="389" t="s">
        <v>438</v>
      </c>
      <c r="M89" s="401" t="s">
        <v>439</v>
      </c>
    </row>
    <row r="90" spans="1:14">
      <c r="A90" s="496"/>
      <c r="B90" s="333" t="s">
        <v>16</v>
      </c>
      <c r="C90" s="20" t="s">
        <v>16</v>
      </c>
      <c r="D90" s="375" t="s">
        <v>16</v>
      </c>
      <c r="E90" s="376" t="s">
        <v>1</v>
      </c>
      <c r="F90" s="333" t="s">
        <v>16</v>
      </c>
      <c r="G90" s="27" t="s">
        <v>16</v>
      </c>
      <c r="H90" s="6" t="s">
        <v>16</v>
      </c>
      <c r="I90" s="27" t="s">
        <v>16</v>
      </c>
      <c r="J90" s="6" t="s">
        <v>1</v>
      </c>
      <c r="K90" s="338" t="s">
        <v>16</v>
      </c>
      <c r="L90" s="16" t="s">
        <v>16</v>
      </c>
      <c r="M90" s="402" t="s">
        <v>1</v>
      </c>
    </row>
    <row r="91" spans="1:14" ht="15" customHeight="1">
      <c r="A91" s="112" t="s">
        <v>17</v>
      </c>
      <c r="B91" s="282">
        <v>815.59</v>
      </c>
      <c r="C91" s="706">
        <v>814.29</v>
      </c>
      <c r="D91" s="457">
        <f>B91-C91</f>
        <v>1.3000000000000682</v>
      </c>
      <c r="E91" s="458">
        <f>B91/C91</f>
        <v>1.001596482825529</v>
      </c>
      <c r="F91" s="282">
        <v>800.41</v>
      </c>
      <c r="G91" s="707">
        <v>800.01</v>
      </c>
      <c r="H91" s="285">
        <f>F91-G91</f>
        <v>0.39999999999997726</v>
      </c>
      <c r="I91" s="250">
        <f>B91-F91</f>
        <v>15.180000000000064</v>
      </c>
      <c r="J91" s="286">
        <f>B91/F91</f>
        <v>1.0189652802938496</v>
      </c>
      <c r="K91" s="109">
        <v>767.66</v>
      </c>
      <c r="L91" s="394">
        <f t="shared" ref="L91:L113" si="21">B91-K91</f>
        <v>47.930000000000064</v>
      </c>
      <c r="M91" s="395">
        <f t="shared" ref="M91:M113" si="22">B91/K91</f>
        <v>1.0624364953234506</v>
      </c>
      <c r="N91" s="103"/>
    </row>
    <row r="92" spans="1:14" ht="15" customHeight="1">
      <c r="A92" s="112" t="s">
        <v>18</v>
      </c>
      <c r="B92" s="284">
        <v>143.19</v>
      </c>
      <c r="C92" s="708">
        <v>142.56</v>
      </c>
      <c r="D92" s="378">
        <f t="shared" ref="D92:D113" si="23">B92-C92</f>
        <v>0.62999999999999545</v>
      </c>
      <c r="E92" s="379">
        <f t="shared" ref="E92:E113" si="24">B92/C92</f>
        <v>1.0044191919191918</v>
      </c>
      <c r="F92" s="284">
        <v>143.74</v>
      </c>
      <c r="G92" s="709">
        <v>143.74</v>
      </c>
      <c r="H92" s="255">
        <f t="shared" ref="H92:H113" si="25">F92-G92</f>
        <v>0</v>
      </c>
      <c r="I92" s="251">
        <f t="shared" ref="I92:I113" si="26">B92-F92</f>
        <v>-0.55000000000001137</v>
      </c>
      <c r="J92" s="283">
        <f t="shared" ref="J92:J113" si="27">B92/F92</f>
        <v>0.99617364686239029</v>
      </c>
      <c r="K92" s="114">
        <v>135.56</v>
      </c>
      <c r="L92" s="394">
        <f t="shared" si="21"/>
        <v>7.6299999999999955</v>
      </c>
      <c r="M92" s="395">
        <f t="shared" si="22"/>
        <v>1.0562850398347594</v>
      </c>
      <c r="N92" s="103"/>
    </row>
    <row r="93" spans="1:14" ht="15" customHeight="1">
      <c r="A93" s="497" t="s">
        <v>19</v>
      </c>
      <c r="B93" s="491">
        <v>672.4</v>
      </c>
      <c r="C93" s="710">
        <v>671.73</v>
      </c>
      <c r="D93" s="381">
        <f t="shared" si="23"/>
        <v>0.66999999999995907</v>
      </c>
      <c r="E93" s="382">
        <f t="shared" si="24"/>
        <v>1.0009974245604631</v>
      </c>
      <c r="F93" s="491">
        <v>656.68</v>
      </c>
      <c r="G93" s="711">
        <v>656.28</v>
      </c>
      <c r="H93" s="366">
        <f t="shared" si="25"/>
        <v>0.39999999999997726</v>
      </c>
      <c r="I93" s="365">
        <f t="shared" si="26"/>
        <v>15.720000000000027</v>
      </c>
      <c r="J93" s="367">
        <f t="shared" si="27"/>
        <v>1.0239386002314674</v>
      </c>
      <c r="K93" s="424">
        <v>632.11</v>
      </c>
      <c r="L93" s="396">
        <f t="shared" si="21"/>
        <v>40.289999999999964</v>
      </c>
      <c r="M93" s="397">
        <f t="shared" si="22"/>
        <v>1.0637389062030342</v>
      </c>
      <c r="N93" s="103"/>
    </row>
    <row r="94" spans="1:14" ht="15" customHeight="1">
      <c r="A94" s="112" t="s">
        <v>20</v>
      </c>
      <c r="B94" s="284">
        <v>91.03</v>
      </c>
      <c r="C94" s="708">
        <v>90.48</v>
      </c>
      <c r="D94" s="378">
        <f t="shared" si="23"/>
        <v>0.54999999999999716</v>
      </c>
      <c r="E94" s="379">
        <f t="shared" si="24"/>
        <v>1.0060786914235189</v>
      </c>
      <c r="F94" s="284">
        <v>89.14</v>
      </c>
      <c r="G94" s="709">
        <v>89.09</v>
      </c>
      <c r="H94" s="255">
        <f t="shared" si="25"/>
        <v>4.9999999999997158E-2</v>
      </c>
      <c r="I94" s="251">
        <f t="shared" si="26"/>
        <v>1.8900000000000006</v>
      </c>
      <c r="J94" s="283">
        <f t="shared" si="27"/>
        <v>1.0212026026475207</v>
      </c>
      <c r="K94" s="114">
        <v>83.69</v>
      </c>
      <c r="L94" s="394">
        <f t="shared" si="21"/>
        <v>7.3400000000000034</v>
      </c>
      <c r="M94" s="395">
        <f t="shared" si="22"/>
        <v>1.0877046242083881</v>
      </c>
      <c r="N94" s="102"/>
    </row>
    <row r="95" spans="1:14" s="3" customFormat="1" ht="15" customHeight="1">
      <c r="A95" s="28" t="s">
        <v>21</v>
      </c>
      <c r="B95" s="287">
        <v>11.72</v>
      </c>
      <c r="C95" s="712">
        <v>11.32</v>
      </c>
      <c r="D95" s="384">
        <f t="shared" si="23"/>
        <v>0.40000000000000036</v>
      </c>
      <c r="E95" s="385">
        <f t="shared" si="24"/>
        <v>1.0353356890459364</v>
      </c>
      <c r="F95" s="287">
        <v>10.76</v>
      </c>
      <c r="G95" s="713">
        <v>10.76</v>
      </c>
      <c r="H95" s="196">
        <f t="shared" si="25"/>
        <v>0</v>
      </c>
      <c r="I95" s="252">
        <f t="shared" si="26"/>
        <v>0.96000000000000085</v>
      </c>
      <c r="J95" s="288">
        <f t="shared" si="27"/>
        <v>1.0892193308550187</v>
      </c>
      <c r="K95" s="105">
        <v>9.26</v>
      </c>
      <c r="L95" s="453">
        <f t="shared" si="21"/>
        <v>2.4600000000000009</v>
      </c>
      <c r="M95" s="454">
        <f t="shared" si="22"/>
        <v>1.2656587473002161</v>
      </c>
    </row>
    <row r="96" spans="1:14" s="3" customFormat="1" ht="15" customHeight="1">
      <c r="A96" s="28" t="s">
        <v>22</v>
      </c>
      <c r="B96" s="287">
        <v>3.92</v>
      </c>
      <c r="C96" s="712">
        <v>4.04</v>
      </c>
      <c r="D96" s="384">
        <f t="shared" si="23"/>
        <v>-0.12000000000000011</v>
      </c>
      <c r="E96" s="385">
        <f t="shared" si="24"/>
        <v>0.97029702970297027</v>
      </c>
      <c r="F96" s="287">
        <v>4.32</v>
      </c>
      <c r="G96" s="713">
        <v>4.1399999999999997</v>
      </c>
      <c r="H96" s="196">
        <f t="shared" si="25"/>
        <v>0.1800000000000006</v>
      </c>
      <c r="I96" s="252">
        <f t="shared" si="26"/>
        <v>-0.40000000000000036</v>
      </c>
      <c r="J96" s="288">
        <f t="shared" si="27"/>
        <v>0.90740740740740733</v>
      </c>
      <c r="K96" s="105">
        <v>3.96</v>
      </c>
      <c r="L96" s="453">
        <f t="shared" si="21"/>
        <v>-4.0000000000000036E-2</v>
      </c>
      <c r="M96" s="454">
        <f t="shared" si="22"/>
        <v>0.98989898989898994</v>
      </c>
    </row>
    <row r="97" spans="1:14" s="3" customFormat="1" ht="15" customHeight="1">
      <c r="A97" s="28" t="s">
        <v>25</v>
      </c>
      <c r="B97" s="287">
        <v>54.3</v>
      </c>
      <c r="C97" s="712">
        <v>54.3</v>
      </c>
      <c r="D97" s="384">
        <f t="shared" si="23"/>
        <v>0</v>
      </c>
      <c r="E97" s="385">
        <f t="shared" si="24"/>
        <v>1</v>
      </c>
      <c r="F97" s="287">
        <v>53.33</v>
      </c>
      <c r="G97" s="713">
        <v>53.33</v>
      </c>
      <c r="H97" s="196">
        <f t="shared" si="25"/>
        <v>0</v>
      </c>
      <c r="I97" s="252">
        <f t="shared" si="26"/>
        <v>0.96999999999999886</v>
      </c>
      <c r="J97" s="288">
        <f t="shared" si="27"/>
        <v>1.0181886367897994</v>
      </c>
      <c r="K97" s="105">
        <v>50.89</v>
      </c>
      <c r="L97" s="453">
        <f t="shared" si="21"/>
        <v>3.4099999999999966</v>
      </c>
      <c r="M97" s="454">
        <f t="shared" si="22"/>
        <v>1.0670072705836116</v>
      </c>
    </row>
    <row r="98" spans="1:14" s="3" customFormat="1" ht="15" customHeight="1">
      <c r="A98" s="498" t="s">
        <v>23</v>
      </c>
      <c r="B98" s="291">
        <v>15.19</v>
      </c>
      <c r="C98" s="714">
        <v>14.9</v>
      </c>
      <c r="D98" s="387">
        <f t="shared" si="23"/>
        <v>0.28999999999999915</v>
      </c>
      <c r="E98" s="388">
        <f t="shared" si="24"/>
        <v>1.0194630872483221</v>
      </c>
      <c r="F98" s="291">
        <v>13.84</v>
      </c>
      <c r="G98" s="715">
        <v>14.37</v>
      </c>
      <c r="H98" s="200">
        <f t="shared" si="25"/>
        <v>-0.52999999999999936</v>
      </c>
      <c r="I98" s="253">
        <f t="shared" si="26"/>
        <v>1.3499999999999996</v>
      </c>
      <c r="J98" s="292">
        <f t="shared" si="27"/>
        <v>1.097543352601156</v>
      </c>
      <c r="K98" s="106">
        <v>13.79</v>
      </c>
      <c r="L98" s="249">
        <f t="shared" si="21"/>
        <v>1.4000000000000004</v>
      </c>
      <c r="M98" s="455">
        <f t="shared" si="22"/>
        <v>1.101522842639594</v>
      </c>
    </row>
    <row r="99" spans="1:14" ht="15" customHeight="1">
      <c r="A99" s="112" t="s">
        <v>24</v>
      </c>
      <c r="B99" s="284">
        <v>288.77999999999997</v>
      </c>
      <c r="C99" s="708">
        <v>287.88</v>
      </c>
      <c r="D99" s="378">
        <f t="shared" si="23"/>
        <v>0.89999999999997726</v>
      </c>
      <c r="E99" s="379">
        <f t="shared" si="24"/>
        <v>1.0031263026260941</v>
      </c>
      <c r="F99" s="284">
        <v>278.73</v>
      </c>
      <c r="G99" s="709">
        <v>279.77999999999997</v>
      </c>
      <c r="H99" s="255">
        <f t="shared" si="25"/>
        <v>-1.0499999999999545</v>
      </c>
      <c r="I99" s="251">
        <f t="shared" si="26"/>
        <v>10.049999999999955</v>
      </c>
      <c r="J99" s="283">
        <f t="shared" si="27"/>
        <v>1.036056398665375</v>
      </c>
      <c r="K99" s="114">
        <v>271.87</v>
      </c>
      <c r="L99" s="394">
        <f t="shared" si="21"/>
        <v>16.909999999999968</v>
      </c>
      <c r="M99" s="395">
        <f t="shared" si="22"/>
        <v>1.0621988450362305</v>
      </c>
      <c r="N99" s="102"/>
    </row>
    <row r="100" spans="1:14" s="3" customFormat="1" ht="15" customHeight="1">
      <c r="A100" s="481" t="s">
        <v>55</v>
      </c>
      <c r="B100" s="287">
        <v>119.65</v>
      </c>
      <c r="C100" s="712">
        <v>119.65</v>
      </c>
      <c r="D100" s="384">
        <f t="shared" si="23"/>
        <v>0</v>
      </c>
      <c r="E100" s="385">
        <f t="shared" si="24"/>
        <v>1</v>
      </c>
      <c r="F100" s="287">
        <v>119.95</v>
      </c>
      <c r="G100" s="713">
        <v>119.85</v>
      </c>
      <c r="H100" s="196">
        <f t="shared" si="25"/>
        <v>0.10000000000000853</v>
      </c>
      <c r="I100" s="252">
        <f t="shared" si="26"/>
        <v>-0.29999999999999716</v>
      </c>
      <c r="J100" s="288">
        <f t="shared" si="27"/>
        <v>0.99749895789912468</v>
      </c>
      <c r="K100" s="105">
        <v>117.09</v>
      </c>
      <c r="L100" s="453">
        <f t="shared" si="21"/>
        <v>2.5600000000000023</v>
      </c>
      <c r="M100" s="454">
        <f t="shared" si="22"/>
        <v>1.0218635237851226</v>
      </c>
    </row>
    <row r="101" spans="1:14" s="3" customFormat="1" ht="15" customHeight="1">
      <c r="A101" s="481" t="s">
        <v>36</v>
      </c>
      <c r="B101" s="287">
        <v>13.06</v>
      </c>
      <c r="C101" s="712">
        <v>13.06</v>
      </c>
      <c r="D101" s="384">
        <f t="shared" si="23"/>
        <v>0</v>
      </c>
      <c r="E101" s="385">
        <f t="shared" si="24"/>
        <v>1</v>
      </c>
      <c r="F101" s="287">
        <v>13.19</v>
      </c>
      <c r="G101" s="713">
        <v>13.19</v>
      </c>
      <c r="H101" s="196">
        <f t="shared" si="25"/>
        <v>0</v>
      </c>
      <c r="I101" s="252">
        <f t="shared" si="26"/>
        <v>-0.12999999999999901</v>
      </c>
      <c r="J101" s="288">
        <f t="shared" si="27"/>
        <v>0.99014404852160731</v>
      </c>
      <c r="K101" s="105">
        <v>13.29</v>
      </c>
      <c r="L101" s="453">
        <f t="shared" si="21"/>
        <v>-0.22999999999999865</v>
      </c>
      <c r="M101" s="454">
        <f t="shared" si="22"/>
        <v>0.98269375470278419</v>
      </c>
    </row>
    <row r="102" spans="1:14" s="3" customFormat="1" ht="15" customHeight="1">
      <c r="A102" s="28" t="s">
        <v>37</v>
      </c>
      <c r="B102" s="287">
        <v>29.52</v>
      </c>
      <c r="C102" s="712">
        <v>29.22</v>
      </c>
      <c r="D102" s="384">
        <f t="shared" si="23"/>
        <v>0.30000000000000071</v>
      </c>
      <c r="E102" s="385">
        <f t="shared" si="24"/>
        <v>1.0102669404517455</v>
      </c>
      <c r="F102" s="287">
        <v>27.95</v>
      </c>
      <c r="G102" s="713">
        <v>27.95</v>
      </c>
      <c r="H102" s="196">
        <f t="shared" si="25"/>
        <v>0</v>
      </c>
      <c r="I102" s="252">
        <f t="shared" si="26"/>
        <v>1.5700000000000003</v>
      </c>
      <c r="J102" s="288">
        <f t="shared" si="27"/>
        <v>1.0561717352415028</v>
      </c>
      <c r="K102" s="105">
        <v>26.72</v>
      </c>
      <c r="L102" s="453">
        <f t="shared" si="21"/>
        <v>2.8000000000000007</v>
      </c>
      <c r="M102" s="454">
        <f t="shared" si="22"/>
        <v>1.1047904191616766</v>
      </c>
    </row>
    <row r="103" spans="1:14" s="3" customFormat="1" ht="15" customHeight="1">
      <c r="A103" s="28" t="s">
        <v>38</v>
      </c>
      <c r="B103" s="287">
        <v>61.22</v>
      </c>
      <c r="C103" s="712">
        <v>60.52</v>
      </c>
      <c r="D103" s="384">
        <f t="shared" si="23"/>
        <v>0.69999999999999574</v>
      </c>
      <c r="E103" s="385">
        <f t="shared" si="24"/>
        <v>1.011566424322538</v>
      </c>
      <c r="F103" s="287">
        <v>56.46</v>
      </c>
      <c r="G103" s="713">
        <v>56.91</v>
      </c>
      <c r="H103" s="196">
        <f t="shared" si="25"/>
        <v>-0.44999999999999574</v>
      </c>
      <c r="I103" s="252">
        <f t="shared" si="26"/>
        <v>4.759999999999998</v>
      </c>
      <c r="J103" s="288">
        <f t="shared" si="27"/>
        <v>1.0843074743181014</v>
      </c>
      <c r="K103" s="105">
        <v>55.97</v>
      </c>
      <c r="L103" s="453">
        <f t="shared" si="21"/>
        <v>5.25</v>
      </c>
      <c r="M103" s="454">
        <f t="shared" si="22"/>
        <v>1.0938002501340003</v>
      </c>
    </row>
    <row r="104" spans="1:14" s="3" customFormat="1" ht="15" customHeight="1">
      <c r="A104" s="28" t="s">
        <v>39</v>
      </c>
      <c r="B104" s="287">
        <v>15.55</v>
      </c>
      <c r="C104" s="712">
        <v>15.55</v>
      </c>
      <c r="D104" s="384">
        <f t="shared" si="23"/>
        <v>0</v>
      </c>
      <c r="E104" s="385">
        <f t="shared" si="24"/>
        <v>1</v>
      </c>
      <c r="F104" s="287">
        <v>14</v>
      </c>
      <c r="G104" s="713">
        <v>14.6</v>
      </c>
      <c r="H104" s="196">
        <f t="shared" si="25"/>
        <v>-0.59999999999999964</v>
      </c>
      <c r="I104" s="252">
        <f t="shared" si="26"/>
        <v>1.5500000000000007</v>
      </c>
      <c r="J104" s="288">
        <f t="shared" si="27"/>
        <v>1.1107142857142858</v>
      </c>
      <c r="K104" s="105">
        <v>13.6</v>
      </c>
      <c r="L104" s="453">
        <f t="shared" si="21"/>
        <v>1.9500000000000011</v>
      </c>
      <c r="M104" s="454">
        <f t="shared" si="22"/>
        <v>1.1433823529411766</v>
      </c>
    </row>
    <row r="105" spans="1:14" s="98" customFormat="1" ht="15" customHeight="1">
      <c r="A105" s="28" t="s">
        <v>30</v>
      </c>
      <c r="B105" s="287">
        <v>37.26</v>
      </c>
      <c r="C105" s="712">
        <v>37.36</v>
      </c>
      <c r="D105" s="384">
        <f t="shared" si="23"/>
        <v>-0.10000000000000142</v>
      </c>
      <c r="E105" s="385">
        <f t="shared" si="24"/>
        <v>0.99732334047109206</v>
      </c>
      <c r="F105" s="287">
        <v>35.06</v>
      </c>
      <c r="G105" s="713">
        <v>35.159999999999997</v>
      </c>
      <c r="H105" s="196">
        <f t="shared" si="25"/>
        <v>-9.9999999999994316E-2</v>
      </c>
      <c r="I105" s="252">
        <f t="shared" si="26"/>
        <v>2.1999999999999957</v>
      </c>
      <c r="J105" s="288">
        <f t="shared" si="27"/>
        <v>1.0627495721620079</v>
      </c>
      <c r="K105" s="105">
        <v>33.159999999999997</v>
      </c>
      <c r="L105" s="453">
        <f t="shared" si="21"/>
        <v>4.1000000000000014</v>
      </c>
      <c r="M105" s="454">
        <f t="shared" si="22"/>
        <v>1.1236429433051871</v>
      </c>
    </row>
    <row r="106" spans="1:14" s="98" customFormat="1" ht="15" customHeight="1">
      <c r="A106" s="498" t="s">
        <v>40</v>
      </c>
      <c r="B106" s="291">
        <v>8.0399999999999991</v>
      </c>
      <c r="C106" s="714">
        <v>8.0399999999999991</v>
      </c>
      <c r="D106" s="387">
        <f t="shared" si="23"/>
        <v>0</v>
      </c>
      <c r="E106" s="388">
        <f t="shared" si="24"/>
        <v>1</v>
      </c>
      <c r="F106" s="291">
        <v>7.64</v>
      </c>
      <c r="G106" s="715">
        <v>7.64</v>
      </c>
      <c r="H106" s="200">
        <f t="shared" si="25"/>
        <v>0</v>
      </c>
      <c r="I106" s="253">
        <f t="shared" si="26"/>
        <v>0.39999999999999947</v>
      </c>
      <c r="J106" s="292">
        <f t="shared" si="27"/>
        <v>1.0523560209424083</v>
      </c>
      <c r="K106" s="106">
        <v>7.83</v>
      </c>
      <c r="L106" s="249">
        <f t="shared" si="21"/>
        <v>0.20999999999999908</v>
      </c>
      <c r="M106" s="455">
        <f t="shared" si="22"/>
        <v>1.0268199233716473</v>
      </c>
    </row>
    <row r="107" spans="1:14" ht="15" customHeight="1">
      <c r="A107" s="112" t="s">
        <v>26</v>
      </c>
      <c r="B107" s="284">
        <v>175.2</v>
      </c>
      <c r="C107" s="708">
        <v>175.2</v>
      </c>
      <c r="D107" s="378">
        <f t="shared" si="23"/>
        <v>0</v>
      </c>
      <c r="E107" s="379">
        <f t="shared" si="24"/>
        <v>1</v>
      </c>
      <c r="F107" s="284">
        <v>173.45</v>
      </c>
      <c r="G107" s="709">
        <v>172.65</v>
      </c>
      <c r="H107" s="255">
        <f t="shared" si="25"/>
        <v>0.79999999999998295</v>
      </c>
      <c r="I107" s="251">
        <f t="shared" si="26"/>
        <v>1.75</v>
      </c>
      <c r="J107" s="283">
        <f t="shared" si="27"/>
        <v>1.0100893629287979</v>
      </c>
      <c r="K107" s="114">
        <v>166.44</v>
      </c>
      <c r="L107" s="394">
        <f t="shared" si="21"/>
        <v>8.7599999999999909</v>
      </c>
      <c r="M107" s="395">
        <f t="shared" si="22"/>
        <v>1.0526315789473684</v>
      </c>
      <c r="N107" s="102"/>
    </row>
    <row r="108" spans="1:14" s="630" customFormat="1" ht="15" customHeight="1">
      <c r="A108" s="685" t="s">
        <v>102</v>
      </c>
      <c r="B108" s="670">
        <f>B91-B107</f>
        <v>640.3900000000001</v>
      </c>
      <c r="C108" s="721">
        <v>639.08999999999992</v>
      </c>
      <c r="D108" s="672">
        <f t="shared" si="23"/>
        <v>1.3000000000001819</v>
      </c>
      <c r="E108" s="657">
        <f t="shared" si="24"/>
        <v>1.0020341422960775</v>
      </c>
      <c r="F108" s="673">
        <f>F91-F107</f>
        <v>626.96</v>
      </c>
      <c r="G108" s="722">
        <v>627.36</v>
      </c>
      <c r="H108" s="675">
        <f t="shared" si="25"/>
        <v>-0.39999999999997726</v>
      </c>
      <c r="I108" s="674">
        <f t="shared" si="26"/>
        <v>13.430000000000064</v>
      </c>
      <c r="J108" s="659">
        <f t="shared" si="27"/>
        <v>1.0214208242950109</v>
      </c>
      <c r="K108" s="686">
        <f>K91-K107</f>
        <v>601.22</v>
      </c>
      <c r="L108" s="676">
        <f t="shared" si="21"/>
        <v>39.170000000000073</v>
      </c>
      <c r="M108" s="661">
        <f t="shared" si="22"/>
        <v>1.0651508599181665</v>
      </c>
    </row>
    <row r="109" spans="1:14" s="654" customFormat="1" ht="15" customHeight="1">
      <c r="A109" s="687" t="s">
        <v>103</v>
      </c>
      <c r="B109" s="656">
        <f>B107/B91</f>
        <v>0.2148138157652742</v>
      </c>
      <c r="C109" s="723">
        <v>0.21515676233282982</v>
      </c>
      <c r="D109" s="657">
        <f t="shared" si="23"/>
        <v>-3.4294656755562425E-4</v>
      </c>
      <c r="E109" s="657">
        <f t="shared" si="24"/>
        <v>0.99840606186932157</v>
      </c>
      <c r="F109" s="678">
        <f>F107/F91</f>
        <v>0.21670144051173773</v>
      </c>
      <c r="G109" s="724">
        <v>0.2158098023774703</v>
      </c>
      <c r="H109" s="659">
        <f t="shared" si="25"/>
        <v>8.9163813426743066E-4</v>
      </c>
      <c r="I109" s="658">
        <f t="shared" si="26"/>
        <v>-1.8876247464635343E-3</v>
      </c>
      <c r="J109" s="659">
        <f t="shared" si="27"/>
        <v>0.99128928380906955</v>
      </c>
      <c r="K109" s="688">
        <f>K107/K91</f>
        <v>0.21681473569027956</v>
      </c>
      <c r="L109" s="660">
        <f t="shared" si="21"/>
        <v>-2.0009199250053677E-3</v>
      </c>
      <c r="M109" s="661">
        <f t="shared" si="22"/>
        <v>0.99077129181909629</v>
      </c>
    </row>
    <row r="110" spans="1:14" s="102" customFormat="1" ht="15" customHeight="1">
      <c r="A110" s="112" t="s">
        <v>32</v>
      </c>
      <c r="B110" s="284">
        <v>41.75</v>
      </c>
      <c r="C110" s="708">
        <v>41.73</v>
      </c>
      <c r="D110" s="378">
        <f t="shared" si="23"/>
        <v>2.0000000000003126E-2</v>
      </c>
      <c r="E110" s="379">
        <f t="shared" si="24"/>
        <v>1.000479271507309</v>
      </c>
      <c r="F110" s="284">
        <v>41.79</v>
      </c>
      <c r="G110" s="709">
        <v>41.29</v>
      </c>
      <c r="H110" s="255">
        <f t="shared" si="25"/>
        <v>0.5</v>
      </c>
      <c r="I110" s="251">
        <f t="shared" si="26"/>
        <v>-3.9999999999999147E-2</v>
      </c>
      <c r="J110" s="283">
        <f t="shared" si="27"/>
        <v>0.99904283321368748</v>
      </c>
      <c r="K110" s="114">
        <v>38.26</v>
      </c>
      <c r="L110" s="394">
        <f t="shared" si="21"/>
        <v>3.490000000000002</v>
      </c>
      <c r="M110" s="395">
        <f t="shared" si="22"/>
        <v>1.0912179822268688</v>
      </c>
    </row>
    <row r="111" spans="1:14" s="3" customFormat="1" ht="15" customHeight="1">
      <c r="A111" s="28" t="s">
        <v>33</v>
      </c>
      <c r="B111" s="287">
        <v>23.65</v>
      </c>
      <c r="C111" s="712">
        <v>22.65</v>
      </c>
      <c r="D111" s="384">
        <f t="shared" si="23"/>
        <v>1</v>
      </c>
      <c r="E111" s="385">
        <f t="shared" si="24"/>
        <v>1.0441501103752759</v>
      </c>
      <c r="F111" s="287">
        <v>22.78</v>
      </c>
      <c r="G111" s="713">
        <v>22.08</v>
      </c>
      <c r="H111" s="196">
        <f t="shared" si="25"/>
        <v>0.70000000000000284</v>
      </c>
      <c r="I111" s="252">
        <f t="shared" si="26"/>
        <v>0.86999999999999744</v>
      </c>
      <c r="J111" s="288">
        <f t="shared" si="27"/>
        <v>1.0381913959613696</v>
      </c>
      <c r="K111" s="105">
        <v>20.32</v>
      </c>
      <c r="L111" s="453">
        <f t="shared" si="21"/>
        <v>3.3299999999999983</v>
      </c>
      <c r="M111" s="454">
        <f t="shared" si="22"/>
        <v>1.1638779527559053</v>
      </c>
    </row>
    <row r="112" spans="1:14" s="98" customFormat="1" ht="15" customHeight="1">
      <c r="A112" s="28" t="s">
        <v>35</v>
      </c>
      <c r="B112" s="287">
        <v>7.94</v>
      </c>
      <c r="C112" s="712">
        <v>8.84</v>
      </c>
      <c r="D112" s="384">
        <f t="shared" si="23"/>
        <v>-0.89999999999999947</v>
      </c>
      <c r="E112" s="385">
        <f t="shared" si="24"/>
        <v>0.89819004524886881</v>
      </c>
      <c r="F112" s="287">
        <v>8.9600000000000009</v>
      </c>
      <c r="G112" s="713">
        <v>9.08</v>
      </c>
      <c r="H112" s="196">
        <f t="shared" si="25"/>
        <v>-0.11999999999999922</v>
      </c>
      <c r="I112" s="252">
        <f t="shared" si="26"/>
        <v>-1.0200000000000005</v>
      </c>
      <c r="J112" s="288">
        <f t="shared" si="27"/>
        <v>0.88616071428571419</v>
      </c>
      <c r="K112" s="105">
        <v>8.74</v>
      </c>
      <c r="L112" s="453">
        <f t="shared" si="21"/>
        <v>-0.79999999999999982</v>
      </c>
      <c r="M112" s="454">
        <f t="shared" si="22"/>
        <v>0.90846681922196804</v>
      </c>
    </row>
    <row r="113" spans="1:14" s="625" customFormat="1" ht="15" customHeight="1">
      <c r="A113" s="662" t="s">
        <v>98</v>
      </c>
      <c r="B113" s="679">
        <f>B110-B111-B112</f>
        <v>10.16</v>
      </c>
      <c r="C113" s="680">
        <v>10.239999999999998</v>
      </c>
      <c r="D113" s="681">
        <f t="shared" si="23"/>
        <v>-7.9999999999998295E-2</v>
      </c>
      <c r="E113" s="664">
        <f t="shared" si="24"/>
        <v>0.99218750000000011</v>
      </c>
      <c r="F113" s="679">
        <f>F110-F111-F112</f>
        <v>10.049999999999997</v>
      </c>
      <c r="G113" s="682">
        <v>10.130000000000001</v>
      </c>
      <c r="H113" s="683">
        <f t="shared" si="25"/>
        <v>-8.0000000000003624E-2</v>
      </c>
      <c r="I113" s="682">
        <f t="shared" si="26"/>
        <v>0.11000000000000298</v>
      </c>
      <c r="J113" s="666">
        <f t="shared" si="27"/>
        <v>1.0109452736318412</v>
      </c>
      <c r="K113" s="679">
        <f>K110-K111-K112</f>
        <v>9.1999999999999975</v>
      </c>
      <c r="L113" s="684">
        <f t="shared" si="21"/>
        <v>0.96000000000000263</v>
      </c>
      <c r="M113" s="669">
        <f t="shared" si="22"/>
        <v>1.1043478260869568</v>
      </c>
    </row>
    <row r="114" spans="1:14" s="1" customFormat="1">
      <c r="A114" s="499"/>
      <c r="B114" s="124"/>
      <c r="C114" s="124"/>
      <c r="D114" s="124"/>
      <c r="E114" s="125"/>
      <c r="F114" s="125"/>
      <c r="G114" s="125"/>
      <c r="H114" s="124"/>
      <c r="I114" s="126"/>
      <c r="J114" s="89"/>
      <c r="K114" s="124"/>
      <c r="L114" s="90"/>
      <c r="M114" s="89"/>
    </row>
    <row r="115" spans="1:14" ht="15.6">
      <c r="A115" s="493" t="s">
        <v>440</v>
      </c>
      <c r="J115"/>
    </row>
    <row r="116" spans="1:14">
      <c r="A116" s="494"/>
      <c r="B116" s="21"/>
      <c r="C116" s="21"/>
      <c r="D116" s="21"/>
      <c r="E116" s="21"/>
      <c r="F116" s="21"/>
      <c r="G116" s="21"/>
      <c r="H116" s="21"/>
      <c r="I116" s="21"/>
      <c r="J116" s="21"/>
      <c r="K116" s="128"/>
      <c r="L116" s="21"/>
      <c r="M116" s="21"/>
    </row>
    <row r="117" spans="1:14" s="193" customFormat="1" ht="46.2">
      <c r="A117" s="495" t="s">
        <v>60</v>
      </c>
      <c r="B117" s="332" t="s">
        <v>441</v>
      </c>
      <c r="C117" s="372" t="s">
        <v>442</v>
      </c>
      <c r="D117" s="373" t="s">
        <v>369</v>
      </c>
      <c r="E117" s="374" t="s">
        <v>370</v>
      </c>
      <c r="F117" s="332" t="s">
        <v>399</v>
      </c>
      <c r="G117" s="120" t="s">
        <v>411</v>
      </c>
      <c r="H117" s="254" t="s">
        <v>412</v>
      </c>
      <c r="I117" s="369" t="s">
        <v>371</v>
      </c>
      <c r="J117" s="121" t="s">
        <v>372</v>
      </c>
      <c r="K117" s="337" t="s">
        <v>138</v>
      </c>
      <c r="L117" s="389" t="s">
        <v>443</v>
      </c>
      <c r="M117" s="401" t="s">
        <v>444</v>
      </c>
    </row>
    <row r="118" spans="1:14">
      <c r="A118" s="496"/>
      <c r="B118" s="333" t="s">
        <v>16</v>
      </c>
      <c r="C118" s="20" t="s">
        <v>16</v>
      </c>
      <c r="D118" s="375" t="s">
        <v>16</v>
      </c>
      <c r="E118" s="376" t="s">
        <v>1</v>
      </c>
      <c r="F118" s="333" t="s">
        <v>16</v>
      </c>
      <c r="G118" s="27" t="s">
        <v>16</v>
      </c>
      <c r="H118" s="6" t="s">
        <v>16</v>
      </c>
      <c r="I118" s="27" t="s">
        <v>16</v>
      </c>
      <c r="J118" s="6" t="s">
        <v>1</v>
      </c>
      <c r="K118" s="338" t="s">
        <v>16</v>
      </c>
      <c r="L118" s="16" t="s">
        <v>16</v>
      </c>
      <c r="M118" s="402" t="s">
        <v>1</v>
      </c>
    </row>
    <row r="119" spans="1:14" ht="15" customHeight="1">
      <c r="A119" s="112" t="s">
        <v>17</v>
      </c>
      <c r="B119" s="108">
        <v>1347.81</v>
      </c>
      <c r="C119" s="706">
        <v>1349.32</v>
      </c>
      <c r="D119" s="457">
        <f>B119-C119</f>
        <v>-1.5099999999999909</v>
      </c>
      <c r="E119" s="458">
        <f>B119/C119</f>
        <v>0.99888091779563037</v>
      </c>
      <c r="F119" s="282">
        <v>1354.32</v>
      </c>
      <c r="G119" s="707">
        <v>1350.45</v>
      </c>
      <c r="H119" s="285">
        <f>F119-G119</f>
        <v>3.8699999999998909</v>
      </c>
      <c r="I119" s="250">
        <f>B119-F119</f>
        <v>-6.5099999999999909</v>
      </c>
      <c r="J119" s="286">
        <f>B119/F119</f>
        <v>0.99519315966684385</v>
      </c>
      <c r="K119" s="109">
        <v>1255.82</v>
      </c>
      <c r="L119" s="394">
        <f t="shared" ref="L119:L141" si="28">B119-K119</f>
        <v>91.990000000000009</v>
      </c>
      <c r="M119" s="395">
        <f t="shared" ref="M119:M141" si="29">B119/K119</f>
        <v>1.0732509436065678</v>
      </c>
      <c r="N119" s="103"/>
    </row>
    <row r="120" spans="1:14" ht="15" customHeight="1">
      <c r="A120" s="112" t="s">
        <v>18</v>
      </c>
      <c r="B120" s="113">
        <v>326.38</v>
      </c>
      <c r="C120" s="708">
        <v>327.64999999999998</v>
      </c>
      <c r="D120" s="378">
        <f t="shared" ref="D120:D141" si="30">B120-C120</f>
        <v>-1.2699999999999818</v>
      </c>
      <c r="E120" s="379">
        <f t="shared" ref="E120:E141" si="31">B120/C120</f>
        <v>0.99612391271173517</v>
      </c>
      <c r="F120" s="284">
        <v>325.87</v>
      </c>
      <c r="G120" s="709">
        <v>327.02</v>
      </c>
      <c r="H120" s="255">
        <f t="shared" ref="H120:H141" si="32">F120-G120</f>
        <v>-1.1499999999999773</v>
      </c>
      <c r="I120" s="251">
        <f t="shared" ref="I120:I141" si="33">B120-F120</f>
        <v>0.50999999999999091</v>
      </c>
      <c r="J120" s="283">
        <f t="shared" ref="J120:J141" si="34">B120/F120</f>
        <v>1.0015650412741277</v>
      </c>
      <c r="K120" s="114">
        <v>312.60000000000002</v>
      </c>
      <c r="L120" s="394">
        <f t="shared" si="28"/>
        <v>13.779999999999973</v>
      </c>
      <c r="M120" s="395">
        <f t="shared" si="29"/>
        <v>1.0440818937939857</v>
      </c>
      <c r="N120" s="103"/>
    </row>
    <row r="121" spans="1:14" ht="15" customHeight="1">
      <c r="A121" s="497" t="s">
        <v>19</v>
      </c>
      <c r="B121" s="364">
        <v>1021.43</v>
      </c>
      <c r="C121" s="710">
        <v>1021.67</v>
      </c>
      <c r="D121" s="381">
        <f t="shared" si="30"/>
        <v>-0.24000000000000909</v>
      </c>
      <c r="E121" s="382">
        <f t="shared" si="31"/>
        <v>0.99976509048910112</v>
      </c>
      <c r="F121" s="491">
        <v>1028.45</v>
      </c>
      <c r="G121" s="711">
        <v>1023.43</v>
      </c>
      <c r="H121" s="366">
        <f t="shared" si="32"/>
        <v>5.0200000000000955</v>
      </c>
      <c r="I121" s="365">
        <f t="shared" si="33"/>
        <v>-7.0200000000000955</v>
      </c>
      <c r="J121" s="367">
        <f t="shared" si="34"/>
        <v>0.99317419417570119</v>
      </c>
      <c r="K121" s="424">
        <v>943.22</v>
      </c>
      <c r="L121" s="396">
        <f t="shared" si="28"/>
        <v>78.209999999999923</v>
      </c>
      <c r="M121" s="397">
        <f t="shared" si="29"/>
        <v>1.0829180890990435</v>
      </c>
      <c r="N121" s="103"/>
    </row>
    <row r="122" spans="1:14" ht="15" customHeight="1">
      <c r="A122" s="112" t="s">
        <v>20</v>
      </c>
      <c r="B122" s="113">
        <v>123.1</v>
      </c>
      <c r="C122" s="708">
        <v>122.26</v>
      </c>
      <c r="D122" s="378">
        <f t="shared" si="30"/>
        <v>0.8399999999999892</v>
      </c>
      <c r="E122" s="379">
        <f t="shared" si="31"/>
        <v>1.0068706036316046</v>
      </c>
      <c r="F122" s="284">
        <v>120.9</v>
      </c>
      <c r="G122" s="709">
        <v>120.69</v>
      </c>
      <c r="H122" s="255">
        <f t="shared" si="32"/>
        <v>0.21000000000000796</v>
      </c>
      <c r="I122" s="251">
        <f t="shared" si="33"/>
        <v>2.1999999999999886</v>
      </c>
      <c r="J122" s="283">
        <f t="shared" si="34"/>
        <v>1.0181968569065343</v>
      </c>
      <c r="K122" s="114">
        <v>112.99</v>
      </c>
      <c r="L122" s="394">
        <f t="shared" si="28"/>
        <v>10.11</v>
      </c>
      <c r="M122" s="395">
        <f t="shared" si="29"/>
        <v>1.0894769448623771</v>
      </c>
      <c r="N122" s="102"/>
    </row>
    <row r="123" spans="1:14" s="3" customFormat="1" ht="15" customHeight="1">
      <c r="A123" s="28" t="s">
        <v>21</v>
      </c>
      <c r="B123" s="99">
        <v>17.38</v>
      </c>
      <c r="C123" s="712">
        <v>16.78</v>
      </c>
      <c r="D123" s="384">
        <f t="shared" si="30"/>
        <v>0.59999999999999787</v>
      </c>
      <c r="E123" s="385">
        <f t="shared" si="31"/>
        <v>1.035756853396901</v>
      </c>
      <c r="F123" s="287">
        <v>16.03</v>
      </c>
      <c r="G123" s="713">
        <v>16.03</v>
      </c>
      <c r="H123" s="196">
        <f t="shared" si="32"/>
        <v>0</v>
      </c>
      <c r="I123" s="252">
        <f t="shared" si="33"/>
        <v>1.3499999999999979</v>
      </c>
      <c r="J123" s="288">
        <f t="shared" si="34"/>
        <v>1.0842170929507173</v>
      </c>
      <c r="K123" s="105">
        <v>14.22</v>
      </c>
      <c r="L123" s="453">
        <f t="shared" si="28"/>
        <v>3.1599999999999984</v>
      </c>
      <c r="M123" s="454">
        <f t="shared" si="29"/>
        <v>1.2222222222222221</v>
      </c>
    </row>
    <row r="124" spans="1:14" s="3" customFormat="1" ht="15" customHeight="1">
      <c r="A124" s="28" t="s">
        <v>22</v>
      </c>
      <c r="B124" s="99">
        <v>5.59</v>
      </c>
      <c r="C124" s="712">
        <v>5.71</v>
      </c>
      <c r="D124" s="384">
        <f t="shared" si="30"/>
        <v>-0.12000000000000011</v>
      </c>
      <c r="E124" s="385">
        <f t="shared" si="31"/>
        <v>0.978984238178634</v>
      </c>
      <c r="F124" s="287">
        <v>5.99</v>
      </c>
      <c r="G124" s="713">
        <v>5.81</v>
      </c>
      <c r="H124" s="196">
        <f t="shared" si="32"/>
        <v>0.1800000000000006</v>
      </c>
      <c r="I124" s="252">
        <f t="shared" si="33"/>
        <v>-0.40000000000000036</v>
      </c>
      <c r="J124" s="288">
        <f t="shared" si="34"/>
        <v>0.93322203672787973</v>
      </c>
      <c r="K124" s="105">
        <v>5.64</v>
      </c>
      <c r="L124" s="453">
        <f t="shared" si="28"/>
        <v>-4.9999999999999822E-2</v>
      </c>
      <c r="M124" s="454">
        <f t="shared" si="29"/>
        <v>0.99113475177304966</v>
      </c>
    </row>
    <row r="125" spans="1:14" s="3" customFormat="1" ht="15" customHeight="1">
      <c r="A125" s="28" t="s">
        <v>25</v>
      </c>
      <c r="B125" s="99">
        <v>64.75</v>
      </c>
      <c r="C125" s="712">
        <v>64.75</v>
      </c>
      <c r="D125" s="384">
        <f t="shared" si="30"/>
        <v>0</v>
      </c>
      <c r="E125" s="385">
        <f t="shared" si="31"/>
        <v>1</v>
      </c>
      <c r="F125" s="287">
        <v>63.89</v>
      </c>
      <c r="G125" s="713">
        <v>63.89</v>
      </c>
      <c r="H125" s="196">
        <f t="shared" si="32"/>
        <v>0</v>
      </c>
      <c r="I125" s="252">
        <f t="shared" si="33"/>
        <v>0.85999999999999943</v>
      </c>
      <c r="J125" s="288">
        <f t="shared" si="34"/>
        <v>1.0134606354672093</v>
      </c>
      <c r="K125" s="105">
        <v>60.24</v>
      </c>
      <c r="L125" s="453">
        <f t="shared" si="28"/>
        <v>4.509999999999998</v>
      </c>
      <c r="M125" s="454">
        <f t="shared" si="29"/>
        <v>1.074867197875166</v>
      </c>
    </row>
    <row r="126" spans="1:14" s="3" customFormat="1" ht="15" customHeight="1">
      <c r="A126" s="498" t="s">
        <v>23</v>
      </c>
      <c r="B126" s="81">
        <v>22.95</v>
      </c>
      <c r="C126" s="714">
        <v>22.56</v>
      </c>
      <c r="D126" s="387">
        <f t="shared" si="30"/>
        <v>0.39000000000000057</v>
      </c>
      <c r="E126" s="388">
        <f t="shared" si="31"/>
        <v>1.0172872340425532</v>
      </c>
      <c r="F126" s="291">
        <v>21.48</v>
      </c>
      <c r="G126" s="715">
        <v>21.85</v>
      </c>
      <c r="H126" s="200">
        <f t="shared" si="32"/>
        <v>-0.37000000000000099</v>
      </c>
      <c r="I126" s="253">
        <f t="shared" si="33"/>
        <v>1.4699999999999989</v>
      </c>
      <c r="J126" s="292">
        <f t="shared" si="34"/>
        <v>1.0684357541899441</v>
      </c>
      <c r="K126" s="106">
        <v>21.24</v>
      </c>
      <c r="L126" s="249">
        <f t="shared" si="28"/>
        <v>1.7100000000000009</v>
      </c>
      <c r="M126" s="455">
        <f t="shared" si="29"/>
        <v>1.0805084745762712</v>
      </c>
    </row>
    <row r="127" spans="1:14" ht="15" customHeight="1">
      <c r="A127" s="112" t="s">
        <v>24</v>
      </c>
      <c r="B127" s="113">
        <v>371.3</v>
      </c>
      <c r="C127" s="708">
        <v>370.4</v>
      </c>
      <c r="D127" s="378">
        <f t="shared" si="30"/>
        <v>0.90000000000003411</v>
      </c>
      <c r="E127" s="379">
        <f t="shared" si="31"/>
        <v>1.002429805615551</v>
      </c>
      <c r="F127" s="284">
        <v>361.02</v>
      </c>
      <c r="G127" s="709">
        <v>362.05</v>
      </c>
      <c r="H127" s="255">
        <f t="shared" si="32"/>
        <v>-1.0300000000000296</v>
      </c>
      <c r="I127" s="251">
        <f t="shared" si="33"/>
        <v>10.28000000000003</v>
      </c>
      <c r="J127" s="283">
        <f t="shared" si="34"/>
        <v>1.0284748767381309</v>
      </c>
      <c r="K127" s="114">
        <v>353.66</v>
      </c>
      <c r="L127" s="394">
        <f t="shared" si="28"/>
        <v>17.639999999999986</v>
      </c>
      <c r="M127" s="395">
        <f t="shared" si="29"/>
        <v>1.0498784142962168</v>
      </c>
      <c r="N127" s="102"/>
    </row>
    <row r="128" spans="1:14" s="3" customFormat="1" ht="15" customHeight="1">
      <c r="A128" s="481" t="s">
        <v>55</v>
      </c>
      <c r="B128" s="99">
        <v>160.16999999999999</v>
      </c>
      <c r="C128" s="712">
        <v>160.16999999999999</v>
      </c>
      <c r="D128" s="384">
        <f t="shared" si="30"/>
        <v>0</v>
      </c>
      <c r="E128" s="385">
        <f t="shared" si="31"/>
        <v>1</v>
      </c>
      <c r="F128" s="287">
        <v>160.47</v>
      </c>
      <c r="G128" s="713">
        <v>160.37</v>
      </c>
      <c r="H128" s="196">
        <f t="shared" si="32"/>
        <v>9.9999999999994316E-2</v>
      </c>
      <c r="I128" s="252">
        <f t="shared" si="33"/>
        <v>-0.30000000000001137</v>
      </c>
      <c r="J128" s="288">
        <f t="shared" si="34"/>
        <v>0.9981304916806879</v>
      </c>
      <c r="K128" s="105">
        <v>157.26</v>
      </c>
      <c r="L128" s="453">
        <f t="shared" si="28"/>
        <v>2.9099999999999966</v>
      </c>
      <c r="M128" s="454">
        <f t="shared" si="29"/>
        <v>1.018504387638306</v>
      </c>
    </row>
    <row r="129" spans="1:14" s="3" customFormat="1" ht="15" customHeight="1">
      <c r="A129" s="481" t="s">
        <v>36</v>
      </c>
      <c r="B129" s="99">
        <v>17.05</v>
      </c>
      <c r="C129" s="712">
        <v>17.05</v>
      </c>
      <c r="D129" s="384">
        <f t="shared" si="30"/>
        <v>0</v>
      </c>
      <c r="E129" s="385">
        <f t="shared" si="31"/>
        <v>1</v>
      </c>
      <c r="F129" s="287">
        <v>17.18</v>
      </c>
      <c r="G129" s="713">
        <v>17.18</v>
      </c>
      <c r="H129" s="196">
        <f t="shared" si="32"/>
        <v>0</v>
      </c>
      <c r="I129" s="252">
        <f t="shared" si="33"/>
        <v>-0.12999999999999901</v>
      </c>
      <c r="J129" s="288">
        <f t="shared" si="34"/>
        <v>0.99243306169965084</v>
      </c>
      <c r="K129" s="105">
        <v>17.260000000000002</v>
      </c>
      <c r="L129" s="453">
        <f t="shared" si="28"/>
        <v>-0.21000000000000085</v>
      </c>
      <c r="M129" s="454">
        <f t="shared" si="29"/>
        <v>0.98783314020857471</v>
      </c>
    </row>
    <row r="130" spans="1:14" s="3" customFormat="1" ht="15" customHeight="1">
      <c r="A130" s="28" t="s">
        <v>37</v>
      </c>
      <c r="B130" s="99">
        <v>48.49</v>
      </c>
      <c r="C130" s="712">
        <v>48.19</v>
      </c>
      <c r="D130" s="384">
        <f t="shared" si="30"/>
        <v>0.30000000000000426</v>
      </c>
      <c r="E130" s="385">
        <f t="shared" si="31"/>
        <v>1.0062253579580827</v>
      </c>
      <c r="F130" s="287">
        <v>46.9</v>
      </c>
      <c r="G130" s="713">
        <v>46.87</v>
      </c>
      <c r="H130" s="196">
        <f t="shared" si="32"/>
        <v>3.0000000000001137E-2</v>
      </c>
      <c r="I130" s="252">
        <f t="shared" si="33"/>
        <v>1.5900000000000034</v>
      </c>
      <c r="J130" s="288">
        <f t="shared" si="34"/>
        <v>1.0339019189765459</v>
      </c>
      <c r="K130" s="105">
        <v>44.72</v>
      </c>
      <c r="L130" s="453">
        <f t="shared" si="28"/>
        <v>3.7700000000000031</v>
      </c>
      <c r="M130" s="454">
        <f t="shared" si="29"/>
        <v>1.0843023255813955</v>
      </c>
    </row>
    <row r="131" spans="1:14" s="3" customFormat="1" ht="15" customHeight="1">
      <c r="A131" s="28" t="s">
        <v>38</v>
      </c>
      <c r="B131" s="99">
        <v>69.22</v>
      </c>
      <c r="C131" s="712">
        <v>68.52</v>
      </c>
      <c r="D131" s="384">
        <f t="shared" si="30"/>
        <v>0.70000000000000284</v>
      </c>
      <c r="E131" s="385">
        <f t="shared" si="31"/>
        <v>1.0102159953298306</v>
      </c>
      <c r="F131" s="287">
        <v>64.290000000000006</v>
      </c>
      <c r="G131" s="713">
        <v>64.75</v>
      </c>
      <c r="H131" s="196">
        <f t="shared" si="32"/>
        <v>-0.45999999999999375</v>
      </c>
      <c r="I131" s="252">
        <f t="shared" si="33"/>
        <v>4.9299999999999926</v>
      </c>
      <c r="J131" s="288">
        <f t="shared" si="34"/>
        <v>1.0766837766371129</v>
      </c>
      <c r="K131" s="105">
        <v>64.33</v>
      </c>
      <c r="L131" s="453">
        <f t="shared" si="28"/>
        <v>4.8900000000000006</v>
      </c>
      <c r="M131" s="454">
        <f t="shared" si="29"/>
        <v>1.0760143012591326</v>
      </c>
    </row>
    <row r="132" spans="1:14" s="3" customFormat="1" ht="15" customHeight="1">
      <c r="A132" s="28" t="s">
        <v>39</v>
      </c>
      <c r="B132" s="99">
        <v>16.11</v>
      </c>
      <c r="C132" s="712">
        <v>16.11</v>
      </c>
      <c r="D132" s="384">
        <f t="shared" si="30"/>
        <v>0</v>
      </c>
      <c r="E132" s="385">
        <f t="shared" si="31"/>
        <v>1</v>
      </c>
      <c r="F132" s="287">
        <v>14.51</v>
      </c>
      <c r="G132" s="713">
        <v>15.11</v>
      </c>
      <c r="H132" s="196">
        <f t="shared" si="32"/>
        <v>-0.59999999999999964</v>
      </c>
      <c r="I132" s="252">
        <f t="shared" si="33"/>
        <v>1.5999999999999996</v>
      </c>
      <c r="J132" s="288">
        <f t="shared" si="34"/>
        <v>1.1102687801516196</v>
      </c>
      <c r="K132" s="105">
        <v>14.11</v>
      </c>
      <c r="L132" s="453">
        <f t="shared" si="28"/>
        <v>2</v>
      </c>
      <c r="M132" s="454">
        <f t="shared" si="29"/>
        <v>1.1417434443656982</v>
      </c>
    </row>
    <row r="133" spans="1:14" s="98" customFormat="1" ht="15" customHeight="1">
      <c r="A133" s="28" t="s">
        <v>30</v>
      </c>
      <c r="B133" s="99">
        <v>45.06</v>
      </c>
      <c r="C133" s="712">
        <v>45.16</v>
      </c>
      <c r="D133" s="384">
        <f t="shared" si="30"/>
        <v>-9.9999999999994316E-2</v>
      </c>
      <c r="E133" s="385">
        <f t="shared" si="31"/>
        <v>0.99778565101860062</v>
      </c>
      <c r="F133" s="287">
        <v>42.86</v>
      </c>
      <c r="G133" s="713">
        <v>42.97</v>
      </c>
      <c r="H133" s="196">
        <f t="shared" si="32"/>
        <v>-0.10999999999999943</v>
      </c>
      <c r="I133" s="252">
        <f t="shared" si="33"/>
        <v>2.2000000000000028</v>
      </c>
      <c r="J133" s="288">
        <f t="shared" si="34"/>
        <v>1.051329911339244</v>
      </c>
      <c r="K133" s="105">
        <v>41.22</v>
      </c>
      <c r="L133" s="453">
        <f t="shared" si="28"/>
        <v>3.8400000000000034</v>
      </c>
      <c r="M133" s="454">
        <f t="shared" si="29"/>
        <v>1.0931586608442505</v>
      </c>
    </row>
    <row r="134" spans="1:14" s="98" customFormat="1" ht="15" customHeight="1">
      <c r="A134" s="498" t="s">
        <v>40</v>
      </c>
      <c r="B134" s="81">
        <v>10.51</v>
      </c>
      <c r="C134" s="714">
        <v>10.51</v>
      </c>
      <c r="D134" s="387">
        <f t="shared" si="30"/>
        <v>0</v>
      </c>
      <c r="E134" s="388">
        <f t="shared" si="31"/>
        <v>1</v>
      </c>
      <c r="F134" s="291">
        <v>10.11</v>
      </c>
      <c r="G134" s="715">
        <v>10.11</v>
      </c>
      <c r="H134" s="200">
        <f t="shared" si="32"/>
        <v>0</v>
      </c>
      <c r="I134" s="253">
        <f t="shared" si="33"/>
        <v>0.40000000000000036</v>
      </c>
      <c r="J134" s="292">
        <f t="shared" si="34"/>
        <v>1.0395647873392682</v>
      </c>
      <c r="K134" s="106">
        <v>10.32</v>
      </c>
      <c r="L134" s="249">
        <f t="shared" si="28"/>
        <v>0.1899999999999995</v>
      </c>
      <c r="M134" s="455">
        <f t="shared" si="29"/>
        <v>1.0184108527131783</v>
      </c>
    </row>
    <row r="135" spans="1:14" ht="15" customHeight="1">
      <c r="A135" s="112" t="s">
        <v>26</v>
      </c>
      <c r="B135" s="113">
        <v>255.63</v>
      </c>
      <c r="C135" s="708">
        <v>255.63</v>
      </c>
      <c r="D135" s="378">
        <f t="shared" si="30"/>
        <v>0</v>
      </c>
      <c r="E135" s="379">
        <f t="shared" si="31"/>
        <v>1</v>
      </c>
      <c r="F135" s="284">
        <v>252.11</v>
      </c>
      <c r="G135" s="709">
        <v>251.33</v>
      </c>
      <c r="H135" s="255">
        <f t="shared" si="32"/>
        <v>0.78000000000000114</v>
      </c>
      <c r="I135" s="251">
        <f t="shared" si="33"/>
        <v>3.5199999999999818</v>
      </c>
      <c r="J135" s="283">
        <f t="shared" si="34"/>
        <v>1.013962159374876</v>
      </c>
      <c r="K135" s="114">
        <v>238.74</v>
      </c>
      <c r="L135" s="394">
        <f t="shared" si="28"/>
        <v>16.889999999999986</v>
      </c>
      <c r="M135" s="395">
        <f t="shared" si="29"/>
        <v>1.0707464186981652</v>
      </c>
      <c r="N135" s="102"/>
    </row>
    <row r="136" spans="1:14" s="630" customFormat="1" ht="15" customHeight="1">
      <c r="A136" s="685" t="s">
        <v>102</v>
      </c>
      <c r="B136" s="670">
        <f>B119-B135</f>
        <v>1092.1799999999998</v>
      </c>
      <c r="C136" s="721">
        <v>1093.69</v>
      </c>
      <c r="D136" s="672">
        <f t="shared" si="30"/>
        <v>-1.5100000000002183</v>
      </c>
      <c r="E136" s="657">
        <f t="shared" si="31"/>
        <v>0.99861935283306946</v>
      </c>
      <c r="F136" s="673">
        <v>1020.1700000000001</v>
      </c>
      <c r="G136" s="722">
        <v>1020.1700000000001</v>
      </c>
      <c r="H136" s="675">
        <f t="shared" si="32"/>
        <v>0</v>
      </c>
      <c r="I136" s="674">
        <f t="shared" si="33"/>
        <v>72.009999999999764</v>
      </c>
      <c r="J136" s="659">
        <f t="shared" si="34"/>
        <v>1.0705862748365467</v>
      </c>
      <c r="K136" s="686">
        <f>K119-K135</f>
        <v>1017.0799999999999</v>
      </c>
      <c r="L136" s="676">
        <f t="shared" si="28"/>
        <v>75.099999999999909</v>
      </c>
      <c r="M136" s="661">
        <f t="shared" si="29"/>
        <v>1.0738388327368544</v>
      </c>
    </row>
    <row r="137" spans="1:14" s="654" customFormat="1" ht="15" customHeight="1">
      <c r="A137" s="687" t="s">
        <v>103</v>
      </c>
      <c r="B137" s="656">
        <f>B135/B119</f>
        <v>0.18966323146437555</v>
      </c>
      <c r="C137" s="723">
        <v>0.18945098271722052</v>
      </c>
      <c r="D137" s="657">
        <f t="shared" si="30"/>
        <v>2.122487471550305E-4</v>
      </c>
      <c r="E137" s="657">
        <f t="shared" si="31"/>
        <v>1.001120335952397</v>
      </c>
      <c r="F137" s="678">
        <v>0.19027700611159615</v>
      </c>
      <c r="G137" s="724">
        <v>0.19027700611159615</v>
      </c>
      <c r="H137" s="659">
        <f t="shared" si="32"/>
        <v>0</v>
      </c>
      <c r="I137" s="658">
        <f t="shared" si="33"/>
        <v>-6.1377464722059405E-4</v>
      </c>
      <c r="J137" s="659">
        <f t="shared" si="34"/>
        <v>0.99677430994021099</v>
      </c>
      <c r="K137" s="688">
        <f>K135/K119</f>
        <v>0.19010686244844008</v>
      </c>
      <c r="L137" s="660">
        <f t="shared" si="28"/>
        <v>-4.4363098406452472E-4</v>
      </c>
      <c r="M137" s="661">
        <f t="shared" si="29"/>
        <v>0.9976664125726401</v>
      </c>
    </row>
    <row r="138" spans="1:14" s="102" customFormat="1" ht="15" customHeight="1">
      <c r="A138" s="112" t="s">
        <v>32</v>
      </c>
      <c r="B138" s="113">
        <v>57.09</v>
      </c>
      <c r="C138" s="708">
        <v>56.97</v>
      </c>
      <c r="D138" s="378">
        <f t="shared" si="30"/>
        <v>0.12000000000000455</v>
      </c>
      <c r="E138" s="379">
        <f t="shared" si="31"/>
        <v>1.0021063717746184</v>
      </c>
      <c r="F138" s="284">
        <v>57.17</v>
      </c>
      <c r="G138" s="709">
        <v>56.67</v>
      </c>
      <c r="H138" s="255">
        <f t="shared" si="32"/>
        <v>0.5</v>
      </c>
      <c r="I138" s="251">
        <f t="shared" si="33"/>
        <v>-7.9999999999998295E-2</v>
      </c>
      <c r="J138" s="283">
        <f t="shared" si="34"/>
        <v>0.998600664684275</v>
      </c>
      <c r="K138" s="114">
        <v>53.44</v>
      </c>
      <c r="L138" s="394">
        <f t="shared" si="28"/>
        <v>3.6500000000000057</v>
      </c>
      <c r="M138" s="395">
        <f t="shared" si="29"/>
        <v>1.0683008982035929</v>
      </c>
    </row>
    <row r="139" spans="1:14" s="3" customFormat="1" ht="15" customHeight="1">
      <c r="A139" s="28" t="s">
        <v>33</v>
      </c>
      <c r="B139" s="99">
        <v>33.299999999999997</v>
      </c>
      <c r="C139" s="712">
        <v>32.200000000000003</v>
      </c>
      <c r="D139" s="384">
        <f t="shared" si="30"/>
        <v>1.0999999999999943</v>
      </c>
      <c r="E139" s="385">
        <f t="shared" si="31"/>
        <v>1.0341614906832297</v>
      </c>
      <c r="F139" s="287">
        <v>32.43</v>
      </c>
      <c r="G139" s="713">
        <v>31.73</v>
      </c>
      <c r="H139" s="196">
        <f t="shared" si="32"/>
        <v>0.69999999999999929</v>
      </c>
      <c r="I139" s="252">
        <f t="shared" si="33"/>
        <v>0.86999999999999744</v>
      </c>
      <c r="J139" s="288">
        <f t="shared" si="34"/>
        <v>1.0268270120259018</v>
      </c>
      <c r="K139" s="105">
        <v>29.72</v>
      </c>
      <c r="L139" s="453">
        <f t="shared" si="28"/>
        <v>3.5799999999999983</v>
      </c>
      <c r="M139" s="454">
        <f t="shared" si="29"/>
        <v>1.1204576043068639</v>
      </c>
    </row>
    <row r="140" spans="1:14" s="98" customFormat="1" ht="15" customHeight="1">
      <c r="A140" s="28" t="s">
        <v>35</v>
      </c>
      <c r="B140" s="99">
        <v>11.41</v>
      </c>
      <c r="C140" s="712">
        <v>12.31</v>
      </c>
      <c r="D140" s="384">
        <f t="shared" si="30"/>
        <v>-0.90000000000000036</v>
      </c>
      <c r="E140" s="385">
        <f t="shared" si="31"/>
        <v>0.92688870836718118</v>
      </c>
      <c r="F140" s="287">
        <v>12.42</v>
      </c>
      <c r="G140" s="713">
        <v>12.55</v>
      </c>
      <c r="H140" s="196">
        <f t="shared" si="32"/>
        <v>-0.13000000000000078</v>
      </c>
      <c r="I140" s="252">
        <f t="shared" si="33"/>
        <v>-1.0099999999999998</v>
      </c>
      <c r="J140" s="288">
        <f t="shared" si="34"/>
        <v>0.91867954911433169</v>
      </c>
      <c r="K140" s="105">
        <v>12.37</v>
      </c>
      <c r="L140" s="453">
        <f t="shared" si="28"/>
        <v>-0.95999999999999908</v>
      </c>
      <c r="M140" s="454">
        <f t="shared" si="29"/>
        <v>0.92239288601455138</v>
      </c>
    </row>
    <row r="141" spans="1:14" s="625" customFormat="1" ht="15" customHeight="1">
      <c r="A141" s="662" t="s">
        <v>98</v>
      </c>
      <c r="B141" s="679">
        <f>B138-B139-B140</f>
        <v>12.380000000000006</v>
      </c>
      <c r="C141" s="680">
        <v>12.459999999999996</v>
      </c>
      <c r="D141" s="681">
        <f t="shared" si="30"/>
        <v>-7.9999999999989413E-2</v>
      </c>
      <c r="E141" s="664">
        <f t="shared" si="31"/>
        <v>0.99357945425361238</v>
      </c>
      <c r="F141" s="679">
        <v>11.549999999999999</v>
      </c>
      <c r="G141" s="682">
        <v>11.549999999999999</v>
      </c>
      <c r="H141" s="683">
        <f t="shared" si="32"/>
        <v>0</v>
      </c>
      <c r="I141" s="682">
        <f t="shared" si="33"/>
        <v>0.83000000000000718</v>
      </c>
      <c r="J141" s="666">
        <f t="shared" si="34"/>
        <v>1.0718614718614725</v>
      </c>
      <c r="K141" s="679">
        <f>K138-K139-K140</f>
        <v>11.35</v>
      </c>
      <c r="L141" s="684">
        <f t="shared" si="28"/>
        <v>1.0300000000000065</v>
      </c>
      <c r="M141" s="669">
        <f t="shared" si="29"/>
        <v>1.0907488986784146</v>
      </c>
    </row>
    <row r="142" spans="1:14" s="1" customFormat="1">
      <c r="A142" s="499"/>
      <c r="B142" s="124"/>
      <c r="C142" s="124"/>
      <c r="D142" s="124"/>
      <c r="E142" s="125"/>
      <c r="F142" s="125"/>
      <c r="G142" s="125"/>
      <c r="H142" s="124"/>
      <c r="I142" s="126"/>
      <c r="J142" s="89"/>
      <c r="K142" s="124"/>
      <c r="L142" s="90"/>
      <c r="M142" s="89"/>
    </row>
    <row r="143" spans="1:14" ht="15.6">
      <c r="A143" s="493" t="s">
        <v>445</v>
      </c>
      <c r="J143"/>
    </row>
    <row r="144" spans="1:14">
      <c r="A144" s="494"/>
      <c r="B144" s="21"/>
      <c r="C144" s="21"/>
      <c r="D144" s="21"/>
      <c r="E144" s="21"/>
      <c r="F144" s="21"/>
      <c r="G144" s="21"/>
      <c r="H144" s="21"/>
      <c r="I144" s="21"/>
      <c r="J144" s="21"/>
      <c r="K144" s="128"/>
      <c r="L144" s="21"/>
      <c r="M144" s="21"/>
    </row>
    <row r="145" spans="1:14" s="193" customFormat="1" ht="46.2">
      <c r="A145" s="495" t="s">
        <v>61</v>
      </c>
      <c r="B145" s="332" t="s">
        <v>446</v>
      </c>
      <c r="C145" s="372" t="s">
        <v>447</v>
      </c>
      <c r="D145" s="373" t="s">
        <v>378</v>
      </c>
      <c r="E145" s="374" t="s">
        <v>379</v>
      </c>
      <c r="F145" s="332" t="s">
        <v>400</v>
      </c>
      <c r="G145" s="120" t="s">
        <v>413</v>
      </c>
      <c r="H145" s="254" t="s">
        <v>414</v>
      </c>
      <c r="I145" s="369" t="s">
        <v>298</v>
      </c>
      <c r="J145" s="121" t="s">
        <v>299</v>
      </c>
      <c r="K145" s="337" t="s">
        <v>139</v>
      </c>
      <c r="L145" s="389" t="s">
        <v>448</v>
      </c>
      <c r="M145" s="401" t="s">
        <v>301</v>
      </c>
    </row>
    <row r="146" spans="1:14">
      <c r="A146" s="496"/>
      <c r="B146" s="333" t="s">
        <v>16</v>
      </c>
      <c r="C146" s="20" t="s">
        <v>16</v>
      </c>
      <c r="D146" s="375" t="s">
        <v>16</v>
      </c>
      <c r="E146" s="376" t="s">
        <v>1</v>
      </c>
      <c r="F146" s="333" t="s">
        <v>16</v>
      </c>
      <c r="G146" s="27" t="s">
        <v>16</v>
      </c>
      <c r="H146" s="6" t="s">
        <v>16</v>
      </c>
      <c r="I146" s="27" t="s">
        <v>16</v>
      </c>
      <c r="J146" s="6" t="s">
        <v>1</v>
      </c>
      <c r="K146" s="338" t="s">
        <v>16</v>
      </c>
      <c r="L146" s="16" t="s">
        <v>16</v>
      </c>
      <c r="M146" s="402" t="s">
        <v>1</v>
      </c>
    </row>
    <row r="147" spans="1:14" ht="15" customHeight="1">
      <c r="A147" s="112" t="s">
        <v>17</v>
      </c>
      <c r="B147" s="256">
        <f t="shared" ref="B147:C162" si="35">B119-B91</f>
        <v>532.21999999999991</v>
      </c>
      <c r="C147" s="456">
        <f t="shared" si="35"/>
        <v>535.03</v>
      </c>
      <c r="D147" s="456">
        <f>B147-C147</f>
        <v>-2.8100000000000591</v>
      </c>
      <c r="E147" s="504">
        <f>B147/C147</f>
        <v>0.99474795805842653</v>
      </c>
      <c r="F147" s="256">
        <f t="shared" ref="F147:G162" si="36">F119-F91</f>
        <v>553.91</v>
      </c>
      <c r="G147" s="257">
        <f t="shared" si="36"/>
        <v>550.44000000000005</v>
      </c>
      <c r="H147" s="502">
        <f>F147-G147</f>
        <v>3.4699999999999136</v>
      </c>
      <c r="I147" s="257">
        <f>B147-F147</f>
        <v>-21.690000000000055</v>
      </c>
      <c r="J147" s="293">
        <f>B147/F147</f>
        <v>0.96084201404560299</v>
      </c>
      <c r="K147" s="486">
        <f t="shared" ref="K147:K163" si="37">K119-K91</f>
        <v>488.15999999999997</v>
      </c>
      <c r="L147" s="467">
        <f>B147-K147</f>
        <v>44.059999999999945</v>
      </c>
      <c r="M147" s="462">
        <f>B147/K147</f>
        <v>1.0902572926909209</v>
      </c>
      <c r="N147" s="103"/>
    </row>
    <row r="148" spans="1:14" ht="15" customHeight="1">
      <c r="A148" s="112" t="s">
        <v>18</v>
      </c>
      <c r="B148" s="261">
        <f t="shared" si="35"/>
        <v>183.19</v>
      </c>
      <c r="C148" s="405">
        <f t="shared" si="35"/>
        <v>185.08999999999997</v>
      </c>
      <c r="D148" s="405">
        <f t="shared" ref="D148:D169" si="38">B148-C148</f>
        <v>-1.8999999999999773</v>
      </c>
      <c r="E148" s="406">
        <f t="shared" ref="E148:E169" si="39">B148/C148</f>
        <v>0.98973472364795512</v>
      </c>
      <c r="F148" s="261">
        <f t="shared" si="36"/>
        <v>182.13</v>
      </c>
      <c r="G148" s="262">
        <f t="shared" si="36"/>
        <v>183.27999999999997</v>
      </c>
      <c r="H148" s="258">
        <f t="shared" ref="H148:H169" si="40">F148-G148</f>
        <v>-1.1499999999999773</v>
      </c>
      <c r="I148" s="262">
        <f t="shared" ref="I148:I169" si="41">B148-F148</f>
        <v>1.0600000000000023</v>
      </c>
      <c r="J148" s="275">
        <f t="shared" ref="J148:J169" si="42">B148/F148</f>
        <v>1.0058200186679844</v>
      </c>
      <c r="K148" s="487">
        <f t="shared" si="37"/>
        <v>177.04000000000002</v>
      </c>
      <c r="L148" s="428">
        <f t="shared" ref="L148:L169" si="43">B148-K148</f>
        <v>6.1499999999999773</v>
      </c>
      <c r="M148" s="433">
        <f t="shared" ref="M148:M169" si="44">B148/K148</f>
        <v>1.0347379123361951</v>
      </c>
      <c r="N148" s="103"/>
    </row>
    <row r="149" spans="1:14" ht="15" customHeight="1">
      <c r="A149" s="497" t="s">
        <v>19</v>
      </c>
      <c r="B149" s="414">
        <f t="shared" si="35"/>
        <v>349.03</v>
      </c>
      <c r="C149" s="416">
        <f t="shared" si="35"/>
        <v>349.93999999999994</v>
      </c>
      <c r="D149" s="416">
        <f t="shared" si="38"/>
        <v>-0.90999999999996817</v>
      </c>
      <c r="E149" s="417">
        <f t="shared" si="39"/>
        <v>0.99739955420929316</v>
      </c>
      <c r="F149" s="414">
        <f t="shared" si="36"/>
        <v>371.7700000000001</v>
      </c>
      <c r="G149" s="418">
        <f t="shared" si="36"/>
        <v>367.15</v>
      </c>
      <c r="H149" s="419">
        <f t="shared" si="40"/>
        <v>4.6200000000001182</v>
      </c>
      <c r="I149" s="418">
        <f t="shared" si="41"/>
        <v>-22.740000000000123</v>
      </c>
      <c r="J149" s="420">
        <f t="shared" si="42"/>
        <v>0.93883314952793362</v>
      </c>
      <c r="K149" s="488">
        <f t="shared" si="37"/>
        <v>311.11</v>
      </c>
      <c r="L149" s="430">
        <f t="shared" si="43"/>
        <v>37.919999999999959</v>
      </c>
      <c r="M149" s="434">
        <f t="shared" si="44"/>
        <v>1.1218861495933912</v>
      </c>
      <c r="N149" s="103"/>
    </row>
    <row r="150" spans="1:14" ht="15" customHeight="1">
      <c r="A150" s="112" t="s">
        <v>20</v>
      </c>
      <c r="B150" s="261">
        <f t="shared" si="35"/>
        <v>32.069999999999993</v>
      </c>
      <c r="C150" s="405">
        <f t="shared" si="35"/>
        <v>31.78</v>
      </c>
      <c r="D150" s="405">
        <f t="shared" si="38"/>
        <v>0.28999999999999204</v>
      </c>
      <c r="E150" s="406">
        <f t="shared" si="39"/>
        <v>1.0091252359974825</v>
      </c>
      <c r="F150" s="261">
        <f t="shared" si="36"/>
        <v>31.760000000000005</v>
      </c>
      <c r="G150" s="262">
        <f t="shared" si="36"/>
        <v>31.599999999999994</v>
      </c>
      <c r="H150" s="258">
        <f t="shared" si="40"/>
        <v>0.1600000000000108</v>
      </c>
      <c r="I150" s="262">
        <f t="shared" si="41"/>
        <v>0.30999999999998806</v>
      </c>
      <c r="J150" s="275">
        <f t="shared" si="42"/>
        <v>1.0097607052896722</v>
      </c>
      <c r="K150" s="487">
        <f t="shared" si="37"/>
        <v>29.299999999999997</v>
      </c>
      <c r="L150" s="428">
        <f t="shared" si="43"/>
        <v>2.769999999999996</v>
      </c>
      <c r="M150" s="433">
        <f t="shared" si="44"/>
        <v>1.0945392491467576</v>
      </c>
      <c r="N150" s="102"/>
    </row>
    <row r="151" spans="1:14" s="3" customFormat="1" ht="15" customHeight="1">
      <c r="A151" s="28" t="s">
        <v>21</v>
      </c>
      <c r="B151" s="263">
        <f t="shared" si="35"/>
        <v>5.6599999999999984</v>
      </c>
      <c r="C151" s="408">
        <f t="shared" si="35"/>
        <v>5.4600000000000009</v>
      </c>
      <c r="D151" s="408">
        <f t="shared" si="38"/>
        <v>0.19999999999999751</v>
      </c>
      <c r="E151" s="409">
        <f t="shared" si="39"/>
        <v>1.0366300366300363</v>
      </c>
      <c r="F151" s="263">
        <f t="shared" si="36"/>
        <v>5.2700000000000014</v>
      </c>
      <c r="G151" s="264">
        <f t="shared" si="36"/>
        <v>5.2700000000000014</v>
      </c>
      <c r="H151" s="265">
        <f t="shared" si="40"/>
        <v>0</v>
      </c>
      <c r="I151" s="264">
        <f t="shared" si="41"/>
        <v>0.38999999999999702</v>
      </c>
      <c r="J151" s="277">
        <f t="shared" si="42"/>
        <v>1.074003795066413</v>
      </c>
      <c r="K151" s="489">
        <f t="shared" si="37"/>
        <v>4.9600000000000009</v>
      </c>
      <c r="L151" s="431">
        <f t="shared" si="43"/>
        <v>0.69999999999999751</v>
      </c>
      <c r="M151" s="435">
        <f t="shared" si="44"/>
        <v>1.1411290322580641</v>
      </c>
    </row>
    <row r="152" spans="1:14" s="3" customFormat="1" ht="15" customHeight="1">
      <c r="A152" s="28" t="s">
        <v>22</v>
      </c>
      <c r="B152" s="263">
        <f t="shared" si="35"/>
        <v>1.67</v>
      </c>
      <c r="C152" s="408">
        <f t="shared" si="35"/>
        <v>1.67</v>
      </c>
      <c r="D152" s="408">
        <f t="shared" si="38"/>
        <v>0</v>
      </c>
      <c r="E152" s="409">
        <f t="shared" si="39"/>
        <v>1</v>
      </c>
      <c r="F152" s="263">
        <f t="shared" si="36"/>
        <v>1.67</v>
      </c>
      <c r="G152" s="264">
        <f t="shared" si="36"/>
        <v>1.67</v>
      </c>
      <c r="H152" s="265">
        <f t="shared" si="40"/>
        <v>0</v>
      </c>
      <c r="I152" s="264">
        <f t="shared" si="41"/>
        <v>0</v>
      </c>
      <c r="J152" s="277">
        <f t="shared" si="42"/>
        <v>1</v>
      </c>
      <c r="K152" s="489">
        <f t="shared" si="37"/>
        <v>1.6799999999999997</v>
      </c>
      <c r="L152" s="431">
        <f t="shared" si="43"/>
        <v>-9.9999999999997868E-3</v>
      </c>
      <c r="M152" s="435">
        <f t="shared" si="44"/>
        <v>0.99404761904761918</v>
      </c>
    </row>
    <row r="153" spans="1:14" s="3" customFormat="1" ht="15" customHeight="1">
      <c r="A153" s="28" t="s">
        <v>25</v>
      </c>
      <c r="B153" s="263">
        <f t="shared" si="35"/>
        <v>10.450000000000003</v>
      </c>
      <c r="C153" s="408">
        <f t="shared" si="35"/>
        <v>10.450000000000003</v>
      </c>
      <c r="D153" s="408">
        <f t="shared" si="38"/>
        <v>0</v>
      </c>
      <c r="E153" s="409">
        <f t="shared" si="39"/>
        <v>1</v>
      </c>
      <c r="F153" s="263">
        <f t="shared" si="36"/>
        <v>10.560000000000002</v>
      </c>
      <c r="G153" s="264">
        <f t="shared" si="36"/>
        <v>10.560000000000002</v>
      </c>
      <c r="H153" s="265">
        <f t="shared" si="40"/>
        <v>0</v>
      </c>
      <c r="I153" s="264">
        <f t="shared" si="41"/>
        <v>-0.10999999999999943</v>
      </c>
      <c r="J153" s="277">
        <f t="shared" si="42"/>
        <v>0.98958333333333337</v>
      </c>
      <c r="K153" s="489">
        <f t="shared" si="37"/>
        <v>9.3500000000000014</v>
      </c>
      <c r="L153" s="431">
        <f t="shared" si="43"/>
        <v>1.1000000000000014</v>
      </c>
      <c r="M153" s="435">
        <f t="shared" si="44"/>
        <v>1.1176470588235294</v>
      </c>
    </row>
    <row r="154" spans="1:14" s="3" customFormat="1" ht="15" customHeight="1">
      <c r="A154" s="498" t="s">
        <v>23</v>
      </c>
      <c r="B154" s="268">
        <f t="shared" si="35"/>
        <v>7.76</v>
      </c>
      <c r="C154" s="411">
        <f t="shared" si="35"/>
        <v>7.6599999999999984</v>
      </c>
      <c r="D154" s="411">
        <f t="shared" si="38"/>
        <v>0.10000000000000142</v>
      </c>
      <c r="E154" s="412">
        <f t="shared" si="39"/>
        <v>1.0130548302872064</v>
      </c>
      <c r="F154" s="268">
        <f t="shared" si="36"/>
        <v>7.6400000000000006</v>
      </c>
      <c r="G154" s="269">
        <f t="shared" si="36"/>
        <v>7.4800000000000022</v>
      </c>
      <c r="H154" s="270">
        <f t="shared" si="40"/>
        <v>0.15999999999999837</v>
      </c>
      <c r="I154" s="269">
        <f t="shared" si="41"/>
        <v>0.11999999999999922</v>
      </c>
      <c r="J154" s="271">
        <f t="shared" si="42"/>
        <v>1.0157068062827224</v>
      </c>
      <c r="K154" s="490">
        <f t="shared" si="37"/>
        <v>7.4499999999999993</v>
      </c>
      <c r="L154" s="432">
        <f t="shared" si="43"/>
        <v>0.3100000000000005</v>
      </c>
      <c r="M154" s="436">
        <f t="shared" si="44"/>
        <v>1.0416107382550337</v>
      </c>
    </row>
    <row r="155" spans="1:14" ht="15" customHeight="1">
      <c r="A155" s="112" t="s">
        <v>24</v>
      </c>
      <c r="B155" s="261">
        <f t="shared" si="35"/>
        <v>82.520000000000039</v>
      </c>
      <c r="C155" s="405">
        <f t="shared" si="35"/>
        <v>82.519999999999982</v>
      </c>
      <c r="D155" s="405">
        <f t="shared" si="38"/>
        <v>0</v>
      </c>
      <c r="E155" s="406">
        <f t="shared" si="39"/>
        <v>1.0000000000000007</v>
      </c>
      <c r="F155" s="261">
        <f t="shared" si="36"/>
        <v>82.289999999999964</v>
      </c>
      <c r="G155" s="262">
        <f t="shared" si="36"/>
        <v>82.270000000000039</v>
      </c>
      <c r="H155" s="258">
        <f t="shared" si="40"/>
        <v>1.9999999999924967E-2</v>
      </c>
      <c r="I155" s="262">
        <f t="shared" si="41"/>
        <v>0.23000000000007503</v>
      </c>
      <c r="J155" s="275">
        <f t="shared" si="42"/>
        <v>1.0027949933163212</v>
      </c>
      <c r="K155" s="487">
        <f t="shared" si="37"/>
        <v>81.79000000000002</v>
      </c>
      <c r="L155" s="428">
        <f t="shared" si="43"/>
        <v>0.73000000000001819</v>
      </c>
      <c r="M155" s="433">
        <f t="shared" si="44"/>
        <v>1.0089252964910138</v>
      </c>
      <c r="N155" s="102"/>
    </row>
    <row r="156" spans="1:14" s="3" customFormat="1" ht="15" customHeight="1">
      <c r="A156" s="481" t="s">
        <v>55</v>
      </c>
      <c r="B156" s="263">
        <f t="shared" si="35"/>
        <v>40.519999999999982</v>
      </c>
      <c r="C156" s="408">
        <f t="shared" si="35"/>
        <v>40.519999999999982</v>
      </c>
      <c r="D156" s="408">
        <f t="shared" si="38"/>
        <v>0</v>
      </c>
      <c r="E156" s="409">
        <f t="shared" si="39"/>
        <v>1</v>
      </c>
      <c r="F156" s="263">
        <f t="shared" si="36"/>
        <v>40.519999999999996</v>
      </c>
      <c r="G156" s="264">
        <f t="shared" si="36"/>
        <v>40.52000000000001</v>
      </c>
      <c r="H156" s="265">
        <f t="shared" si="40"/>
        <v>0</v>
      </c>
      <c r="I156" s="264">
        <f t="shared" si="41"/>
        <v>0</v>
      </c>
      <c r="J156" s="277">
        <f t="shared" si="42"/>
        <v>0.99999999999999967</v>
      </c>
      <c r="K156" s="489">
        <f t="shared" si="37"/>
        <v>40.169999999999987</v>
      </c>
      <c r="L156" s="431">
        <f t="shared" si="43"/>
        <v>0.34999999999999432</v>
      </c>
      <c r="M156" s="435">
        <f t="shared" si="44"/>
        <v>1.0087129698780182</v>
      </c>
    </row>
    <row r="157" spans="1:14" s="3" customFormat="1" ht="15" customHeight="1">
      <c r="A157" s="481" t="s">
        <v>36</v>
      </c>
      <c r="B157" s="263">
        <f t="shared" si="35"/>
        <v>3.99</v>
      </c>
      <c r="C157" s="408">
        <f t="shared" si="35"/>
        <v>3.99</v>
      </c>
      <c r="D157" s="408">
        <f t="shared" si="38"/>
        <v>0</v>
      </c>
      <c r="E157" s="409">
        <f t="shared" si="39"/>
        <v>1</v>
      </c>
      <c r="F157" s="263">
        <f t="shared" si="36"/>
        <v>3.99</v>
      </c>
      <c r="G157" s="264">
        <f t="shared" si="36"/>
        <v>3.99</v>
      </c>
      <c r="H157" s="265">
        <f t="shared" si="40"/>
        <v>0</v>
      </c>
      <c r="I157" s="264">
        <f t="shared" si="41"/>
        <v>0</v>
      </c>
      <c r="J157" s="277">
        <f t="shared" si="42"/>
        <v>1</v>
      </c>
      <c r="K157" s="489">
        <f t="shared" si="37"/>
        <v>3.9700000000000024</v>
      </c>
      <c r="L157" s="431">
        <f t="shared" si="43"/>
        <v>1.9999999999997797E-2</v>
      </c>
      <c r="M157" s="435">
        <f t="shared" si="44"/>
        <v>1.0050377833753144</v>
      </c>
    </row>
    <row r="158" spans="1:14" s="3" customFormat="1" ht="15" customHeight="1">
      <c r="A158" s="28" t="s">
        <v>37</v>
      </c>
      <c r="B158" s="263">
        <f t="shared" si="35"/>
        <v>18.970000000000002</v>
      </c>
      <c r="C158" s="408">
        <f t="shared" si="35"/>
        <v>18.97</v>
      </c>
      <c r="D158" s="408">
        <f t="shared" si="38"/>
        <v>0</v>
      </c>
      <c r="E158" s="409">
        <f t="shared" si="39"/>
        <v>1.0000000000000002</v>
      </c>
      <c r="F158" s="263">
        <f t="shared" si="36"/>
        <v>18.95</v>
      </c>
      <c r="G158" s="264">
        <f t="shared" si="36"/>
        <v>18.919999999999998</v>
      </c>
      <c r="H158" s="265">
        <f t="shared" si="40"/>
        <v>3.0000000000001137E-2</v>
      </c>
      <c r="I158" s="264">
        <f t="shared" si="41"/>
        <v>2.0000000000003126E-2</v>
      </c>
      <c r="J158" s="277">
        <f t="shared" si="42"/>
        <v>1.0010554089709764</v>
      </c>
      <c r="K158" s="489">
        <f t="shared" si="37"/>
        <v>18</v>
      </c>
      <c r="L158" s="431">
        <f t="shared" si="43"/>
        <v>0.97000000000000242</v>
      </c>
      <c r="M158" s="435">
        <f t="shared" si="44"/>
        <v>1.0538888888888891</v>
      </c>
    </row>
    <row r="159" spans="1:14" s="3" customFormat="1" ht="15" customHeight="1">
      <c r="A159" s="28" t="s">
        <v>38</v>
      </c>
      <c r="B159" s="263">
        <f t="shared" si="35"/>
        <v>8</v>
      </c>
      <c r="C159" s="408">
        <f t="shared" si="35"/>
        <v>7.9999999999999929</v>
      </c>
      <c r="D159" s="408">
        <f t="shared" si="38"/>
        <v>0</v>
      </c>
      <c r="E159" s="409">
        <f t="shared" si="39"/>
        <v>1.0000000000000009</v>
      </c>
      <c r="F159" s="263">
        <f t="shared" si="36"/>
        <v>7.8300000000000054</v>
      </c>
      <c r="G159" s="264">
        <f t="shared" si="36"/>
        <v>7.8400000000000034</v>
      </c>
      <c r="H159" s="265">
        <f t="shared" si="40"/>
        <v>-9.9999999999980105E-3</v>
      </c>
      <c r="I159" s="264">
        <f t="shared" si="41"/>
        <v>0.1699999999999946</v>
      </c>
      <c r="J159" s="277">
        <f t="shared" si="42"/>
        <v>1.0217113665389521</v>
      </c>
      <c r="K159" s="489">
        <f t="shared" si="37"/>
        <v>8.36</v>
      </c>
      <c r="L159" s="431">
        <f t="shared" si="43"/>
        <v>-0.35999999999999943</v>
      </c>
      <c r="M159" s="435">
        <f t="shared" si="44"/>
        <v>0.95693779904306231</v>
      </c>
    </row>
    <row r="160" spans="1:14" s="3" customFormat="1" ht="15" customHeight="1">
      <c r="A160" s="28" t="s">
        <v>39</v>
      </c>
      <c r="B160" s="263">
        <f t="shared" si="35"/>
        <v>0.55999999999999872</v>
      </c>
      <c r="C160" s="408">
        <f t="shared" si="35"/>
        <v>0.55999999999999872</v>
      </c>
      <c r="D160" s="408">
        <f t="shared" si="38"/>
        <v>0</v>
      </c>
      <c r="E160" s="409">
        <f t="shared" si="39"/>
        <v>1</v>
      </c>
      <c r="F160" s="263">
        <f t="shared" si="36"/>
        <v>0.50999999999999979</v>
      </c>
      <c r="G160" s="264">
        <f t="shared" si="36"/>
        <v>0.50999999999999979</v>
      </c>
      <c r="H160" s="265">
        <f t="shared" si="40"/>
        <v>0</v>
      </c>
      <c r="I160" s="264">
        <f t="shared" si="41"/>
        <v>4.9999999999998934E-2</v>
      </c>
      <c r="J160" s="277">
        <f t="shared" si="42"/>
        <v>1.0980392156862724</v>
      </c>
      <c r="K160" s="489">
        <f t="shared" si="37"/>
        <v>0.50999999999999979</v>
      </c>
      <c r="L160" s="431">
        <f t="shared" si="43"/>
        <v>4.9999999999998934E-2</v>
      </c>
      <c r="M160" s="435">
        <f t="shared" si="44"/>
        <v>1.0980392156862724</v>
      </c>
    </row>
    <row r="161" spans="1:14" s="98" customFormat="1" ht="15" customHeight="1">
      <c r="A161" s="28" t="s">
        <v>30</v>
      </c>
      <c r="B161" s="263">
        <f t="shared" si="35"/>
        <v>7.8000000000000043</v>
      </c>
      <c r="C161" s="408">
        <f t="shared" si="35"/>
        <v>7.7999999999999972</v>
      </c>
      <c r="D161" s="408">
        <f t="shared" si="38"/>
        <v>7.1054273576010019E-15</v>
      </c>
      <c r="E161" s="409">
        <f t="shared" si="39"/>
        <v>1.0000000000000009</v>
      </c>
      <c r="F161" s="263">
        <f t="shared" si="36"/>
        <v>7.7999999999999972</v>
      </c>
      <c r="G161" s="264">
        <f t="shared" si="36"/>
        <v>7.8100000000000023</v>
      </c>
      <c r="H161" s="265">
        <f t="shared" si="40"/>
        <v>-1.0000000000005116E-2</v>
      </c>
      <c r="I161" s="264">
        <f t="shared" si="41"/>
        <v>7.1054273576010019E-15</v>
      </c>
      <c r="J161" s="277">
        <f t="shared" si="42"/>
        <v>1.0000000000000009</v>
      </c>
      <c r="K161" s="489">
        <f t="shared" si="37"/>
        <v>8.0600000000000023</v>
      </c>
      <c r="L161" s="431">
        <f t="shared" si="43"/>
        <v>-0.25999999999999801</v>
      </c>
      <c r="M161" s="435">
        <f t="shared" si="44"/>
        <v>0.96774193548387122</v>
      </c>
    </row>
    <row r="162" spans="1:14" s="98" customFormat="1" ht="15" customHeight="1">
      <c r="A162" s="498" t="s">
        <v>40</v>
      </c>
      <c r="B162" s="268">
        <f t="shared" si="35"/>
        <v>2.4700000000000006</v>
      </c>
      <c r="C162" s="411">
        <f t="shared" si="35"/>
        <v>2.4700000000000006</v>
      </c>
      <c r="D162" s="411">
        <f t="shared" si="38"/>
        <v>0</v>
      </c>
      <c r="E162" s="412">
        <f t="shared" si="39"/>
        <v>1</v>
      </c>
      <c r="F162" s="268">
        <f t="shared" si="36"/>
        <v>2.4699999999999998</v>
      </c>
      <c r="G162" s="269">
        <f t="shared" si="36"/>
        <v>2.4699999999999998</v>
      </c>
      <c r="H162" s="270">
        <f t="shared" si="40"/>
        <v>0</v>
      </c>
      <c r="I162" s="269">
        <f t="shared" si="41"/>
        <v>0</v>
      </c>
      <c r="J162" s="271">
        <f t="shared" si="42"/>
        <v>1.0000000000000004</v>
      </c>
      <c r="K162" s="490">
        <f t="shared" si="37"/>
        <v>2.4900000000000002</v>
      </c>
      <c r="L162" s="432">
        <f t="shared" si="43"/>
        <v>-1.9999999999999574E-2</v>
      </c>
      <c r="M162" s="436">
        <f t="shared" si="44"/>
        <v>0.9919678714859439</v>
      </c>
    </row>
    <row r="163" spans="1:14" ht="15" customHeight="1">
      <c r="A163" s="112" t="s">
        <v>26</v>
      </c>
      <c r="B163" s="261">
        <f t="shared" ref="B163:C163" si="45">B135-B107</f>
        <v>80.430000000000007</v>
      </c>
      <c r="C163" s="405">
        <f t="shared" si="45"/>
        <v>80.430000000000007</v>
      </c>
      <c r="D163" s="405">
        <f t="shared" si="38"/>
        <v>0</v>
      </c>
      <c r="E163" s="406">
        <f t="shared" si="39"/>
        <v>1</v>
      </c>
      <c r="F163" s="261">
        <f t="shared" ref="F163:G163" si="46">F135-F107</f>
        <v>78.660000000000025</v>
      </c>
      <c r="G163" s="262">
        <f t="shared" si="46"/>
        <v>78.680000000000007</v>
      </c>
      <c r="H163" s="258">
        <f t="shared" si="40"/>
        <v>-1.999999999998181E-2</v>
      </c>
      <c r="I163" s="262">
        <f t="shared" si="41"/>
        <v>1.7699999999999818</v>
      </c>
      <c r="J163" s="275">
        <f t="shared" si="42"/>
        <v>1.022501906941266</v>
      </c>
      <c r="K163" s="487">
        <f t="shared" si="37"/>
        <v>72.300000000000011</v>
      </c>
      <c r="L163" s="428">
        <f t="shared" si="43"/>
        <v>8.1299999999999955</v>
      </c>
      <c r="M163" s="433">
        <f t="shared" si="44"/>
        <v>1.1124481327800828</v>
      </c>
      <c r="N163" s="102"/>
    </row>
    <row r="164" spans="1:14" s="630" customFormat="1" ht="15" customHeight="1">
      <c r="A164" s="685" t="s">
        <v>102</v>
      </c>
      <c r="B164" s="670">
        <f>B147-B163</f>
        <v>451.78999999999991</v>
      </c>
      <c r="C164" s="671">
        <f>C147-C163</f>
        <v>454.59999999999997</v>
      </c>
      <c r="D164" s="672">
        <f t="shared" si="38"/>
        <v>-2.8100000000000591</v>
      </c>
      <c r="E164" s="657">
        <f t="shared" si="39"/>
        <v>0.99381874175098972</v>
      </c>
      <c r="F164" s="673">
        <f>F147-F163</f>
        <v>475.24999999999994</v>
      </c>
      <c r="G164" s="674">
        <f>G147-G163</f>
        <v>471.76000000000005</v>
      </c>
      <c r="H164" s="675">
        <f t="shared" si="40"/>
        <v>3.4899999999998954</v>
      </c>
      <c r="I164" s="674">
        <f t="shared" si="41"/>
        <v>-23.460000000000036</v>
      </c>
      <c r="J164" s="659">
        <f t="shared" si="42"/>
        <v>0.95063650710152547</v>
      </c>
      <c r="K164" s="686">
        <f>K147-K163</f>
        <v>415.85999999999996</v>
      </c>
      <c r="L164" s="676">
        <f t="shared" si="43"/>
        <v>35.92999999999995</v>
      </c>
      <c r="M164" s="661">
        <f t="shared" si="44"/>
        <v>1.0863992689847544</v>
      </c>
    </row>
    <row r="165" spans="1:14" s="654" customFormat="1" ht="15" customHeight="1">
      <c r="A165" s="687" t="s">
        <v>103</v>
      </c>
      <c r="B165" s="656">
        <f>B163/B147</f>
        <v>0.15112171658336782</v>
      </c>
      <c r="C165" s="677">
        <f>C163/C147</f>
        <v>0.15032801898958939</v>
      </c>
      <c r="D165" s="657">
        <f t="shared" si="38"/>
        <v>7.9369759377842519E-4</v>
      </c>
      <c r="E165" s="657">
        <f t="shared" si="39"/>
        <v>1.0052797715230544</v>
      </c>
      <c r="F165" s="678">
        <f>F163/F147</f>
        <v>0.14200862956075902</v>
      </c>
      <c r="G165" s="658">
        <f>G163/G147</f>
        <v>0.14294019329990554</v>
      </c>
      <c r="H165" s="659">
        <f t="shared" si="40"/>
        <v>-9.3156373914651813E-4</v>
      </c>
      <c r="I165" s="658">
        <f t="shared" si="41"/>
        <v>9.1130870226087957E-3</v>
      </c>
      <c r="J165" s="659">
        <f t="shared" si="42"/>
        <v>1.0641727692943457</v>
      </c>
      <c r="K165" s="688">
        <f>K163/K147</f>
        <v>0.14810717797443465</v>
      </c>
      <c r="L165" s="660">
        <f t="shared" si="43"/>
        <v>3.0145386089331649E-3</v>
      </c>
      <c r="M165" s="661">
        <f t="shared" si="44"/>
        <v>1.0203537644168301</v>
      </c>
    </row>
    <row r="166" spans="1:14" s="102" customFormat="1" ht="15" customHeight="1">
      <c r="A166" s="112" t="s">
        <v>32</v>
      </c>
      <c r="B166" s="261">
        <f t="shared" ref="B166:C168" si="47">B138-B110</f>
        <v>15.340000000000003</v>
      </c>
      <c r="C166" s="405">
        <f t="shared" si="47"/>
        <v>15.240000000000002</v>
      </c>
      <c r="D166" s="405">
        <f t="shared" si="38"/>
        <v>0.10000000000000142</v>
      </c>
      <c r="E166" s="406">
        <f t="shared" si="39"/>
        <v>1.0065616797900263</v>
      </c>
      <c r="F166" s="261">
        <f t="shared" ref="F166:G168" si="48">F138-F110</f>
        <v>15.380000000000003</v>
      </c>
      <c r="G166" s="262">
        <f t="shared" si="48"/>
        <v>15.380000000000003</v>
      </c>
      <c r="H166" s="258">
        <f t="shared" si="40"/>
        <v>0</v>
      </c>
      <c r="I166" s="262">
        <f t="shared" si="41"/>
        <v>-3.9999999999999147E-2</v>
      </c>
      <c r="J166" s="275">
        <f t="shared" si="42"/>
        <v>0.99739921976592982</v>
      </c>
      <c r="K166" s="487">
        <f>K138-K110</f>
        <v>15.18</v>
      </c>
      <c r="L166" s="428">
        <f t="shared" si="43"/>
        <v>0.16000000000000369</v>
      </c>
      <c r="M166" s="433">
        <f t="shared" si="44"/>
        <v>1.0105401844532282</v>
      </c>
    </row>
    <row r="167" spans="1:14" s="3" customFormat="1" ht="15" customHeight="1">
      <c r="A167" s="28" t="s">
        <v>33</v>
      </c>
      <c r="B167" s="263">
        <f t="shared" si="47"/>
        <v>9.6499999999999986</v>
      </c>
      <c r="C167" s="408">
        <f t="shared" si="47"/>
        <v>9.5500000000000043</v>
      </c>
      <c r="D167" s="408">
        <f t="shared" si="38"/>
        <v>9.9999999999994316E-2</v>
      </c>
      <c r="E167" s="409">
        <f t="shared" si="39"/>
        <v>1.0104712041884811</v>
      </c>
      <c r="F167" s="263">
        <f t="shared" si="48"/>
        <v>9.6499999999999986</v>
      </c>
      <c r="G167" s="264">
        <f t="shared" si="48"/>
        <v>9.6500000000000021</v>
      </c>
      <c r="H167" s="265">
        <f t="shared" si="40"/>
        <v>0</v>
      </c>
      <c r="I167" s="264">
        <f t="shared" si="41"/>
        <v>0</v>
      </c>
      <c r="J167" s="277">
        <f t="shared" si="42"/>
        <v>1</v>
      </c>
      <c r="K167" s="489">
        <f>K139-K111</f>
        <v>9.3999999999999986</v>
      </c>
      <c r="L167" s="431">
        <f t="shared" si="43"/>
        <v>0.25</v>
      </c>
      <c r="M167" s="435">
        <f t="shared" si="44"/>
        <v>1.0265957446808511</v>
      </c>
    </row>
    <row r="168" spans="1:14" s="98" customFormat="1" ht="15" customHeight="1">
      <c r="A168" s="28" t="s">
        <v>35</v>
      </c>
      <c r="B168" s="263">
        <f t="shared" si="47"/>
        <v>3.4699999999999998</v>
      </c>
      <c r="C168" s="408">
        <f t="shared" si="47"/>
        <v>3.4700000000000006</v>
      </c>
      <c r="D168" s="408">
        <f t="shared" si="38"/>
        <v>0</v>
      </c>
      <c r="E168" s="409">
        <f t="shared" si="39"/>
        <v>0.99999999999999978</v>
      </c>
      <c r="F168" s="263">
        <f t="shared" si="48"/>
        <v>3.4599999999999991</v>
      </c>
      <c r="G168" s="264">
        <f t="shared" si="48"/>
        <v>3.4700000000000006</v>
      </c>
      <c r="H168" s="265">
        <f t="shared" si="40"/>
        <v>-1.0000000000001563E-2</v>
      </c>
      <c r="I168" s="264">
        <f t="shared" si="41"/>
        <v>1.0000000000000675E-2</v>
      </c>
      <c r="J168" s="277">
        <f t="shared" si="42"/>
        <v>1.0028901734104048</v>
      </c>
      <c r="K168" s="489">
        <f>K140-K112</f>
        <v>3.629999999999999</v>
      </c>
      <c r="L168" s="431">
        <f t="shared" si="43"/>
        <v>-0.15999999999999925</v>
      </c>
      <c r="M168" s="435">
        <f t="shared" si="44"/>
        <v>0.95592286501377433</v>
      </c>
    </row>
    <row r="169" spans="1:14" s="625" customFormat="1" ht="15" customHeight="1">
      <c r="A169" s="662" t="s">
        <v>98</v>
      </c>
      <c r="B169" s="679">
        <f>B166-B167-B168</f>
        <v>2.2200000000000051</v>
      </c>
      <c r="C169" s="680">
        <f>C141-C113</f>
        <v>2.2199999999999971</v>
      </c>
      <c r="D169" s="681">
        <f t="shared" si="38"/>
        <v>7.9936057773011271E-15</v>
      </c>
      <c r="E169" s="664">
        <f t="shared" si="39"/>
        <v>1.0000000000000036</v>
      </c>
      <c r="F169" s="679">
        <f>F166-F167-F168</f>
        <v>2.2700000000000049</v>
      </c>
      <c r="G169" s="682">
        <f>G141-G113</f>
        <v>1.4199999999999982</v>
      </c>
      <c r="H169" s="683">
        <f t="shared" si="40"/>
        <v>0.85000000000000675</v>
      </c>
      <c r="I169" s="682">
        <f t="shared" si="41"/>
        <v>-4.9999999999999822E-2</v>
      </c>
      <c r="J169" s="666">
        <f t="shared" si="42"/>
        <v>0.97797356828193849</v>
      </c>
      <c r="K169" s="679">
        <f>K166-K167-K168</f>
        <v>2.1500000000000021</v>
      </c>
      <c r="L169" s="684">
        <f t="shared" si="43"/>
        <v>7.0000000000002949E-2</v>
      </c>
      <c r="M169" s="669">
        <f t="shared" si="44"/>
        <v>1.0325581395348851</v>
      </c>
    </row>
    <row r="170" spans="1:14">
      <c r="J170"/>
    </row>
    <row r="171" spans="1:14" ht="15.6">
      <c r="A171" s="493" t="s">
        <v>449</v>
      </c>
      <c r="J171"/>
    </row>
    <row r="172" spans="1:14">
      <c r="A172" s="494"/>
      <c r="B172" s="21"/>
      <c r="C172" s="21"/>
      <c r="D172" s="21"/>
      <c r="E172" s="21"/>
      <c r="F172" s="21"/>
      <c r="G172" s="21"/>
      <c r="H172" s="21"/>
      <c r="I172" s="21"/>
      <c r="J172" s="21"/>
      <c r="K172" s="128"/>
      <c r="L172" s="21"/>
      <c r="M172" s="21"/>
    </row>
    <row r="173" spans="1:14" s="193" customFormat="1" ht="58.2" customHeight="1">
      <c r="A173" s="495" t="s">
        <v>45</v>
      </c>
      <c r="B173" s="332" t="s">
        <v>450</v>
      </c>
      <c r="C173" s="372" t="s">
        <v>451</v>
      </c>
      <c r="D173" s="373" t="s">
        <v>452</v>
      </c>
      <c r="E173" s="374" t="s">
        <v>453</v>
      </c>
      <c r="F173" s="332" t="s">
        <v>401</v>
      </c>
      <c r="G173" s="120" t="s">
        <v>415</v>
      </c>
      <c r="H173" s="254" t="s">
        <v>416</v>
      </c>
      <c r="I173" s="369" t="s">
        <v>454</v>
      </c>
      <c r="J173" s="121" t="s">
        <v>455</v>
      </c>
      <c r="K173" s="337" t="s">
        <v>140</v>
      </c>
      <c r="L173" s="389" t="s">
        <v>456</v>
      </c>
      <c r="M173" s="401" t="s">
        <v>457</v>
      </c>
    </row>
    <row r="174" spans="1:14">
      <c r="A174" s="496"/>
      <c r="B174" s="333" t="s">
        <v>16</v>
      </c>
      <c r="C174" s="20" t="s">
        <v>16</v>
      </c>
      <c r="D174" s="375" t="s">
        <v>16</v>
      </c>
      <c r="E174" s="376" t="s">
        <v>1</v>
      </c>
      <c r="F174" s="333" t="s">
        <v>16</v>
      </c>
      <c r="G174" s="27" t="s">
        <v>16</v>
      </c>
      <c r="H174" s="6" t="s">
        <v>16</v>
      </c>
      <c r="I174" s="27" t="s">
        <v>16</v>
      </c>
      <c r="J174" s="6" t="s">
        <v>1</v>
      </c>
      <c r="K174" s="338" t="s">
        <v>16</v>
      </c>
      <c r="L174" s="16" t="s">
        <v>16</v>
      </c>
      <c r="M174" s="402" t="s">
        <v>1</v>
      </c>
    </row>
    <row r="175" spans="1:14" ht="15" customHeight="1">
      <c r="A175" s="112" t="s">
        <v>17</v>
      </c>
      <c r="B175" s="108">
        <v>230.26</v>
      </c>
      <c r="C175" s="706">
        <v>228.14</v>
      </c>
      <c r="D175" s="457">
        <f>B175-C175</f>
        <v>2.1200000000000045</v>
      </c>
      <c r="E175" s="458">
        <f>B175/C175</f>
        <v>1.0092925396686245</v>
      </c>
      <c r="F175" s="108">
        <v>261.55</v>
      </c>
      <c r="G175" s="250">
        <v>263.31</v>
      </c>
      <c r="H175" s="285">
        <f>F175-G175</f>
        <v>-1.7599999999999909</v>
      </c>
      <c r="I175" s="250">
        <f>B175-F175</f>
        <v>-31.29000000000002</v>
      </c>
      <c r="J175" s="286">
        <f>B175/F175</f>
        <v>0.88036704263047216</v>
      </c>
      <c r="K175" s="282">
        <v>251.39</v>
      </c>
      <c r="L175" s="394">
        <f t="shared" ref="L175:L197" si="49">B175-K175</f>
        <v>-21.129999999999995</v>
      </c>
      <c r="M175" s="395">
        <f t="shared" ref="M175:M197" si="50">B175/K175</f>
        <v>0.91594733282946816</v>
      </c>
      <c r="N175" s="103"/>
    </row>
    <row r="176" spans="1:14" ht="15" customHeight="1">
      <c r="A176" s="112" t="s">
        <v>18</v>
      </c>
      <c r="B176" s="113">
        <v>62.09</v>
      </c>
      <c r="C176" s="708">
        <v>61.11</v>
      </c>
      <c r="D176" s="378">
        <f t="shared" ref="D176:D197" si="51">B176-C176</f>
        <v>0.98000000000000398</v>
      </c>
      <c r="E176" s="379">
        <f t="shared" ref="E176:E197" si="52">B176/C176</f>
        <v>1.0160366552119131</v>
      </c>
      <c r="F176" s="113">
        <v>63.56</v>
      </c>
      <c r="G176" s="251">
        <v>64.680000000000007</v>
      </c>
      <c r="H176" s="255">
        <f t="shared" ref="H176:H197" si="53">F176-G176</f>
        <v>-1.1200000000000045</v>
      </c>
      <c r="I176" s="251">
        <f t="shared" ref="I176:I197" si="54">B176-F176</f>
        <v>-1.4699999999999989</v>
      </c>
      <c r="J176" s="283">
        <f t="shared" ref="J176:J197" si="55">B176/F176</f>
        <v>0.97687224669603523</v>
      </c>
      <c r="K176" s="284">
        <v>48.11</v>
      </c>
      <c r="L176" s="394">
        <f t="shared" si="49"/>
        <v>13.980000000000004</v>
      </c>
      <c r="M176" s="395">
        <f t="shared" si="50"/>
        <v>1.2905840781542299</v>
      </c>
      <c r="N176" s="103"/>
    </row>
    <row r="177" spans="1:14" ht="15" customHeight="1">
      <c r="A177" s="497" t="s">
        <v>19</v>
      </c>
      <c r="B177" s="364">
        <v>168.16</v>
      </c>
      <c r="C177" s="710">
        <v>167.03</v>
      </c>
      <c r="D177" s="381">
        <f t="shared" si="51"/>
        <v>1.1299999999999955</v>
      </c>
      <c r="E177" s="382">
        <f t="shared" si="52"/>
        <v>1.0067652517511825</v>
      </c>
      <c r="F177" s="364">
        <v>197.99</v>
      </c>
      <c r="G177" s="365">
        <v>198.64</v>
      </c>
      <c r="H177" s="366">
        <f t="shared" si="53"/>
        <v>-0.64999999999997726</v>
      </c>
      <c r="I177" s="365">
        <f t="shared" si="54"/>
        <v>-29.830000000000013</v>
      </c>
      <c r="J177" s="367">
        <f t="shared" si="55"/>
        <v>0.84933582504166871</v>
      </c>
      <c r="K177" s="491">
        <v>203.28</v>
      </c>
      <c r="L177" s="396">
        <f t="shared" si="49"/>
        <v>-35.120000000000005</v>
      </c>
      <c r="M177" s="397">
        <f t="shared" si="50"/>
        <v>0.82723337268791808</v>
      </c>
      <c r="N177" s="103"/>
    </row>
    <row r="178" spans="1:14" ht="15" customHeight="1">
      <c r="A178" s="112" t="s">
        <v>20</v>
      </c>
      <c r="B178" s="113">
        <v>22.63</v>
      </c>
      <c r="C178" s="708">
        <v>21.67</v>
      </c>
      <c r="D178" s="378">
        <f t="shared" si="51"/>
        <v>0.9599999999999973</v>
      </c>
      <c r="E178" s="379">
        <f t="shared" si="52"/>
        <v>1.0443008767881863</v>
      </c>
      <c r="F178" s="113">
        <v>25.26</v>
      </c>
      <c r="G178" s="251">
        <v>25.7</v>
      </c>
      <c r="H178" s="255">
        <f t="shared" si="53"/>
        <v>-0.43999999999999773</v>
      </c>
      <c r="I178" s="251">
        <f t="shared" si="54"/>
        <v>-2.6300000000000026</v>
      </c>
      <c r="J178" s="283">
        <f t="shared" si="55"/>
        <v>0.89588281868566899</v>
      </c>
      <c r="K178" s="284">
        <v>17.329999999999998</v>
      </c>
      <c r="L178" s="394">
        <f t="shared" si="49"/>
        <v>5.3000000000000007</v>
      </c>
      <c r="M178" s="395">
        <f t="shared" si="50"/>
        <v>1.3058280438545875</v>
      </c>
      <c r="N178" s="102"/>
    </row>
    <row r="179" spans="1:14" ht="15" customHeight="1">
      <c r="A179" s="28" t="s">
        <v>21</v>
      </c>
      <c r="B179" s="99">
        <v>5.64</v>
      </c>
      <c r="C179" s="712">
        <v>4.3899999999999997</v>
      </c>
      <c r="D179" s="384">
        <f t="shared" si="51"/>
        <v>1.25</v>
      </c>
      <c r="E179" s="385">
        <f t="shared" si="52"/>
        <v>1.284738041002278</v>
      </c>
      <c r="F179" s="99">
        <v>4.72</v>
      </c>
      <c r="G179" s="252">
        <v>4.72</v>
      </c>
      <c r="H179" s="196">
        <f t="shared" si="53"/>
        <v>0</v>
      </c>
      <c r="I179" s="252">
        <f t="shared" si="54"/>
        <v>0.91999999999999993</v>
      </c>
      <c r="J179" s="288">
        <f t="shared" si="55"/>
        <v>1.1949152542372881</v>
      </c>
      <c r="K179" s="287">
        <v>2.78</v>
      </c>
      <c r="L179" s="70">
        <f t="shared" si="49"/>
        <v>2.86</v>
      </c>
      <c r="M179" s="398">
        <f t="shared" si="50"/>
        <v>2.028776978417266</v>
      </c>
    </row>
    <row r="180" spans="1:14" ht="15" customHeight="1">
      <c r="A180" s="28" t="s">
        <v>22</v>
      </c>
      <c r="B180" s="99">
        <v>1.1000000000000001</v>
      </c>
      <c r="C180" s="712">
        <v>0.88</v>
      </c>
      <c r="D180" s="384">
        <f t="shared" si="51"/>
        <v>0.22000000000000008</v>
      </c>
      <c r="E180" s="385">
        <f t="shared" si="52"/>
        <v>1.25</v>
      </c>
      <c r="F180" s="99">
        <v>2.19</v>
      </c>
      <c r="G180" s="252">
        <v>2.09</v>
      </c>
      <c r="H180" s="196">
        <f t="shared" si="53"/>
        <v>0.10000000000000009</v>
      </c>
      <c r="I180" s="252">
        <f t="shared" si="54"/>
        <v>-1.0899999999999999</v>
      </c>
      <c r="J180" s="288">
        <f t="shared" si="55"/>
        <v>0.50228310502283113</v>
      </c>
      <c r="K180" s="287">
        <v>1.5</v>
      </c>
      <c r="L180" s="70">
        <f t="shared" si="49"/>
        <v>-0.39999999999999991</v>
      </c>
      <c r="M180" s="398">
        <f t="shared" si="50"/>
        <v>0.73333333333333339</v>
      </c>
    </row>
    <row r="181" spans="1:14" ht="15" customHeight="1">
      <c r="A181" s="28" t="s">
        <v>25</v>
      </c>
      <c r="B181" s="99">
        <v>9.39</v>
      </c>
      <c r="C181" s="712">
        <v>10.39</v>
      </c>
      <c r="D181" s="384">
        <f t="shared" si="51"/>
        <v>-1</v>
      </c>
      <c r="E181" s="385">
        <f t="shared" si="52"/>
        <v>0.90375360923965353</v>
      </c>
      <c r="F181" s="99">
        <v>9.6999999999999993</v>
      </c>
      <c r="G181" s="252">
        <v>10.7</v>
      </c>
      <c r="H181" s="196">
        <f t="shared" si="53"/>
        <v>-1</v>
      </c>
      <c r="I181" s="252">
        <f t="shared" si="54"/>
        <v>-0.30999999999999872</v>
      </c>
      <c r="J181" s="288">
        <f t="shared" si="55"/>
        <v>0.96804123711340218</v>
      </c>
      <c r="K181" s="287">
        <v>7.07</v>
      </c>
      <c r="L181" s="70">
        <f t="shared" si="49"/>
        <v>2.3200000000000003</v>
      </c>
      <c r="M181" s="398">
        <f t="shared" si="50"/>
        <v>1.3281471004243282</v>
      </c>
    </row>
    <row r="182" spans="1:14" ht="15" customHeight="1">
      <c r="A182" s="498" t="s">
        <v>23</v>
      </c>
      <c r="B182" s="81">
        <v>4.12</v>
      </c>
      <c r="C182" s="714">
        <v>3.61</v>
      </c>
      <c r="D182" s="387">
        <f t="shared" si="51"/>
        <v>0.51000000000000023</v>
      </c>
      <c r="E182" s="388">
        <f t="shared" si="52"/>
        <v>1.1412742382271468</v>
      </c>
      <c r="F182" s="81">
        <v>5.4</v>
      </c>
      <c r="G182" s="253">
        <v>4.99</v>
      </c>
      <c r="H182" s="200">
        <f t="shared" si="53"/>
        <v>0.41000000000000014</v>
      </c>
      <c r="I182" s="253">
        <f t="shared" si="54"/>
        <v>-1.2800000000000002</v>
      </c>
      <c r="J182" s="292">
        <f t="shared" si="55"/>
        <v>0.76296296296296295</v>
      </c>
      <c r="K182" s="291">
        <v>4.67</v>
      </c>
      <c r="L182" s="399">
        <f t="shared" si="49"/>
        <v>-0.54999999999999982</v>
      </c>
      <c r="M182" s="400">
        <f t="shared" si="50"/>
        <v>0.88222698072805139</v>
      </c>
    </row>
    <row r="183" spans="1:14" ht="15" customHeight="1">
      <c r="A183" s="112" t="s">
        <v>24</v>
      </c>
      <c r="B183" s="113">
        <v>41.95</v>
      </c>
      <c r="C183" s="708">
        <v>41.63</v>
      </c>
      <c r="D183" s="378">
        <f t="shared" si="51"/>
        <v>0.32000000000000028</v>
      </c>
      <c r="E183" s="379">
        <f t="shared" si="52"/>
        <v>1.0076867643526304</v>
      </c>
      <c r="F183" s="113">
        <v>45.52</v>
      </c>
      <c r="G183" s="251">
        <v>46.22</v>
      </c>
      <c r="H183" s="255">
        <f t="shared" si="53"/>
        <v>-0.69999999999999574</v>
      </c>
      <c r="I183" s="251">
        <f t="shared" si="54"/>
        <v>-3.5700000000000003</v>
      </c>
      <c r="J183" s="283">
        <f t="shared" si="55"/>
        <v>0.92157293497363801</v>
      </c>
      <c r="K183" s="284">
        <v>49.9</v>
      </c>
      <c r="L183" s="394">
        <f t="shared" si="49"/>
        <v>-7.9499999999999957</v>
      </c>
      <c r="M183" s="395">
        <f t="shared" si="50"/>
        <v>0.84068136272545102</v>
      </c>
      <c r="N183" s="102"/>
    </row>
    <row r="184" spans="1:14" ht="15" customHeight="1">
      <c r="A184" s="481" t="s">
        <v>55</v>
      </c>
      <c r="B184" s="99">
        <v>12.42</v>
      </c>
      <c r="C184" s="712">
        <v>12.3</v>
      </c>
      <c r="D184" s="384">
        <f t="shared" si="51"/>
        <v>0.11999999999999922</v>
      </c>
      <c r="E184" s="385">
        <f t="shared" si="52"/>
        <v>1.0097560975609756</v>
      </c>
      <c r="F184" s="99">
        <v>13.8</v>
      </c>
      <c r="G184" s="252">
        <v>13.8</v>
      </c>
      <c r="H184" s="196">
        <f t="shared" si="53"/>
        <v>0</v>
      </c>
      <c r="I184" s="252">
        <f t="shared" si="54"/>
        <v>-1.3800000000000008</v>
      </c>
      <c r="J184" s="288">
        <f t="shared" si="55"/>
        <v>0.89999999999999991</v>
      </c>
      <c r="K184" s="287">
        <v>15.41</v>
      </c>
      <c r="L184" s="70">
        <f t="shared" si="49"/>
        <v>-2.99</v>
      </c>
      <c r="M184" s="398">
        <f t="shared" si="50"/>
        <v>0.80597014925373134</v>
      </c>
    </row>
    <row r="185" spans="1:14" ht="15" customHeight="1">
      <c r="A185" s="481" t="s">
        <v>36</v>
      </c>
      <c r="B185" s="99">
        <v>1.46</v>
      </c>
      <c r="C185" s="712">
        <v>1.46</v>
      </c>
      <c r="D185" s="384">
        <f t="shared" si="51"/>
        <v>0</v>
      </c>
      <c r="E185" s="385">
        <f t="shared" si="52"/>
        <v>1</v>
      </c>
      <c r="F185" s="99">
        <v>1.61</v>
      </c>
      <c r="G185" s="252">
        <v>1.62</v>
      </c>
      <c r="H185" s="196">
        <f t="shared" si="53"/>
        <v>-1.0000000000000009E-2</v>
      </c>
      <c r="I185" s="252">
        <f t="shared" si="54"/>
        <v>-0.15000000000000013</v>
      </c>
      <c r="J185" s="288">
        <f t="shared" si="55"/>
        <v>0.9068322981366459</v>
      </c>
      <c r="K185" s="287">
        <v>1.75</v>
      </c>
      <c r="L185" s="70">
        <f t="shared" si="49"/>
        <v>-0.29000000000000004</v>
      </c>
      <c r="M185" s="398">
        <f t="shared" si="50"/>
        <v>0.8342857142857143</v>
      </c>
    </row>
    <row r="186" spans="1:14" ht="15" customHeight="1">
      <c r="A186" s="28" t="s">
        <v>37</v>
      </c>
      <c r="B186" s="99">
        <v>6.9</v>
      </c>
      <c r="C186" s="712">
        <v>6.51</v>
      </c>
      <c r="D186" s="384">
        <f t="shared" si="51"/>
        <v>0.39000000000000057</v>
      </c>
      <c r="E186" s="385">
        <f t="shared" si="52"/>
        <v>1.0599078341013826</v>
      </c>
      <c r="F186" s="99">
        <v>7.07</v>
      </c>
      <c r="G186" s="252">
        <v>7.38</v>
      </c>
      <c r="H186" s="196">
        <f t="shared" si="53"/>
        <v>-0.30999999999999961</v>
      </c>
      <c r="I186" s="252">
        <f t="shared" si="54"/>
        <v>-0.16999999999999993</v>
      </c>
      <c r="J186" s="288">
        <f t="shared" si="55"/>
        <v>0.97595473833097601</v>
      </c>
      <c r="K186" s="287">
        <v>5.89</v>
      </c>
      <c r="L186" s="70">
        <f t="shared" si="49"/>
        <v>1.0100000000000007</v>
      </c>
      <c r="M186" s="398">
        <f t="shared" si="50"/>
        <v>1.171477079796265</v>
      </c>
    </row>
    <row r="187" spans="1:14" ht="15" customHeight="1">
      <c r="A187" s="28" t="s">
        <v>38</v>
      </c>
      <c r="B187" s="99">
        <v>12.34</v>
      </c>
      <c r="C187" s="712">
        <v>12.48</v>
      </c>
      <c r="D187" s="384">
        <f t="shared" si="51"/>
        <v>-0.14000000000000057</v>
      </c>
      <c r="E187" s="385">
        <f t="shared" si="52"/>
        <v>0.98878205128205121</v>
      </c>
      <c r="F187" s="99">
        <v>12.5</v>
      </c>
      <c r="G187" s="252">
        <v>12.74</v>
      </c>
      <c r="H187" s="196">
        <f t="shared" si="53"/>
        <v>-0.24000000000000021</v>
      </c>
      <c r="I187" s="252">
        <f t="shared" si="54"/>
        <v>-0.16000000000000014</v>
      </c>
      <c r="J187" s="288">
        <f t="shared" si="55"/>
        <v>0.98719999999999997</v>
      </c>
      <c r="K187" s="287">
        <v>15.59</v>
      </c>
      <c r="L187" s="70">
        <f t="shared" si="49"/>
        <v>-3.25</v>
      </c>
      <c r="M187" s="398">
        <f t="shared" si="50"/>
        <v>0.79153303399615138</v>
      </c>
    </row>
    <row r="188" spans="1:14" ht="15" customHeight="1">
      <c r="A188" s="28" t="s">
        <v>39</v>
      </c>
      <c r="B188" s="99">
        <v>3.02</v>
      </c>
      <c r="C188" s="712">
        <v>3.13</v>
      </c>
      <c r="D188" s="384">
        <f t="shared" si="51"/>
        <v>-0.10999999999999988</v>
      </c>
      <c r="E188" s="385">
        <f t="shared" si="52"/>
        <v>0.96485623003194887</v>
      </c>
      <c r="F188" s="99">
        <v>4.26</v>
      </c>
      <c r="G188" s="252">
        <v>4.37</v>
      </c>
      <c r="H188" s="196">
        <f t="shared" si="53"/>
        <v>-0.11000000000000032</v>
      </c>
      <c r="I188" s="252">
        <f t="shared" si="54"/>
        <v>-1.2399999999999998</v>
      </c>
      <c r="J188" s="288">
        <f t="shared" si="55"/>
        <v>0.70892018779342725</v>
      </c>
      <c r="K188" s="287">
        <v>4.41</v>
      </c>
      <c r="L188" s="70">
        <f t="shared" si="49"/>
        <v>-1.3900000000000001</v>
      </c>
      <c r="M188" s="398">
        <f t="shared" si="50"/>
        <v>0.68480725623582761</v>
      </c>
    </row>
    <row r="189" spans="1:14" s="85" customFormat="1" ht="15" customHeight="1">
      <c r="A189" s="28" t="s">
        <v>30</v>
      </c>
      <c r="B189" s="99">
        <v>3.21</v>
      </c>
      <c r="C189" s="712">
        <v>3.15</v>
      </c>
      <c r="D189" s="384">
        <f t="shared" si="51"/>
        <v>6.0000000000000053E-2</v>
      </c>
      <c r="E189" s="385">
        <f t="shared" si="52"/>
        <v>1.019047619047619</v>
      </c>
      <c r="F189" s="99">
        <v>3.62</v>
      </c>
      <c r="G189" s="252">
        <v>3.66</v>
      </c>
      <c r="H189" s="196">
        <f t="shared" si="53"/>
        <v>-4.0000000000000036E-2</v>
      </c>
      <c r="I189" s="252">
        <f t="shared" si="54"/>
        <v>-0.41000000000000014</v>
      </c>
      <c r="J189" s="288">
        <f t="shared" si="55"/>
        <v>0.88674033149171272</v>
      </c>
      <c r="K189" s="287">
        <v>4.25</v>
      </c>
      <c r="L189" s="70">
        <f t="shared" si="49"/>
        <v>-1.04</v>
      </c>
      <c r="M189" s="398">
        <f t="shared" si="50"/>
        <v>0.75529411764705878</v>
      </c>
    </row>
    <row r="190" spans="1:14" s="85" customFormat="1" ht="15" customHeight="1">
      <c r="A190" s="498" t="s">
        <v>40</v>
      </c>
      <c r="B190" s="81">
        <v>1.89</v>
      </c>
      <c r="C190" s="714">
        <v>1.89</v>
      </c>
      <c r="D190" s="387">
        <f t="shared" si="51"/>
        <v>0</v>
      </c>
      <c r="E190" s="388">
        <f t="shared" si="52"/>
        <v>1</v>
      </c>
      <c r="F190" s="81">
        <v>1.93</v>
      </c>
      <c r="G190" s="253">
        <v>1.93</v>
      </c>
      <c r="H190" s="200">
        <f t="shared" si="53"/>
        <v>0</v>
      </c>
      <c r="I190" s="253">
        <f t="shared" si="54"/>
        <v>-4.0000000000000036E-2</v>
      </c>
      <c r="J190" s="292">
        <f t="shared" si="55"/>
        <v>0.97927461139896366</v>
      </c>
      <c r="K190" s="291">
        <v>1.95</v>
      </c>
      <c r="L190" s="399">
        <f t="shared" si="49"/>
        <v>-6.0000000000000053E-2</v>
      </c>
      <c r="M190" s="400">
        <f t="shared" si="50"/>
        <v>0.96923076923076923</v>
      </c>
    </row>
    <row r="191" spans="1:14" ht="15" customHeight="1">
      <c r="A191" s="112" t="s">
        <v>26</v>
      </c>
      <c r="B191" s="113">
        <v>82.07</v>
      </c>
      <c r="C191" s="708">
        <v>82.08</v>
      </c>
      <c r="D191" s="378">
        <f t="shared" si="51"/>
        <v>-1.0000000000005116E-2</v>
      </c>
      <c r="E191" s="379">
        <f t="shared" si="52"/>
        <v>0.99987816764132542</v>
      </c>
      <c r="F191" s="113">
        <v>102.54</v>
      </c>
      <c r="G191" s="251">
        <v>102.55</v>
      </c>
      <c r="H191" s="255">
        <f t="shared" si="53"/>
        <v>-9.9999999999909051E-3</v>
      </c>
      <c r="I191" s="251">
        <f t="shared" si="54"/>
        <v>-20.470000000000013</v>
      </c>
      <c r="J191" s="283">
        <f t="shared" si="55"/>
        <v>0.8003705870879656</v>
      </c>
      <c r="K191" s="284">
        <v>112.05</v>
      </c>
      <c r="L191" s="394">
        <f t="shared" si="49"/>
        <v>-29.980000000000004</v>
      </c>
      <c r="M191" s="395">
        <f t="shared" si="50"/>
        <v>0.73244087460954932</v>
      </c>
      <c r="N191" s="102"/>
    </row>
    <row r="192" spans="1:14" s="630" customFormat="1" ht="15" customHeight="1">
      <c r="A192" s="655" t="s">
        <v>100</v>
      </c>
      <c r="B192" s="670">
        <f>B175-B191</f>
        <v>148.19</v>
      </c>
      <c r="C192" s="721">
        <v>146.06</v>
      </c>
      <c r="D192" s="672">
        <f>B192-C192</f>
        <v>2.1299999999999955</v>
      </c>
      <c r="E192" s="657">
        <f>B192/C192</f>
        <v>1.01458304806244</v>
      </c>
      <c r="F192" s="670">
        <f>F175-F191</f>
        <v>159.01</v>
      </c>
      <c r="G192" s="674">
        <v>160.76</v>
      </c>
      <c r="H192" s="675">
        <f>F192-G192</f>
        <v>-1.75</v>
      </c>
      <c r="I192" s="674">
        <f>B192-F192</f>
        <v>-10.819999999999993</v>
      </c>
      <c r="J192" s="659">
        <f>B192/F192</f>
        <v>0.93195396515942397</v>
      </c>
      <c r="K192" s="673">
        <f>K175-K191</f>
        <v>139.33999999999997</v>
      </c>
      <c r="L192" s="676">
        <f>B192-K192</f>
        <v>8.8500000000000227</v>
      </c>
      <c r="M192" s="661">
        <f>B192/K192</f>
        <v>1.0635137074781114</v>
      </c>
      <c r="N192" s="574"/>
    </row>
    <row r="193" spans="1:14" s="630" customFormat="1" ht="15" customHeight="1">
      <c r="A193" s="655" t="s">
        <v>101</v>
      </c>
      <c r="B193" s="656">
        <f>B191/B175</f>
        <v>0.35642317380352645</v>
      </c>
      <c r="C193" s="723">
        <v>0.35977908301919875</v>
      </c>
      <c r="D193" s="657">
        <f>B193-C193</f>
        <v>-3.3559092156723036E-3</v>
      </c>
      <c r="E193" s="657">
        <f>B193/C193</f>
        <v>0.9906723059397724</v>
      </c>
      <c r="F193" s="656">
        <f>F191/F175</f>
        <v>0.39204740967310264</v>
      </c>
      <c r="G193" s="658">
        <v>0.38946488929398804</v>
      </c>
      <c r="H193" s="659">
        <f>F193-G193</f>
        <v>2.5825203791146056E-3</v>
      </c>
      <c r="I193" s="658">
        <f>B193-F193</f>
        <v>-3.5624235869576193E-2</v>
      </c>
      <c r="J193" s="659">
        <f>B193/F193</f>
        <v>0.90913283702274572</v>
      </c>
      <c r="K193" s="678">
        <f>K191/K175</f>
        <v>0.44572178686503044</v>
      </c>
      <c r="L193" s="660">
        <f>B193-K193</f>
        <v>-8.9298613061503995E-2</v>
      </c>
      <c r="M193" s="661">
        <f>B193/K193</f>
        <v>0.79965391934376184</v>
      </c>
      <c r="N193" s="574"/>
    </row>
    <row r="194" spans="1:14" s="102" customFormat="1" ht="15" customHeight="1">
      <c r="A194" s="112" t="s">
        <v>32</v>
      </c>
      <c r="B194" s="113">
        <v>6.07</v>
      </c>
      <c r="C194" s="708">
        <v>5.96</v>
      </c>
      <c r="D194" s="378">
        <f t="shared" si="51"/>
        <v>0.11000000000000032</v>
      </c>
      <c r="E194" s="379">
        <f t="shared" si="52"/>
        <v>1.0184563758389262</v>
      </c>
      <c r="F194" s="113">
        <v>6.51</v>
      </c>
      <c r="G194" s="251">
        <v>5.78</v>
      </c>
      <c r="H194" s="255">
        <f t="shared" si="53"/>
        <v>0.72999999999999954</v>
      </c>
      <c r="I194" s="251">
        <f t="shared" si="54"/>
        <v>-0.4399999999999995</v>
      </c>
      <c r="J194" s="283">
        <f t="shared" si="55"/>
        <v>0.93241167434715833</v>
      </c>
      <c r="K194" s="284">
        <v>6.24</v>
      </c>
      <c r="L194" s="394">
        <f t="shared" si="49"/>
        <v>-0.16999999999999993</v>
      </c>
      <c r="M194" s="395">
        <f t="shared" si="50"/>
        <v>0.97275641025641024</v>
      </c>
    </row>
    <row r="195" spans="1:14" ht="15" customHeight="1">
      <c r="A195" s="28" t="s">
        <v>33</v>
      </c>
      <c r="B195" s="99">
        <v>2.36</v>
      </c>
      <c r="C195" s="712">
        <v>2.2999999999999998</v>
      </c>
      <c r="D195" s="384">
        <f t="shared" si="51"/>
        <v>6.0000000000000053E-2</v>
      </c>
      <c r="E195" s="385">
        <f t="shared" si="52"/>
        <v>1.0260869565217392</v>
      </c>
      <c r="F195" s="99">
        <v>1.81</v>
      </c>
      <c r="G195" s="252">
        <v>1.96</v>
      </c>
      <c r="H195" s="196">
        <f t="shared" si="53"/>
        <v>-0.14999999999999991</v>
      </c>
      <c r="I195" s="252">
        <f t="shared" si="54"/>
        <v>0.54999999999999982</v>
      </c>
      <c r="J195" s="288">
        <f t="shared" si="55"/>
        <v>1.3038674033149171</v>
      </c>
      <c r="K195" s="287">
        <v>1.66</v>
      </c>
      <c r="L195" s="70">
        <f t="shared" si="49"/>
        <v>0.7</v>
      </c>
      <c r="M195" s="398">
        <f t="shared" si="50"/>
        <v>1.4216867469879517</v>
      </c>
    </row>
    <row r="196" spans="1:14" s="85" customFormat="1" ht="15" customHeight="1">
      <c r="A196" s="28" t="s">
        <v>35</v>
      </c>
      <c r="B196" s="99">
        <v>2.2999999999999998</v>
      </c>
      <c r="C196" s="712">
        <v>2.33</v>
      </c>
      <c r="D196" s="384">
        <f t="shared" si="51"/>
        <v>-3.0000000000000249E-2</v>
      </c>
      <c r="E196" s="385">
        <f t="shared" si="52"/>
        <v>0.98712446351931316</v>
      </c>
      <c r="F196" s="99">
        <v>2.99</v>
      </c>
      <c r="G196" s="252">
        <v>2.23</v>
      </c>
      <c r="H196" s="196">
        <f t="shared" si="53"/>
        <v>0.76000000000000023</v>
      </c>
      <c r="I196" s="252">
        <f t="shared" si="54"/>
        <v>-0.69000000000000039</v>
      </c>
      <c r="J196" s="288">
        <f t="shared" si="55"/>
        <v>0.76923076923076916</v>
      </c>
      <c r="K196" s="287">
        <v>3.17</v>
      </c>
      <c r="L196" s="70">
        <f t="shared" si="49"/>
        <v>-0.87000000000000011</v>
      </c>
      <c r="M196" s="398">
        <f t="shared" si="50"/>
        <v>0.72555205047318605</v>
      </c>
    </row>
    <row r="197" spans="1:14" s="625" customFormat="1" ht="15" customHeight="1">
      <c r="A197" s="662" t="s">
        <v>98</v>
      </c>
      <c r="B197" s="679">
        <f>B194-B195-B196</f>
        <v>1.4100000000000006</v>
      </c>
      <c r="C197" s="680">
        <v>1.33</v>
      </c>
      <c r="D197" s="681">
        <f t="shared" si="51"/>
        <v>8.0000000000000515E-2</v>
      </c>
      <c r="E197" s="664">
        <f t="shared" si="52"/>
        <v>1.0601503759398501</v>
      </c>
      <c r="F197" s="679">
        <f>F194-F195-F196</f>
        <v>1.7099999999999991</v>
      </c>
      <c r="G197" s="682">
        <v>1.5900000000000003</v>
      </c>
      <c r="H197" s="683">
        <f t="shared" si="53"/>
        <v>0.11999999999999877</v>
      </c>
      <c r="I197" s="682">
        <f t="shared" si="54"/>
        <v>-0.29999999999999849</v>
      </c>
      <c r="J197" s="666">
        <f t="shared" si="55"/>
        <v>0.82456140350877272</v>
      </c>
      <c r="K197" s="679">
        <f>K194-K195-K196</f>
        <v>1.4100000000000001</v>
      </c>
      <c r="L197" s="684">
        <f t="shared" si="49"/>
        <v>0</v>
      </c>
      <c r="M197" s="669">
        <f t="shared" si="50"/>
        <v>1.0000000000000002</v>
      </c>
    </row>
    <row r="198" spans="1:14">
      <c r="J198"/>
    </row>
    <row r="199" spans="1:14" ht="15.6">
      <c r="A199" s="493" t="s">
        <v>458</v>
      </c>
      <c r="J199"/>
    </row>
    <row r="200" spans="1:14">
      <c r="A200" s="494"/>
      <c r="B200" s="21"/>
      <c r="C200" s="21"/>
      <c r="D200" s="21"/>
      <c r="E200" s="21"/>
      <c r="F200" s="21"/>
      <c r="G200" s="21"/>
      <c r="H200" s="21"/>
      <c r="I200" s="21"/>
      <c r="J200" s="21"/>
      <c r="K200" s="128"/>
      <c r="L200" s="21"/>
      <c r="M200" s="21"/>
    </row>
    <row r="201" spans="1:14" s="193" customFormat="1" ht="46.2">
      <c r="A201" s="495" t="s">
        <v>74</v>
      </c>
      <c r="B201" s="332" t="s">
        <v>459</v>
      </c>
      <c r="C201" s="372" t="s">
        <v>460</v>
      </c>
      <c r="D201" s="373" t="s">
        <v>461</v>
      </c>
      <c r="E201" s="374" t="s">
        <v>462</v>
      </c>
      <c r="F201" s="332" t="s">
        <v>402</v>
      </c>
      <c r="G201" s="120" t="s">
        <v>417</v>
      </c>
      <c r="H201" s="254" t="s">
        <v>418</v>
      </c>
      <c r="I201" s="369" t="s">
        <v>463</v>
      </c>
      <c r="J201" s="121" t="s">
        <v>464</v>
      </c>
      <c r="K201" s="337" t="s">
        <v>141</v>
      </c>
      <c r="L201" s="389" t="s">
        <v>465</v>
      </c>
      <c r="M201" s="401" t="s">
        <v>466</v>
      </c>
    </row>
    <row r="202" spans="1:14">
      <c r="A202" s="496"/>
      <c r="B202" s="333" t="s">
        <v>1</v>
      </c>
      <c r="C202" s="20" t="s">
        <v>1</v>
      </c>
      <c r="D202" s="375" t="s">
        <v>1</v>
      </c>
      <c r="E202" s="376" t="s">
        <v>1</v>
      </c>
      <c r="F202" s="335" t="s">
        <v>1</v>
      </c>
      <c r="G202" s="27" t="s">
        <v>1</v>
      </c>
      <c r="H202" s="6" t="s">
        <v>1</v>
      </c>
      <c r="I202" s="27" t="s">
        <v>1</v>
      </c>
      <c r="J202" s="6" t="s">
        <v>1</v>
      </c>
      <c r="K202" s="338" t="s">
        <v>1</v>
      </c>
      <c r="L202" s="16" t="s">
        <v>1</v>
      </c>
      <c r="M202" s="402" t="s">
        <v>1</v>
      </c>
    </row>
    <row r="203" spans="1:14" ht="15" customHeight="1">
      <c r="A203" s="112" t="s">
        <v>17</v>
      </c>
      <c r="B203" s="444">
        <f>B175/B119</f>
        <v>0.17084010357542978</v>
      </c>
      <c r="C203" s="504">
        <f>C175/C119</f>
        <v>0.16907775768535263</v>
      </c>
      <c r="D203" s="504">
        <f>B203-C203</f>
        <v>1.7623458900771494E-3</v>
      </c>
      <c r="E203" s="504">
        <f>B203/C203</f>
        <v>1.0104232863873013</v>
      </c>
      <c r="F203" s="444">
        <f>F175/F119</f>
        <v>0.19312274794730938</v>
      </c>
      <c r="G203" s="273">
        <f>G175/G119</f>
        <v>0.19497945129401309</v>
      </c>
      <c r="H203" s="293">
        <f>F203-G203</f>
        <v>-1.8567033467037086E-3</v>
      </c>
      <c r="I203" s="273">
        <f>B203-F203</f>
        <v>-2.2282644371879601E-2</v>
      </c>
      <c r="J203" s="293">
        <f>B203/F203</f>
        <v>0.88461926619872311</v>
      </c>
      <c r="K203" s="485">
        <f>K175/K119</f>
        <v>0.20017996209647879</v>
      </c>
      <c r="L203" s="461">
        <f>B203-K203</f>
        <v>-2.9339858521049006E-2</v>
      </c>
      <c r="M203" s="462">
        <f>B203/K203</f>
        <v>0.85343259028639262</v>
      </c>
      <c r="N203" s="103"/>
    </row>
    <row r="204" spans="1:14" ht="15" customHeight="1">
      <c r="A204" s="112" t="s">
        <v>18</v>
      </c>
      <c r="B204" s="445">
        <f t="shared" ref="B204:C219" si="56">B176/(B120+B36)</f>
        <v>0.16389072192160486</v>
      </c>
      <c r="C204" s="406">
        <f>C176/(C120+C36)</f>
        <v>0.16076502157213513</v>
      </c>
      <c r="D204" s="406">
        <f t="shared" ref="D204:D223" si="57">B204-C204</f>
        <v>3.12570034946974E-3</v>
      </c>
      <c r="E204" s="406">
        <f t="shared" ref="E204:E223" si="58">B204/C204</f>
        <v>1.0194426643240131</v>
      </c>
      <c r="F204" s="445">
        <f t="shared" ref="F204:G219" si="59">F176/(F120+F36)</f>
        <v>0.16274901418548676</v>
      </c>
      <c r="G204" s="274">
        <f t="shared" si="59"/>
        <v>0.16610169491525426</v>
      </c>
      <c r="H204" s="275">
        <f t="shared" ref="H204:H224" si="60">F204-G204</f>
        <v>-3.3526807297674932E-3</v>
      </c>
      <c r="I204" s="274">
        <f t="shared" ref="I204:I224" si="61">B204-F204</f>
        <v>1.1417077361181027E-3</v>
      </c>
      <c r="J204" s="275">
        <f t="shared" ref="J204:J224" si="62">B204/F204</f>
        <v>1.0070151437895463</v>
      </c>
      <c r="K204" s="447">
        <f t="shared" ref="K204:K219" si="63">K176/(K120+K36)</f>
        <v>0.13010438639190869</v>
      </c>
      <c r="L204" s="463">
        <f t="shared" ref="L204:L223" si="64">B204-K204</f>
        <v>3.3786335529696176E-2</v>
      </c>
      <c r="M204" s="433">
        <f t="shared" ref="M204:M223" si="65">B204/K204</f>
        <v>1.2596863677441499</v>
      </c>
      <c r="N204" s="103"/>
    </row>
    <row r="205" spans="1:14" ht="15" customHeight="1">
      <c r="A205" s="497" t="s">
        <v>19</v>
      </c>
      <c r="B205" s="446">
        <f t="shared" si="56"/>
        <v>0.14564855875831487</v>
      </c>
      <c r="C205" s="417">
        <f t="shared" si="56"/>
        <v>0.14455839716127916</v>
      </c>
      <c r="D205" s="417">
        <f t="shared" si="57"/>
        <v>1.0901615970357048E-3</v>
      </c>
      <c r="E205" s="417">
        <f t="shared" si="58"/>
        <v>1.0075413232191517</v>
      </c>
      <c r="F205" s="446">
        <f t="shared" si="59"/>
        <v>0.16954101729748247</v>
      </c>
      <c r="G205" s="425">
        <f t="shared" si="59"/>
        <v>0.17107178228480385</v>
      </c>
      <c r="H205" s="420">
        <f t="shared" si="60"/>
        <v>-1.5307649873213813E-3</v>
      </c>
      <c r="I205" s="425">
        <f t="shared" si="61"/>
        <v>-2.3892458539167605E-2</v>
      </c>
      <c r="J205" s="420">
        <f t="shared" si="62"/>
        <v>0.85907564482024379</v>
      </c>
      <c r="K205" s="448">
        <f t="shared" si="63"/>
        <v>0.19370330843116329</v>
      </c>
      <c r="L205" s="464">
        <f t="shared" si="64"/>
        <v>-4.8054749672848424E-2</v>
      </c>
      <c r="M205" s="434">
        <f t="shared" si="65"/>
        <v>0.75191570003603869</v>
      </c>
      <c r="N205" s="103"/>
    </row>
    <row r="206" spans="1:14" ht="15" customHeight="1">
      <c r="A206" s="112" t="s">
        <v>20</v>
      </c>
      <c r="B206" s="445">
        <f t="shared" si="56"/>
        <v>0.11258146360877569</v>
      </c>
      <c r="C206" s="406">
        <f t="shared" si="56"/>
        <v>0.10836625493824074</v>
      </c>
      <c r="D206" s="406">
        <f t="shared" si="57"/>
        <v>4.2152086705349451E-3</v>
      </c>
      <c r="E206" s="406">
        <f t="shared" si="58"/>
        <v>1.0388977977778899</v>
      </c>
      <c r="F206" s="445">
        <f t="shared" si="59"/>
        <v>0.12322552319625348</v>
      </c>
      <c r="G206" s="274">
        <f t="shared" si="59"/>
        <v>0.12630233929624532</v>
      </c>
      <c r="H206" s="275">
        <f t="shared" si="60"/>
        <v>-3.0768160999918442E-3</v>
      </c>
      <c r="I206" s="274">
        <f t="shared" si="61"/>
        <v>-1.0644059587477786E-2</v>
      </c>
      <c r="J206" s="275">
        <f t="shared" si="62"/>
        <v>0.91362130740945879</v>
      </c>
      <c r="K206" s="447">
        <f t="shared" si="63"/>
        <v>0.10527914464491829</v>
      </c>
      <c r="L206" s="463">
        <f t="shared" si="64"/>
        <v>7.3023189638573988E-3</v>
      </c>
      <c r="M206" s="433">
        <f t="shared" si="65"/>
        <v>1.0693614959400211</v>
      </c>
      <c r="N206" s="102"/>
    </row>
    <row r="207" spans="1:14" s="3" customFormat="1" ht="15" customHeight="1">
      <c r="A207" s="28" t="s">
        <v>21</v>
      </c>
      <c r="B207" s="483">
        <f t="shared" si="56"/>
        <v>0.1172800998128509</v>
      </c>
      <c r="C207" s="409">
        <f t="shared" si="56"/>
        <v>9.224627022483714E-2</v>
      </c>
      <c r="D207" s="409">
        <f t="shared" si="57"/>
        <v>2.5033829588013756E-2</v>
      </c>
      <c r="E207" s="409">
        <f t="shared" si="58"/>
        <v>1.2713803986545729</v>
      </c>
      <c r="F207" s="483">
        <f t="shared" si="59"/>
        <v>0.10120068610634647</v>
      </c>
      <c r="G207" s="276">
        <f t="shared" si="59"/>
        <v>0.10141813493768799</v>
      </c>
      <c r="H207" s="277">
        <f t="shared" si="60"/>
        <v>-2.1744883134151849E-4</v>
      </c>
      <c r="I207" s="276">
        <f t="shared" si="61"/>
        <v>1.6079413706504425E-2</v>
      </c>
      <c r="J207" s="277">
        <f t="shared" si="62"/>
        <v>1.1588864100151199</v>
      </c>
      <c r="K207" s="449">
        <f t="shared" si="63"/>
        <v>7.0486815415821497E-2</v>
      </c>
      <c r="L207" s="465">
        <f t="shared" si="64"/>
        <v>4.67932843970294E-2</v>
      </c>
      <c r="M207" s="435">
        <f t="shared" si="65"/>
        <v>1.6638586822369927</v>
      </c>
    </row>
    <row r="208" spans="1:14" s="3" customFormat="1" ht="15" customHeight="1">
      <c r="A208" s="28" t="s">
        <v>22</v>
      </c>
      <c r="B208" s="483">
        <f t="shared" si="56"/>
        <v>8.7859424920127799E-2</v>
      </c>
      <c r="C208" s="409">
        <f t="shared" si="56"/>
        <v>6.9620253164556958E-2</v>
      </c>
      <c r="D208" s="409">
        <f t="shared" si="57"/>
        <v>1.823917175557084E-2</v>
      </c>
      <c r="E208" s="409">
        <f t="shared" si="58"/>
        <v>1.2619808306709266</v>
      </c>
      <c r="F208" s="483">
        <f t="shared" si="59"/>
        <v>0.13501849568434032</v>
      </c>
      <c r="G208" s="276">
        <f t="shared" si="59"/>
        <v>0.13070669168230145</v>
      </c>
      <c r="H208" s="277">
        <f t="shared" si="60"/>
        <v>4.3118040020388715E-3</v>
      </c>
      <c r="I208" s="276">
        <f t="shared" si="61"/>
        <v>-4.7159070764212524E-2</v>
      </c>
      <c r="J208" s="277">
        <f t="shared" si="62"/>
        <v>0.65072140283309265</v>
      </c>
      <c r="K208" s="449">
        <f t="shared" si="63"/>
        <v>0.1192368839427663</v>
      </c>
      <c r="L208" s="465">
        <f t="shared" si="64"/>
        <v>-3.1377459022638499E-2</v>
      </c>
      <c r="M208" s="435">
        <f t="shared" si="65"/>
        <v>0.73684771033013852</v>
      </c>
    </row>
    <row r="209" spans="1:14" s="3" customFormat="1" ht="15" customHeight="1">
      <c r="A209" s="28" t="s">
        <v>25</v>
      </c>
      <c r="B209" s="483">
        <f t="shared" si="56"/>
        <v>9.5069353042421784E-2</v>
      </c>
      <c r="C209" s="409">
        <f t="shared" si="56"/>
        <v>0.10519388478282879</v>
      </c>
      <c r="D209" s="409">
        <f t="shared" si="57"/>
        <v>-1.0124531740407006E-2</v>
      </c>
      <c r="E209" s="409">
        <f t="shared" si="58"/>
        <v>0.90375360923965353</v>
      </c>
      <c r="F209" s="483">
        <f t="shared" si="59"/>
        <v>9.7077662129703757E-2</v>
      </c>
      <c r="G209" s="276">
        <f t="shared" si="59"/>
        <v>0.10816821674080064</v>
      </c>
      <c r="H209" s="277">
        <f t="shared" si="60"/>
        <v>-1.1090554611096884E-2</v>
      </c>
      <c r="I209" s="276">
        <f t="shared" si="61"/>
        <v>-2.0083090872819731E-3</v>
      </c>
      <c r="J209" s="277">
        <f t="shared" si="62"/>
        <v>0.9793123459792562</v>
      </c>
      <c r="K209" s="449">
        <f t="shared" si="63"/>
        <v>9.5193213949104627E-2</v>
      </c>
      <c r="L209" s="465">
        <f t="shared" si="64"/>
        <v>-1.2386090668284333E-4</v>
      </c>
      <c r="M209" s="435">
        <f t="shared" si="65"/>
        <v>0.99869884730702474</v>
      </c>
    </row>
    <row r="210" spans="1:14" s="3" customFormat="1" ht="15" customHeight="1">
      <c r="A210" s="498" t="s">
        <v>23</v>
      </c>
      <c r="B210" s="484">
        <f t="shared" si="56"/>
        <v>0.14981818181818182</v>
      </c>
      <c r="C210" s="412">
        <f t="shared" si="56"/>
        <v>0.13465124953375607</v>
      </c>
      <c r="D210" s="412">
        <f t="shared" si="57"/>
        <v>1.5166932284425755E-2</v>
      </c>
      <c r="E210" s="412">
        <f t="shared" si="58"/>
        <v>1.1126386300679929</v>
      </c>
      <c r="F210" s="484">
        <f t="shared" si="59"/>
        <v>0.20626432391138275</v>
      </c>
      <c r="G210" s="278">
        <f t="shared" si="59"/>
        <v>0.1890151515151515</v>
      </c>
      <c r="H210" s="271">
        <f t="shared" si="60"/>
        <v>1.7249172396231249E-2</v>
      </c>
      <c r="I210" s="278">
        <f t="shared" si="61"/>
        <v>-5.6446142093200924E-2</v>
      </c>
      <c r="J210" s="271">
        <f t="shared" si="62"/>
        <v>0.72634074074074073</v>
      </c>
      <c r="K210" s="450">
        <f t="shared" si="63"/>
        <v>0.1807275541795666</v>
      </c>
      <c r="L210" s="466">
        <f t="shared" si="64"/>
        <v>-3.0909372361384774E-2</v>
      </c>
      <c r="M210" s="436">
        <f t="shared" si="65"/>
        <v>0.82897255207319431</v>
      </c>
    </row>
    <row r="211" spans="1:14" ht="15" customHeight="1">
      <c r="A211" s="112" t="s">
        <v>24</v>
      </c>
      <c r="B211" s="445">
        <f t="shared" si="56"/>
        <v>0.11011076696939472</v>
      </c>
      <c r="C211" s="406">
        <f t="shared" si="56"/>
        <v>0.10944318839055682</v>
      </c>
      <c r="D211" s="406">
        <f t="shared" si="57"/>
        <v>6.6757857883789629E-4</v>
      </c>
      <c r="E211" s="406">
        <f t="shared" si="58"/>
        <v>1.0060997727556655</v>
      </c>
      <c r="F211" s="445">
        <f t="shared" si="59"/>
        <v>0.12266566062141261</v>
      </c>
      <c r="G211" s="274">
        <f t="shared" si="59"/>
        <v>0.12435762907955981</v>
      </c>
      <c r="H211" s="275">
        <f t="shared" si="60"/>
        <v>-1.6919684581472028E-3</v>
      </c>
      <c r="I211" s="274">
        <f t="shared" si="61"/>
        <v>-1.2554893652017896E-2</v>
      </c>
      <c r="J211" s="275">
        <f t="shared" si="62"/>
        <v>0.8976494840657443</v>
      </c>
      <c r="K211" s="447">
        <f t="shared" si="63"/>
        <v>0.13509489130140509</v>
      </c>
      <c r="L211" s="463">
        <f t="shared" si="64"/>
        <v>-2.4984124332010374E-2</v>
      </c>
      <c r="M211" s="433">
        <f t="shared" si="65"/>
        <v>0.81506240471914482</v>
      </c>
      <c r="N211" s="102"/>
    </row>
    <row r="212" spans="1:14" s="3" customFormat="1" ht="15" customHeight="1">
      <c r="A212" s="481" t="s">
        <v>55</v>
      </c>
      <c r="B212" s="483">
        <f t="shared" si="56"/>
        <v>7.3849447021048883E-2</v>
      </c>
      <c r="C212" s="409">
        <f t="shared" si="56"/>
        <v>7.3005698005698019E-2</v>
      </c>
      <c r="D212" s="409">
        <f t="shared" si="57"/>
        <v>8.4374901535086422E-4</v>
      </c>
      <c r="E212" s="409">
        <f t="shared" si="58"/>
        <v>1.0115573035858791</v>
      </c>
      <c r="F212" s="483">
        <f t="shared" si="59"/>
        <v>8.1962344835778342E-2</v>
      </c>
      <c r="G212" s="276">
        <f t="shared" si="59"/>
        <v>8.2226062086635285E-2</v>
      </c>
      <c r="H212" s="277">
        <f t="shared" si="60"/>
        <v>-2.6371725085694298E-4</v>
      </c>
      <c r="I212" s="276">
        <f t="shared" si="61"/>
        <v>-8.1128978147294584E-3</v>
      </c>
      <c r="J212" s="277">
        <f t="shared" si="62"/>
        <v>0.90101676774884065</v>
      </c>
      <c r="K212" s="449">
        <f t="shared" si="63"/>
        <v>9.0450196630862234E-2</v>
      </c>
      <c r="L212" s="465">
        <f t="shared" si="64"/>
        <v>-1.6600749609813351E-2</v>
      </c>
      <c r="M212" s="435">
        <f t="shared" si="65"/>
        <v>0.81646530103673587</v>
      </c>
    </row>
    <row r="213" spans="1:14" s="3" customFormat="1" ht="15" customHeight="1">
      <c r="A213" s="481" t="s">
        <v>36</v>
      </c>
      <c r="B213" s="483">
        <f t="shared" si="56"/>
        <v>8.5630498533724328E-2</v>
      </c>
      <c r="C213" s="409">
        <f t="shared" si="56"/>
        <v>8.5630498533724328E-2</v>
      </c>
      <c r="D213" s="409">
        <f t="shared" si="57"/>
        <v>0</v>
      </c>
      <c r="E213" s="409">
        <f t="shared" si="58"/>
        <v>1</v>
      </c>
      <c r="F213" s="483">
        <f t="shared" si="59"/>
        <v>9.3713620488940635E-2</v>
      </c>
      <c r="G213" s="276">
        <f t="shared" si="59"/>
        <v>9.4295692665890579E-2</v>
      </c>
      <c r="H213" s="277">
        <f t="shared" si="60"/>
        <v>-5.8207217694994373E-4</v>
      </c>
      <c r="I213" s="276">
        <f t="shared" si="61"/>
        <v>-8.0831219552163075E-3</v>
      </c>
      <c r="J213" s="277">
        <f t="shared" si="62"/>
        <v>0.91374656199340609</v>
      </c>
      <c r="K213" s="449">
        <f t="shared" si="63"/>
        <v>0.10139049826187717</v>
      </c>
      <c r="L213" s="465">
        <f t="shared" si="64"/>
        <v>-1.575999972815284E-2</v>
      </c>
      <c r="M213" s="435">
        <f t="shared" si="65"/>
        <v>0.84456137410976118</v>
      </c>
    </row>
    <row r="214" spans="1:14" s="3" customFormat="1" ht="15" customHeight="1">
      <c r="A214" s="28" t="s">
        <v>37</v>
      </c>
      <c r="B214" s="483">
        <f t="shared" si="56"/>
        <v>0.14027241309209187</v>
      </c>
      <c r="C214" s="409">
        <f t="shared" si="56"/>
        <v>0.13315606463489466</v>
      </c>
      <c r="D214" s="409">
        <f t="shared" si="57"/>
        <v>7.1163484571972191E-3</v>
      </c>
      <c r="E214" s="409">
        <f t="shared" si="58"/>
        <v>1.0534436675994427</v>
      </c>
      <c r="F214" s="483">
        <f t="shared" si="59"/>
        <v>0.14837355718782791</v>
      </c>
      <c r="G214" s="276">
        <f t="shared" si="59"/>
        <v>0.15497690046199078</v>
      </c>
      <c r="H214" s="277">
        <f t="shared" si="60"/>
        <v>-6.6033432741628706E-3</v>
      </c>
      <c r="I214" s="276">
        <f t="shared" si="61"/>
        <v>-8.1011440957360348E-3</v>
      </c>
      <c r="J214" s="277">
        <f t="shared" si="62"/>
        <v>0.94540035132081723</v>
      </c>
      <c r="K214" s="449">
        <f t="shared" si="63"/>
        <v>0.12726879861711321</v>
      </c>
      <c r="L214" s="465">
        <f t="shared" si="64"/>
        <v>1.3003614474978664E-2</v>
      </c>
      <c r="M214" s="435">
        <f t="shared" si="65"/>
        <v>1.1021744105096796</v>
      </c>
    </row>
    <row r="215" spans="1:14" s="3" customFormat="1" ht="15" customHeight="1">
      <c r="A215" s="28" t="s">
        <v>38</v>
      </c>
      <c r="B215" s="483">
        <f t="shared" si="56"/>
        <v>0.17763063192745071</v>
      </c>
      <c r="C215" s="409">
        <f t="shared" si="56"/>
        <v>0.18147448015122875</v>
      </c>
      <c r="D215" s="409">
        <f t="shared" si="57"/>
        <v>-3.8438482237780347E-3</v>
      </c>
      <c r="E215" s="409">
        <f t="shared" si="58"/>
        <v>0.97881879468355648</v>
      </c>
      <c r="F215" s="483">
        <f t="shared" si="59"/>
        <v>0.19391870927707103</v>
      </c>
      <c r="G215" s="276">
        <f t="shared" si="59"/>
        <v>0.19624152803450401</v>
      </c>
      <c r="H215" s="277">
        <f t="shared" si="60"/>
        <v>-2.3228187574329817E-3</v>
      </c>
      <c r="I215" s="276">
        <f t="shared" si="61"/>
        <v>-1.6288077349620317E-2</v>
      </c>
      <c r="J215" s="277">
        <f t="shared" si="62"/>
        <v>0.91600564272347795</v>
      </c>
      <c r="K215" s="449">
        <f t="shared" si="63"/>
        <v>0.24193047796399753</v>
      </c>
      <c r="L215" s="465">
        <f t="shared" si="64"/>
        <v>-6.4299846036546815E-2</v>
      </c>
      <c r="M215" s="435">
        <f t="shared" si="65"/>
        <v>0.73422180381045055</v>
      </c>
    </row>
    <row r="216" spans="1:14" s="3" customFormat="1" ht="15" customHeight="1">
      <c r="A216" s="28" t="s">
        <v>39</v>
      </c>
      <c r="B216" s="483">
        <f t="shared" si="56"/>
        <v>0.18746120422098075</v>
      </c>
      <c r="C216" s="409">
        <f t="shared" si="56"/>
        <v>0.19428926132836746</v>
      </c>
      <c r="D216" s="409">
        <f t="shared" si="57"/>
        <v>-6.8280571073867091E-3</v>
      </c>
      <c r="E216" s="409">
        <f t="shared" si="58"/>
        <v>0.96485623003194887</v>
      </c>
      <c r="F216" s="483">
        <f t="shared" si="59"/>
        <v>0.29359062715368711</v>
      </c>
      <c r="G216" s="276">
        <f t="shared" si="59"/>
        <v>0.28921244209133024</v>
      </c>
      <c r="H216" s="277">
        <f t="shared" si="60"/>
        <v>4.3781850623568763E-3</v>
      </c>
      <c r="I216" s="276">
        <f t="shared" si="61"/>
        <v>-0.10612942293270636</v>
      </c>
      <c r="J216" s="277">
        <f t="shared" si="62"/>
        <v>0.63851222376676775</v>
      </c>
      <c r="K216" s="449">
        <f t="shared" si="63"/>
        <v>0.31254429482636431</v>
      </c>
      <c r="L216" s="465">
        <f t="shared" si="64"/>
        <v>-0.12508309060538356</v>
      </c>
      <c r="M216" s="435">
        <f t="shared" si="65"/>
        <v>0.59979083708799052</v>
      </c>
    </row>
    <row r="217" spans="1:14" s="98" customFormat="1" ht="15" customHeight="1">
      <c r="A217" s="28" t="s">
        <v>30</v>
      </c>
      <c r="B217" s="483">
        <f t="shared" si="56"/>
        <v>7.0102642498362094E-2</v>
      </c>
      <c r="C217" s="409">
        <f t="shared" si="56"/>
        <v>6.8642405752887353E-2</v>
      </c>
      <c r="D217" s="409">
        <f t="shared" si="57"/>
        <v>1.4602367454747411E-3</v>
      </c>
      <c r="E217" s="409">
        <f t="shared" si="58"/>
        <v>1.0212730997618527</v>
      </c>
      <c r="F217" s="483">
        <f t="shared" si="59"/>
        <v>8.206755837678531E-2</v>
      </c>
      <c r="G217" s="276">
        <f t="shared" si="59"/>
        <v>8.2767978290366362E-2</v>
      </c>
      <c r="H217" s="277">
        <f t="shared" si="60"/>
        <v>-7.0041991358105182E-4</v>
      </c>
      <c r="I217" s="276">
        <f t="shared" si="61"/>
        <v>-1.1964915878423216E-2</v>
      </c>
      <c r="J217" s="277">
        <f t="shared" si="62"/>
        <v>0.85420650845379886</v>
      </c>
      <c r="K217" s="449">
        <f t="shared" si="63"/>
        <v>0.10083036773428233</v>
      </c>
      <c r="L217" s="465">
        <f t="shared" si="64"/>
        <v>-3.0727725235920239E-2</v>
      </c>
      <c r="M217" s="435">
        <f t="shared" si="65"/>
        <v>0.69525326618963812</v>
      </c>
    </row>
    <row r="218" spans="1:14" s="98" customFormat="1" ht="15" customHeight="1">
      <c r="A218" s="498" t="s">
        <v>40</v>
      </c>
      <c r="B218" s="484">
        <f t="shared" si="56"/>
        <v>0.17982873453853473</v>
      </c>
      <c r="C218" s="645">
        <f t="shared" si="56"/>
        <v>0.17982873453853473</v>
      </c>
      <c r="D218" s="412">
        <f t="shared" si="57"/>
        <v>0</v>
      </c>
      <c r="E218" s="412">
        <f t="shared" si="58"/>
        <v>1</v>
      </c>
      <c r="F218" s="484">
        <f t="shared" si="59"/>
        <v>0.19090009891196835</v>
      </c>
      <c r="G218" s="278">
        <f t="shared" si="59"/>
        <v>0.19090009891196835</v>
      </c>
      <c r="H218" s="271">
        <f t="shared" si="60"/>
        <v>0</v>
      </c>
      <c r="I218" s="278">
        <f t="shared" si="61"/>
        <v>-1.1071364373433618E-2</v>
      </c>
      <c r="J218" s="271">
        <f t="shared" si="62"/>
        <v>0.94200440734952651</v>
      </c>
      <c r="K218" s="450">
        <f t="shared" si="63"/>
        <v>0.18895348837209303</v>
      </c>
      <c r="L218" s="466">
        <f t="shared" si="64"/>
        <v>-9.1247538335582912E-3</v>
      </c>
      <c r="M218" s="436">
        <f t="shared" si="65"/>
        <v>0.9517089950962454</v>
      </c>
    </row>
    <row r="219" spans="1:14" ht="15" customHeight="1">
      <c r="A219" s="112" t="s">
        <v>26</v>
      </c>
      <c r="B219" s="445">
        <f t="shared" si="56"/>
        <v>0.32101228193694747</v>
      </c>
      <c r="C219" s="406">
        <f t="shared" si="56"/>
        <v>0.32105139638582492</v>
      </c>
      <c r="D219" s="406">
        <f t="shared" si="57"/>
        <v>-3.9114448877441976E-5</v>
      </c>
      <c r="E219" s="406">
        <f t="shared" si="58"/>
        <v>0.99987816764132542</v>
      </c>
      <c r="F219" s="445">
        <f t="shared" si="59"/>
        <v>0.4066143231025458</v>
      </c>
      <c r="G219" s="274">
        <f t="shared" si="59"/>
        <v>0.40791567223548131</v>
      </c>
      <c r="H219" s="275">
        <f t="shared" si="60"/>
        <v>-1.3013491329355031E-3</v>
      </c>
      <c r="I219" s="274">
        <f t="shared" si="61"/>
        <v>-8.560204116559833E-2</v>
      </c>
      <c r="J219" s="275">
        <f t="shared" si="62"/>
        <v>0.7894760801527152</v>
      </c>
      <c r="K219" s="447">
        <f t="shared" si="63"/>
        <v>0.46928006030908404</v>
      </c>
      <c r="L219" s="463">
        <f t="shared" si="64"/>
        <v>-0.14826777837213656</v>
      </c>
      <c r="M219" s="433">
        <f t="shared" si="65"/>
        <v>0.68405267789455559</v>
      </c>
      <c r="N219" s="102"/>
    </row>
    <row r="220" spans="1:14" s="630" customFormat="1" ht="15" customHeight="1">
      <c r="A220" s="655" t="s">
        <v>99</v>
      </c>
      <c r="B220" s="656">
        <f>(B175-B191)/(B119-B135)</f>
        <v>0.1356827629145379</v>
      </c>
      <c r="C220" s="657">
        <f>(C175-C191)/(C119-C135)</f>
        <v>0.133547897484662</v>
      </c>
      <c r="D220" s="657">
        <f>B220-C220</f>
        <v>2.1348654298758984E-3</v>
      </c>
      <c r="E220" s="657">
        <f>B220/C220</f>
        <v>1.0159857659318154</v>
      </c>
      <c r="F220" s="656">
        <f>(F175-F191)/(F119-F135)</f>
        <v>0.14426470454813509</v>
      </c>
      <c r="G220" s="658">
        <f>(G175-G191)/(G119-G135)</f>
        <v>0.14626246451706817</v>
      </c>
      <c r="H220" s="659">
        <f t="shared" si="60"/>
        <v>-1.9977599689330883E-3</v>
      </c>
      <c r="I220" s="658">
        <f t="shared" si="61"/>
        <v>-8.5819416335971843E-3</v>
      </c>
      <c r="J220" s="659">
        <f t="shared" si="62"/>
        <v>0.9405125345074703</v>
      </c>
      <c r="K220" s="656">
        <f>(K175-K191)/(K119-K135)</f>
        <v>0.13700003932827309</v>
      </c>
      <c r="L220" s="660">
        <f>B220-K220</f>
        <v>-1.3172764137351911E-3</v>
      </c>
      <c r="M220" s="661">
        <f>B220/K220</f>
        <v>0.99038484645556346</v>
      </c>
      <c r="N220" s="574"/>
    </row>
    <row r="221" spans="1:14" s="102" customFormat="1" ht="15" customHeight="1">
      <c r="A221" s="112" t="s">
        <v>32</v>
      </c>
      <c r="B221" s="445">
        <f t="shared" ref="B221:C224" si="66">B194/(B138+B54)</f>
        <v>6.3600167644593461E-2</v>
      </c>
      <c r="C221" s="406">
        <f t="shared" si="66"/>
        <v>6.3162356930902927E-2</v>
      </c>
      <c r="D221" s="406">
        <f t="shared" si="57"/>
        <v>4.3781071369053404E-4</v>
      </c>
      <c r="E221" s="406">
        <f t="shared" si="58"/>
        <v>1.0069315132456105</v>
      </c>
      <c r="F221" s="445">
        <f t="shared" ref="F221:G224" si="67">F194/(F138+F54)</f>
        <v>6.9425189292950829E-2</v>
      </c>
      <c r="G221" s="274">
        <f t="shared" si="67"/>
        <v>6.1844639417932806E-2</v>
      </c>
      <c r="H221" s="275">
        <f t="shared" si="60"/>
        <v>7.5805498750180222E-3</v>
      </c>
      <c r="I221" s="274">
        <f t="shared" si="61"/>
        <v>-5.8250216483573675E-3</v>
      </c>
      <c r="J221" s="275">
        <f t="shared" si="62"/>
        <v>0.91609642396828417</v>
      </c>
      <c r="K221" s="447">
        <f>K194/(K138+K54)</f>
        <v>7.3619631901840496E-2</v>
      </c>
      <c r="L221" s="463">
        <f t="shared" si="64"/>
        <v>-1.0019464257247035E-2</v>
      </c>
      <c r="M221" s="433">
        <f t="shared" si="65"/>
        <v>0.86390227717239443</v>
      </c>
    </row>
    <row r="222" spans="1:14" s="3" customFormat="1" ht="15" customHeight="1">
      <c r="A222" s="28" t="s">
        <v>33</v>
      </c>
      <c r="B222" s="483">
        <f t="shared" si="66"/>
        <v>5.3807569539443684E-2</v>
      </c>
      <c r="C222" s="406">
        <f t="shared" si="66"/>
        <v>5.404135338345864E-2</v>
      </c>
      <c r="D222" s="409">
        <f t="shared" si="57"/>
        <v>-2.3378384401495644E-4</v>
      </c>
      <c r="E222" s="409">
        <f t="shared" si="58"/>
        <v>0.99567398243422756</v>
      </c>
      <c r="F222" s="483">
        <f t="shared" si="67"/>
        <v>4.4254278728606357E-2</v>
      </c>
      <c r="G222" s="276">
        <f t="shared" si="67"/>
        <v>4.8695652173913043E-2</v>
      </c>
      <c r="H222" s="277">
        <f t="shared" si="60"/>
        <v>-4.4413734453066858E-3</v>
      </c>
      <c r="I222" s="276">
        <f t="shared" si="61"/>
        <v>9.5532908108373268E-3</v>
      </c>
      <c r="J222" s="277">
        <f t="shared" si="62"/>
        <v>1.2158727039575949</v>
      </c>
      <c r="K222" s="449">
        <f>K195/(K139+K55)</f>
        <v>4.2871900826446277E-2</v>
      </c>
      <c r="L222" s="465">
        <f t="shared" si="64"/>
        <v>1.0935668712997407E-2</v>
      </c>
      <c r="M222" s="435">
        <f t="shared" si="65"/>
        <v>1.2550777666067829</v>
      </c>
    </row>
    <row r="223" spans="1:14" s="98" customFormat="1" ht="15" customHeight="1">
      <c r="A223" s="28" t="s">
        <v>35</v>
      </c>
      <c r="B223" s="483">
        <f t="shared" si="66"/>
        <v>6.017791732077446E-2</v>
      </c>
      <c r="C223" s="406">
        <f t="shared" si="66"/>
        <v>6.064549713690786E-2</v>
      </c>
      <c r="D223" s="409">
        <f t="shared" si="57"/>
        <v>-4.6757981613339966E-4</v>
      </c>
      <c r="E223" s="409">
        <f t="shared" si="58"/>
        <v>0.99228994998461584</v>
      </c>
      <c r="F223" s="483">
        <f t="shared" si="67"/>
        <v>7.5715370979994936E-2</v>
      </c>
      <c r="G223" s="276">
        <f t="shared" si="67"/>
        <v>5.6370070778564201E-2</v>
      </c>
      <c r="H223" s="277">
        <f t="shared" si="60"/>
        <v>1.9345300201430736E-2</v>
      </c>
      <c r="I223" s="276">
        <f t="shared" si="61"/>
        <v>-1.5537453659220476E-2</v>
      </c>
      <c r="J223" s="277">
        <f t="shared" si="62"/>
        <v>0.79479128929678378</v>
      </c>
      <c r="K223" s="449">
        <f>K196/(K140+K56)</f>
        <v>9.445768772348033E-2</v>
      </c>
      <c r="L223" s="465">
        <f t="shared" si="64"/>
        <v>-3.427977040270587E-2</v>
      </c>
      <c r="M223" s="435">
        <f t="shared" si="65"/>
        <v>0.63708861365463443</v>
      </c>
    </row>
    <row r="224" spans="1:14" s="625" customFormat="1" ht="15" customHeight="1">
      <c r="A224" s="662" t="s">
        <v>98</v>
      </c>
      <c r="B224" s="663">
        <f t="shared" si="66"/>
        <v>0.10553892215568861</v>
      </c>
      <c r="C224" s="664">
        <f t="shared" si="66"/>
        <v>9.9402092675635309E-2</v>
      </c>
      <c r="D224" s="664">
        <f>B224-C224</f>
        <v>6.1368294800532991E-3</v>
      </c>
      <c r="E224" s="664">
        <f>B224/C224</f>
        <v>1.0617374274008369</v>
      </c>
      <c r="F224" s="663">
        <f t="shared" si="67"/>
        <v>0.13560666137985716</v>
      </c>
      <c r="G224" s="665">
        <f t="shared" si="67"/>
        <v>0.12412177985948483</v>
      </c>
      <c r="H224" s="666">
        <f t="shared" si="60"/>
        <v>1.1484881520372331E-2</v>
      </c>
      <c r="I224" s="665">
        <f t="shared" si="61"/>
        <v>-3.0067739224168555E-2</v>
      </c>
      <c r="J224" s="666">
        <f t="shared" si="62"/>
        <v>0.77827240256329488</v>
      </c>
      <c r="K224" s="667">
        <f>K197/(K141+K57)</f>
        <v>0.11298076923076926</v>
      </c>
      <c r="L224" s="668">
        <f>B224-K224</f>
        <v>-7.4418470750806515E-3</v>
      </c>
      <c r="M224" s="669">
        <f>B224/K224</f>
        <v>0.9341317365269457</v>
      </c>
    </row>
  </sheetData>
  <pageMargins left="0.7" right="0.7" top="0.75" bottom="0.75" header="0.3" footer="0.3"/>
  <pageSetup scale="1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topLeftCell="A126" zoomScale="92" zoomScaleNormal="92" workbookViewId="0">
      <selection activeCell="B147" sqref="B147:M149"/>
    </sheetView>
  </sheetViews>
  <sheetFormatPr defaultRowHeight="13.2"/>
  <cols>
    <col min="1" max="1" width="35.6640625" customWidth="1"/>
    <col min="2" max="8" width="15.6640625" customWidth="1"/>
    <col min="9" max="9" width="15.6640625" style="302" customWidth="1"/>
    <col min="10" max="10" width="15.6640625" style="304" customWidth="1"/>
    <col min="11" max="13" width="15.6640625" customWidth="1"/>
  </cols>
  <sheetData>
    <row r="1" spans="1:13" ht="21">
      <c r="A1" s="4" t="s">
        <v>491</v>
      </c>
      <c r="L1" s="127"/>
    </row>
    <row r="2" spans="1:13">
      <c r="L2" s="127"/>
    </row>
    <row r="3" spans="1:13" ht="15.6">
      <c r="A3" s="2" t="s">
        <v>492</v>
      </c>
      <c r="L3" s="127"/>
    </row>
    <row r="4" spans="1:13">
      <c r="A4" s="21"/>
      <c r="B4" s="21"/>
      <c r="C4" s="21"/>
      <c r="D4" s="21"/>
      <c r="E4" s="21"/>
      <c r="F4" s="21"/>
      <c r="G4" s="21"/>
      <c r="H4" s="21"/>
      <c r="I4" s="303"/>
      <c r="J4" s="305"/>
      <c r="K4" s="21"/>
      <c r="L4" s="21"/>
      <c r="M4" s="21"/>
    </row>
    <row r="5" spans="1:13" s="297" customFormat="1" ht="70.05" customHeight="1">
      <c r="A5" s="118" t="s">
        <v>46</v>
      </c>
      <c r="B5" s="332" t="s">
        <v>493</v>
      </c>
      <c r="C5" s="372" t="s">
        <v>494</v>
      </c>
      <c r="D5" s="373" t="s">
        <v>348</v>
      </c>
      <c r="E5" s="373" t="s">
        <v>349</v>
      </c>
      <c r="F5" s="334" t="s">
        <v>467</v>
      </c>
      <c r="G5" s="120" t="s">
        <v>475</v>
      </c>
      <c r="H5" s="254" t="s">
        <v>476</v>
      </c>
      <c r="I5" s="468" t="s">
        <v>350</v>
      </c>
      <c r="J5" s="306" t="s">
        <v>254</v>
      </c>
      <c r="K5" s="332" t="s">
        <v>142</v>
      </c>
      <c r="L5" s="389" t="s">
        <v>255</v>
      </c>
      <c r="M5" s="401" t="s">
        <v>256</v>
      </c>
    </row>
    <row r="6" spans="1:13">
      <c r="A6" s="10"/>
      <c r="B6" s="333" t="s">
        <v>16</v>
      </c>
      <c r="C6" s="20" t="s">
        <v>16</v>
      </c>
      <c r="D6" s="375" t="s">
        <v>16</v>
      </c>
      <c r="E6" s="375" t="s">
        <v>1</v>
      </c>
      <c r="F6" s="336" t="s">
        <v>16</v>
      </c>
      <c r="G6" s="27" t="s">
        <v>16</v>
      </c>
      <c r="H6" s="6" t="s">
        <v>16</v>
      </c>
      <c r="I6" s="469" t="s">
        <v>16</v>
      </c>
      <c r="J6" s="307" t="s">
        <v>1</v>
      </c>
      <c r="K6" s="333" t="s">
        <v>16</v>
      </c>
      <c r="L6" s="16" t="s">
        <v>16</v>
      </c>
      <c r="M6" s="402" t="s">
        <v>1</v>
      </c>
    </row>
    <row r="7" spans="1:13" ht="16.2" customHeight="1">
      <c r="A7" s="102" t="s">
        <v>17</v>
      </c>
      <c r="B7" s="279">
        <v>348.44</v>
      </c>
      <c r="C7" s="706">
        <v>347.36</v>
      </c>
      <c r="D7" s="378">
        <f>B7-C7</f>
        <v>1.0799999999999841</v>
      </c>
      <c r="E7" s="379">
        <f>B7/C7</f>
        <v>1.0031091662828189</v>
      </c>
      <c r="F7" s="279">
        <v>351.44</v>
      </c>
      <c r="G7" s="725">
        <v>351.74</v>
      </c>
      <c r="H7" s="285">
        <f>F7-G7</f>
        <v>-0.30000000000001137</v>
      </c>
      <c r="I7" s="470">
        <f>B7-F7</f>
        <v>-3</v>
      </c>
      <c r="J7" s="294">
        <f>B7/F7</f>
        <v>0.99146369223765085</v>
      </c>
      <c r="K7" s="109">
        <v>313.70999999999998</v>
      </c>
      <c r="L7" s="392">
        <f>B7-K7</f>
        <v>34.730000000000018</v>
      </c>
      <c r="M7" s="393">
        <f>B7/K7</f>
        <v>1.1107073411749706</v>
      </c>
    </row>
    <row r="8" spans="1:13" ht="16.2" customHeight="1">
      <c r="A8" s="102" t="s">
        <v>18</v>
      </c>
      <c r="B8" s="279">
        <v>120.59</v>
      </c>
      <c r="C8" s="708">
        <v>119.23</v>
      </c>
      <c r="D8" s="378">
        <f t="shared" ref="D8:D20" si="0">B8-C8</f>
        <v>1.3599999999999994</v>
      </c>
      <c r="E8" s="379">
        <f t="shared" ref="E8:E20" si="1">B8/C8</f>
        <v>1.0114065252033884</v>
      </c>
      <c r="F8" s="279">
        <v>117.21</v>
      </c>
      <c r="G8" s="726">
        <v>117.21</v>
      </c>
      <c r="H8" s="255">
        <f t="shared" ref="H8:H20" si="2">F8-G8</f>
        <v>0</v>
      </c>
      <c r="I8" s="471">
        <f t="shared" ref="I8:I20" si="3">B8-F8</f>
        <v>3.3800000000000097</v>
      </c>
      <c r="J8" s="295">
        <f t="shared" ref="J8:J20" si="4">B8/F8</f>
        <v>1.0288371299377188</v>
      </c>
      <c r="K8" s="114">
        <v>106.86</v>
      </c>
      <c r="L8" s="394">
        <f t="shared" ref="L8:L20" si="5">B8-K8</f>
        <v>13.730000000000004</v>
      </c>
      <c r="M8" s="395">
        <f t="shared" ref="M8:M20" si="6">B8/K8</f>
        <v>1.1284858693617819</v>
      </c>
    </row>
    <row r="9" spans="1:13" ht="16.2" customHeight="1">
      <c r="A9" s="363" t="s">
        <v>19</v>
      </c>
      <c r="B9" s="451">
        <v>227.84</v>
      </c>
      <c r="C9" s="710">
        <v>228.13</v>
      </c>
      <c r="D9" s="381">
        <f t="shared" si="0"/>
        <v>-0.28999999999999204</v>
      </c>
      <c r="E9" s="382">
        <f t="shared" si="1"/>
        <v>0.99872879498531542</v>
      </c>
      <c r="F9" s="451">
        <v>234.24</v>
      </c>
      <c r="G9" s="727">
        <v>234.53</v>
      </c>
      <c r="H9" s="366">
        <f t="shared" si="2"/>
        <v>-0.28999999999999204</v>
      </c>
      <c r="I9" s="472">
        <f t="shared" si="3"/>
        <v>-6.4000000000000057</v>
      </c>
      <c r="J9" s="452">
        <f t="shared" si="4"/>
        <v>0.97267759562841527</v>
      </c>
      <c r="K9" s="424">
        <v>206.85</v>
      </c>
      <c r="L9" s="396">
        <f t="shared" si="5"/>
        <v>20.990000000000009</v>
      </c>
      <c r="M9" s="397">
        <f t="shared" si="6"/>
        <v>1.1014744984288132</v>
      </c>
    </row>
    <row r="10" spans="1:13" ht="16.2" customHeight="1">
      <c r="A10" s="102" t="s">
        <v>20</v>
      </c>
      <c r="B10" s="279">
        <v>175.92</v>
      </c>
      <c r="C10" s="708">
        <v>176.4</v>
      </c>
      <c r="D10" s="378">
        <f t="shared" si="0"/>
        <v>-0.48000000000001819</v>
      </c>
      <c r="E10" s="379">
        <f t="shared" si="1"/>
        <v>0.99727891156462578</v>
      </c>
      <c r="F10" s="279">
        <v>185.68</v>
      </c>
      <c r="G10" s="726">
        <v>185.87</v>
      </c>
      <c r="H10" s="255">
        <f t="shared" si="2"/>
        <v>-0.18999999999999773</v>
      </c>
      <c r="I10" s="471">
        <f t="shared" si="3"/>
        <v>-9.7600000000000193</v>
      </c>
      <c r="J10" s="295">
        <f t="shared" si="4"/>
        <v>0.94743644980611796</v>
      </c>
      <c r="K10" s="114">
        <v>164.73</v>
      </c>
      <c r="L10" s="394">
        <f t="shared" si="5"/>
        <v>11.189999999999998</v>
      </c>
      <c r="M10" s="395">
        <f t="shared" si="6"/>
        <v>1.0679293389182298</v>
      </c>
    </row>
    <row r="11" spans="1:13" ht="16.2" customHeight="1">
      <c r="A11" s="3" t="s">
        <v>21</v>
      </c>
      <c r="B11" s="280">
        <v>57</v>
      </c>
      <c r="C11" s="712">
        <v>57</v>
      </c>
      <c r="D11" s="384">
        <f t="shared" si="0"/>
        <v>0</v>
      </c>
      <c r="E11" s="385">
        <f t="shared" si="1"/>
        <v>1</v>
      </c>
      <c r="F11" s="280">
        <v>57.8</v>
      </c>
      <c r="G11" s="568">
        <v>57.8</v>
      </c>
      <c r="H11" s="100">
        <f t="shared" si="2"/>
        <v>0</v>
      </c>
      <c r="I11" s="473">
        <f t="shared" si="3"/>
        <v>-0.79999999999999716</v>
      </c>
      <c r="J11" s="298">
        <f t="shared" si="4"/>
        <v>0.98615916955017302</v>
      </c>
      <c r="K11" s="105">
        <v>56.8</v>
      </c>
      <c r="L11" s="453">
        <f t="shared" si="5"/>
        <v>0.20000000000000284</v>
      </c>
      <c r="M11" s="454">
        <f t="shared" si="6"/>
        <v>1.0035211267605635</v>
      </c>
    </row>
    <row r="12" spans="1:13" ht="16.2" customHeight="1">
      <c r="A12" s="3" t="s">
        <v>25</v>
      </c>
      <c r="B12" s="280">
        <v>107</v>
      </c>
      <c r="C12" s="712">
        <v>107</v>
      </c>
      <c r="D12" s="384">
        <f t="shared" si="0"/>
        <v>0</v>
      </c>
      <c r="E12" s="385">
        <f t="shared" si="1"/>
        <v>1</v>
      </c>
      <c r="F12" s="280">
        <v>114</v>
      </c>
      <c r="G12" s="568">
        <v>114</v>
      </c>
      <c r="H12" s="100">
        <f t="shared" si="2"/>
        <v>0</v>
      </c>
      <c r="I12" s="473">
        <f t="shared" si="3"/>
        <v>-7</v>
      </c>
      <c r="J12" s="298">
        <f t="shared" si="4"/>
        <v>0.93859649122807021</v>
      </c>
      <c r="K12" s="105">
        <v>96.5</v>
      </c>
      <c r="L12" s="453">
        <f t="shared" si="5"/>
        <v>10.5</v>
      </c>
      <c r="M12" s="454">
        <f t="shared" si="6"/>
        <v>1.1088082901554404</v>
      </c>
    </row>
    <row r="13" spans="1:13" ht="16.2" customHeight="1">
      <c r="A13" s="34" t="s">
        <v>47</v>
      </c>
      <c r="B13" s="281">
        <v>9.4</v>
      </c>
      <c r="C13" s="714">
        <v>9.4</v>
      </c>
      <c r="D13" s="387">
        <f t="shared" si="0"/>
        <v>0</v>
      </c>
      <c r="E13" s="388">
        <f t="shared" si="1"/>
        <v>1</v>
      </c>
      <c r="F13" s="281">
        <v>10.67</v>
      </c>
      <c r="G13" s="728">
        <v>10.67</v>
      </c>
      <c r="H13" s="69">
        <f t="shared" si="2"/>
        <v>0</v>
      </c>
      <c r="I13" s="474">
        <f t="shared" si="3"/>
        <v>-1.2699999999999996</v>
      </c>
      <c r="J13" s="299">
        <f t="shared" si="4"/>
        <v>0.88097469540768514</v>
      </c>
      <c r="K13" s="106">
        <v>9.2200000000000006</v>
      </c>
      <c r="L13" s="249">
        <f t="shared" si="5"/>
        <v>0.17999999999999972</v>
      </c>
      <c r="M13" s="455">
        <f t="shared" si="6"/>
        <v>1.019522776572668</v>
      </c>
    </row>
    <row r="14" spans="1:13" ht="16.2" customHeight="1">
      <c r="A14" s="102" t="s">
        <v>24</v>
      </c>
      <c r="B14" s="279">
        <v>17.920000000000002</v>
      </c>
      <c r="C14" s="708">
        <v>17.97</v>
      </c>
      <c r="D14" s="378">
        <f t="shared" si="0"/>
        <v>-4.9999999999997158E-2</v>
      </c>
      <c r="E14" s="379">
        <f t="shared" si="1"/>
        <v>0.99721758486366185</v>
      </c>
      <c r="F14" s="279">
        <v>16.809999999999999</v>
      </c>
      <c r="G14" s="726">
        <v>16.809999999999999</v>
      </c>
      <c r="H14" s="255">
        <f t="shared" si="2"/>
        <v>0</v>
      </c>
      <c r="I14" s="471">
        <f t="shared" si="3"/>
        <v>1.110000000000003</v>
      </c>
      <c r="J14" s="295">
        <f t="shared" si="4"/>
        <v>1.0660321237358716</v>
      </c>
      <c r="K14" s="114">
        <v>15.47</v>
      </c>
      <c r="L14" s="394">
        <f t="shared" si="5"/>
        <v>2.4500000000000011</v>
      </c>
      <c r="M14" s="395">
        <f t="shared" si="6"/>
        <v>1.158371040723982</v>
      </c>
    </row>
    <row r="15" spans="1:13" s="102" customFormat="1" ht="16.2" customHeight="1">
      <c r="A15" s="123" t="s">
        <v>26</v>
      </c>
      <c r="B15" s="279">
        <v>14</v>
      </c>
      <c r="C15" s="708">
        <v>14</v>
      </c>
      <c r="D15" s="378">
        <f t="shared" si="0"/>
        <v>0</v>
      </c>
      <c r="E15" s="379">
        <f t="shared" si="1"/>
        <v>1</v>
      </c>
      <c r="F15" s="279">
        <v>12.9</v>
      </c>
      <c r="G15" s="726">
        <v>12.9</v>
      </c>
      <c r="H15" s="255">
        <f t="shared" si="2"/>
        <v>0</v>
      </c>
      <c r="I15" s="471">
        <f t="shared" si="3"/>
        <v>1.0999999999999996</v>
      </c>
      <c r="J15" s="295">
        <f t="shared" si="4"/>
        <v>1.0852713178294573</v>
      </c>
      <c r="K15" s="114">
        <v>11.79</v>
      </c>
      <c r="L15" s="394">
        <f t="shared" si="5"/>
        <v>2.2100000000000009</v>
      </c>
      <c r="M15" s="395">
        <f t="shared" si="6"/>
        <v>1.1874469889737067</v>
      </c>
    </row>
    <row r="16" spans="1:13" s="574" customFormat="1" ht="16.2" customHeight="1">
      <c r="A16" s="652" t="s">
        <v>102</v>
      </c>
      <c r="B16" s="583">
        <f>B7-B15</f>
        <v>334.44</v>
      </c>
      <c r="C16" s="716">
        <v>333.36</v>
      </c>
      <c r="D16" s="584">
        <f t="shared" si="0"/>
        <v>1.0799999999999841</v>
      </c>
      <c r="E16" s="576">
        <f t="shared" si="1"/>
        <v>1.0032397408207343</v>
      </c>
      <c r="F16" s="583">
        <f>F7-F15</f>
        <v>338.54</v>
      </c>
      <c r="G16" s="729">
        <v>338.84000000000003</v>
      </c>
      <c r="H16" s="588">
        <f>F16-G16</f>
        <v>-0.30000000000001137</v>
      </c>
      <c r="I16" s="596">
        <f>B16-F16</f>
        <v>-4.1000000000000227</v>
      </c>
      <c r="J16" s="589">
        <f>B16/F16</f>
        <v>0.98788917114668862</v>
      </c>
      <c r="K16" s="583">
        <f>K7-K15</f>
        <v>301.91999999999996</v>
      </c>
      <c r="L16" s="597">
        <f>B16-K16</f>
        <v>32.520000000000039</v>
      </c>
      <c r="M16" s="581">
        <f>B16/K16</f>
        <v>1.1077106518282991</v>
      </c>
    </row>
    <row r="17" spans="1:13" s="591" customFormat="1" ht="16.2" customHeight="1">
      <c r="A17" s="653" t="s">
        <v>103</v>
      </c>
      <c r="B17" s="575">
        <f>B15/B7</f>
        <v>4.0179083916886696E-2</v>
      </c>
      <c r="C17" s="718">
        <v>4.0304007369875633E-2</v>
      </c>
      <c r="D17" s="576">
        <f t="shared" si="0"/>
        <v>-1.2492345298893703E-4</v>
      </c>
      <c r="E17" s="576">
        <f t="shared" si="1"/>
        <v>0.99690047066926879</v>
      </c>
      <c r="F17" s="575">
        <f>F15/F7</f>
        <v>3.6706123378101529E-2</v>
      </c>
      <c r="G17" s="577">
        <v>3.6674816625916873E-2</v>
      </c>
      <c r="H17" s="578">
        <f>F17-G17</f>
        <v>3.1306752184656617E-5</v>
      </c>
      <c r="I17" s="577">
        <f>B17-F17</f>
        <v>3.4729605387851664E-3</v>
      </c>
      <c r="J17" s="589">
        <f>B17/F17</f>
        <v>1.0946152908333844</v>
      </c>
      <c r="K17" s="575">
        <f>K15/K7</f>
        <v>3.7582480634981354E-2</v>
      </c>
      <c r="L17" s="580">
        <f>B17-K17</f>
        <v>2.5966032819053422E-3</v>
      </c>
      <c r="M17" s="581">
        <f>B17/K17</f>
        <v>1.0690907901243871</v>
      </c>
    </row>
    <row r="18" spans="1:13" ht="16.2" customHeight="1">
      <c r="A18" s="115" t="s">
        <v>55</v>
      </c>
      <c r="B18" s="99">
        <v>2.48</v>
      </c>
      <c r="C18" s="712">
        <v>2.5299999999999998</v>
      </c>
      <c r="D18" s="384">
        <f t="shared" si="0"/>
        <v>-4.9999999999999822E-2</v>
      </c>
      <c r="E18" s="385">
        <f t="shared" si="1"/>
        <v>0.98023715415019774</v>
      </c>
      <c r="F18" s="99">
        <v>2.38</v>
      </c>
      <c r="G18" s="568">
        <v>2.38</v>
      </c>
      <c r="H18" s="100">
        <f t="shared" si="2"/>
        <v>0</v>
      </c>
      <c r="I18" s="473">
        <f t="shared" si="3"/>
        <v>0.10000000000000009</v>
      </c>
      <c r="J18" s="298">
        <f t="shared" si="4"/>
        <v>1.0420168067226891</v>
      </c>
      <c r="K18" s="105">
        <v>2.3199999999999998</v>
      </c>
      <c r="L18" s="453">
        <f t="shared" si="5"/>
        <v>0.16000000000000014</v>
      </c>
      <c r="M18" s="454">
        <f t="shared" si="6"/>
        <v>1.0689655172413794</v>
      </c>
    </row>
    <row r="19" spans="1:13" ht="16.2" customHeight="1">
      <c r="A19" s="3" t="s">
        <v>36</v>
      </c>
      <c r="B19" s="99">
        <v>0.26</v>
      </c>
      <c r="C19" s="712">
        <v>0.26</v>
      </c>
      <c r="D19" s="384">
        <f t="shared" si="0"/>
        <v>0</v>
      </c>
      <c r="E19" s="385">
        <f t="shared" si="1"/>
        <v>1</v>
      </c>
      <c r="F19" s="99">
        <v>0.24</v>
      </c>
      <c r="G19" s="568">
        <v>0.24</v>
      </c>
      <c r="H19" s="100">
        <f t="shared" si="2"/>
        <v>0</v>
      </c>
      <c r="I19" s="473">
        <f t="shared" si="3"/>
        <v>2.0000000000000018E-2</v>
      </c>
      <c r="J19" s="298">
        <f t="shared" si="4"/>
        <v>1.0833333333333335</v>
      </c>
      <c r="K19" s="105">
        <v>0.24</v>
      </c>
      <c r="L19" s="453">
        <f t="shared" si="5"/>
        <v>2.0000000000000018E-2</v>
      </c>
      <c r="M19" s="454">
        <f t="shared" si="6"/>
        <v>1.0833333333333335</v>
      </c>
    </row>
    <row r="20" spans="1:13" ht="16.2" customHeight="1">
      <c r="A20" s="34" t="s">
        <v>37</v>
      </c>
      <c r="B20" s="81">
        <v>0.42</v>
      </c>
      <c r="C20" s="714">
        <v>0.42</v>
      </c>
      <c r="D20" s="387">
        <f t="shared" si="0"/>
        <v>0</v>
      </c>
      <c r="E20" s="388">
        <f t="shared" si="1"/>
        <v>1</v>
      </c>
      <c r="F20" s="81">
        <v>0.51</v>
      </c>
      <c r="G20" s="728">
        <v>0.51</v>
      </c>
      <c r="H20" s="69">
        <f t="shared" si="2"/>
        <v>0</v>
      </c>
      <c r="I20" s="474">
        <f t="shared" si="3"/>
        <v>-9.0000000000000024E-2</v>
      </c>
      <c r="J20" s="299">
        <f t="shared" si="4"/>
        <v>0.82352941176470584</v>
      </c>
      <c r="K20" s="106">
        <v>0.33</v>
      </c>
      <c r="L20" s="249">
        <f t="shared" si="5"/>
        <v>8.9999999999999969E-2</v>
      </c>
      <c r="M20" s="455">
        <f t="shared" si="6"/>
        <v>1.2727272727272727</v>
      </c>
    </row>
    <row r="23" spans="1:13" ht="15.6">
      <c r="A23" s="2" t="s">
        <v>495</v>
      </c>
    </row>
    <row r="24" spans="1:13">
      <c r="A24" s="21"/>
      <c r="B24" s="21"/>
      <c r="C24" s="21"/>
      <c r="D24" s="21"/>
      <c r="E24" s="21"/>
      <c r="F24" s="21"/>
      <c r="G24" s="21"/>
      <c r="H24" s="21"/>
      <c r="I24" s="303"/>
      <c r="J24" s="305"/>
      <c r="K24" s="21"/>
      <c r="L24" s="85"/>
    </row>
    <row r="25" spans="1:13" ht="60" customHeight="1">
      <c r="A25" s="477" t="s">
        <v>56</v>
      </c>
      <c r="B25" s="332" t="s">
        <v>496</v>
      </c>
      <c r="C25" s="372" t="s">
        <v>497</v>
      </c>
      <c r="D25" s="373" t="s">
        <v>354</v>
      </c>
      <c r="E25" s="373" t="s">
        <v>355</v>
      </c>
      <c r="F25" s="334" t="s">
        <v>468</v>
      </c>
      <c r="G25" s="120" t="s">
        <v>477</v>
      </c>
      <c r="H25" s="254" t="s">
        <v>478</v>
      </c>
      <c r="I25" s="468" t="s">
        <v>262</v>
      </c>
      <c r="J25" s="306" t="s">
        <v>263</v>
      </c>
      <c r="K25" s="332" t="s">
        <v>143</v>
      </c>
      <c r="L25" s="389" t="s">
        <v>264</v>
      </c>
      <c r="M25" s="401" t="s">
        <v>498</v>
      </c>
    </row>
    <row r="26" spans="1:13">
      <c r="A26" s="478"/>
      <c r="B26" s="333" t="s">
        <v>16</v>
      </c>
      <c r="C26" s="20" t="s">
        <v>16</v>
      </c>
      <c r="D26" s="375" t="s">
        <v>16</v>
      </c>
      <c r="E26" s="375" t="s">
        <v>1</v>
      </c>
      <c r="F26" s="336" t="s">
        <v>16</v>
      </c>
      <c r="G26" s="27" t="s">
        <v>16</v>
      </c>
      <c r="H26" s="6" t="s">
        <v>16</v>
      </c>
      <c r="I26" s="469" t="s">
        <v>16</v>
      </c>
      <c r="J26" s="307" t="s">
        <v>1</v>
      </c>
      <c r="K26" s="333" t="s">
        <v>16</v>
      </c>
      <c r="L26" s="16" t="s">
        <v>16</v>
      </c>
      <c r="M26" s="402" t="s">
        <v>1</v>
      </c>
    </row>
    <row r="27" spans="1:13" ht="16.2" customHeight="1">
      <c r="A27" s="479" t="s">
        <v>17</v>
      </c>
      <c r="B27" s="108">
        <v>151.41999999999999</v>
      </c>
      <c r="C27" s="706">
        <v>151.19</v>
      </c>
      <c r="D27" s="378">
        <f>B27-C27</f>
        <v>0.22999999999998977</v>
      </c>
      <c r="E27" s="379">
        <f>B27/C27</f>
        <v>1.0015212646339042</v>
      </c>
      <c r="F27" s="108">
        <v>146.29</v>
      </c>
      <c r="G27" s="725">
        <v>144.99</v>
      </c>
      <c r="H27" s="285">
        <f>F27-G27</f>
        <v>1.2999999999999829</v>
      </c>
      <c r="I27" s="470">
        <f>B27-F27</f>
        <v>5.1299999999999955</v>
      </c>
      <c r="J27" s="294">
        <f>B27/F27</f>
        <v>1.0350673320117574</v>
      </c>
      <c r="K27" s="109">
        <v>132.46</v>
      </c>
      <c r="L27" s="392">
        <f>B27-K27</f>
        <v>18.95999999999998</v>
      </c>
      <c r="M27" s="393">
        <f>B27/K27</f>
        <v>1.1431375509587798</v>
      </c>
    </row>
    <row r="28" spans="1:13" ht="16.2" customHeight="1">
      <c r="A28" s="479" t="s">
        <v>18</v>
      </c>
      <c r="B28" s="113">
        <v>61.24</v>
      </c>
      <c r="C28" s="708">
        <v>60.56</v>
      </c>
      <c r="D28" s="378">
        <f t="shared" ref="D28:D40" si="7">B28-C28</f>
        <v>0.67999999999999972</v>
      </c>
      <c r="E28" s="379">
        <f t="shared" ref="E28:E40" si="8">B28/C28</f>
        <v>1.0112285336856011</v>
      </c>
      <c r="F28" s="113">
        <v>59.06</v>
      </c>
      <c r="G28" s="726">
        <v>58.51</v>
      </c>
      <c r="H28" s="255">
        <f t="shared" ref="H28:H40" si="9">F28-G28</f>
        <v>0.55000000000000426</v>
      </c>
      <c r="I28" s="471">
        <f t="shared" ref="I28:I40" si="10">B28-F28</f>
        <v>2.1799999999999997</v>
      </c>
      <c r="J28" s="295">
        <f t="shared" ref="J28:J40" si="11">B28/F28</f>
        <v>1.0369116153064679</v>
      </c>
      <c r="K28" s="114">
        <v>52.86</v>
      </c>
      <c r="L28" s="394">
        <f t="shared" ref="L28:L40" si="12">B28-K28</f>
        <v>8.3800000000000026</v>
      </c>
      <c r="M28" s="395">
        <f t="shared" ref="M28:M40" si="13">B28/K28</f>
        <v>1.1585319712447977</v>
      </c>
    </row>
    <row r="29" spans="1:13" ht="16.2" customHeight="1">
      <c r="A29" s="480" t="s">
        <v>19</v>
      </c>
      <c r="B29" s="364">
        <v>90.19</v>
      </c>
      <c r="C29" s="710">
        <v>90.64</v>
      </c>
      <c r="D29" s="381">
        <f t="shared" si="7"/>
        <v>-0.45000000000000284</v>
      </c>
      <c r="E29" s="382">
        <f t="shared" si="8"/>
        <v>0.99503530450132394</v>
      </c>
      <c r="F29" s="364">
        <v>87.23</v>
      </c>
      <c r="G29" s="727">
        <v>86.47</v>
      </c>
      <c r="H29" s="366">
        <f t="shared" si="9"/>
        <v>0.76000000000000512</v>
      </c>
      <c r="I29" s="472">
        <f t="shared" si="10"/>
        <v>2.9599999999999937</v>
      </c>
      <c r="J29" s="452">
        <f t="shared" si="11"/>
        <v>1.033933279834919</v>
      </c>
      <c r="K29" s="424">
        <v>79.599999999999994</v>
      </c>
      <c r="L29" s="396">
        <f t="shared" si="12"/>
        <v>10.590000000000003</v>
      </c>
      <c r="M29" s="397">
        <f t="shared" si="13"/>
        <v>1.1330402010050251</v>
      </c>
    </row>
    <row r="30" spans="1:13" ht="16.2" customHeight="1">
      <c r="A30" s="479" t="s">
        <v>20</v>
      </c>
      <c r="B30" s="113">
        <v>79.900000000000006</v>
      </c>
      <c r="C30" s="708">
        <v>80.349999999999994</v>
      </c>
      <c r="D30" s="378">
        <f t="shared" si="7"/>
        <v>-0.44999999999998863</v>
      </c>
      <c r="E30" s="379">
        <f t="shared" si="8"/>
        <v>0.99439950217797146</v>
      </c>
      <c r="F30" s="113">
        <v>78.47</v>
      </c>
      <c r="G30" s="726">
        <v>77.67</v>
      </c>
      <c r="H30" s="255">
        <f t="shared" si="9"/>
        <v>0.79999999999999716</v>
      </c>
      <c r="I30" s="471">
        <f t="shared" si="10"/>
        <v>1.4300000000000068</v>
      </c>
      <c r="J30" s="295">
        <f t="shared" si="11"/>
        <v>1.0182235249139799</v>
      </c>
      <c r="K30" s="114">
        <v>71.790000000000006</v>
      </c>
      <c r="L30" s="394">
        <f t="shared" si="12"/>
        <v>8.11</v>
      </c>
      <c r="M30" s="395">
        <f t="shared" si="13"/>
        <v>1.1129683799972141</v>
      </c>
    </row>
    <row r="31" spans="1:13" ht="16.2" customHeight="1">
      <c r="A31" s="481" t="s">
        <v>21</v>
      </c>
      <c r="B31" s="99">
        <v>8</v>
      </c>
      <c r="C31" s="712">
        <v>8</v>
      </c>
      <c r="D31" s="384">
        <f t="shared" si="7"/>
        <v>0</v>
      </c>
      <c r="E31" s="385">
        <f t="shared" si="8"/>
        <v>1</v>
      </c>
      <c r="F31" s="99">
        <v>6.5</v>
      </c>
      <c r="G31" s="568">
        <v>7</v>
      </c>
      <c r="H31" s="100">
        <f t="shared" si="9"/>
        <v>-0.5</v>
      </c>
      <c r="I31" s="473">
        <f t="shared" si="10"/>
        <v>1.5</v>
      </c>
      <c r="J31" s="298">
        <f t="shared" si="11"/>
        <v>1.2307692307692308</v>
      </c>
      <c r="K31" s="105">
        <v>9.92</v>
      </c>
      <c r="L31" s="453">
        <f t="shared" si="12"/>
        <v>-1.92</v>
      </c>
      <c r="M31" s="454">
        <f t="shared" si="13"/>
        <v>0.80645161290322587</v>
      </c>
    </row>
    <row r="32" spans="1:13" ht="16.2" customHeight="1">
      <c r="A32" s="481" t="s">
        <v>25</v>
      </c>
      <c r="B32" s="99">
        <v>64</v>
      </c>
      <c r="C32" s="712">
        <v>64</v>
      </c>
      <c r="D32" s="384">
        <f t="shared" si="7"/>
        <v>0</v>
      </c>
      <c r="E32" s="385">
        <f t="shared" si="8"/>
        <v>1</v>
      </c>
      <c r="F32" s="99">
        <v>62.5</v>
      </c>
      <c r="G32" s="568">
        <v>61</v>
      </c>
      <c r="H32" s="100">
        <f t="shared" si="9"/>
        <v>1.5</v>
      </c>
      <c r="I32" s="473">
        <f t="shared" si="10"/>
        <v>1.5</v>
      </c>
      <c r="J32" s="298">
        <f t="shared" si="11"/>
        <v>1.024</v>
      </c>
      <c r="K32" s="105">
        <v>54.38</v>
      </c>
      <c r="L32" s="453">
        <f t="shared" si="12"/>
        <v>9.6199999999999974</v>
      </c>
      <c r="M32" s="454">
        <f t="shared" si="13"/>
        <v>1.1769032732622287</v>
      </c>
    </row>
    <row r="33" spans="1:13" ht="16.2" customHeight="1">
      <c r="A33" s="350" t="s">
        <v>47</v>
      </c>
      <c r="B33" s="81">
        <v>5.5</v>
      </c>
      <c r="C33" s="714">
        <v>5.5</v>
      </c>
      <c r="D33" s="387">
        <f t="shared" si="7"/>
        <v>0</v>
      </c>
      <c r="E33" s="388">
        <f t="shared" si="8"/>
        <v>1</v>
      </c>
      <c r="F33" s="81">
        <v>6.6</v>
      </c>
      <c r="G33" s="728">
        <v>6.6</v>
      </c>
      <c r="H33" s="69">
        <f t="shared" si="9"/>
        <v>0</v>
      </c>
      <c r="I33" s="474">
        <f t="shared" si="10"/>
        <v>-1.0999999999999996</v>
      </c>
      <c r="J33" s="299">
        <f t="shared" si="11"/>
        <v>0.83333333333333337</v>
      </c>
      <c r="K33" s="106">
        <v>5.3140000000000001</v>
      </c>
      <c r="L33" s="249">
        <f t="shared" si="12"/>
        <v>0.18599999999999994</v>
      </c>
      <c r="M33" s="455">
        <f t="shared" si="13"/>
        <v>1.0350018818216034</v>
      </c>
    </row>
    <row r="34" spans="1:13" ht="16.2" customHeight="1">
      <c r="A34" s="479" t="s">
        <v>24</v>
      </c>
      <c r="B34" s="113">
        <v>0.4</v>
      </c>
      <c r="C34" s="708">
        <v>0.4</v>
      </c>
      <c r="D34" s="378">
        <f t="shared" si="7"/>
        <v>0</v>
      </c>
      <c r="E34" s="379">
        <f t="shared" si="8"/>
        <v>1</v>
      </c>
      <c r="F34" s="113">
        <v>0.37</v>
      </c>
      <c r="G34" s="726">
        <v>0.37</v>
      </c>
      <c r="H34" s="255">
        <f t="shared" si="9"/>
        <v>0</v>
      </c>
      <c r="I34" s="471">
        <f t="shared" si="10"/>
        <v>3.0000000000000027E-2</v>
      </c>
      <c r="J34" s="295">
        <f t="shared" si="11"/>
        <v>1.0810810810810811</v>
      </c>
      <c r="K34" s="114">
        <v>0.32</v>
      </c>
      <c r="L34" s="394">
        <f t="shared" si="12"/>
        <v>8.0000000000000016E-2</v>
      </c>
      <c r="M34" s="395">
        <f t="shared" si="13"/>
        <v>1.25</v>
      </c>
    </row>
    <row r="35" spans="1:13" s="102" customFormat="1" ht="16.2" customHeight="1">
      <c r="A35" s="479" t="s">
        <v>26</v>
      </c>
      <c r="B35" s="113">
        <v>0.15</v>
      </c>
      <c r="C35" s="708">
        <v>0.15</v>
      </c>
      <c r="D35" s="378">
        <f t="shared" si="7"/>
        <v>0</v>
      </c>
      <c r="E35" s="379">
        <f t="shared" si="8"/>
        <v>1</v>
      </c>
      <c r="F35" s="113">
        <v>0.12</v>
      </c>
      <c r="G35" s="726">
        <v>0.12</v>
      </c>
      <c r="H35" s="255">
        <f t="shared" si="9"/>
        <v>0</v>
      </c>
      <c r="I35" s="471">
        <f t="shared" si="10"/>
        <v>0.03</v>
      </c>
      <c r="J35" s="295">
        <f t="shared" si="11"/>
        <v>1.25</v>
      </c>
      <c r="K35" s="114">
        <v>0.11</v>
      </c>
      <c r="L35" s="394">
        <f t="shared" si="12"/>
        <v>3.9999999999999994E-2</v>
      </c>
      <c r="M35" s="395">
        <f t="shared" si="13"/>
        <v>1.3636363636363635</v>
      </c>
    </row>
    <row r="36" spans="1:13" s="574" customFormat="1" ht="16.2" customHeight="1">
      <c r="A36" s="652" t="s">
        <v>102</v>
      </c>
      <c r="B36" s="583">
        <f>B27-B35</f>
        <v>151.26999999999998</v>
      </c>
      <c r="C36" s="716">
        <v>151.04</v>
      </c>
      <c r="D36" s="584">
        <f t="shared" si="7"/>
        <v>0.22999999999998977</v>
      </c>
      <c r="E36" s="576">
        <f t="shared" si="8"/>
        <v>1.0015227754237288</v>
      </c>
      <c r="F36" s="583">
        <f>F27-F35</f>
        <v>146.16999999999999</v>
      </c>
      <c r="G36" s="729">
        <v>144.87</v>
      </c>
      <c r="H36" s="588">
        <f t="shared" si="9"/>
        <v>1.2999999999999829</v>
      </c>
      <c r="I36" s="596">
        <f t="shared" si="10"/>
        <v>5.0999999999999943</v>
      </c>
      <c r="J36" s="589">
        <f t="shared" si="11"/>
        <v>1.034890880481631</v>
      </c>
      <c r="K36" s="583">
        <f>K27-K35</f>
        <v>132.35</v>
      </c>
      <c r="L36" s="597">
        <f t="shared" si="12"/>
        <v>18.919999999999987</v>
      </c>
      <c r="M36" s="581">
        <f t="shared" si="13"/>
        <v>1.1429542878730639</v>
      </c>
    </row>
    <row r="37" spans="1:13" s="591" customFormat="1" ht="16.2" customHeight="1">
      <c r="A37" s="653" t="s">
        <v>103</v>
      </c>
      <c r="B37" s="575">
        <f>B35/B27</f>
        <v>9.9062211068551048E-4</v>
      </c>
      <c r="C37" s="718">
        <v>9.9212910906805994E-4</v>
      </c>
      <c r="D37" s="576">
        <f t="shared" si="7"/>
        <v>-1.5069983825494529E-6</v>
      </c>
      <c r="E37" s="576">
        <f t="shared" si="8"/>
        <v>0.99848104609694899</v>
      </c>
      <c r="F37" s="575">
        <f>F35/F27</f>
        <v>8.2028846811128581E-4</v>
      </c>
      <c r="G37" s="577">
        <v>8.2764328574384436E-4</v>
      </c>
      <c r="H37" s="578">
        <f t="shared" si="9"/>
        <v>-7.3548176325585529E-6</v>
      </c>
      <c r="I37" s="577">
        <f t="shared" si="10"/>
        <v>1.7033364257422468E-4</v>
      </c>
      <c r="J37" s="589">
        <f t="shared" si="11"/>
        <v>1.2076509047681945</v>
      </c>
      <c r="K37" s="575">
        <f>K35/K27</f>
        <v>8.3043937792541143E-4</v>
      </c>
      <c r="L37" s="580">
        <f t="shared" si="12"/>
        <v>1.6018273276009905E-4</v>
      </c>
      <c r="M37" s="581">
        <f t="shared" si="13"/>
        <v>1.1928891343763883</v>
      </c>
    </row>
    <row r="38" spans="1:13" ht="16.2" customHeight="1">
      <c r="A38" s="481" t="s">
        <v>55</v>
      </c>
      <c r="B38" s="99">
        <v>0.2</v>
      </c>
      <c r="C38" s="712">
        <v>0.2</v>
      </c>
      <c r="D38" s="384">
        <f t="shared" si="7"/>
        <v>0</v>
      </c>
      <c r="E38" s="385">
        <f t="shared" si="8"/>
        <v>1</v>
      </c>
      <c r="F38" s="280">
        <v>0.2</v>
      </c>
      <c r="G38" s="568">
        <v>0.2</v>
      </c>
      <c r="H38" s="100">
        <f t="shared" si="9"/>
        <v>0</v>
      </c>
      <c r="I38" s="473">
        <f t="shared" si="10"/>
        <v>0</v>
      </c>
      <c r="J38" s="298">
        <f t="shared" si="11"/>
        <v>1</v>
      </c>
      <c r="K38" s="105">
        <v>0.14000000000000001</v>
      </c>
      <c r="L38" s="453">
        <f t="shared" si="12"/>
        <v>0.06</v>
      </c>
      <c r="M38" s="454">
        <f t="shared" si="13"/>
        <v>1.4285714285714286</v>
      </c>
    </row>
    <row r="39" spans="1:13" ht="16.2" customHeight="1">
      <c r="A39" s="481" t="s">
        <v>36</v>
      </c>
      <c r="B39" s="99">
        <v>0</v>
      </c>
      <c r="C39" s="712">
        <v>0</v>
      </c>
      <c r="D39" s="384">
        <f t="shared" si="7"/>
        <v>0</v>
      </c>
      <c r="E39" s="385" t="e">
        <f t="shared" si="8"/>
        <v>#DIV/0!</v>
      </c>
      <c r="F39" s="280">
        <v>0</v>
      </c>
      <c r="G39" s="568">
        <v>0</v>
      </c>
      <c r="H39" s="100">
        <f t="shared" si="9"/>
        <v>0</v>
      </c>
      <c r="I39" s="473">
        <f t="shared" si="10"/>
        <v>0</v>
      </c>
      <c r="J39" s="298" t="e">
        <f t="shared" si="11"/>
        <v>#DIV/0!</v>
      </c>
      <c r="K39" s="105">
        <v>0</v>
      </c>
      <c r="L39" s="453">
        <f t="shared" si="12"/>
        <v>0</v>
      </c>
      <c r="M39" s="454" t="e">
        <f t="shared" si="13"/>
        <v>#DIV/0!</v>
      </c>
    </row>
    <row r="40" spans="1:13" ht="16.2" customHeight="1">
      <c r="A40" s="350" t="s">
        <v>37</v>
      </c>
      <c r="B40" s="81">
        <v>0</v>
      </c>
      <c r="C40" s="714">
        <v>0</v>
      </c>
      <c r="D40" s="387">
        <f t="shared" si="7"/>
        <v>0</v>
      </c>
      <c r="E40" s="388" t="e">
        <f t="shared" si="8"/>
        <v>#DIV/0!</v>
      </c>
      <c r="F40" s="281">
        <v>0</v>
      </c>
      <c r="G40" s="728">
        <v>0</v>
      </c>
      <c r="H40" s="69">
        <f t="shared" si="9"/>
        <v>0</v>
      </c>
      <c r="I40" s="474">
        <f t="shared" si="10"/>
        <v>0</v>
      </c>
      <c r="J40" s="299" t="e">
        <f t="shared" si="11"/>
        <v>#DIV/0!</v>
      </c>
      <c r="K40" s="106">
        <v>0</v>
      </c>
      <c r="L40" s="249">
        <f t="shared" si="12"/>
        <v>0</v>
      </c>
      <c r="M40" s="455" t="e">
        <f t="shared" si="13"/>
        <v>#DIV/0!</v>
      </c>
    </row>
    <row r="41" spans="1:13">
      <c r="B41" s="122"/>
    </row>
    <row r="43" spans="1:13" ht="15.6">
      <c r="A43" s="2" t="s">
        <v>499</v>
      </c>
    </row>
    <row r="44" spans="1:13">
      <c r="A44" s="21"/>
      <c r="B44" s="21"/>
      <c r="C44" s="21"/>
      <c r="D44" s="21"/>
      <c r="E44" s="21"/>
      <c r="F44" s="21"/>
      <c r="G44" s="21"/>
      <c r="H44" s="21"/>
      <c r="I44" s="303"/>
      <c r="J44" s="305"/>
      <c r="K44" s="21"/>
      <c r="L44" s="85"/>
    </row>
    <row r="45" spans="1:13" ht="46.2">
      <c r="A45" s="482" t="s">
        <v>57</v>
      </c>
      <c r="B45" s="332" t="s">
        <v>500</v>
      </c>
      <c r="C45" s="372" t="s">
        <v>501</v>
      </c>
      <c r="D45" s="373" t="s">
        <v>359</v>
      </c>
      <c r="E45" s="373" t="s">
        <v>360</v>
      </c>
      <c r="F45" s="334" t="s">
        <v>469</v>
      </c>
      <c r="G45" s="120" t="s">
        <v>479</v>
      </c>
      <c r="H45" s="254" t="s">
        <v>480</v>
      </c>
      <c r="I45" s="468" t="s">
        <v>271</v>
      </c>
      <c r="J45" s="306" t="s">
        <v>272</v>
      </c>
      <c r="K45" s="332" t="s">
        <v>144</v>
      </c>
      <c r="L45" s="389" t="s">
        <v>273</v>
      </c>
      <c r="M45" s="401" t="s">
        <v>274</v>
      </c>
    </row>
    <row r="46" spans="1:13">
      <c r="A46" s="478"/>
      <c r="B46" s="333" t="s">
        <v>16</v>
      </c>
      <c r="C46" s="20" t="s">
        <v>16</v>
      </c>
      <c r="D46" s="375" t="s">
        <v>16</v>
      </c>
      <c r="E46" s="375" t="s">
        <v>1</v>
      </c>
      <c r="F46" s="336" t="s">
        <v>16</v>
      </c>
      <c r="G46" s="27" t="s">
        <v>16</v>
      </c>
      <c r="H46" s="6" t="s">
        <v>16</v>
      </c>
      <c r="I46" s="469" t="s">
        <v>16</v>
      </c>
      <c r="J46" s="307" t="s">
        <v>1</v>
      </c>
      <c r="K46" s="333" t="s">
        <v>16</v>
      </c>
      <c r="L46" s="16" t="s">
        <v>16</v>
      </c>
      <c r="M46" s="402" t="s">
        <v>1</v>
      </c>
    </row>
    <row r="47" spans="1:13" ht="16.2" customHeight="1">
      <c r="A47" s="479" t="s">
        <v>17</v>
      </c>
      <c r="B47" s="108">
        <v>148.86000000000001</v>
      </c>
      <c r="C47" s="706">
        <v>147.96</v>
      </c>
      <c r="D47" s="378">
        <f>B47-C47</f>
        <v>0.90000000000000568</v>
      </c>
      <c r="E47" s="379">
        <f>B47/C47</f>
        <v>1.0060827250608273</v>
      </c>
      <c r="F47" s="279">
        <v>142.83000000000001</v>
      </c>
      <c r="G47" s="725">
        <v>142.32</v>
      </c>
      <c r="H47" s="285">
        <f>F47-G47</f>
        <v>0.51000000000001933</v>
      </c>
      <c r="I47" s="470">
        <f>B47-F47</f>
        <v>6.0300000000000011</v>
      </c>
      <c r="J47" s="294">
        <f>B47/F47</f>
        <v>1.0422180214240706</v>
      </c>
      <c r="K47" s="109">
        <v>133.33000000000001</v>
      </c>
      <c r="L47" s="392">
        <f>B47-K47</f>
        <v>15.530000000000001</v>
      </c>
      <c r="M47" s="393">
        <f>B47/K47</f>
        <v>1.1164779119477988</v>
      </c>
    </row>
    <row r="48" spans="1:13" ht="16.2" customHeight="1">
      <c r="A48" s="479" t="s">
        <v>18</v>
      </c>
      <c r="B48" s="113">
        <v>0.68</v>
      </c>
      <c r="C48" s="708">
        <v>0.68</v>
      </c>
      <c r="D48" s="378">
        <f t="shared" ref="D48:D60" si="14">B48-C48</f>
        <v>0</v>
      </c>
      <c r="E48" s="379">
        <f t="shared" ref="E48:E60" si="15">B48/C48</f>
        <v>1</v>
      </c>
      <c r="F48" s="279">
        <v>0.68</v>
      </c>
      <c r="G48" s="726">
        <v>0.68</v>
      </c>
      <c r="H48" s="255">
        <f t="shared" ref="H48:H60" si="16">F48-G48</f>
        <v>0</v>
      </c>
      <c r="I48" s="471">
        <f t="shared" ref="I48:I60" si="17">B48-F48</f>
        <v>0</v>
      </c>
      <c r="J48" s="295">
        <f t="shared" ref="J48:J60" si="18">B48/F48</f>
        <v>1</v>
      </c>
      <c r="K48" s="114">
        <v>0.64</v>
      </c>
      <c r="L48" s="394">
        <f t="shared" ref="L48:L60" si="19">B48-K48</f>
        <v>4.0000000000000036E-2</v>
      </c>
      <c r="M48" s="395">
        <f t="shared" ref="M48:M60" si="20">B48/K48</f>
        <v>1.0625</v>
      </c>
    </row>
    <row r="49" spans="1:13" ht="16.2" customHeight="1">
      <c r="A49" s="480" t="s">
        <v>19</v>
      </c>
      <c r="B49" s="364">
        <v>148.18</v>
      </c>
      <c r="C49" s="710">
        <v>147.28</v>
      </c>
      <c r="D49" s="381">
        <f t="shared" si="14"/>
        <v>0.90000000000000568</v>
      </c>
      <c r="E49" s="382">
        <f t="shared" si="15"/>
        <v>1.0061108093427484</v>
      </c>
      <c r="F49" s="451">
        <v>142.15</v>
      </c>
      <c r="G49" s="727">
        <v>141.63999999999999</v>
      </c>
      <c r="H49" s="366">
        <f t="shared" si="16"/>
        <v>0.51000000000001933</v>
      </c>
      <c r="I49" s="472">
        <f t="shared" si="17"/>
        <v>6.0300000000000011</v>
      </c>
      <c r="J49" s="452">
        <f t="shared" si="18"/>
        <v>1.0424199788955328</v>
      </c>
      <c r="K49" s="424">
        <v>132.68</v>
      </c>
      <c r="L49" s="396">
        <f t="shared" si="19"/>
        <v>15.5</v>
      </c>
      <c r="M49" s="397">
        <f t="shared" si="20"/>
        <v>1.1168224299065421</v>
      </c>
    </row>
    <row r="50" spans="1:13" ht="16.2" customHeight="1">
      <c r="A50" s="479" t="s">
        <v>20</v>
      </c>
      <c r="B50" s="113">
        <v>1.72</v>
      </c>
      <c r="C50" s="708">
        <v>1.72</v>
      </c>
      <c r="D50" s="378">
        <f t="shared" si="14"/>
        <v>0</v>
      </c>
      <c r="E50" s="379">
        <f t="shared" si="15"/>
        <v>1</v>
      </c>
      <c r="F50" s="279">
        <v>1.77</v>
      </c>
      <c r="G50" s="726">
        <v>1.74</v>
      </c>
      <c r="H50" s="255">
        <f t="shared" si="16"/>
        <v>3.0000000000000027E-2</v>
      </c>
      <c r="I50" s="471">
        <f t="shared" si="17"/>
        <v>-5.0000000000000044E-2</v>
      </c>
      <c r="J50" s="295">
        <f t="shared" si="18"/>
        <v>0.97175141242937846</v>
      </c>
      <c r="K50" s="114">
        <v>1.1200000000000001</v>
      </c>
      <c r="L50" s="394">
        <f t="shared" si="19"/>
        <v>0.59999999999999987</v>
      </c>
      <c r="M50" s="395">
        <f t="shared" si="20"/>
        <v>1.5357142857142856</v>
      </c>
    </row>
    <row r="51" spans="1:13" ht="16.2" customHeight="1">
      <c r="A51" s="481" t="s">
        <v>21</v>
      </c>
      <c r="B51" s="99">
        <v>1.5</v>
      </c>
      <c r="C51" s="712">
        <v>1.5</v>
      </c>
      <c r="D51" s="384">
        <f t="shared" si="14"/>
        <v>0</v>
      </c>
      <c r="E51" s="385">
        <f t="shared" si="15"/>
        <v>1</v>
      </c>
      <c r="F51" s="280">
        <v>1.5</v>
      </c>
      <c r="G51" s="568">
        <v>1.5</v>
      </c>
      <c r="H51" s="100">
        <f t="shared" si="16"/>
        <v>0</v>
      </c>
      <c r="I51" s="473">
        <f t="shared" si="17"/>
        <v>0</v>
      </c>
      <c r="J51" s="298">
        <f t="shared" si="18"/>
        <v>1</v>
      </c>
      <c r="K51" s="105">
        <v>0.68</v>
      </c>
      <c r="L51" s="453">
        <f t="shared" si="19"/>
        <v>0.82</v>
      </c>
      <c r="M51" s="454">
        <f t="shared" si="20"/>
        <v>2.2058823529411762</v>
      </c>
    </row>
    <row r="52" spans="1:13" ht="16.2" customHeight="1">
      <c r="A52" s="481" t="s">
        <v>25</v>
      </c>
      <c r="B52" s="99">
        <v>0.2</v>
      </c>
      <c r="C52" s="712">
        <v>0.2</v>
      </c>
      <c r="D52" s="384">
        <f t="shared" si="14"/>
        <v>0</v>
      </c>
      <c r="E52" s="385">
        <f t="shared" si="15"/>
        <v>1</v>
      </c>
      <c r="F52" s="280">
        <v>0.25</v>
      </c>
      <c r="G52" s="568">
        <v>0.22</v>
      </c>
      <c r="H52" s="100">
        <f t="shared" si="16"/>
        <v>0.03</v>
      </c>
      <c r="I52" s="473">
        <f t="shared" si="17"/>
        <v>-4.9999999999999989E-2</v>
      </c>
      <c r="J52" s="298">
        <f t="shared" si="18"/>
        <v>0.8</v>
      </c>
      <c r="K52" s="105">
        <v>0.41</v>
      </c>
      <c r="L52" s="453">
        <f t="shared" si="19"/>
        <v>-0.20999999999999996</v>
      </c>
      <c r="M52" s="454">
        <f t="shared" si="20"/>
        <v>0.48780487804878053</v>
      </c>
    </row>
    <row r="53" spans="1:13" ht="16.2" customHeight="1">
      <c r="A53" s="350" t="s">
        <v>47</v>
      </c>
      <c r="B53" s="81">
        <v>0.01</v>
      </c>
      <c r="C53" s="714">
        <v>0.01</v>
      </c>
      <c r="D53" s="387">
        <f t="shared" si="14"/>
        <v>0</v>
      </c>
      <c r="E53" s="388">
        <f t="shared" si="15"/>
        <v>1</v>
      </c>
      <c r="F53" s="281">
        <v>0.01</v>
      </c>
      <c r="G53" s="728">
        <v>0.01</v>
      </c>
      <c r="H53" s="69">
        <f t="shared" si="16"/>
        <v>0</v>
      </c>
      <c r="I53" s="474">
        <f t="shared" si="17"/>
        <v>0</v>
      </c>
      <c r="J53" s="299">
        <f t="shared" si="18"/>
        <v>1</v>
      </c>
      <c r="K53" s="106">
        <v>0.01</v>
      </c>
      <c r="L53" s="249">
        <f t="shared" si="19"/>
        <v>0</v>
      </c>
      <c r="M53" s="455">
        <f t="shared" si="20"/>
        <v>1</v>
      </c>
    </row>
    <row r="54" spans="1:13" ht="16.2" customHeight="1">
      <c r="A54" s="479" t="s">
        <v>24</v>
      </c>
      <c r="B54" s="113">
        <v>126.15</v>
      </c>
      <c r="C54" s="708">
        <v>125</v>
      </c>
      <c r="D54" s="378">
        <f t="shared" si="14"/>
        <v>1.1500000000000057</v>
      </c>
      <c r="E54" s="379">
        <f t="shared" si="15"/>
        <v>1.0092000000000001</v>
      </c>
      <c r="F54" s="279">
        <v>121.24</v>
      </c>
      <c r="G54" s="726">
        <v>120.44</v>
      </c>
      <c r="H54" s="255">
        <f t="shared" si="16"/>
        <v>0.79999999999999716</v>
      </c>
      <c r="I54" s="471">
        <f t="shared" si="17"/>
        <v>4.9100000000000108</v>
      </c>
      <c r="J54" s="295">
        <f t="shared" si="18"/>
        <v>1.0404981854173541</v>
      </c>
      <c r="K54" s="114">
        <v>113.5</v>
      </c>
      <c r="L54" s="394">
        <f t="shared" si="19"/>
        <v>12.650000000000006</v>
      </c>
      <c r="M54" s="395">
        <f t="shared" si="20"/>
        <v>1.1114537444933921</v>
      </c>
    </row>
    <row r="55" spans="1:13" s="102" customFormat="1" ht="16.2" customHeight="1">
      <c r="A55" s="479" t="s">
        <v>26</v>
      </c>
      <c r="B55" s="113">
        <v>95</v>
      </c>
      <c r="C55" s="708">
        <v>94</v>
      </c>
      <c r="D55" s="378">
        <f t="shared" si="14"/>
        <v>1</v>
      </c>
      <c r="E55" s="379">
        <f t="shared" si="15"/>
        <v>1.0106382978723405</v>
      </c>
      <c r="F55" s="279">
        <v>92</v>
      </c>
      <c r="G55" s="726">
        <v>91</v>
      </c>
      <c r="H55" s="255">
        <f t="shared" si="16"/>
        <v>1</v>
      </c>
      <c r="I55" s="471">
        <f t="shared" si="17"/>
        <v>3</v>
      </c>
      <c r="J55" s="295">
        <f t="shared" si="18"/>
        <v>1.0326086956521738</v>
      </c>
      <c r="K55" s="114">
        <v>83.23</v>
      </c>
      <c r="L55" s="394">
        <f t="shared" si="19"/>
        <v>11.769999999999996</v>
      </c>
      <c r="M55" s="395">
        <f t="shared" si="20"/>
        <v>1.1414153550402499</v>
      </c>
    </row>
    <row r="56" spans="1:13" s="574" customFormat="1" ht="16.2" customHeight="1">
      <c r="A56" s="652" t="s">
        <v>102</v>
      </c>
      <c r="B56" s="583">
        <f>B47-B55</f>
        <v>53.860000000000014</v>
      </c>
      <c r="C56" s="716">
        <v>53.960000000000008</v>
      </c>
      <c r="D56" s="584">
        <f t="shared" si="14"/>
        <v>-9.9999999999994316E-2</v>
      </c>
      <c r="E56" s="576">
        <f t="shared" si="15"/>
        <v>0.99814677538917729</v>
      </c>
      <c r="F56" s="583">
        <f>F47-F55</f>
        <v>50.830000000000013</v>
      </c>
      <c r="G56" s="729">
        <v>51.319999999999993</v>
      </c>
      <c r="H56" s="588">
        <f t="shared" si="16"/>
        <v>-0.48999999999998067</v>
      </c>
      <c r="I56" s="596">
        <f t="shared" si="17"/>
        <v>3.0300000000000011</v>
      </c>
      <c r="J56" s="589">
        <f t="shared" si="18"/>
        <v>1.0596104662600827</v>
      </c>
      <c r="K56" s="583">
        <f>K47-K55</f>
        <v>50.100000000000009</v>
      </c>
      <c r="L56" s="597">
        <f t="shared" si="19"/>
        <v>3.7600000000000051</v>
      </c>
      <c r="M56" s="581">
        <f t="shared" si="20"/>
        <v>1.0750499001996008</v>
      </c>
    </row>
    <row r="57" spans="1:13" s="591" customFormat="1" ht="16.2" customHeight="1">
      <c r="A57" s="653" t="s">
        <v>103</v>
      </c>
      <c r="B57" s="575">
        <f>B55/B47</f>
        <v>0.63818352814725243</v>
      </c>
      <c r="C57" s="718">
        <v>0.63530683968640167</v>
      </c>
      <c r="D57" s="576">
        <f t="shared" si="14"/>
        <v>2.8766884608507626E-3</v>
      </c>
      <c r="E57" s="576">
        <f t="shared" si="15"/>
        <v>1.004528030049654</v>
      </c>
      <c r="F57" s="575">
        <f>F55/F47</f>
        <v>0.64412238325281801</v>
      </c>
      <c r="G57" s="577">
        <v>0.63940415964024733</v>
      </c>
      <c r="H57" s="578">
        <f t="shared" si="16"/>
        <v>4.7182236125706822E-3</v>
      </c>
      <c r="I57" s="577">
        <f t="shared" si="17"/>
        <v>-5.9388551055655769E-3</v>
      </c>
      <c r="J57" s="589">
        <f t="shared" si="18"/>
        <v>0.99077992744860943</v>
      </c>
      <c r="K57" s="575">
        <f>K55/K47</f>
        <v>0.6242406060151503</v>
      </c>
      <c r="L57" s="580">
        <f t="shared" si="19"/>
        <v>1.3942922132102131E-2</v>
      </c>
      <c r="M57" s="581">
        <f t="shared" si="20"/>
        <v>1.0223358141039671</v>
      </c>
    </row>
    <row r="58" spans="1:13" ht="16.2" customHeight="1">
      <c r="A58" s="481" t="s">
        <v>55</v>
      </c>
      <c r="B58" s="99">
        <v>14.5</v>
      </c>
      <c r="C58" s="712">
        <v>14.6</v>
      </c>
      <c r="D58" s="384">
        <f t="shared" si="14"/>
        <v>-9.9999999999999645E-2</v>
      </c>
      <c r="E58" s="385">
        <f t="shared" si="15"/>
        <v>0.99315068493150682</v>
      </c>
      <c r="F58" s="280">
        <v>13.5</v>
      </c>
      <c r="G58" s="568">
        <v>13.8</v>
      </c>
      <c r="H58" s="100">
        <f t="shared" si="16"/>
        <v>-0.30000000000000071</v>
      </c>
      <c r="I58" s="473">
        <f t="shared" si="17"/>
        <v>1</v>
      </c>
      <c r="J58" s="298">
        <f t="shared" si="18"/>
        <v>1.0740740740740742</v>
      </c>
      <c r="K58" s="105">
        <v>15.12</v>
      </c>
      <c r="L58" s="453">
        <f t="shared" si="19"/>
        <v>-0.61999999999999922</v>
      </c>
      <c r="M58" s="454">
        <f t="shared" si="20"/>
        <v>0.95899470899470907</v>
      </c>
    </row>
    <row r="59" spans="1:13" ht="16.2" customHeight="1">
      <c r="A59" s="481" t="s">
        <v>36</v>
      </c>
      <c r="B59" s="99">
        <v>3.3</v>
      </c>
      <c r="C59" s="712">
        <v>3.3</v>
      </c>
      <c r="D59" s="384">
        <f t="shared" si="14"/>
        <v>0</v>
      </c>
      <c r="E59" s="385">
        <f t="shared" si="15"/>
        <v>1</v>
      </c>
      <c r="F59" s="280">
        <v>3.2</v>
      </c>
      <c r="G59" s="568">
        <v>3.2</v>
      </c>
      <c r="H59" s="100">
        <f t="shared" si="16"/>
        <v>0</v>
      </c>
      <c r="I59" s="473">
        <f t="shared" si="17"/>
        <v>9.9999999999999645E-2</v>
      </c>
      <c r="J59" s="298">
        <f t="shared" si="18"/>
        <v>1.0312499999999998</v>
      </c>
      <c r="K59" s="105">
        <v>3.19</v>
      </c>
      <c r="L59" s="453">
        <f t="shared" si="19"/>
        <v>0.10999999999999988</v>
      </c>
      <c r="M59" s="454">
        <f t="shared" si="20"/>
        <v>1.0344827586206897</v>
      </c>
    </row>
    <row r="60" spans="1:13" ht="16.2" customHeight="1">
      <c r="A60" s="350" t="s">
        <v>37</v>
      </c>
      <c r="B60" s="81">
        <v>4.3</v>
      </c>
      <c r="C60" s="714">
        <v>4.3</v>
      </c>
      <c r="D60" s="387">
        <f t="shared" si="14"/>
        <v>0</v>
      </c>
      <c r="E60" s="388">
        <f t="shared" si="15"/>
        <v>1</v>
      </c>
      <c r="F60" s="281">
        <v>4.2</v>
      </c>
      <c r="G60" s="728">
        <v>4.2</v>
      </c>
      <c r="H60" s="69">
        <f t="shared" si="16"/>
        <v>0</v>
      </c>
      <c r="I60" s="474">
        <f t="shared" si="17"/>
        <v>9.9999999999999645E-2</v>
      </c>
      <c r="J60" s="299">
        <f t="shared" si="18"/>
        <v>1.0238095238095237</v>
      </c>
      <c r="K60" s="106">
        <v>4.13</v>
      </c>
      <c r="L60" s="249">
        <f t="shared" si="19"/>
        <v>0.16999999999999993</v>
      </c>
      <c r="M60" s="455">
        <f t="shared" si="20"/>
        <v>1.0411622276029056</v>
      </c>
    </row>
    <row r="63" spans="1:13" ht="15.6">
      <c r="A63" s="2" t="s">
        <v>502</v>
      </c>
    </row>
    <row r="64" spans="1:13">
      <c r="A64" s="21"/>
      <c r="B64" s="21"/>
      <c r="C64" s="21"/>
      <c r="D64" s="21"/>
      <c r="E64" s="21"/>
      <c r="F64" s="21"/>
      <c r="G64" s="21"/>
      <c r="H64" s="21"/>
      <c r="I64" s="303"/>
      <c r="J64" s="305"/>
      <c r="K64" s="21"/>
      <c r="L64" s="21"/>
      <c r="M64" s="21"/>
    </row>
    <row r="65" spans="1:13" ht="46.2">
      <c r="A65" s="477" t="s">
        <v>48</v>
      </c>
      <c r="B65" s="332" t="s">
        <v>503</v>
      </c>
      <c r="C65" s="372" t="s">
        <v>504</v>
      </c>
      <c r="D65" s="373" t="s">
        <v>505</v>
      </c>
      <c r="E65" s="373" t="s">
        <v>506</v>
      </c>
      <c r="F65" s="334" t="s">
        <v>470</v>
      </c>
      <c r="G65" s="120" t="s">
        <v>481</v>
      </c>
      <c r="H65" s="254" t="s">
        <v>482</v>
      </c>
      <c r="I65" s="468" t="s">
        <v>507</v>
      </c>
      <c r="J65" s="306" t="s">
        <v>508</v>
      </c>
      <c r="K65" s="332" t="s">
        <v>145</v>
      </c>
      <c r="L65" s="389" t="s">
        <v>509</v>
      </c>
      <c r="M65" s="401" t="s">
        <v>510</v>
      </c>
    </row>
    <row r="66" spans="1:13">
      <c r="A66" s="478"/>
      <c r="B66" s="333" t="s">
        <v>16</v>
      </c>
      <c r="C66" s="20" t="s">
        <v>16</v>
      </c>
      <c r="D66" s="375" t="s">
        <v>16</v>
      </c>
      <c r="E66" s="375" t="s">
        <v>1</v>
      </c>
      <c r="F66" s="336" t="s">
        <v>16</v>
      </c>
      <c r="G66" s="27" t="s">
        <v>16</v>
      </c>
      <c r="H66" s="6" t="s">
        <v>16</v>
      </c>
      <c r="I66" s="469" t="s">
        <v>16</v>
      </c>
      <c r="J66" s="307" t="s">
        <v>1</v>
      </c>
      <c r="K66" s="333" t="s">
        <v>16</v>
      </c>
      <c r="L66" s="16" t="s">
        <v>16</v>
      </c>
      <c r="M66" s="402" t="s">
        <v>1</v>
      </c>
    </row>
    <row r="67" spans="1:13" ht="16.2" customHeight="1">
      <c r="A67" s="479" t="s">
        <v>17</v>
      </c>
      <c r="B67" s="108">
        <v>300.64999999999998</v>
      </c>
      <c r="C67" s="706">
        <v>300.45999999999998</v>
      </c>
      <c r="D67" s="378">
        <f>B67-C67</f>
        <v>0.18999999999999773</v>
      </c>
      <c r="E67" s="379">
        <f>B67/C67</f>
        <v>1.0006323637089796</v>
      </c>
      <c r="F67" s="279">
        <v>288.51</v>
      </c>
      <c r="G67" s="725">
        <v>288.23</v>
      </c>
      <c r="H67" s="285">
        <f>F67-G67</f>
        <v>0.27999999999997272</v>
      </c>
      <c r="I67" s="470">
        <f>B67-F67</f>
        <v>12.139999999999986</v>
      </c>
      <c r="J67" s="294">
        <f>B67/F67</f>
        <v>1.0420782641849502</v>
      </c>
      <c r="K67" s="109">
        <v>274.93</v>
      </c>
      <c r="L67" s="392">
        <f>B67-K67</f>
        <v>25.71999999999997</v>
      </c>
      <c r="M67" s="393">
        <f>B67/K67</f>
        <v>1.0935510857309132</v>
      </c>
    </row>
    <row r="68" spans="1:13" ht="16.2" customHeight="1">
      <c r="A68" s="479" t="s">
        <v>18</v>
      </c>
      <c r="B68" s="113">
        <v>52.8</v>
      </c>
      <c r="C68" s="708">
        <v>52.8</v>
      </c>
      <c r="D68" s="378">
        <f t="shared" ref="D68:D80" si="21">B68-C68</f>
        <v>0</v>
      </c>
      <c r="E68" s="379">
        <f t="shared" ref="E68:E80" si="22">B68/C68</f>
        <v>1</v>
      </c>
      <c r="F68" s="279">
        <v>51.57</v>
      </c>
      <c r="G68" s="726">
        <v>51.44</v>
      </c>
      <c r="H68" s="255">
        <f t="shared" ref="H68:H80" si="23">F68-G68</f>
        <v>0.13000000000000256</v>
      </c>
      <c r="I68" s="471">
        <f t="shared" ref="I68:I80" si="24">B68-F68</f>
        <v>1.2299999999999969</v>
      </c>
      <c r="J68" s="295">
        <f t="shared" ref="J68:J80" si="25">B68/F68</f>
        <v>1.0238510762070971</v>
      </c>
      <c r="K68" s="114">
        <v>51.34</v>
      </c>
      <c r="L68" s="394">
        <f t="shared" ref="L68:L80" si="26">B68-K68</f>
        <v>1.4599999999999937</v>
      </c>
      <c r="M68" s="395">
        <f t="shared" ref="M68:M80" si="27">B68/K68</f>
        <v>1.0284378652123101</v>
      </c>
    </row>
    <row r="69" spans="1:13" ht="16.2" customHeight="1">
      <c r="A69" s="480" t="s">
        <v>19</v>
      </c>
      <c r="B69" s="364">
        <v>247.85</v>
      </c>
      <c r="C69" s="710">
        <v>247.66</v>
      </c>
      <c r="D69" s="381">
        <f t="shared" si="21"/>
        <v>0.18999999999999773</v>
      </c>
      <c r="E69" s="382">
        <f t="shared" si="22"/>
        <v>1.0007671808124041</v>
      </c>
      <c r="F69" s="451">
        <v>236.94</v>
      </c>
      <c r="G69" s="727">
        <v>236.79</v>
      </c>
      <c r="H69" s="366">
        <f t="shared" si="23"/>
        <v>0.15000000000000568</v>
      </c>
      <c r="I69" s="472">
        <f t="shared" si="24"/>
        <v>10.909999999999997</v>
      </c>
      <c r="J69" s="452">
        <f t="shared" si="25"/>
        <v>1.046045412340677</v>
      </c>
      <c r="K69" s="424">
        <v>223.6</v>
      </c>
      <c r="L69" s="396">
        <f t="shared" si="26"/>
        <v>24.25</v>
      </c>
      <c r="M69" s="397">
        <f t="shared" si="27"/>
        <v>1.1084525939177101</v>
      </c>
    </row>
    <row r="70" spans="1:13" ht="16.2" customHeight="1">
      <c r="A70" s="479" t="s">
        <v>20</v>
      </c>
      <c r="B70" s="113">
        <v>90.99</v>
      </c>
      <c r="C70" s="708">
        <v>90.99</v>
      </c>
      <c r="D70" s="378">
        <f t="shared" si="21"/>
        <v>0</v>
      </c>
      <c r="E70" s="379">
        <f t="shared" si="22"/>
        <v>1</v>
      </c>
      <c r="F70" s="279">
        <v>89.6</v>
      </c>
      <c r="G70" s="726">
        <v>89.45</v>
      </c>
      <c r="H70" s="255">
        <f t="shared" si="23"/>
        <v>0.14999999999999147</v>
      </c>
      <c r="I70" s="471">
        <f t="shared" si="24"/>
        <v>1.3900000000000006</v>
      </c>
      <c r="J70" s="295">
        <f t="shared" si="25"/>
        <v>1.0155133928571429</v>
      </c>
      <c r="K70" s="114">
        <v>86.69</v>
      </c>
      <c r="L70" s="394">
        <f t="shared" si="26"/>
        <v>4.2999999999999972</v>
      </c>
      <c r="M70" s="395">
        <f t="shared" si="27"/>
        <v>1.0496020302226323</v>
      </c>
    </row>
    <row r="71" spans="1:13" ht="16.2" customHeight="1">
      <c r="A71" s="481" t="s">
        <v>21</v>
      </c>
      <c r="B71" s="99">
        <v>44.84</v>
      </c>
      <c r="C71" s="712">
        <v>44.84</v>
      </c>
      <c r="D71" s="384">
        <f t="shared" si="21"/>
        <v>0</v>
      </c>
      <c r="E71" s="385">
        <f t="shared" si="22"/>
        <v>1</v>
      </c>
      <c r="F71" s="280">
        <v>44.15</v>
      </c>
      <c r="G71" s="568">
        <v>44</v>
      </c>
      <c r="H71" s="100">
        <f t="shared" si="23"/>
        <v>0.14999999999999858</v>
      </c>
      <c r="I71" s="473">
        <f t="shared" si="24"/>
        <v>0.69000000000000483</v>
      </c>
      <c r="J71" s="298">
        <f t="shared" si="25"/>
        <v>1.0156285390713478</v>
      </c>
      <c r="K71" s="105">
        <v>43.27</v>
      </c>
      <c r="L71" s="453">
        <f t="shared" si="26"/>
        <v>1.5700000000000003</v>
      </c>
      <c r="M71" s="454">
        <f t="shared" si="27"/>
        <v>1.0362837993991219</v>
      </c>
    </row>
    <row r="72" spans="1:13" ht="16.2" customHeight="1">
      <c r="A72" s="481" t="s">
        <v>25</v>
      </c>
      <c r="B72" s="99">
        <v>42</v>
      </c>
      <c r="C72" s="712">
        <v>42</v>
      </c>
      <c r="D72" s="384">
        <f t="shared" si="21"/>
        <v>0</v>
      </c>
      <c r="E72" s="385">
        <f t="shared" si="22"/>
        <v>1</v>
      </c>
      <c r="F72" s="280">
        <v>41.3</v>
      </c>
      <c r="G72" s="568">
        <v>41.3</v>
      </c>
      <c r="H72" s="100">
        <f t="shared" si="23"/>
        <v>0</v>
      </c>
      <c r="I72" s="473">
        <f t="shared" si="24"/>
        <v>0.70000000000000284</v>
      </c>
      <c r="J72" s="298">
        <f t="shared" si="25"/>
        <v>1.0169491525423731</v>
      </c>
      <c r="K72" s="105">
        <v>39.75</v>
      </c>
      <c r="L72" s="453">
        <f t="shared" si="26"/>
        <v>2.25</v>
      </c>
      <c r="M72" s="454">
        <f t="shared" si="27"/>
        <v>1.0566037735849056</v>
      </c>
    </row>
    <row r="73" spans="1:13" ht="16.2" customHeight="1">
      <c r="A73" s="350" t="s">
        <v>47</v>
      </c>
      <c r="B73" s="81">
        <v>3.95</v>
      </c>
      <c r="C73" s="714">
        <v>3.95</v>
      </c>
      <c r="D73" s="387">
        <f t="shared" si="21"/>
        <v>0</v>
      </c>
      <c r="E73" s="388">
        <f t="shared" si="22"/>
        <v>1</v>
      </c>
      <c r="F73" s="281">
        <v>3.95</v>
      </c>
      <c r="G73" s="728">
        <v>3.95</v>
      </c>
      <c r="H73" s="69">
        <f t="shared" si="23"/>
        <v>0</v>
      </c>
      <c r="I73" s="474">
        <f t="shared" si="24"/>
        <v>0</v>
      </c>
      <c r="J73" s="299">
        <f t="shared" si="25"/>
        <v>1</v>
      </c>
      <c r="K73" s="106">
        <v>3.6</v>
      </c>
      <c r="L73" s="249">
        <f t="shared" si="26"/>
        <v>0.35000000000000009</v>
      </c>
      <c r="M73" s="455">
        <f t="shared" si="27"/>
        <v>1.0972222222222223</v>
      </c>
    </row>
    <row r="74" spans="1:13" ht="16.2" customHeight="1">
      <c r="A74" s="479" t="s">
        <v>24</v>
      </c>
      <c r="B74" s="113">
        <v>119.63</v>
      </c>
      <c r="C74" s="708">
        <v>119.23</v>
      </c>
      <c r="D74" s="378">
        <f t="shared" si="21"/>
        <v>0.39999999999999147</v>
      </c>
      <c r="E74" s="379">
        <f t="shared" si="22"/>
        <v>1.0033548603539377</v>
      </c>
      <c r="F74" s="279">
        <v>112.38</v>
      </c>
      <c r="G74" s="726">
        <v>112.23</v>
      </c>
      <c r="H74" s="255">
        <f t="shared" si="23"/>
        <v>0.14999999999999147</v>
      </c>
      <c r="I74" s="471">
        <f t="shared" si="24"/>
        <v>7.25</v>
      </c>
      <c r="J74" s="295">
        <f t="shared" si="25"/>
        <v>1.0645132585869372</v>
      </c>
      <c r="K74" s="114">
        <v>106.59</v>
      </c>
      <c r="L74" s="394">
        <f t="shared" si="26"/>
        <v>13.039999999999992</v>
      </c>
      <c r="M74" s="395">
        <f t="shared" si="27"/>
        <v>1.1223379303874659</v>
      </c>
    </row>
    <row r="75" spans="1:13" s="102" customFormat="1" ht="16.2" customHeight="1">
      <c r="A75" s="479" t="s">
        <v>26</v>
      </c>
      <c r="B75" s="113">
        <v>93</v>
      </c>
      <c r="C75" s="708">
        <v>92.5</v>
      </c>
      <c r="D75" s="378">
        <f t="shared" si="21"/>
        <v>0.5</v>
      </c>
      <c r="E75" s="379">
        <f t="shared" si="22"/>
        <v>1.0054054054054054</v>
      </c>
      <c r="F75" s="279">
        <v>87</v>
      </c>
      <c r="G75" s="726">
        <v>86.5</v>
      </c>
      <c r="H75" s="255">
        <f t="shared" si="23"/>
        <v>0.5</v>
      </c>
      <c r="I75" s="471">
        <f t="shared" si="24"/>
        <v>6</v>
      </c>
      <c r="J75" s="295">
        <f t="shared" si="25"/>
        <v>1.0689655172413792</v>
      </c>
      <c r="K75" s="114">
        <v>81</v>
      </c>
      <c r="L75" s="394">
        <f t="shared" si="26"/>
        <v>12</v>
      </c>
      <c r="M75" s="395">
        <f t="shared" si="27"/>
        <v>1.1481481481481481</v>
      </c>
    </row>
    <row r="76" spans="1:13" s="574" customFormat="1" ht="16.2" customHeight="1">
      <c r="A76" s="652" t="s">
        <v>102</v>
      </c>
      <c r="B76" s="583">
        <f>B67-B75</f>
        <v>207.64999999999998</v>
      </c>
      <c r="C76" s="716">
        <v>207.95999999999998</v>
      </c>
      <c r="D76" s="584">
        <f t="shared" si="21"/>
        <v>-0.31000000000000227</v>
      </c>
      <c r="E76" s="576">
        <f t="shared" si="22"/>
        <v>0.998509328717061</v>
      </c>
      <c r="F76" s="583">
        <f>F67-F75</f>
        <v>201.51</v>
      </c>
      <c r="G76" s="729">
        <v>201.73000000000002</v>
      </c>
      <c r="H76" s="588">
        <f t="shared" si="23"/>
        <v>-0.22000000000002728</v>
      </c>
      <c r="I76" s="596">
        <f t="shared" si="24"/>
        <v>6.1399999999999864</v>
      </c>
      <c r="J76" s="589">
        <f t="shared" si="25"/>
        <v>1.030469951863431</v>
      </c>
      <c r="K76" s="595">
        <f>K67-K75</f>
        <v>193.93</v>
      </c>
      <c r="L76" s="597">
        <f t="shared" si="26"/>
        <v>13.71999999999997</v>
      </c>
      <c r="M76" s="581">
        <f t="shared" si="27"/>
        <v>1.070747176816377</v>
      </c>
    </row>
    <row r="77" spans="1:13" s="591" customFormat="1" ht="16.2" customHeight="1">
      <c r="A77" s="653" t="s">
        <v>103</v>
      </c>
      <c r="B77" s="575">
        <f>B75/B67</f>
        <v>0.30932978546482626</v>
      </c>
      <c r="C77" s="718">
        <v>0.30786127937163021</v>
      </c>
      <c r="D77" s="576">
        <f t="shared" si="21"/>
        <v>1.4685060931960425E-3</v>
      </c>
      <c r="E77" s="576">
        <f t="shared" si="22"/>
        <v>1.0047700253055316</v>
      </c>
      <c r="F77" s="575">
        <f>F75/F67</f>
        <v>0.30154933971092857</v>
      </c>
      <c r="G77" s="577">
        <v>0.30010755299587133</v>
      </c>
      <c r="H77" s="578">
        <f t="shared" si="23"/>
        <v>1.4417867150572361E-3</v>
      </c>
      <c r="I77" s="577">
        <f t="shared" si="24"/>
        <v>7.7804457538976912E-3</v>
      </c>
      <c r="J77" s="589">
        <f t="shared" si="25"/>
        <v>1.025801567867322</v>
      </c>
      <c r="K77" s="575">
        <f>K75/K67</f>
        <v>0.29462044884152327</v>
      </c>
      <c r="L77" s="580">
        <f t="shared" si="26"/>
        <v>1.4709336623302982E-2</v>
      </c>
      <c r="M77" s="581">
        <f t="shared" si="27"/>
        <v>1.0499263940474652</v>
      </c>
    </row>
    <row r="78" spans="1:13" ht="16.2" customHeight="1">
      <c r="A78" s="481" t="s">
        <v>55</v>
      </c>
      <c r="B78" s="280">
        <v>15.1</v>
      </c>
      <c r="C78" s="712">
        <v>15.2</v>
      </c>
      <c r="D78" s="384">
        <f t="shared" si="21"/>
        <v>-9.9999999999999645E-2</v>
      </c>
      <c r="E78" s="385">
        <f t="shared" si="22"/>
        <v>0.99342105263157898</v>
      </c>
      <c r="F78" s="280">
        <v>14.4</v>
      </c>
      <c r="G78" s="568">
        <v>14.6</v>
      </c>
      <c r="H78" s="100">
        <f t="shared" si="23"/>
        <v>-0.19999999999999929</v>
      </c>
      <c r="I78" s="473">
        <f t="shared" si="24"/>
        <v>0.69999999999999929</v>
      </c>
      <c r="J78" s="298">
        <f t="shared" si="25"/>
        <v>1.0486111111111112</v>
      </c>
      <c r="K78" s="105">
        <v>15.2</v>
      </c>
      <c r="L78" s="453">
        <f t="shared" si="26"/>
        <v>-9.9999999999999645E-2</v>
      </c>
      <c r="M78" s="454">
        <f t="shared" si="27"/>
        <v>0.99342105263157898</v>
      </c>
    </row>
    <row r="79" spans="1:13" ht="16.2" customHeight="1">
      <c r="A79" s="481" t="s">
        <v>36</v>
      </c>
      <c r="B79" s="280">
        <v>2.35</v>
      </c>
      <c r="C79" s="712">
        <v>2.35</v>
      </c>
      <c r="D79" s="384">
        <f t="shared" si="21"/>
        <v>0</v>
      </c>
      <c r="E79" s="385">
        <f t="shared" si="22"/>
        <v>1</v>
      </c>
      <c r="F79" s="280">
        <v>2.2999999999999998</v>
      </c>
      <c r="G79" s="568">
        <v>2.2999999999999998</v>
      </c>
      <c r="H79" s="100">
        <f t="shared" si="23"/>
        <v>0</v>
      </c>
      <c r="I79" s="473">
        <f t="shared" si="24"/>
        <v>5.0000000000000266E-2</v>
      </c>
      <c r="J79" s="298">
        <f t="shared" si="25"/>
        <v>1.0217391304347827</v>
      </c>
      <c r="K79" s="105">
        <v>2.2799999999999998</v>
      </c>
      <c r="L79" s="453">
        <f t="shared" si="26"/>
        <v>7.0000000000000284E-2</v>
      </c>
      <c r="M79" s="454">
        <f t="shared" si="27"/>
        <v>1.0307017543859651</v>
      </c>
    </row>
    <row r="80" spans="1:13" ht="16.2" customHeight="1">
      <c r="A80" s="350" t="s">
        <v>37</v>
      </c>
      <c r="B80" s="281">
        <v>4.72</v>
      </c>
      <c r="C80" s="714">
        <v>4.72</v>
      </c>
      <c r="D80" s="387">
        <f t="shared" si="21"/>
        <v>0</v>
      </c>
      <c r="E80" s="388">
        <f t="shared" si="22"/>
        <v>1</v>
      </c>
      <c r="F80" s="281">
        <v>4.6500000000000004</v>
      </c>
      <c r="G80" s="728">
        <v>4.6500000000000004</v>
      </c>
      <c r="H80" s="69">
        <f t="shared" si="23"/>
        <v>0</v>
      </c>
      <c r="I80" s="474">
        <f t="shared" si="24"/>
        <v>6.9999999999999396E-2</v>
      </c>
      <c r="J80" s="299">
        <f t="shared" si="25"/>
        <v>1.0150537634408601</v>
      </c>
      <c r="K80" s="106">
        <v>4.4000000000000004</v>
      </c>
      <c r="L80" s="249">
        <f t="shared" si="26"/>
        <v>0.3199999999999994</v>
      </c>
      <c r="M80" s="455">
        <f t="shared" si="27"/>
        <v>1.0727272727272725</v>
      </c>
    </row>
    <row r="81" spans="1:13" s="1" customFormat="1">
      <c r="A81" s="26"/>
      <c r="B81" s="124" t="s">
        <v>86</v>
      </c>
      <c r="C81" s="124"/>
      <c r="D81" s="124"/>
      <c r="E81" s="125"/>
      <c r="F81" s="125"/>
      <c r="G81" s="124"/>
      <c r="H81" s="126"/>
      <c r="I81" s="90"/>
      <c r="J81" s="125"/>
      <c r="K81" s="90"/>
      <c r="L81" s="89"/>
    </row>
    <row r="82" spans="1:13" s="1" customFormat="1">
      <c r="A82" s="26"/>
      <c r="B82" s="124"/>
      <c r="C82" s="124"/>
      <c r="D82" s="124"/>
      <c r="E82" s="125"/>
      <c r="F82" s="125"/>
      <c r="G82" s="124"/>
      <c r="H82" s="126"/>
      <c r="I82" s="90"/>
      <c r="J82" s="125"/>
      <c r="K82" s="90"/>
      <c r="L82" s="89"/>
    </row>
    <row r="83" spans="1:13" ht="15.6">
      <c r="A83" s="2" t="s">
        <v>511</v>
      </c>
    </row>
    <row r="84" spans="1:13">
      <c r="A84" s="21"/>
      <c r="B84" s="21"/>
      <c r="C84" s="21"/>
      <c r="D84" s="21"/>
      <c r="E84" s="21"/>
      <c r="F84" s="21"/>
      <c r="G84" s="21"/>
      <c r="H84" s="21"/>
      <c r="I84" s="303"/>
      <c r="J84" s="305"/>
      <c r="K84" s="21"/>
      <c r="L84" s="21"/>
      <c r="M84" s="21"/>
    </row>
    <row r="85" spans="1:13" ht="57.6">
      <c r="A85" s="477" t="s">
        <v>65</v>
      </c>
      <c r="B85" s="332" t="s">
        <v>512</v>
      </c>
      <c r="C85" s="372" t="s">
        <v>513</v>
      </c>
      <c r="D85" s="373" t="s">
        <v>514</v>
      </c>
      <c r="E85" s="373" t="s">
        <v>515</v>
      </c>
      <c r="F85" s="334" t="s">
        <v>471</v>
      </c>
      <c r="G85" s="120" t="s">
        <v>483</v>
      </c>
      <c r="H85" s="254" t="s">
        <v>484</v>
      </c>
      <c r="I85" s="468" t="s">
        <v>516</v>
      </c>
      <c r="J85" s="306" t="s">
        <v>517</v>
      </c>
      <c r="K85" s="332" t="s">
        <v>146</v>
      </c>
      <c r="L85" s="389" t="s">
        <v>518</v>
      </c>
      <c r="M85" s="401" t="s">
        <v>519</v>
      </c>
    </row>
    <row r="86" spans="1:13">
      <c r="A86" s="478"/>
      <c r="B86" s="333" t="s">
        <v>16</v>
      </c>
      <c r="C86" s="20" t="s">
        <v>16</v>
      </c>
      <c r="D86" s="375" t="s">
        <v>16</v>
      </c>
      <c r="E86" s="375" t="s">
        <v>1</v>
      </c>
      <c r="F86" s="336" t="s">
        <v>16</v>
      </c>
      <c r="G86" s="27" t="s">
        <v>16</v>
      </c>
      <c r="H86" s="6" t="s">
        <v>16</v>
      </c>
      <c r="I86" s="469" t="s">
        <v>16</v>
      </c>
      <c r="J86" s="307" t="s">
        <v>1</v>
      </c>
      <c r="K86" s="333" t="s">
        <v>16</v>
      </c>
      <c r="L86" s="16" t="s">
        <v>16</v>
      </c>
      <c r="M86" s="402" t="s">
        <v>1</v>
      </c>
    </row>
    <row r="87" spans="1:13" ht="16.2" customHeight="1">
      <c r="A87" s="479" t="s">
        <v>17</v>
      </c>
      <c r="B87" s="108">
        <v>344.3</v>
      </c>
      <c r="C87" s="706">
        <v>343.32</v>
      </c>
      <c r="D87" s="378">
        <f>B87-C87</f>
        <v>0.98000000000001819</v>
      </c>
      <c r="E87" s="379">
        <f>B87/C87</f>
        <v>1.0028544797856227</v>
      </c>
      <c r="F87" s="279">
        <v>329.77</v>
      </c>
      <c r="G87" s="725">
        <v>329.15</v>
      </c>
      <c r="H87" s="285">
        <f>F87-G87</f>
        <v>0.62000000000000455</v>
      </c>
      <c r="I87" s="470">
        <f>B87-F87</f>
        <v>14.53000000000003</v>
      </c>
      <c r="J87" s="294">
        <f>B87/F87</f>
        <v>1.0440610122206386</v>
      </c>
      <c r="K87" s="109">
        <v>314.35000000000002</v>
      </c>
      <c r="L87" s="392">
        <f>B87-K87</f>
        <v>29.949999999999989</v>
      </c>
      <c r="M87" s="393">
        <f>B87/K87</f>
        <v>1.0952759662796245</v>
      </c>
    </row>
    <row r="88" spans="1:13" ht="16.2" customHeight="1">
      <c r="A88" s="479" t="s">
        <v>18</v>
      </c>
      <c r="B88" s="113">
        <v>56.51</v>
      </c>
      <c r="C88" s="708">
        <v>56.5</v>
      </c>
      <c r="D88" s="378">
        <f t="shared" ref="D88:D100" si="28">B88-C88</f>
        <v>9.9999999999980105E-3</v>
      </c>
      <c r="E88" s="379">
        <f t="shared" ref="E88:E100" si="29">B88/C88</f>
        <v>1.0001769911504423</v>
      </c>
      <c r="F88" s="279">
        <v>54.78</v>
      </c>
      <c r="G88" s="726">
        <v>54.65</v>
      </c>
      <c r="H88" s="255">
        <f t="shared" ref="H88:H100" si="30">F88-G88</f>
        <v>0.13000000000000256</v>
      </c>
      <c r="I88" s="471">
        <f t="shared" ref="I88:I100" si="31">B88-F88</f>
        <v>1.7299999999999969</v>
      </c>
      <c r="J88" s="295">
        <f t="shared" ref="J88:J100" si="32">B88/F88</f>
        <v>1.0315808689302666</v>
      </c>
      <c r="K88" s="114">
        <v>54.47</v>
      </c>
      <c r="L88" s="394">
        <f t="shared" ref="L88:L100" si="33">B88-K88</f>
        <v>2.0399999999999991</v>
      </c>
      <c r="M88" s="395">
        <f t="shared" ref="M88:M100" si="34">B88/K88</f>
        <v>1.0374518083348632</v>
      </c>
    </row>
    <row r="89" spans="1:13" ht="16.2" customHeight="1">
      <c r="A89" s="480" t="s">
        <v>19</v>
      </c>
      <c r="B89" s="364">
        <v>287.79000000000002</v>
      </c>
      <c r="C89" s="710">
        <v>286.82</v>
      </c>
      <c r="D89" s="381">
        <f t="shared" si="28"/>
        <v>0.97000000000002728</v>
      </c>
      <c r="E89" s="382">
        <f t="shared" si="29"/>
        <v>1.003381912000558</v>
      </c>
      <c r="F89" s="451">
        <v>274.98</v>
      </c>
      <c r="G89" s="727">
        <v>274.51</v>
      </c>
      <c r="H89" s="366">
        <f t="shared" si="30"/>
        <v>0.47000000000002728</v>
      </c>
      <c r="I89" s="472">
        <f t="shared" si="31"/>
        <v>12.810000000000002</v>
      </c>
      <c r="J89" s="452">
        <f t="shared" si="32"/>
        <v>1.0465852061968144</v>
      </c>
      <c r="K89" s="424">
        <v>259.87</v>
      </c>
      <c r="L89" s="396">
        <f t="shared" si="33"/>
        <v>27.920000000000016</v>
      </c>
      <c r="M89" s="397">
        <f t="shared" si="34"/>
        <v>1.1074383345518914</v>
      </c>
    </row>
    <row r="90" spans="1:13" ht="16.2" customHeight="1">
      <c r="A90" s="479" t="s">
        <v>20</v>
      </c>
      <c r="B90" s="113">
        <v>99.26</v>
      </c>
      <c r="C90" s="708">
        <v>99.26</v>
      </c>
      <c r="D90" s="378">
        <f t="shared" si="28"/>
        <v>0</v>
      </c>
      <c r="E90" s="379">
        <f t="shared" si="29"/>
        <v>1</v>
      </c>
      <c r="F90" s="279">
        <v>97.76</v>
      </c>
      <c r="G90" s="726">
        <v>97.56</v>
      </c>
      <c r="H90" s="255">
        <f t="shared" si="30"/>
        <v>0.20000000000000284</v>
      </c>
      <c r="I90" s="471">
        <f t="shared" si="31"/>
        <v>1.5</v>
      </c>
      <c r="J90" s="295">
        <f t="shared" si="32"/>
        <v>1.0153436988543372</v>
      </c>
      <c r="K90" s="114">
        <v>94.54</v>
      </c>
      <c r="L90" s="394">
        <f t="shared" si="33"/>
        <v>4.7199999999999989</v>
      </c>
      <c r="M90" s="395">
        <f t="shared" si="34"/>
        <v>1.0499259572667654</v>
      </c>
    </row>
    <row r="91" spans="1:13" ht="16.2" customHeight="1">
      <c r="A91" s="481" t="s">
        <v>21</v>
      </c>
      <c r="B91" s="99">
        <v>49.34</v>
      </c>
      <c r="C91" s="712">
        <v>49.34</v>
      </c>
      <c r="D91" s="384">
        <f t="shared" si="28"/>
        <v>0</v>
      </c>
      <c r="E91" s="385">
        <f t="shared" si="29"/>
        <v>1</v>
      </c>
      <c r="F91" s="280">
        <v>48.6</v>
      </c>
      <c r="G91" s="568">
        <v>48.45</v>
      </c>
      <c r="H91" s="100">
        <f t="shared" si="30"/>
        <v>0.14999999999999858</v>
      </c>
      <c r="I91" s="473">
        <f t="shared" si="31"/>
        <v>0.74000000000000199</v>
      </c>
      <c r="J91" s="298">
        <f t="shared" si="32"/>
        <v>1.0152263374485597</v>
      </c>
      <c r="K91" s="105">
        <v>47.56</v>
      </c>
      <c r="L91" s="453">
        <f t="shared" si="33"/>
        <v>1.7800000000000011</v>
      </c>
      <c r="M91" s="454">
        <f t="shared" si="34"/>
        <v>1.0374264087468461</v>
      </c>
    </row>
    <row r="92" spans="1:13" ht="16.2" customHeight="1">
      <c r="A92" s="481" t="s">
        <v>25</v>
      </c>
      <c r="B92" s="99">
        <v>45.7</v>
      </c>
      <c r="C92" s="712">
        <v>45.7</v>
      </c>
      <c r="D92" s="384">
        <f t="shared" si="28"/>
        <v>0</v>
      </c>
      <c r="E92" s="385">
        <f t="shared" si="29"/>
        <v>1</v>
      </c>
      <c r="F92" s="280">
        <v>44.95</v>
      </c>
      <c r="G92" s="568">
        <v>44.9</v>
      </c>
      <c r="H92" s="100">
        <f t="shared" si="30"/>
        <v>5.0000000000004263E-2</v>
      </c>
      <c r="I92" s="473">
        <f t="shared" si="31"/>
        <v>0.75</v>
      </c>
      <c r="J92" s="298">
        <f t="shared" si="32"/>
        <v>1.0166852057842046</v>
      </c>
      <c r="K92" s="105">
        <v>43.25</v>
      </c>
      <c r="L92" s="453">
        <f t="shared" si="33"/>
        <v>2.4500000000000028</v>
      </c>
      <c r="M92" s="454">
        <f t="shared" si="34"/>
        <v>1.0566473988439307</v>
      </c>
    </row>
    <row r="93" spans="1:13" ht="16.2" customHeight="1">
      <c r="A93" s="350" t="s">
        <v>47</v>
      </c>
      <c r="B93" s="81">
        <v>4</v>
      </c>
      <c r="C93" s="714">
        <v>4</v>
      </c>
      <c r="D93" s="387">
        <f t="shared" si="28"/>
        <v>0</v>
      </c>
      <c r="E93" s="388">
        <f t="shared" si="29"/>
        <v>1</v>
      </c>
      <c r="F93" s="281">
        <v>3.99</v>
      </c>
      <c r="G93" s="728">
        <v>3.99</v>
      </c>
      <c r="H93" s="69">
        <f t="shared" si="30"/>
        <v>0</v>
      </c>
      <c r="I93" s="474">
        <f t="shared" si="31"/>
        <v>9.9999999999997868E-3</v>
      </c>
      <c r="J93" s="299">
        <f t="shared" si="32"/>
        <v>1.0025062656641603</v>
      </c>
      <c r="K93" s="106">
        <v>3.64</v>
      </c>
      <c r="L93" s="249">
        <f t="shared" si="33"/>
        <v>0.35999999999999988</v>
      </c>
      <c r="M93" s="455">
        <f t="shared" si="34"/>
        <v>1.0989010989010988</v>
      </c>
    </row>
    <row r="94" spans="1:13" ht="16.2" customHeight="1">
      <c r="A94" s="479" t="s">
        <v>24</v>
      </c>
      <c r="B94" s="113">
        <v>143.80000000000001</v>
      </c>
      <c r="C94" s="708">
        <v>142.75</v>
      </c>
      <c r="D94" s="378">
        <f t="shared" si="28"/>
        <v>1.0500000000000114</v>
      </c>
      <c r="E94" s="379">
        <f t="shared" si="29"/>
        <v>1.0073555166374781</v>
      </c>
      <c r="F94" s="279">
        <v>135.18</v>
      </c>
      <c r="G94" s="726">
        <v>134.83000000000001</v>
      </c>
      <c r="H94" s="255">
        <f t="shared" si="30"/>
        <v>0.34999999999999432</v>
      </c>
      <c r="I94" s="471">
        <f t="shared" si="31"/>
        <v>8.6200000000000045</v>
      </c>
      <c r="J94" s="295">
        <f t="shared" si="32"/>
        <v>1.063766829412635</v>
      </c>
      <c r="K94" s="114">
        <v>128.02000000000001</v>
      </c>
      <c r="L94" s="394">
        <f t="shared" si="33"/>
        <v>15.780000000000001</v>
      </c>
      <c r="M94" s="395">
        <f t="shared" si="34"/>
        <v>1.1232619903140135</v>
      </c>
    </row>
    <row r="95" spans="1:13" s="102" customFormat="1" ht="16.2" customHeight="1">
      <c r="A95" s="479" t="s">
        <v>26</v>
      </c>
      <c r="B95" s="113">
        <v>109.1</v>
      </c>
      <c r="C95" s="708">
        <v>108.1</v>
      </c>
      <c r="D95" s="378">
        <f t="shared" si="28"/>
        <v>1</v>
      </c>
      <c r="E95" s="379">
        <f t="shared" si="29"/>
        <v>1.0092506938020351</v>
      </c>
      <c r="F95" s="279">
        <v>102</v>
      </c>
      <c r="G95" s="726">
        <v>101.5</v>
      </c>
      <c r="H95" s="255">
        <f t="shared" si="30"/>
        <v>0.5</v>
      </c>
      <c r="I95" s="471">
        <f t="shared" si="31"/>
        <v>7.0999999999999943</v>
      </c>
      <c r="J95" s="295">
        <f t="shared" si="32"/>
        <v>1.0696078431372549</v>
      </c>
      <c r="K95" s="114">
        <v>95</v>
      </c>
      <c r="L95" s="394">
        <f t="shared" si="33"/>
        <v>14.099999999999994</v>
      </c>
      <c r="M95" s="395">
        <f t="shared" si="34"/>
        <v>1.1484210526315788</v>
      </c>
    </row>
    <row r="96" spans="1:13" s="574" customFormat="1" ht="16.2" customHeight="1">
      <c r="A96" s="652" t="s">
        <v>102</v>
      </c>
      <c r="B96" s="583">
        <f>B87-B95</f>
        <v>235.20000000000002</v>
      </c>
      <c r="C96" s="716">
        <v>235.22</v>
      </c>
      <c r="D96" s="584">
        <f t="shared" si="28"/>
        <v>-1.999999999998181E-2</v>
      </c>
      <c r="E96" s="576">
        <f t="shared" si="29"/>
        <v>0.99991497321656331</v>
      </c>
      <c r="F96" s="595">
        <f>F87-F95</f>
        <v>227.76999999999998</v>
      </c>
      <c r="G96" s="729">
        <v>227.64999999999998</v>
      </c>
      <c r="H96" s="588">
        <f t="shared" si="30"/>
        <v>0.12000000000000455</v>
      </c>
      <c r="I96" s="596">
        <f t="shared" si="31"/>
        <v>7.4300000000000352</v>
      </c>
      <c r="J96" s="589">
        <f t="shared" si="32"/>
        <v>1.0326206260701587</v>
      </c>
      <c r="K96" s="583">
        <f>K87-K95</f>
        <v>219.35000000000002</v>
      </c>
      <c r="L96" s="597">
        <f t="shared" si="33"/>
        <v>15.849999999999994</v>
      </c>
      <c r="M96" s="581">
        <f t="shared" si="34"/>
        <v>1.0722589468885342</v>
      </c>
    </row>
    <row r="97" spans="1:13" s="591" customFormat="1" ht="16.2" customHeight="1">
      <c r="A97" s="653" t="s">
        <v>103</v>
      </c>
      <c r="B97" s="575">
        <f>B95/B87</f>
        <v>0.31687481847226251</v>
      </c>
      <c r="C97" s="718">
        <v>0.31486659676103923</v>
      </c>
      <c r="D97" s="576">
        <f t="shared" si="28"/>
        <v>2.0082217112232792E-3</v>
      </c>
      <c r="E97" s="576">
        <f t="shared" si="29"/>
        <v>1.006378008121158</v>
      </c>
      <c r="F97" s="575">
        <f>F95/F87</f>
        <v>0.30930648633896352</v>
      </c>
      <c r="G97" s="577">
        <v>0.30837004405286345</v>
      </c>
      <c r="H97" s="578">
        <f t="shared" si="30"/>
        <v>9.3644228610006985E-4</v>
      </c>
      <c r="I97" s="577">
        <f t="shared" si="31"/>
        <v>7.5683321332989939E-3</v>
      </c>
      <c r="J97" s="589">
        <f t="shared" si="32"/>
        <v>1.0244687145842941</v>
      </c>
      <c r="K97" s="575">
        <f>K95/K87</f>
        <v>0.30221091140448542</v>
      </c>
      <c r="L97" s="580">
        <f t="shared" si="33"/>
        <v>1.4663907067777093E-2</v>
      </c>
      <c r="M97" s="581">
        <f t="shared" si="34"/>
        <v>1.0485220967026918</v>
      </c>
    </row>
    <row r="98" spans="1:13" ht="16.2" customHeight="1">
      <c r="A98" s="481" t="s">
        <v>55</v>
      </c>
      <c r="B98" s="99">
        <v>16.739999999999998</v>
      </c>
      <c r="C98" s="712">
        <v>16.84</v>
      </c>
      <c r="D98" s="384">
        <f t="shared" si="28"/>
        <v>-0.10000000000000142</v>
      </c>
      <c r="E98" s="385">
        <f t="shared" si="29"/>
        <v>0.99406175771971483</v>
      </c>
      <c r="F98" s="280">
        <v>16.04</v>
      </c>
      <c r="G98" s="568">
        <v>16.239999999999998</v>
      </c>
      <c r="H98" s="100">
        <f t="shared" si="30"/>
        <v>-0.19999999999999929</v>
      </c>
      <c r="I98" s="473">
        <f t="shared" si="31"/>
        <v>0.69999999999999929</v>
      </c>
      <c r="J98" s="298">
        <f t="shared" si="32"/>
        <v>1.0436408977556109</v>
      </c>
      <c r="K98" s="105">
        <v>16.829999999999998</v>
      </c>
      <c r="L98" s="453">
        <f t="shared" si="33"/>
        <v>-8.9999999999999858E-2</v>
      </c>
      <c r="M98" s="454">
        <f t="shared" si="34"/>
        <v>0.99465240641711228</v>
      </c>
    </row>
    <row r="99" spans="1:13" ht="16.2" customHeight="1">
      <c r="A99" s="481" t="s">
        <v>36</v>
      </c>
      <c r="B99" s="99">
        <v>3.51</v>
      </c>
      <c r="C99" s="712">
        <v>3.51</v>
      </c>
      <c r="D99" s="384">
        <f t="shared" si="28"/>
        <v>0</v>
      </c>
      <c r="E99" s="385">
        <f t="shared" si="29"/>
        <v>1</v>
      </c>
      <c r="F99" s="280">
        <v>3.46</v>
      </c>
      <c r="G99" s="568">
        <v>3.46</v>
      </c>
      <c r="H99" s="100">
        <f t="shared" si="30"/>
        <v>0</v>
      </c>
      <c r="I99" s="473">
        <f t="shared" si="31"/>
        <v>4.9999999999999822E-2</v>
      </c>
      <c r="J99" s="298">
        <f t="shared" si="32"/>
        <v>1.0144508670520231</v>
      </c>
      <c r="K99" s="105">
        <v>3.38</v>
      </c>
      <c r="L99" s="453">
        <f t="shared" si="33"/>
        <v>0.12999999999999989</v>
      </c>
      <c r="M99" s="454">
        <f t="shared" si="34"/>
        <v>1.0384615384615383</v>
      </c>
    </row>
    <row r="100" spans="1:13" ht="16.2" customHeight="1">
      <c r="A100" s="350" t="s">
        <v>37</v>
      </c>
      <c r="B100" s="81">
        <v>4.76</v>
      </c>
      <c r="C100" s="714">
        <v>4.76</v>
      </c>
      <c r="D100" s="387">
        <f t="shared" si="28"/>
        <v>0</v>
      </c>
      <c r="E100" s="388">
        <f t="shared" si="29"/>
        <v>1</v>
      </c>
      <c r="F100" s="281">
        <v>4.6900000000000004</v>
      </c>
      <c r="G100" s="728">
        <v>4.6900000000000004</v>
      </c>
      <c r="H100" s="69">
        <f t="shared" si="30"/>
        <v>0</v>
      </c>
      <c r="I100" s="474">
        <f t="shared" si="31"/>
        <v>6.9999999999999396E-2</v>
      </c>
      <c r="J100" s="299">
        <f t="shared" si="32"/>
        <v>1.0149253731343282</v>
      </c>
      <c r="K100" s="106">
        <v>4.43</v>
      </c>
      <c r="L100" s="249">
        <f t="shared" si="33"/>
        <v>0.33000000000000007</v>
      </c>
      <c r="M100" s="455">
        <f t="shared" si="34"/>
        <v>1.0744920993227991</v>
      </c>
    </row>
    <row r="101" spans="1:13" s="1" customFormat="1">
      <c r="A101" s="26"/>
      <c r="B101" s="124"/>
      <c r="C101" s="124"/>
      <c r="D101" s="124"/>
      <c r="E101" s="125"/>
      <c r="F101" s="125"/>
      <c r="G101" s="124"/>
      <c r="H101" s="126"/>
      <c r="I101" s="90"/>
      <c r="J101" s="125"/>
      <c r="K101" s="90"/>
      <c r="L101" s="89"/>
    </row>
    <row r="102" spans="1:13" s="1" customFormat="1">
      <c r="B102" s="124"/>
      <c r="C102" s="124"/>
      <c r="D102" s="124"/>
      <c r="E102" s="125"/>
      <c r="F102" s="125"/>
      <c r="G102" s="124"/>
      <c r="H102" s="126"/>
      <c r="I102" s="90"/>
      <c r="J102" s="125"/>
      <c r="K102" s="90"/>
      <c r="L102" s="89"/>
    </row>
    <row r="103" spans="1:13" ht="15.6">
      <c r="A103" s="2" t="s">
        <v>520</v>
      </c>
    </row>
    <row r="104" spans="1:13">
      <c r="A104" s="21"/>
      <c r="B104" s="21"/>
      <c r="C104" s="21"/>
      <c r="D104" s="21"/>
      <c r="E104" s="21"/>
      <c r="F104" s="21"/>
      <c r="G104" s="21"/>
      <c r="H104" s="21"/>
      <c r="I104" s="303"/>
      <c r="J104" s="305"/>
      <c r="K104" s="21"/>
      <c r="L104" s="21"/>
      <c r="M104" s="21"/>
    </row>
    <row r="105" spans="1:13" ht="46.2">
      <c r="A105" s="477" t="s">
        <v>64</v>
      </c>
      <c r="B105" s="332" t="s">
        <v>521</v>
      </c>
      <c r="C105" s="372" t="s">
        <v>522</v>
      </c>
      <c r="D105" s="373" t="s">
        <v>523</v>
      </c>
      <c r="E105" s="373" t="s">
        <v>524</v>
      </c>
      <c r="F105" s="334" t="s">
        <v>472</v>
      </c>
      <c r="G105" s="120" t="s">
        <v>485</v>
      </c>
      <c r="H105" s="254" t="s">
        <v>486</v>
      </c>
      <c r="I105" s="468" t="s">
        <v>525</v>
      </c>
      <c r="J105" s="306" t="s">
        <v>526</v>
      </c>
      <c r="K105" s="332" t="s">
        <v>147</v>
      </c>
      <c r="L105" s="389" t="s">
        <v>527</v>
      </c>
      <c r="M105" s="401" t="s">
        <v>528</v>
      </c>
    </row>
    <row r="106" spans="1:13">
      <c r="A106" s="478"/>
      <c r="B106" s="333" t="s">
        <v>16</v>
      </c>
      <c r="C106" s="20" t="s">
        <v>16</v>
      </c>
      <c r="D106" s="375" t="s">
        <v>16</v>
      </c>
      <c r="E106" s="375" t="s">
        <v>1</v>
      </c>
      <c r="F106" s="336" t="s">
        <v>16</v>
      </c>
      <c r="G106" s="27" t="s">
        <v>16</v>
      </c>
      <c r="H106" s="6" t="s">
        <v>16</v>
      </c>
      <c r="I106" s="469" t="s">
        <v>16</v>
      </c>
      <c r="J106" s="307" t="s">
        <v>1</v>
      </c>
      <c r="K106" s="333" t="s">
        <v>16</v>
      </c>
      <c r="L106" s="16" t="s">
        <v>16</v>
      </c>
      <c r="M106" s="402" t="s">
        <v>1</v>
      </c>
    </row>
    <row r="107" spans="1:13">
      <c r="A107" s="479" t="s">
        <v>17</v>
      </c>
      <c r="B107" s="256">
        <f t="shared" ref="B107:C115" si="35">B87-B67</f>
        <v>43.650000000000034</v>
      </c>
      <c r="C107" s="377">
        <f t="shared" si="35"/>
        <v>42.860000000000014</v>
      </c>
      <c r="D107" s="378">
        <f>B107-C107</f>
        <v>0.79000000000002046</v>
      </c>
      <c r="E107" s="379">
        <f>B107/C107</f>
        <v>1.0184321045263653</v>
      </c>
      <c r="F107" s="256">
        <f t="shared" ref="F107:G115" si="36">F87-F67</f>
        <v>41.259999999999991</v>
      </c>
      <c r="G107" s="257">
        <f t="shared" si="36"/>
        <v>40.919999999999959</v>
      </c>
      <c r="H107" s="285">
        <f>F107-G107</f>
        <v>0.34000000000003183</v>
      </c>
      <c r="I107" s="470">
        <f>B107-F107</f>
        <v>2.3900000000000432</v>
      </c>
      <c r="J107" s="293">
        <f>B107/F107</f>
        <v>1.0579253514299574</v>
      </c>
      <c r="K107" s="486">
        <f t="shared" ref="K107:K115" si="37">K87-K67</f>
        <v>39.420000000000016</v>
      </c>
      <c r="L107" s="467">
        <f>B107-K107</f>
        <v>4.2300000000000182</v>
      </c>
      <c r="M107" s="462">
        <f>B107/K107</f>
        <v>1.1073059360730597</v>
      </c>
    </row>
    <row r="108" spans="1:13">
      <c r="A108" s="479" t="s">
        <v>18</v>
      </c>
      <c r="B108" s="261">
        <f t="shared" si="35"/>
        <v>3.7100000000000009</v>
      </c>
      <c r="C108" s="377">
        <f t="shared" si="35"/>
        <v>3.7000000000000028</v>
      </c>
      <c r="D108" s="378">
        <f t="shared" ref="D108:D120" si="38">B108-C108</f>
        <v>9.9999999999980105E-3</v>
      </c>
      <c r="E108" s="379">
        <f t="shared" ref="E108:E120" si="39">B108/C108</f>
        <v>1.0027027027027022</v>
      </c>
      <c r="F108" s="261">
        <f t="shared" si="36"/>
        <v>3.2100000000000009</v>
      </c>
      <c r="G108" s="262">
        <f t="shared" si="36"/>
        <v>3.2100000000000009</v>
      </c>
      <c r="H108" s="255">
        <f t="shared" ref="H108:H120" si="40">F108-G108</f>
        <v>0</v>
      </c>
      <c r="I108" s="471">
        <f t="shared" ref="I108:I120" si="41">B108-F108</f>
        <v>0.5</v>
      </c>
      <c r="J108" s="275">
        <f t="shared" ref="J108:J120" si="42">B108/F108</f>
        <v>1.1557632398753894</v>
      </c>
      <c r="K108" s="487">
        <f t="shared" si="37"/>
        <v>3.1299999999999955</v>
      </c>
      <c r="L108" s="428">
        <f t="shared" ref="L108:L120" si="43">B108-K108</f>
        <v>0.5800000000000054</v>
      </c>
      <c r="M108" s="433">
        <f t="shared" ref="M108:M120" si="44">B108/K108</f>
        <v>1.1853035143769988</v>
      </c>
    </row>
    <row r="109" spans="1:13">
      <c r="A109" s="480" t="s">
        <v>19</v>
      </c>
      <c r="B109" s="414">
        <f t="shared" si="35"/>
        <v>39.940000000000026</v>
      </c>
      <c r="C109" s="380">
        <f t="shared" si="35"/>
        <v>39.159999999999997</v>
      </c>
      <c r="D109" s="381">
        <f t="shared" si="38"/>
        <v>0.78000000000002956</v>
      </c>
      <c r="E109" s="382">
        <f t="shared" si="39"/>
        <v>1.0199182839632286</v>
      </c>
      <c r="F109" s="414">
        <f t="shared" si="36"/>
        <v>38.04000000000002</v>
      </c>
      <c r="G109" s="418">
        <f t="shared" si="36"/>
        <v>37.72</v>
      </c>
      <c r="H109" s="366">
        <f t="shared" si="40"/>
        <v>0.3200000000000216</v>
      </c>
      <c r="I109" s="472">
        <f t="shared" si="41"/>
        <v>1.9000000000000057</v>
      </c>
      <c r="J109" s="420">
        <f t="shared" si="42"/>
        <v>1.0499474237644586</v>
      </c>
      <c r="K109" s="488">
        <f t="shared" si="37"/>
        <v>36.27000000000001</v>
      </c>
      <c r="L109" s="430">
        <f t="shared" si="43"/>
        <v>3.6700000000000159</v>
      </c>
      <c r="M109" s="434">
        <f t="shared" si="44"/>
        <v>1.1011855527984564</v>
      </c>
    </row>
    <row r="110" spans="1:13">
      <c r="A110" s="479" t="s">
        <v>20</v>
      </c>
      <c r="B110" s="261">
        <f t="shared" si="35"/>
        <v>8.2700000000000102</v>
      </c>
      <c r="C110" s="377">
        <f t="shared" si="35"/>
        <v>8.2700000000000102</v>
      </c>
      <c r="D110" s="378">
        <f t="shared" si="38"/>
        <v>0</v>
      </c>
      <c r="E110" s="379">
        <f t="shared" si="39"/>
        <v>1</v>
      </c>
      <c r="F110" s="261">
        <f t="shared" si="36"/>
        <v>8.1600000000000108</v>
      </c>
      <c r="G110" s="262">
        <f t="shared" si="36"/>
        <v>8.11</v>
      </c>
      <c r="H110" s="255">
        <f t="shared" si="40"/>
        <v>5.0000000000011369E-2</v>
      </c>
      <c r="I110" s="471">
        <f t="shared" si="41"/>
        <v>0.10999999999999943</v>
      </c>
      <c r="J110" s="275">
        <f t="shared" si="42"/>
        <v>1.0134803921568627</v>
      </c>
      <c r="K110" s="487">
        <f t="shared" si="37"/>
        <v>7.8500000000000085</v>
      </c>
      <c r="L110" s="428">
        <f t="shared" si="43"/>
        <v>0.42000000000000171</v>
      </c>
      <c r="M110" s="433">
        <f t="shared" si="44"/>
        <v>1.053503184713376</v>
      </c>
    </row>
    <row r="111" spans="1:13" s="3" customFormat="1">
      <c r="A111" s="481" t="s">
        <v>21</v>
      </c>
      <c r="B111" s="263">
        <f t="shared" si="35"/>
        <v>4.5</v>
      </c>
      <c r="C111" s="383">
        <f t="shared" si="35"/>
        <v>4.5</v>
      </c>
      <c r="D111" s="384">
        <f t="shared" si="38"/>
        <v>0</v>
      </c>
      <c r="E111" s="385">
        <f t="shared" si="39"/>
        <v>1</v>
      </c>
      <c r="F111" s="263">
        <f t="shared" si="36"/>
        <v>4.4500000000000028</v>
      </c>
      <c r="G111" s="264">
        <f t="shared" si="36"/>
        <v>4.4500000000000028</v>
      </c>
      <c r="H111" s="196">
        <f t="shared" si="40"/>
        <v>0</v>
      </c>
      <c r="I111" s="475">
        <f t="shared" si="41"/>
        <v>4.9999999999997158E-2</v>
      </c>
      <c r="J111" s="277">
        <f t="shared" si="42"/>
        <v>1.0112359550561791</v>
      </c>
      <c r="K111" s="489">
        <f t="shared" si="37"/>
        <v>4.2899999999999991</v>
      </c>
      <c r="L111" s="431">
        <f t="shared" si="43"/>
        <v>0.21000000000000085</v>
      </c>
      <c r="M111" s="435">
        <f t="shared" si="44"/>
        <v>1.0489510489510492</v>
      </c>
    </row>
    <row r="112" spans="1:13" s="3" customFormat="1">
      <c r="A112" s="481" t="s">
        <v>25</v>
      </c>
      <c r="B112" s="263">
        <f t="shared" si="35"/>
        <v>3.7000000000000028</v>
      </c>
      <c r="C112" s="383">
        <f t="shared" si="35"/>
        <v>3.7000000000000028</v>
      </c>
      <c r="D112" s="384">
        <f t="shared" si="38"/>
        <v>0</v>
      </c>
      <c r="E112" s="385">
        <f t="shared" si="39"/>
        <v>1</v>
      </c>
      <c r="F112" s="263">
        <f t="shared" si="36"/>
        <v>3.6500000000000057</v>
      </c>
      <c r="G112" s="264">
        <f t="shared" si="36"/>
        <v>3.6000000000000014</v>
      </c>
      <c r="H112" s="196">
        <f t="shared" si="40"/>
        <v>5.0000000000004263E-2</v>
      </c>
      <c r="I112" s="475">
        <f t="shared" si="41"/>
        <v>4.9999999999997158E-2</v>
      </c>
      <c r="J112" s="277">
        <f t="shared" si="42"/>
        <v>1.0136986301369855</v>
      </c>
      <c r="K112" s="489">
        <f t="shared" si="37"/>
        <v>3.5</v>
      </c>
      <c r="L112" s="431">
        <f t="shared" si="43"/>
        <v>0.20000000000000284</v>
      </c>
      <c r="M112" s="435">
        <f t="shared" si="44"/>
        <v>1.0571428571428581</v>
      </c>
    </row>
    <row r="113" spans="1:13" s="3" customFormat="1">
      <c r="A113" s="350" t="s">
        <v>47</v>
      </c>
      <c r="B113" s="268">
        <f t="shared" si="35"/>
        <v>4.9999999999999822E-2</v>
      </c>
      <c r="C113" s="386">
        <f t="shared" si="35"/>
        <v>4.9999999999999822E-2</v>
      </c>
      <c r="D113" s="387">
        <f t="shared" si="38"/>
        <v>0</v>
      </c>
      <c r="E113" s="388">
        <f t="shared" si="39"/>
        <v>1</v>
      </c>
      <c r="F113" s="268">
        <f t="shared" si="36"/>
        <v>4.0000000000000036E-2</v>
      </c>
      <c r="G113" s="269">
        <f t="shared" si="36"/>
        <v>4.0000000000000036E-2</v>
      </c>
      <c r="H113" s="200">
        <f t="shared" si="40"/>
        <v>0</v>
      </c>
      <c r="I113" s="476">
        <f t="shared" si="41"/>
        <v>9.9999999999997868E-3</v>
      </c>
      <c r="J113" s="271">
        <f t="shared" si="42"/>
        <v>1.2499999999999944</v>
      </c>
      <c r="K113" s="490">
        <f t="shared" si="37"/>
        <v>4.0000000000000036E-2</v>
      </c>
      <c r="L113" s="432">
        <f t="shared" si="43"/>
        <v>9.9999999999997868E-3</v>
      </c>
      <c r="M113" s="436">
        <f t="shared" si="44"/>
        <v>1.2499999999999944</v>
      </c>
    </row>
    <row r="114" spans="1:13">
      <c r="A114" s="479" t="s">
        <v>24</v>
      </c>
      <c r="B114" s="261">
        <f t="shared" si="35"/>
        <v>24.170000000000016</v>
      </c>
      <c r="C114" s="377">
        <f t="shared" si="35"/>
        <v>23.519999999999996</v>
      </c>
      <c r="D114" s="378">
        <f t="shared" si="38"/>
        <v>0.6500000000000199</v>
      </c>
      <c r="E114" s="379">
        <f t="shared" si="39"/>
        <v>1.0276360544217695</v>
      </c>
      <c r="F114" s="261">
        <f t="shared" si="36"/>
        <v>22.800000000000011</v>
      </c>
      <c r="G114" s="262">
        <f t="shared" si="36"/>
        <v>22.600000000000009</v>
      </c>
      <c r="H114" s="255">
        <f t="shared" si="40"/>
        <v>0.20000000000000284</v>
      </c>
      <c r="I114" s="471">
        <f t="shared" si="41"/>
        <v>1.3700000000000045</v>
      </c>
      <c r="J114" s="275">
        <f t="shared" si="42"/>
        <v>1.0600877192982459</v>
      </c>
      <c r="K114" s="487">
        <f t="shared" si="37"/>
        <v>21.430000000000007</v>
      </c>
      <c r="L114" s="428">
        <f t="shared" si="43"/>
        <v>2.7400000000000091</v>
      </c>
      <c r="M114" s="433">
        <f t="shared" si="44"/>
        <v>1.127858142790481</v>
      </c>
    </row>
    <row r="115" spans="1:13" s="102" customFormat="1">
      <c r="A115" s="479" t="s">
        <v>26</v>
      </c>
      <c r="B115" s="261">
        <f t="shared" si="35"/>
        <v>16.099999999999994</v>
      </c>
      <c r="C115" s="377">
        <f t="shared" si="35"/>
        <v>15.599999999999994</v>
      </c>
      <c r="D115" s="378">
        <f t="shared" si="38"/>
        <v>0.5</v>
      </c>
      <c r="E115" s="379">
        <f t="shared" si="39"/>
        <v>1.0320512820512822</v>
      </c>
      <c r="F115" s="261">
        <f t="shared" si="36"/>
        <v>15</v>
      </c>
      <c r="G115" s="262">
        <f t="shared" si="36"/>
        <v>15</v>
      </c>
      <c r="H115" s="255">
        <f t="shared" si="40"/>
        <v>0</v>
      </c>
      <c r="I115" s="471">
        <f t="shared" si="41"/>
        <v>1.0999999999999943</v>
      </c>
      <c r="J115" s="275">
        <f t="shared" si="42"/>
        <v>1.073333333333333</v>
      </c>
      <c r="K115" s="487">
        <f t="shared" si="37"/>
        <v>14</v>
      </c>
      <c r="L115" s="428">
        <f t="shared" si="43"/>
        <v>2.0999999999999943</v>
      </c>
      <c r="M115" s="433">
        <f t="shared" si="44"/>
        <v>1.1499999999999997</v>
      </c>
    </row>
    <row r="116" spans="1:13" s="574" customFormat="1" ht="16.2" customHeight="1">
      <c r="A116" s="652" t="s">
        <v>102</v>
      </c>
      <c r="B116" s="583">
        <f>B107-B115</f>
        <v>27.55000000000004</v>
      </c>
      <c r="C116" s="594">
        <f>C107-C115</f>
        <v>27.260000000000019</v>
      </c>
      <c r="D116" s="584">
        <f t="shared" si="38"/>
        <v>0.29000000000002046</v>
      </c>
      <c r="E116" s="576">
        <f t="shared" si="39"/>
        <v>1.0106382978723412</v>
      </c>
      <c r="F116" s="595">
        <f>F107-F115</f>
        <v>26.259999999999991</v>
      </c>
      <c r="G116" s="586">
        <f>G107-G115</f>
        <v>25.919999999999959</v>
      </c>
      <c r="H116" s="588">
        <f t="shared" si="40"/>
        <v>0.34000000000003183</v>
      </c>
      <c r="I116" s="596">
        <f t="shared" si="41"/>
        <v>1.2900000000000489</v>
      </c>
      <c r="J116" s="589">
        <f t="shared" si="42"/>
        <v>1.049124143183551</v>
      </c>
      <c r="K116" s="595">
        <f>K107-K115</f>
        <v>25.420000000000016</v>
      </c>
      <c r="L116" s="597">
        <f t="shared" si="43"/>
        <v>2.1300000000000239</v>
      </c>
      <c r="M116" s="581">
        <f t="shared" si="44"/>
        <v>1.0837922895357994</v>
      </c>
    </row>
    <row r="117" spans="1:13" s="591" customFormat="1" ht="16.2" customHeight="1">
      <c r="A117" s="653" t="s">
        <v>103</v>
      </c>
      <c r="B117" s="575">
        <f>B115/B107</f>
        <v>0.36884306987399729</v>
      </c>
      <c r="C117" s="598">
        <f>C115/C107</f>
        <v>0.36397573495100299</v>
      </c>
      <c r="D117" s="576">
        <f t="shared" si="38"/>
        <v>4.867334922994293E-3</v>
      </c>
      <c r="E117" s="576">
        <f t="shared" si="39"/>
        <v>1.013372690692278</v>
      </c>
      <c r="F117" s="575">
        <f>F115/F107</f>
        <v>0.36354823073194387</v>
      </c>
      <c r="G117" s="577">
        <f>G115/G107</f>
        <v>0.36656891495601207</v>
      </c>
      <c r="H117" s="578">
        <f t="shared" si="40"/>
        <v>-3.0206842240682041E-3</v>
      </c>
      <c r="I117" s="577">
        <f t="shared" si="41"/>
        <v>5.2948391420534202E-3</v>
      </c>
      <c r="J117" s="589">
        <f t="shared" si="42"/>
        <v>1.0145643375334084</v>
      </c>
      <c r="K117" s="575">
        <f>K115/K107</f>
        <v>0.35514967021816324</v>
      </c>
      <c r="L117" s="580">
        <f t="shared" si="43"/>
        <v>1.3693399655834049E-2</v>
      </c>
      <c r="M117" s="581">
        <f t="shared" si="44"/>
        <v>1.0385567010309271</v>
      </c>
    </row>
    <row r="118" spans="1:13" s="3" customFormat="1">
      <c r="A118" s="481" t="s">
        <v>55</v>
      </c>
      <c r="B118" s="263">
        <f t="shared" ref="B118:C120" si="45">B98-B78</f>
        <v>1.6399999999999988</v>
      </c>
      <c r="C118" s="383">
        <f t="shared" si="45"/>
        <v>1.6400000000000006</v>
      </c>
      <c r="D118" s="384">
        <f t="shared" si="38"/>
        <v>-1.7763568394002505E-15</v>
      </c>
      <c r="E118" s="385">
        <f t="shared" si="39"/>
        <v>0.99999999999999889</v>
      </c>
      <c r="F118" s="263">
        <f t="shared" ref="F118:G120" si="46">F98-F78</f>
        <v>1.6399999999999988</v>
      </c>
      <c r="G118" s="264">
        <f t="shared" si="46"/>
        <v>1.6399999999999988</v>
      </c>
      <c r="H118" s="196">
        <f t="shared" si="40"/>
        <v>0</v>
      </c>
      <c r="I118" s="475">
        <f t="shared" si="41"/>
        <v>0</v>
      </c>
      <c r="J118" s="277">
        <f t="shared" si="42"/>
        <v>1</v>
      </c>
      <c r="K118" s="489">
        <f>K98-K78</f>
        <v>1.629999999999999</v>
      </c>
      <c r="L118" s="431">
        <f t="shared" si="43"/>
        <v>9.9999999999997868E-3</v>
      </c>
      <c r="M118" s="435">
        <f t="shared" si="44"/>
        <v>1.0061349693251533</v>
      </c>
    </row>
    <row r="119" spans="1:13" s="3" customFormat="1">
      <c r="A119" s="481" t="s">
        <v>36</v>
      </c>
      <c r="B119" s="263">
        <f t="shared" si="45"/>
        <v>1.1599999999999997</v>
      </c>
      <c r="C119" s="383">
        <f t="shared" si="45"/>
        <v>1.1599999999999997</v>
      </c>
      <c r="D119" s="384">
        <f t="shared" si="38"/>
        <v>0</v>
      </c>
      <c r="E119" s="385">
        <f t="shared" si="39"/>
        <v>1</v>
      </c>
      <c r="F119" s="263">
        <f t="shared" si="46"/>
        <v>1.1600000000000001</v>
      </c>
      <c r="G119" s="264">
        <f t="shared" si="46"/>
        <v>1.1600000000000001</v>
      </c>
      <c r="H119" s="196">
        <f t="shared" si="40"/>
        <v>0</v>
      </c>
      <c r="I119" s="475">
        <f t="shared" si="41"/>
        <v>0</v>
      </c>
      <c r="J119" s="277">
        <f t="shared" si="42"/>
        <v>0.99999999999999967</v>
      </c>
      <c r="K119" s="489">
        <f>K99-K79</f>
        <v>1.1000000000000001</v>
      </c>
      <c r="L119" s="431">
        <f t="shared" si="43"/>
        <v>5.9999999999999609E-2</v>
      </c>
      <c r="M119" s="435">
        <f t="shared" si="44"/>
        <v>1.0545454545454542</v>
      </c>
    </row>
    <row r="120" spans="1:13" s="3" customFormat="1">
      <c r="A120" s="350" t="s">
        <v>37</v>
      </c>
      <c r="B120" s="268">
        <f t="shared" si="45"/>
        <v>4.0000000000000036E-2</v>
      </c>
      <c r="C120" s="386">
        <f t="shared" si="45"/>
        <v>4.0000000000000036E-2</v>
      </c>
      <c r="D120" s="387">
        <f t="shared" si="38"/>
        <v>0</v>
      </c>
      <c r="E120" s="388">
        <f t="shared" si="39"/>
        <v>1</v>
      </c>
      <c r="F120" s="268">
        <f t="shared" si="46"/>
        <v>4.0000000000000036E-2</v>
      </c>
      <c r="G120" s="269">
        <f t="shared" si="46"/>
        <v>4.0000000000000036E-2</v>
      </c>
      <c r="H120" s="200">
        <f t="shared" si="40"/>
        <v>0</v>
      </c>
      <c r="I120" s="476">
        <f t="shared" si="41"/>
        <v>0</v>
      </c>
      <c r="J120" s="271">
        <f t="shared" si="42"/>
        <v>1</v>
      </c>
      <c r="K120" s="490">
        <f>K100-K80</f>
        <v>2.9999999999999361E-2</v>
      </c>
      <c r="L120" s="432">
        <f t="shared" si="43"/>
        <v>1.0000000000000675E-2</v>
      </c>
      <c r="M120" s="436">
        <f t="shared" si="44"/>
        <v>1.333333333333363</v>
      </c>
    </row>
    <row r="121" spans="1:13" s="1" customFormat="1">
      <c r="A121" s="26"/>
      <c r="B121" s="124"/>
      <c r="C121" s="124"/>
      <c r="D121" s="124"/>
      <c r="E121" s="125"/>
      <c r="F121" s="125"/>
      <c r="G121" s="124"/>
      <c r="H121" s="126"/>
      <c r="I121" s="90"/>
      <c r="J121" s="125"/>
      <c r="K121" s="90"/>
      <c r="L121" s="89"/>
    </row>
    <row r="123" spans="1:13" ht="15.6">
      <c r="A123" s="2" t="s">
        <v>529</v>
      </c>
    </row>
    <row r="124" spans="1:13">
      <c r="A124" s="21"/>
      <c r="B124" s="21"/>
      <c r="C124" s="21"/>
      <c r="D124" s="21"/>
      <c r="E124" s="21"/>
      <c r="F124" s="21"/>
      <c r="G124" s="21"/>
      <c r="H124" s="21"/>
      <c r="I124" s="303"/>
      <c r="J124" s="305"/>
      <c r="K124" s="21"/>
      <c r="L124" s="21"/>
      <c r="M124" s="21"/>
    </row>
    <row r="125" spans="1:13" ht="46.2">
      <c r="A125" s="477" t="s">
        <v>68</v>
      </c>
      <c r="B125" s="332" t="s">
        <v>530</v>
      </c>
      <c r="C125" s="372" t="s">
        <v>531</v>
      </c>
      <c r="D125" s="373" t="s">
        <v>383</v>
      </c>
      <c r="E125" s="373" t="s">
        <v>384</v>
      </c>
      <c r="F125" s="334" t="s">
        <v>473</v>
      </c>
      <c r="G125" s="120" t="s">
        <v>487</v>
      </c>
      <c r="H125" s="254" t="s">
        <v>488</v>
      </c>
      <c r="I125" s="468" t="s">
        <v>307</v>
      </c>
      <c r="J125" s="306" t="s">
        <v>308</v>
      </c>
      <c r="K125" s="332" t="s">
        <v>148</v>
      </c>
      <c r="L125" s="389" t="s">
        <v>385</v>
      </c>
      <c r="M125" s="401" t="s">
        <v>310</v>
      </c>
    </row>
    <row r="126" spans="1:13">
      <c r="A126" s="478"/>
      <c r="B126" s="333" t="s">
        <v>16</v>
      </c>
      <c r="C126" s="20" t="s">
        <v>16</v>
      </c>
      <c r="D126" s="375" t="s">
        <v>16</v>
      </c>
      <c r="E126" s="375" t="s">
        <v>1</v>
      </c>
      <c r="F126" s="336" t="s">
        <v>16</v>
      </c>
      <c r="G126" s="27" t="s">
        <v>16</v>
      </c>
      <c r="H126" s="6" t="s">
        <v>16</v>
      </c>
      <c r="I126" s="469" t="s">
        <v>16</v>
      </c>
      <c r="J126" s="307" t="s">
        <v>1</v>
      </c>
      <c r="K126" s="333" t="s">
        <v>16</v>
      </c>
      <c r="L126" s="16" t="s">
        <v>16</v>
      </c>
      <c r="M126" s="402" t="s">
        <v>1</v>
      </c>
    </row>
    <row r="127" spans="1:13">
      <c r="A127" s="479" t="s">
        <v>17</v>
      </c>
      <c r="B127" s="108">
        <v>97.53</v>
      </c>
      <c r="C127" s="706">
        <v>97.78</v>
      </c>
      <c r="D127" s="378">
        <f>B127-C127</f>
        <v>-0.25</v>
      </c>
      <c r="E127" s="379">
        <f>B127/C127</f>
        <v>0.9974432399263653</v>
      </c>
      <c r="F127" s="279">
        <v>95.96</v>
      </c>
      <c r="G127" s="725">
        <v>96.98</v>
      </c>
      <c r="H127" s="285">
        <f>F127-G127</f>
        <v>-1.0200000000000102</v>
      </c>
      <c r="I127" s="470">
        <f>B127-F127</f>
        <v>1.5700000000000074</v>
      </c>
      <c r="J127" s="294">
        <f>B127/F127</f>
        <v>1.0163609837432264</v>
      </c>
      <c r="K127" s="109">
        <v>77.739999999999995</v>
      </c>
      <c r="L127" s="392">
        <f>B127-K127</f>
        <v>19.790000000000006</v>
      </c>
      <c r="M127" s="393">
        <f>B127/K127</f>
        <v>1.2545665037303835</v>
      </c>
    </row>
    <row r="128" spans="1:13">
      <c r="A128" s="479" t="s">
        <v>18</v>
      </c>
      <c r="B128" s="113">
        <v>12.93</v>
      </c>
      <c r="C128" s="708">
        <v>12.94</v>
      </c>
      <c r="D128" s="378">
        <f t="shared" ref="D128:D140" si="47">B128-C128</f>
        <v>-9.9999999999997868E-3</v>
      </c>
      <c r="E128" s="379">
        <f t="shared" ref="E128:E140" si="48">B128/C128</f>
        <v>0.99922720247295216</v>
      </c>
      <c r="F128" s="279">
        <v>9.4</v>
      </c>
      <c r="G128" s="726">
        <v>10.08</v>
      </c>
      <c r="H128" s="255">
        <f t="shared" ref="H128:H140" si="49">F128-G128</f>
        <v>-0.67999999999999972</v>
      </c>
      <c r="I128" s="471">
        <f t="shared" ref="I128:I140" si="50">B128-F128</f>
        <v>3.5299999999999994</v>
      </c>
      <c r="J128" s="295">
        <f t="shared" ref="J128:J140" si="51">B128/F128</f>
        <v>1.3755319148936169</v>
      </c>
      <c r="K128" s="114">
        <v>5.35</v>
      </c>
      <c r="L128" s="394">
        <f t="shared" ref="L128:L140" si="52">B128-K128</f>
        <v>7.58</v>
      </c>
      <c r="M128" s="395">
        <f t="shared" ref="M128:M140" si="53">B128/K128</f>
        <v>2.4168224299065422</v>
      </c>
    </row>
    <row r="129" spans="1:13">
      <c r="A129" s="480" t="s">
        <v>19</v>
      </c>
      <c r="B129" s="364">
        <v>84.61</v>
      </c>
      <c r="C129" s="710">
        <v>84.84</v>
      </c>
      <c r="D129" s="381">
        <f t="shared" si="47"/>
        <v>-0.23000000000000398</v>
      </c>
      <c r="E129" s="382">
        <f t="shared" si="48"/>
        <v>0.99728901461574726</v>
      </c>
      <c r="F129" s="451">
        <v>86.56</v>
      </c>
      <c r="G129" s="727">
        <v>86.9</v>
      </c>
      <c r="H129" s="366">
        <f t="shared" si="49"/>
        <v>-0.34000000000000341</v>
      </c>
      <c r="I129" s="472">
        <f t="shared" si="50"/>
        <v>-1.9500000000000028</v>
      </c>
      <c r="J129" s="452">
        <f t="shared" si="51"/>
        <v>0.97747227356746758</v>
      </c>
      <c r="K129" s="424">
        <v>72.39</v>
      </c>
      <c r="L129" s="396">
        <f t="shared" si="52"/>
        <v>12.219999999999999</v>
      </c>
      <c r="M129" s="397">
        <f t="shared" si="53"/>
        <v>1.1688078463876226</v>
      </c>
    </row>
    <row r="130" spans="1:13">
      <c r="A130" s="479" t="s">
        <v>20</v>
      </c>
      <c r="B130" s="113">
        <v>59.9</v>
      </c>
      <c r="C130" s="708">
        <v>61.08</v>
      </c>
      <c r="D130" s="378">
        <f t="shared" si="47"/>
        <v>-1.1799999999999997</v>
      </c>
      <c r="E130" s="379">
        <f t="shared" si="48"/>
        <v>0.98068107400130977</v>
      </c>
      <c r="F130" s="279">
        <v>61.41</v>
      </c>
      <c r="G130" s="726">
        <v>62.57</v>
      </c>
      <c r="H130" s="255">
        <f t="shared" si="49"/>
        <v>-1.1600000000000037</v>
      </c>
      <c r="I130" s="471">
        <f t="shared" si="50"/>
        <v>-1.509999999999998</v>
      </c>
      <c r="J130" s="295">
        <f t="shared" si="51"/>
        <v>0.97541117081908491</v>
      </c>
      <c r="K130" s="114">
        <v>50.19</v>
      </c>
      <c r="L130" s="394">
        <f t="shared" si="52"/>
        <v>9.7100000000000009</v>
      </c>
      <c r="M130" s="395">
        <f t="shared" si="53"/>
        <v>1.1934648336321976</v>
      </c>
    </row>
    <row r="131" spans="1:13">
      <c r="A131" s="481" t="s">
        <v>21</v>
      </c>
      <c r="B131" s="99">
        <v>37.06</v>
      </c>
      <c r="C131" s="712">
        <v>36.71</v>
      </c>
      <c r="D131" s="384">
        <f t="shared" si="47"/>
        <v>0.35000000000000142</v>
      </c>
      <c r="E131" s="385">
        <f t="shared" si="48"/>
        <v>1.0095341868700627</v>
      </c>
      <c r="F131" s="280">
        <v>35.9</v>
      </c>
      <c r="G131" s="568">
        <v>35.549999999999997</v>
      </c>
      <c r="H131" s="100">
        <f t="shared" si="49"/>
        <v>0.35000000000000142</v>
      </c>
      <c r="I131" s="473">
        <f t="shared" si="50"/>
        <v>1.1600000000000037</v>
      </c>
      <c r="J131" s="298">
        <f t="shared" si="51"/>
        <v>1.0323119777158776</v>
      </c>
      <c r="K131" s="105">
        <v>31.7</v>
      </c>
      <c r="L131" s="453">
        <f t="shared" si="52"/>
        <v>5.360000000000003</v>
      </c>
      <c r="M131" s="454">
        <f t="shared" si="53"/>
        <v>1.1690851735015775</v>
      </c>
    </row>
    <row r="132" spans="1:13">
      <c r="A132" s="481" t="s">
        <v>25</v>
      </c>
      <c r="B132" s="99">
        <v>22.5</v>
      </c>
      <c r="C132" s="712">
        <v>24.02</v>
      </c>
      <c r="D132" s="384">
        <f t="shared" si="47"/>
        <v>-1.5199999999999996</v>
      </c>
      <c r="E132" s="385">
        <f t="shared" si="48"/>
        <v>0.93671940049958369</v>
      </c>
      <c r="F132" s="280">
        <v>25</v>
      </c>
      <c r="G132" s="568">
        <v>26.52</v>
      </c>
      <c r="H132" s="100">
        <f t="shared" si="49"/>
        <v>-1.5199999999999996</v>
      </c>
      <c r="I132" s="473">
        <f t="shared" si="50"/>
        <v>-2.5</v>
      </c>
      <c r="J132" s="298">
        <f t="shared" si="51"/>
        <v>0.9</v>
      </c>
      <c r="K132" s="105">
        <v>18.2</v>
      </c>
      <c r="L132" s="453">
        <f t="shared" si="52"/>
        <v>4.3000000000000007</v>
      </c>
      <c r="M132" s="454">
        <f t="shared" si="53"/>
        <v>1.2362637362637363</v>
      </c>
    </row>
    <row r="133" spans="1:13">
      <c r="A133" s="350" t="s">
        <v>47</v>
      </c>
      <c r="B133" s="81">
        <v>0.28000000000000003</v>
      </c>
      <c r="C133" s="714">
        <v>0.28000000000000003</v>
      </c>
      <c r="D133" s="387">
        <f t="shared" si="47"/>
        <v>0</v>
      </c>
      <c r="E133" s="388">
        <f t="shared" si="48"/>
        <v>1</v>
      </c>
      <c r="F133" s="281">
        <v>0.37</v>
      </c>
      <c r="G133" s="728">
        <v>0.37</v>
      </c>
      <c r="H133" s="69">
        <f t="shared" si="49"/>
        <v>0</v>
      </c>
      <c r="I133" s="474">
        <f t="shared" si="50"/>
        <v>-8.9999999999999969E-2</v>
      </c>
      <c r="J133" s="299">
        <f t="shared" si="51"/>
        <v>0.7567567567567568</v>
      </c>
      <c r="K133" s="106">
        <v>0.28999999999999998</v>
      </c>
      <c r="L133" s="249">
        <f t="shared" si="52"/>
        <v>-9.9999999999999534E-3</v>
      </c>
      <c r="M133" s="455">
        <f t="shared" si="53"/>
        <v>0.9655172413793105</v>
      </c>
    </row>
    <row r="134" spans="1:13">
      <c r="A134" s="479" t="s">
        <v>24</v>
      </c>
      <c r="B134" s="113">
        <v>21.67</v>
      </c>
      <c r="C134" s="708">
        <v>21.07</v>
      </c>
      <c r="D134" s="378">
        <f t="shared" si="47"/>
        <v>0.60000000000000142</v>
      </c>
      <c r="E134" s="379">
        <f t="shared" si="48"/>
        <v>1.0284765068818225</v>
      </c>
      <c r="F134" s="279">
        <v>21.8</v>
      </c>
      <c r="G134" s="726">
        <v>21.24</v>
      </c>
      <c r="H134" s="255">
        <f t="shared" si="49"/>
        <v>0.56000000000000227</v>
      </c>
      <c r="I134" s="471">
        <f t="shared" si="50"/>
        <v>-0.12999999999999901</v>
      </c>
      <c r="J134" s="295">
        <f t="shared" si="51"/>
        <v>0.99403669724770649</v>
      </c>
      <c r="K134" s="114">
        <v>19.3</v>
      </c>
      <c r="L134" s="394">
        <f t="shared" si="52"/>
        <v>2.370000000000001</v>
      </c>
      <c r="M134" s="395">
        <f t="shared" si="53"/>
        <v>1.1227979274611399</v>
      </c>
    </row>
    <row r="135" spans="1:13" s="102" customFormat="1">
      <c r="A135" s="479" t="s">
        <v>26</v>
      </c>
      <c r="B135" s="113">
        <v>19.440000000000001</v>
      </c>
      <c r="C135" s="708">
        <v>18.940000000000001</v>
      </c>
      <c r="D135" s="378">
        <f t="shared" si="47"/>
        <v>0.5</v>
      </c>
      <c r="E135" s="379">
        <f t="shared" si="48"/>
        <v>1.0263991552270326</v>
      </c>
      <c r="F135" s="279">
        <v>19.690000000000001</v>
      </c>
      <c r="G135" s="726">
        <v>19.190000000000001</v>
      </c>
      <c r="H135" s="255">
        <f t="shared" si="49"/>
        <v>0.5</v>
      </c>
      <c r="I135" s="471">
        <f t="shared" si="50"/>
        <v>-0.25</v>
      </c>
      <c r="J135" s="295">
        <f t="shared" si="51"/>
        <v>0.98730319959370239</v>
      </c>
      <c r="K135" s="114">
        <v>16.91</v>
      </c>
      <c r="L135" s="394">
        <f t="shared" si="52"/>
        <v>2.5300000000000011</v>
      </c>
      <c r="M135" s="395">
        <f t="shared" si="53"/>
        <v>1.1496156120638676</v>
      </c>
    </row>
    <row r="136" spans="1:13" s="574" customFormat="1" ht="16.2" customHeight="1">
      <c r="A136" s="652" t="s">
        <v>102</v>
      </c>
      <c r="B136" s="583">
        <f>B127-B135</f>
        <v>78.09</v>
      </c>
      <c r="C136" s="716">
        <v>78.84</v>
      </c>
      <c r="D136" s="584">
        <f t="shared" si="47"/>
        <v>-0.75</v>
      </c>
      <c r="E136" s="576">
        <f t="shared" si="48"/>
        <v>0.99048706240487061</v>
      </c>
      <c r="F136" s="595">
        <f>F127-F135</f>
        <v>76.27</v>
      </c>
      <c r="G136" s="729">
        <v>77.790000000000006</v>
      </c>
      <c r="H136" s="588">
        <f t="shared" si="49"/>
        <v>-1.5200000000000102</v>
      </c>
      <c r="I136" s="596">
        <f t="shared" si="50"/>
        <v>1.8200000000000074</v>
      </c>
      <c r="J136" s="589">
        <f t="shared" si="51"/>
        <v>1.02386259341812</v>
      </c>
      <c r="K136" s="595">
        <f>K127-K135</f>
        <v>60.83</v>
      </c>
      <c r="L136" s="597">
        <f t="shared" si="52"/>
        <v>17.260000000000005</v>
      </c>
      <c r="M136" s="581">
        <f t="shared" si="53"/>
        <v>1.2837415748808154</v>
      </c>
    </row>
    <row r="137" spans="1:13" s="591" customFormat="1" ht="16.2" customHeight="1">
      <c r="A137" s="653" t="s">
        <v>103</v>
      </c>
      <c r="B137" s="575">
        <f>B135/B127</f>
        <v>0.19932328514303294</v>
      </c>
      <c r="C137" s="718">
        <v>0.19370014317856413</v>
      </c>
      <c r="D137" s="576">
        <f t="shared" si="47"/>
        <v>5.6231419644688085E-3</v>
      </c>
      <c r="E137" s="576">
        <f t="shared" si="48"/>
        <v>1.0290301383994593</v>
      </c>
      <c r="F137" s="575">
        <f>F135/F127</f>
        <v>0.2051896623593164</v>
      </c>
      <c r="G137" s="577">
        <v>0.19787585069086411</v>
      </c>
      <c r="H137" s="578">
        <f t="shared" si="49"/>
        <v>7.3138116684522969E-3</v>
      </c>
      <c r="I137" s="577">
        <f t="shared" si="50"/>
        <v>-5.8663772162834693E-3</v>
      </c>
      <c r="J137" s="589">
        <f t="shared" si="51"/>
        <v>0.97140997675598972</v>
      </c>
      <c r="K137" s="575">
        <f>K135/K127</f>
        <v>0.21751993825572422</v>
      </c>
      <c r="L137" s="580">
        <f t="shared" si="52"/>
        <v>-1.819665311269128E-2</v>
      </c>
      <c r="M137" s="581">
        <f t="shared" si="53"/>
        <v>0.91634489574331046</v>
      </c>
    </row>
    <row r="138" spans="1:13">
      <c r="A138" s="481" t="s">
        <v>55</v>
      </c>
      <c r="B138" s="99">
        <v>0.83</v>
      </c>
      <c r="C138" s="712">
        <v>0.87</v>
      </c>
      <c r="D138" s="384">
        <f t="shared" si="47"/>
        <v>-4.0000000000000036E-2</v>
      </c>
      <c r="E138" s="385">
        <f t="shared" si="48"/>
        <v>0.95402298850574707</v>
      </c>
      <c r="F138" s="280">
        <v>0.79</v>
      </c>
      <c r="G138" s="568">
        <v>0.78</v>
      </c>
      <c r="H138" s="100">
        <f t="shared" si="49"/>
        <v>1.0000000000000009E-2</v>
      </c>
      <c r="I138" s="473">
        <f t="shared" si="50"/>
        <v>3.9999999999999925E-2</v>
      </c>
      <c r="J138" s="298">
        <f t="shared" si="51"/>
        <v>1.0506329113924049</v>
      </c>
      <c r="K138" s="105">
        <v>1.1499999999999999</v>
      </c>
      <c r="L138" s="453">
        <f t="shared" si="52"/>
        <v>-0.31999999999999995</v>
      </c>
      <c r="M138" s="454">
        <f t="shared" si="53"/>
        <v>0.72173913043478266</v>
      </c>
    </row>
    <row r="139" spans="1:13">
      <c r="A139" s="481" t="s">
        <v>36</v>
      </c>
      <c r="B139" s="99">
        <v>0.28999999999999998</v>
      </c>
      <c r="C139" s="712">
        <v>0.28999999999999998</v>
      </c>
      <c r="D139" s="384">
        <f t="shared" si="47"/>
        <v>0</v>
      </c>
      <c r="E139" s="385">
        <f t="shared" si="48"/>
        <v>1</v>
      </c>
      <c r="F139" s="280">
        <v>0.24</v>
      </c>
      <c r="G139" s="568">
        <v>0.24</v>
      </c>
      <c r="H139" s="100">
        <f t="shared" si="49"/>
        <v>0</v>
      </c>
      <c r="I139" s="473">
        <f t="shared" si="50"/>
        <v>4.9999999999999989E-2</v>
      </c>
      <c r="J139" s="298">
        <f t="shared" si="51"/>
        <v>1.2083333333333333</v>
      </c>
      <c r="K139" s="105">
        <v>0.26</v>
      </c>
      <c r="L139" s="453">
        <f t="shared" si="52"/>
        <v>2.9999999999999971E-2</v>
      </c>
      <c r="M139" s="454">
        <f t="shared" si="53"/>
        <v>1.1153846153846152</v>
      </c>
    </row>
    <row r="140" spans="1:13">
      <c r="A140" s="350" t="s">
        <v>37</v>
      </c>
      <c r="B140" s="81">
        <v>0.09</v>
      </c>
      <c r="C140" s="714">
        <v>0.09</v>
      </c>
      <c r="D140" s="387">
        <f t="shared" si="47"/>
        <v>0</v>
      </c>
      <c r="E140" s="388">
        <f t="shared" si="48"/>
        <v>1</v>
      </c>
      <c r="F140" s="281">
        <v>0.12</v>
      </c>
      <c r="G140" s="728">
        <v>0.12</v>
      </c>
      <c r="H140" s="69">
        <f t="shared" si="49"/>
        <v>0</v>
      </c>
      <c r="I140" s="474">
        <f t="shared" si="50"/>
        <v>-0.03</v>
      </c>
      <c r="J140" s="299">
        <f t="shared" si="51"/>
        <v>0.75</v>
      </c>
      <c r="K140" s="106">
        <v>0.1</v>
      </c>
      <c r="L140" s="249">
        <f t="shared" si="52"/>
        <v>-1.0000000000000009E-2</v>
      </c>
      <c r="M140" s="455">
        <f t="shared" si="53"/>
        <v>0.89999999999999991</v>
      </c>
    </row>
    <row r="142" spans="1:13" hidden="1"/>
    <row r="143" spans="1:13" ht="15.6">
      <c r="A143" s="2" t="s">
        <v>532</v>
      </c>
    </row>
    <row r="144" spans="1:13">
      <c r="A144" s="21"/>
      <c r="B144" s="21"/>
      <c r="C144" s="21"/>
      <c r="D144" s="21"/>
      <c r="E144" s="21"/>
      <c r="F144" s="21"/>
      <c r="G144" s="21"/>
      <c r="H144" s="21"/>
      <c r="I144" s="303"/>
      <c r="J144" s="305"/>
      <c r="K144" s="21"/>
      <c r="L144" s="21"/>
    </row>
    <row r="145" spans="1:13" ht="46.2">
      <c r="A145" s="477" t="s">
        <v>76</v>
      </c>
      <c r="B145" s="332" t="s">
        <v>533</v>
      </c>
      <c r="C145" s="372" t="s">
        <v>534</v>
      </c>
      <c r="D145" s="373" t="s">
        <v>461</v>
      </c>
      <c r="E145" s="373" t="s">
        <v>462</v>
      </c>
      <c r="F145" s="334" t="s">
        <v>474</v>
      </c>
      <c r="G145" s="120" t="s">
        <v>489</v>
      </c>
      <c r="H145" s="254" t="s">
        <v>490</v>
      </c>
      <c r="I145" s="468" t="s">
        <v>463</v>
      </c>
      <c r="J145" s="306" t="s">
        <v>464</v>
      </c>
      <c r="K145" s="332" t="s">
        <v>149</v>
      </c>
      <c r="L145" s="459" t="s">
        <v>535</v>
      </c>
      <c r="M145" s="401" t="s">
        <v>536</v>
      </c>
    </row>
    <row r="146" spans="1:13">
      <c r="A146" s="478"/>
      <c r="B146" s="333" t="s">
        <v>1</v>
      </c>
      <c r="C146" s="20" t="s">
        <v>1</v>
      </c>
      <c r="D146" s="375" t="s">
        <v>1</v>
      </c>
      <c r="E146" s="376" t="s">
        <v>1</v>
      </c>
      <c r="F146" s="335" t="s">
        <v>1</v>
      </c>
      <c r="G146" s="27" t="s">
        <v>1</v>
      </c>
      <c r="H146" s="6" t="s">
        <v>1</v>
      </c>
      <c r="I146" s="469" t="s">
        <v>1</v>
      </c>
      <c r="J146" s="307" t="s">
        <v>1</v>
      </c>
      <c r="K146" s="333" t="s">
        <v>1</v>
      </c>
      <c r="L146" s="16" t="s">
        <v>1</v>
      </c>
      <c r="M146" s="460" t="s">
        <v>1</v>
      </c>
    </row>
    <row r="147" spans="1:13">
      <c r="A147" s="479" t="s">
        <v>17</v>
      </c>
      <c r="B147" s="862">
        <f>B127/(B87)</f>
        <v>0.28327040371768808</v>
      </c>
      <c r="C147" s="881">
        <f>C127/(C87)</f>
        <v>0.28480717697774671</v>
      </c>
      <c r="D147" s="881">
        <f>B147-C147</f>
        <v>-1.5367732600586326E-3</v>
      </c>
      <c r="E147" s="881">
        <f>B147/C147</f>
        <v>0.99460416244995575</v>
      </c>
      <c r="F147" s="862">
        <f>F127/(F87)</f>
        <v>0.29099069048124448</v>
      </c>
      <c r="G147" s="869">
        <f>G127/(G87)</f>
        <v>0.29463770317484433</v>
      </c>
      <c r="H147" s="882">
        <f>F147-G147</f>
        <v>-3.6470126935998493E-3</v>
      </c>
      <c r="I147" s="883">
        <f>B147-F147</f>
        <v>-7.7202867635564054E-3</v>
      </c>
      <c r="J147" s="882">
        <f>B147/F147</f>
        <v>0.9734689561690496</v>
      </c>
      <c r="K147" s="870">
        <f>K127/(K87)</f>
        <v>0.24730396055352311</v>
      </c>
      <c r="L147" s="871">
        <f>B147-K147</f>
        <v>3.5966443164164974E-2</v>
      </c>
      <c r="M147" s="872">
        <f>B147/K147</f>
        <v>1.1454341575592393</v>
      </c>
    </row>
    <row r="148" spans="1:13">
      <c r="A148" s="479" t="s">
        <v>18</v>
      </c>
      <c r="B148" s="863">
        <f t="shared" ref="B148:C155" si="54">B128/(B88+B28)</f>
        <v>0.10980891719745223</v>
      </c>
      <c r="C148" s="865">
        <f t="shared" si="54"/>
        <v>0.11054160259695882</v>
      </c>
      <c r="D148" s="865">
        <f t="shared" ref="D148:D159" si="55">B148-C148</f>
        <v>-7.3268539950659128E-4</v>
      </c>
      <c r="E148" s="865">
        <f t="shared" ref="E148:E159" si="56">B148/C148</f>
        <v>0.99337185835655006</v>
      </c>
      <c r="F148" s="863">
        <f t="shared" ref="F148:G155" si="57">F128/(F88+F28)</f>
        <v>8.2572030920590303E-2</v>
      </c>
      <c r="G148" s="873">
        <f t="shared" si="57"/>
        <v>8.9077412513255572E-2</v>
      </c>
      <c r="H148" s="884">
        <f t="shared" ref="H148:H159" si="58">F148-G148</f>
        <v>-6.5053815926652686E-3</v>
      </c>
      <c r="I148" s="885">
        <f t="shared" ref="I148:I159" si="59">B148-F148</f>
        <v>2.7236886276861924E-2</v>
      </c>
      <c r="J148" s="874">
        <f t="shared" ref="J148:J159" si="60">B148/F148</f>
        <v>1.3298560780593576</v>
      </c>
      <c r="K148" s="867">
        <f t="shared" ref="K148:K155" si="61">K128/(K88+K28)</f>
        <v>4.9846268517655827E-2</v>
      </c>
      <c r="L148" s="875">
        <f t="shared" ref="L148:L159" si="62">B148-K148</f>
        <v>5.99626486797964E-2</v>
      </c>
      <c r="M148" s="876">
        <f t="shared" ref="M148:M159" si="63">B148/K148</f>
        <v>2.2029516042621586</v>
      </c>
    </row>
    <row r="149" spans="1:13">
      <c r="A149" s="480" t="s">
        <v>19</v>
      </c>
      <c r="B149" s="864">
        <f t="shared" si="54"/>
        <v>0.2238478226361183</v>
      </c>
      <c r="C149" s="866">
        <f t="shared" si="54"/>
        <v>0.22476553807025912</v>
      </c>
      <c r="D149" s="866">
        <f t="shared" si="55"/>
        <v>-9.1771543414082002E-4</v>
      </c>
      <c r="E149" s="866">
        <f t="shared" si="56"/>
        <v>0.99591701004513444</v>
      </c>
      <c r="F149" s="864">
        <f t="shared" si="57"/>
        <v>0.23897738880759778</v>
      </c>
      <c r="G149" s="877">
        <f t="shared" si="57"/>
        <v>0.24073355864590837</v>
      </c>
      <c r="H149" s="886">
        <f t="shared" si="58"/>
        <v>-1.7561698383105895E-3</v>
      </c>
      <c r="I149" s="887">
        <f t="shared" si="59"/>
        <v>-1.512956617147948E-2</v>
      </c>
      <c r="J149" s="878">
        <f t="shared" si="60"/>
        <v>0.93669038628729684</v>
      </c>
      <c r="K149" s="868">
        <f t="shared" si="61"/>
        <v>0.21324417474298168</v>
      </c>
      <c r="L149" s="879">
        <f t="shared" si="62"/>
        <v>1.0603647893136614E-2</v>
      </c>
      <c r="M149" s="880">
        <f t="shared" si="63"/>
        <v>1.0497253812720415</v>
      </c>
    </row>
    <row r="150" spans="1:13">
      <c r="A150" s="479" t="s">
        <v>20</v>
      </c>
      <c r="B150" s="445">
        <f t="shared" si="54"/>
        <v>0.33433802187988387</v>
      </c>
      <c r="C150" s="379">
        <f t="shared" si="54"/>
        <v>0.34007015199599128</v>
      </c>
      <c r="D150" s="379">
        <f t="shared" si="55"/>
        <v>-5.7321301161074034E-3</v>
      </c>
      <c r="E150" s="379">
        <f t="shared" si="56"/>
        <v>0.98314427160847984</v>
      </c>
      <c r="F150" s="445">
        <f t="shared" si="57"/>
        <v>0.34846507405095606</v>
      </c>
      <c r="G150" s="274">
        <f t="shared" si="57"/>
        <v>0.35707356046339095</v>
      </c>
      <c r="H150" s="283">
        <f t="shared" si="58"/>
        <v>-8.6084864124348903E-3</v>
      </c>
      <c r="I150" s="316">
        <f t="shared" si="59"/>
        <v>-1.4127052171072185E-2</v>
      </c>
      <c r="J150" s="275">
        <f t="shared" si="60"/>
        <v>0.9594592020174556</v>
      </c>
      <c r="K150" s="447">
        <f t="shared" si="61"/>
        <v>0.30174953405879873</v>
      </c>
      <c r="L150" s="463">
        <f t="shared" si="62"/>
        <v>3.2588487821085144E-2</v>
      </c>
      <c r="M150" s="433">
        <f t="shared" si="63"/>
        <v>1.1079984694018947</v>
      </c>
    </row>
    <row r="151" spans="1:13" s="3" customFormat="1">
      <c r="A151" s="481" t="s">
        <v>21</v>
      </c>
      <c r="B151" s="483">
        <f t="shared" si="54"/>
        <v>0.64632019532612484</v>
      </c>
      <c r="C151" s="385">
        <f t="shared" si="54"/>
        <v>0.64021625392396231</v>
      </c>
      <c r="D151" s="385">
        <f t="shared" si="55"/>
        <v>6.1039414021625271E-3</v>
      </c>
      <c r="E151" s="385">
        <f t="shared" si="56"/>
        <v>1.0095341868700627</v>
      </c>
      <c r="F151" s="483">
        <f t="shared" si="57"/>
        <v>0.65154264972776765</v>
      </c>
      <c r="G151" s="276">
        <f t="shared" si="57"/>
        <v>0.64111812443642913</v>
      </c>
      <c r="H151" s="288">
        <f t="shared" si="58"/>
        <v>1.0424525291338527E-2</v>
      </c>
      <c r="I151" s="317">
        <f t="shared" si="59"/>
        <v>-5.2224544016428176E-3</v>
      </c>
      <c r="J151" s="277">
        <f t="shared" si="60"/>
        <v>0.99198447806321677</v>
      </c>
      <c r="K151" s="449">
        <f t="shared" si="61"/>
        <v>0.55149617258176753</v>
      </c>
      <c r="L151" s="465">
        <f t="shared" si="62"/>
        <v>9.4824022744357306E-2</v>
      </c>
      <c r="M151" s="435">
        <f t="shared" si="63"/>
        <v>1.1719395844588536</v>
      </c>
    </row>
    <row r="152" spans="1:13" s="3" customFormat="1">
      <c r="A152" s="481" t="s">
        <v>25</v>
      </c>
      <c r="B152" s="483">
        <f t="shared" si="54"/>
        <v>0.20510483135824978</v>
      </c>
      <c r="C152" s="385">
        <f t="shared" si="54"/>
        <v>0.21896080218778485</v>
      </c>
      <c r="D152" s="385">
        <f t="shared" si="55"/>
        <v>-1.3855970829535075E-2</v>
      </c>
      <c r="E152" s="385">
        <f t="shared" si="56"/>
        <v>0.9367194004995838</v>
      </c>
      <c r="F152" s="483">
        <f t="shared" si="57"/>
        <v>0.23266635644485806</v>
      </c>
      <c r="G152" s="276">
        <f t="shared" si="57"/>
        <v>0.25042492917847026</v>
      </c>
      <c r="H152" s="288">
        <f t="shared" si="58"/>
        <v>-1.7758572733612199E-2</v>
      </c>
      <c r="I152" s="317">
        <f t="shared" si="59"/>
        <v>-2.7561525086608279E-2</v>
      </c>
      <c r="J152" s="277">
        <f t="shared" si="60"/>
        <v>0.88154056517775758</v>
      </c>
      <c r="K152" s="449">
        <f t="shared" si="61"/>
        <v>0.18641810918774968</v>
      </c>
      <c r="L152" s="465">
        <f t="shared" si="62"/>
        <v>1.8686722170500103E-2</v>
      </c>
      <c r="M152" s="435">
        <f t="shared" si="63"/>
        <v>1.1002409167860399</v>
      </c>
    </row>
    <row r="153" spans="1:13" s="3" customFormat="1">
      <c r="A153" s="350" t="s">
        <v>47</v>
      </c>
      <c r="B153" s="484">
        <f t="shared" si="54"/>
        <v>2.9473684210526319E-2</v>
      </c>
      <c r="C153" s="388">
        <f t="shared" si="54"/>
        <v>2.9473684210526319E-2</v>
      </c>
      <c r="D153" s="388">
        <f t="shared" si="55"/>
        <v>0</v>
      </c>
      <c r="E153" s="388">
        <f t="shared" si="56"/>
        <v>1</v>
      </c>
      <c r="F153" s="484">
        <f t="shared" si="57"/>
        <v>3.4938621340887627E-2</v>
      </c>
      <c r="G153" s="278">
        <f t="shared" si="57"/>
        <v>3.4938621340887627E-2</v>
      </c>
      <c r="H153" s="292">
        <f t="shared" si="58"/>
        <v>0</v>
      </c>
      <c r="I153" s="318">
        <f t="shared" si="59"/>
        <v>-5.4649371303613081E-3</v>
      </c>
      <c r="J153" s="271">
        <f t="shared" si="60"/>
        <v>0.84358463726884791</v>
      </c>
      <c r="K153" s="450">
        <f t="shared" si="61"/>
        <v>3.2387759660486931E-2</v>
      </c>
      <c r="L153" s="466">
        <f t="shared" si="62"/>
        <v>-2.9140754499606125E-3</v>
      </c>
      <c r="M153" s="436">
        <f t="shared" si="63"/>
        <v>0.91002540834845747</v>
      </c>
    </row>
    <row r="154" spans="1:13">
      <c r="A154" s="479" t="s">
        <v>24</v>
      </c>
      <c r="B154" s="445">
        <f t="shared" si="54"/>
        <v>0.1502773925104022</v>
      </c>
      <c r="C154" s="379">
        <f t="shared" si="54"/>
        <v>0.14718826405867971</v>
      </c>
      <c r="D154" s="379">
        <f t="shared" si="55"/>
        <v>3.0891284517224893E-3</v>
      </c>
      <c r="E154" s="379">
        <f t="shared" si="56"/>
        <v>1.0209876002783138</v>
      </c>
      <c r="F154" s="445">
        <f t="shared" si="57"/>
        <v>0.16082626337144965</v>
      </c>
      <c r="G154" s="274">
        <f t="shared" si="57"/>
        <v>0.15710059171597629</v>
      </c>
      <c r="H154" s="283">
        <f t="shared" si="58"/>
        <v>3.725671655473356E-3</v>
      </c>
      <c r="I154" s="316">
        <f t="shared" si="59"/>
        <v>-1.0548870861047444E-2</v>
      </c>
      <c r="J154" s="275">
        <f t="shared" si="60"/>
        <v>0.93440828232958806</v>
      </c>
      <c r="K154" s="447">
        <f t="shared" si="61"/>
        <v>0.15038179834813775</v>
      </c>
      <c r="L154" s="463">
        <f t="shared" si="62"/>
        <v>-1.0440583773554946E-4</v>
      </c>
      <c r="M154" s="433">
        <f t="shared" si="63"/>
        <v>0.99930572822720309</v>
      </c>
    </row>
    <row r="155" spans="1:13" s="102" customFormat="1">
      <c r="A155" s="479" t="s">
        <v>26</v>
      </c>
      <c r="B155" s="445">
        <f t="shared" si="54"/>
        <v>0.17794050343249429</v>
      </c>
      <c r="C155" s="379">
        <f t="shared" si="54"/>
        <v>0.17496535796766746</v>
      </c>
      <c r="D155" s="379">
        <f t="shared" si="55"/>
        <v>2.9751454648268283E-3</v>
      </c>
      <c r="E155" s="379">
        <f t="shared" si="56"/>
        <v>1.017004197284451</v>
      </c>
      <c r="F155" s="445">
        <f t="shared" si="57"/>
        <v>0.19281237759498629</v>
      </c>
      <c r="G155" s="274">
        <f t="shared" si="57"/>
        <v>0.18884077937413896</v>
      </c>
      <c r="H155" s="283">
        <f t="shared" si="58"/>
        <v>3.9715982208473333E-3</v>
      </c>
      <c r="I155" s="316">
        <f t="shared" si="59"/>
        <v>-1.4871874162491999E-2</v>
      </c>
      <c r="J155" s="275">
        <f t="shared" si="60"/>
        <v>0.92286867498863978</v>
      </c>
      <c r="K155" s="447">
        <f t="shared" si="61"/>
        <v>0.17779413310903164</v>
      </c>
      <c r="L155" s="463">
        <f t="shared" si="62"/>
        <v>1.4637032346265233E-4</v>
      </c>
      <c r="M155" s="433">
        <f t="shared" si="63"/>
        <v>1.0008232573308418</v>
      </c>
    </row>
    <row r="156" spans="1:13" s="574" customFormat="1">
      <c r="A156" s="574" t="s">
        <v>99</v>
      </c>
      <c r="B156" s="575">
        <f>(B127-B135)/(B87-B95)</f>
        <v>0.33201530612244895</v>
      </c>
      <c r="C156" s="576">
        <f>(C127-C135)/(C87-C95)</f>
        <v>0.33517558030779698</v>
      </c>
      <c r="D156" s="576">
        <f t="shared" si="55"/>
        <v>-3.1602741853480332E-3</v>
      </c>
      <c r="E156" s="576">
        <f t="shared" si="56"/>
        <v>0.99057128749521095</v>
      </c>
      <c r="F156" s="575">
        <f>(F127-F135)/(F87-F95)</f>
        <v>0.33485533652368621</v>
      </c>
      <c r="G156" s="577">
        <f>(G127-G135)/(G87-G95)</f>
        <v>0.34170876345266865</v>
      </c>
      <c r="H156" s="578">
        <f>F156-G156</f>
        <v>-6.8534269289824423E-3</v>
      </c>
      <c r="I156" s="577">
        <f>B156-F156</f>
        <v>-2.840030401237259E-3</v>
      </c>
      <c r="J156" s="578">
        <f>B156/F156</f>
        <v>0.9915186347910081</v>
      </c>
      <c r="K156" s="575">
        <f>(K127-K135)/(K87-K95)</f>
        <v>0.27731935263277863</v>
      </c>
      <c r="L156" s="580">
        <f>B156-K156</f>
        <v>5.4695953489670324E-2</v>
      </c>
      <c r="M156" s="581">
        <f>B156/K156</f>
        <v>1.197230928784468</v>
      </c>
    </row>
    <row r="157" spans="1:13" s="3" customFormat="1">
      <c r="A157" s="481" t="s">
        <v>55</v>
      </c>
      <c r="B157" s="483">
        <f t="shared" ref="B157:C159" si="64">B138/(B98+B38)</f>
        <v>4.8996458087367183E-2</v>
      </c>
      <c r="C157" s="385">
        <f t="shared" si="64"/>
        <v>5.1056338028169015E-2</v>
      </c>
      <c r="D157" s="385">
        <f t="shared" si="55"/>
        <v>-2.0598799408018328E-3</v>
      </c>
      <c r="E157" s="385">
        <f t="shared" si="56"/>
        <v>0.95965476529739857</v>
      </c>
      <c r="F157" s="483">
        <f t="shared" ref="F157:G159" si="65">F138/(F98+F38)</f>
        <v>4.8645320197044345E-2</v>
      </c>
      <c r="G157" s="276">
        <f t="shared" si="65"/>
        <v>4.7445255474452566E-2</v>
      </c>
      <c r="H157" s="288">
        <f t="shared" si="58"/>
        <v>1.2000647225917788E-3</v>
      </c>
      <c r="I157" s="317">
        <f t="shared" si="59"/>
        <v>3.5113789032283765E-4</v>
      </c>
      <c r="J157" s="277">
        <f t="shared" si="60"/>
        <v>1.0072183282770164</v>
      </c>
      <c r="K157" s="449">
        <f>K138/(K98+K38)</f>
        <v>6.7766647024160284E-2</v>
      </c>
      <c r="L157" s="465">
        <f t="shared" si="62"/>
        <v>-1.8770188936793102E-2</v>
      </c>
      <c r="M157" s="435">
        <f t="shared" si="63"/>
        <v>0.72301729890662703</v>
      </c>
    </row>
    <row r="158" spans="1:13" s="3" customFormat="1">
      <c r="A158" s="481" t="s">
        <v>36</v>
      </c>
      <c r="B158" s="483">
        <f t="shared" si="64"/>
        <v>8.2621082621082614E-2</v>
      </c>
      <c r="C158" s="385">
        <f t="shared" si="64"/>
        <v>8.2621082621082614E-2</v>
      </c>
      <c r="D158" s="385">
        <f t="shared" si="55"/>
        <v>0</v>
      </c>
      <c r="E158" s="385">
        <f t="shared" si="56"/>
        <v>1</v>
      </c>
      <c r="F158" s="483">
        <f t="shared" si="65"/>
        <v>6.9364161849710976E-2</v>
      </c>
      <c r="G158" s="276">
        <f t="shared" si="65"/>
        <v>6.9364161849710976E-2</v>
      </c>
      <c r="H158" s="288">
        <f t="shared" si="58"/>
        <v>0</v>
      </c>
      <c r="I158" s="317">
        <f t="shared" si="59"/>
        <v>1.3256920771371639E-2</v>
      </c>
      <c r="J158" s="277">
        <f t="shared" si="60"/>
        <v>1.1911206077872745</v>
      </c>
      <c r="K158" s="449">
        <f>K139/(K99+K39)</f>
        <v>7.6923076923076927E-2</v>
      </c>
      <c r="L158" s="465">
        <f t="shared" si="62"/>
        <v>5.698005698005687E-3</v>
      </c>
      <c r="M158" s="435">
        <f t="shared" si="63"/>
        <v>1.074074074074074</v>
      </c>
    </row>
    <row r="159" spans="1:13" s="3" customFormat="1">
      <c r="A159" s="350" t="s">
        <v>37</v>
      </c>
      <c r="B159" s="484">
        <f t="shared" si="64"/>
        <v>1.8907563025210083E-2</v>
      </c>
      <c r="C159" s="388">
        <f t="shared" si="64"/>
        <v>1.8907563025210083E-2</v>
      </c>
      <c r="D159" s="388">
        <f t="shared" si="55"/>
        <v>0</v>
      </c>
      <c r="E159" s="388">
        <f t="shared" si="56"/>
        <v>1</v>
      </c>
      <c r="F159" s="484">
        <f t="shared" si="65"/>
        <v>2.5586353944562896E-2</v>
      </c>
      <c r="G159" s="278">
        <f t="shared" si="65"/>
        <v>2.5586353944562896E-2</v>
      </c>
      <c r="H159" s="292">
        <f t="shared" si="58"/>
        <v>0</v>
      </c>
      <c r="I159" s="318">
        <f t="shared" si="59"/>
        <v>-6.678790919352813E-3</v>
      </c>
      <c r="J159" s="271">
        <f t="shared" si="60"/>
        <v>0.73897058823529416</v>
      </c>
      <c r="K159" s="450">
        <f>K140/(K100+K40)</f>
        <v>2.2573363431151246E-2</v>
      </c>
      <c r="L159" s="466">
        <f t="shared" si="62"/>
        <v>-3.6658004059411629E-3</v>
      </c>
      <c r="M159" s="436">
        <f t="shared" si="63"/>
        <v>0.83760504201680652</v>
      </c>
    </row>
  </sheetData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USDA Reports vs Trade Estimates</vt:lpstr>
      <vt:lpstr>World Wheat S-D</vt:lpstr>
      <vt:lpstr>World Corn S-D</vt:lpstr>
      <vt:lpstr>World Coarse Grain S-D</vt:lpstr>
      <vt:lpstr>World Soybean S-D</vt:lpstr>
    </vt:vector>
  </TitlesOfParts>
  <Company>Midstate Mills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dbaldwin</dc:creator>
  <cp:lastModifiedBy>Dan O'Brien</cp:lastModifiedBy>
  <cp:lastPrinted>2016-01-12T21:51:17Z</cp:lastPrinted>
  <dcterms:created xsi:type="dcterms:W3CDTF">2007-09-11T14:34:55Z</dcterms:created>
  <dcterms:modified xsi:type="dcterms:W3CDTF">2017-09-12T20:03:29Z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