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Rianto\Tonsor\LimitStocker\"/>
    </mc:Choice>
  </mc:AlternateContent>
  <bookViews>
    <workbookView xWindow="5880" yWindow="2100" windowWidth="19485" windowHeight="14295" tabRatio="548"/>
  </bookViews>
  <sheets>
    <sheet name="Introduction" sheetId="8" r:id="rId1"/>
    <sheet name="Limit Fed Stocker Calves" sheetId="1" r:id="rId2"/>
    <sheet name="Ad Lib Fed Stocker Calves" sheetId="3" r:id="rId3"/>
    <sheet name="Feed" sheetId="7" r:id="rId4"/>
    <sheet name="Seasonality" sheetId="6" r:id="rId5"/>
    <sheet name="Summary" sheetId="9" r:id="rId6"/>
  </sheets>
  <externalReferences>
    <externalReference r:id="rId7"/>
  </externalReferences>
  <definedNames>
    <definedName name="price_selections">[1]Prices!$A$1:$A$2</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N4" i="6" l="1"/>
  <c r="B9" i="3"/>
  <c r="N3" i="6"/>
  <c r="B8" i="3"/>
  <c r="B9" i="1"/>
  <c r="B8" i="1"/>
  <c r="J9" i="1"/>
  <c r="J10" i="1"/>
  <c r="E8" i="1"/>
  <c r="J8" i="1"/>
  <c r="J12" i="1"/>
  <c r="B8" i="7"/>
  <c r="F5" i="7"/>
  <c r="F6" i="7"/>
  <c r="F7" i="7"/>
  <c r="F8" i="7"/>
  <c r="B15" i="1"/>
  <c r="E15" i="1"/>
  <c r="J15" i="1"/>
  <c r="B12" i="7"/>
  <c r="F9" i="7"/>
  <c r="F10" i="7"/>
  <c r="F11" i="7"/>
  <c r="F12" i="7"/>
  <c r="B16" i="1"/>
  <c r="E16" i="1"/>
  <c r="J16" i="1"/>
  <c r="F13" i="7"/>
  <c r="B17" i="1"/>
  <c r="E17" i="1"/>
  <c r="J17" i="1"/>
  <c r="J18" i="1"/>
  <c r="J19" i="1"/>
  <c r="J20" i="1"/>
  <c r="J27" i="1"/>
  <c r="J35" i="1"/>
  <c r="J37" i="1"/>
  <c r="J40" i="1"/>
  <c r="F3" i="9"/>
  <c r="J9" i="3"/>
  <c r="J10" i="3"/>
  <c r="E8" i="3"/>
  <c r="J8" i="3"/>
  <c r="J12" i="3"/>
  <c r="E17" i="3"/>
  <c r="B17" i="3"/>
  <c r="J17" i="3"/>
  <c r="B15" i="3"/>
  <c r="E15" i="3"/>
  <c r="J15" i="3"/>
  <c r="B16" i="3"/>
  <c r="E16" i="3"/>
  <c r="J16" i="3"/>
  <c r="J18" i="3"/>
  <c r="J19" i="3"/>
  <c r="J26" i="3"/>
  <c r="J34" i="3"/>
  <c r="J36" i="3"/>
  <c r="J39" i="3"/>
  <c r="F2" i="9"/>
  <c r="J39" i="1"/>
  <c r="E3" i="9"/>
  <c r="J38" i="3"/>
  <c r="E2" i="9"/>
  <c r="D3" i="9"/>
  <c r="D2" i="9"/>
  <c r="C3" i="9"/>
  <c r="C2" i="9"/>
  <c r="B3" i="9"/>
  <c r="B2" i="9"/>
  <c r="F4" i="9"/>
  <c r="E4" i="9"/>
  <c r="D4" i="9"/>
  <c r="C4" i="9"/>
  <c r="B4" i="9"/>
  <c r="D8" i="7"/>
  <c r="D12" i="7"/>
  <c r="J5" i="3"/>
  <c r="J5" i="1"/>
</calcChain>
</file>

<file path=xl/sharedStrings.xml><?xml version="1.0" encoding="utf-8"?>
<sst xmlns="http://schemas.openxmlformats.org/spreadsheetml/2006/main" count="204" uniqueCount="89">
  <si>
    <t>Production Efficiency Information</t>
  </si>
  <si>
    <t>Death Loss</t>
  </si>
  <si>
    <t>CWT Produced</t>
  </si>
  <si>
    <t>Days on Feed</t>
  </si>
  <si>
    <t>Average Daily Gain</t>
  </si>
  <si>
    <t>Gross Return</t>
  </si>
  <si>
    <t>Price</t>
  </si>
  <si>
    <t>Unit</t>
  </si>
  <si>
    <t>Qty</t>
  </si>
  <si>
    <t>Total per Year</t>
  </si>
  <si>
    <t>per cwt</t>
  </si>
  <si>
    <t>x</t>
  </si>
  <si>
    <t>lbs</t>
  </si>
  <si>
    <t>=</t>
  </si>
  <si>
    <t>Purchase price</t>
  </si>
  <si>
    <t>Other</t>
  </si>
  <si>
    <t>Total Gross Return</t>
  </si>
  <si>
    <t>Variable Costs</t>
  </si>
  <si>
    <t>Harvested Forage</t>
  </si>
  <si>
    <t xml:space="preserve"> =</t>
  </si>
  <si>
    <t>Grain/Protein Supplements</t>
  </si>
  <si>
    <t>total lbs</t>
  </si>
  <si>
    <t>Mineral</t>
  </si>
  <si>
    <t>Other Feed</t>
  </si>
  <si>
    <t>per unit</t>
  </si>
  <si>
    <t>units</t>
  </si>
  <si>
    <t>Labor</t>
  </si>
  <si>
    <t>per hour</t>
  </si>
  <si>
    <t>hours</t>
  </si>
  <si>
    <t>Vet Medicine/Drugs</t>
  </si>
  <si>
    <t>Marketing costs</t>
  </si>
  <si>
    <t>Utilities,Gas, Fuel, Oil</t>
  </si>
  <si>
    <t>Machinery, Facility/Equip. Repairs</t>
  </si>
  <si>
    <t>Cash Interest Paid</t>
  </si>
  <si>
    <t>Other variable costs</t>
  </si>
  <si>
    <t xml:space="preserve">  Total Variable Costs</t>
  </si>
  <si>
    <t>Fixed Costs</t>
  </si>
  <si>
    <t>Depreciation</t>
  </si>
  <si>
    <t>Taxes</t>
  </si>
  <si>
    <t>Farm/Livestock Insurance</t>
  </si>
  <si>
    <t>Opportunity Cost of Investment</t>
  </si>
  <si>
    <t>Other fixed costs</t>
  </si>
  <si>
    <t xml:space="preserve">  Total Fixed Costs</t>
  </si>
  <si>
    <t>Total Costs</t>
  </si>
  <si>
    <t>Income Over Variable Costs</t>
  </si>
  <si>
    <t xml:space="preserve">Income Over Total Costs </t>
  </si>
  <si>
    <t>Anticipated Increase in Average Daily Gain</t>
  </si>
  <si>
    <t>Anticipated Increase in Feed Cost</t>
  </si>
  <si>
    <t>per head</t>
  </si>
  <si>
    <t>Fed Animal Sale Price</t>
  </si>
  <si>
    <t xml:space="preserve">January </t>
  </si>
  <si>
    <t>February</t>
  </si>
  <si>
    <t>March</t>
  </si>
  <si>
    <t>April</t>
  </si>
  <si>
    <t>May</t>
  </si>
  <si>
    <t>June</t>
  </si>
  <si>
    <t>July</t>
  </si>
  <si>
    <t>August</t>
  </si>
  <si>
    <t>September</t>
  </si>
  <si>
    <t>October</t>
  </si>
  <si>
    <t>November</t>
  </si>
  <si>
    <t>December</t>
  </si>
  <si>
    <t>Fed Steer Price</t>
  </si>
  <si>
    <t>3 Year Average</t>
  </si>
  <si>
    <t>Annual</t>
  </si>
  <si>
    <t>Prairie/Brome Hay</t>
  </si>
  <si>
    <t>lbs/day</t>
  </si>
  <si>
    <t>Silage</t>
  </si>
  <si>
    <t>Alfalfa</t>
  </si>
  <si>
    <t>Total Harvested Forage</t>
  </si>
  <si>
    <t>Corn</t>
  </si>
  <si>
    <t>DDG's</t>
  </si>
  <si>
    <t>Soybean Meal</t>
  </si>
  <si>
    <t>Total Grain/Protein Supplements</t>
  </si>
  <si>
    <t>Salt and Mineral</t>
  </si>
  <si>
    <t>Prices</t>
  </si>
  <si>
    <t>$/ton</t>
  </si>
  <si>
    <t>$/lb</t>
  </si>
  <si>
    <t>per lb</t>
  </si>
  <si>
    <t>Per Animal Unit</t>
  </si>
  <si>
    <t>KSU Feedlot Budget Sheet for Selling Live</t>
  </si>
  <si>
    <t>Feed Quantity and Prices</t>
  </si>
  <si>
    <t>700-900# Feeder Steer Price</t>
  </si>
  <si>
    <t>Total Variable Costs</t>
  </si>
  <si>
    <t>Total Fixed Costs</t>
  </si>
  <si>
    <t>Income Over Total Costs</t>
  </si>
  <si>
    <t xml:space="preserve">Ad Libitum </t>
  </si>
  <si>
    <t>Limit Fed</t>
  </si>
  <si>
    <t>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</si>
</sst>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
    <numFmt numFmtId="166" formatCode="0.000"/>
  </numFmts>
  <fonts count="33">
    <font>
      <sz val="12"/>
      <color theme="1"/>
      <name val="Calibri"/>
      <family val="2"/>
      <scheme val="minor"/>
    </font>
    <font>
      <sz val="12"/>
      <color theme="1"/>
      <name val="Calibri"/>
      <family val="2"/>
      <scheme val="minor"/>
    </font>
    <font>
      <b/>
      <i/>
      <sz val="11"/>
      <color rgb="FF7030A0"/>
      <name val="Calibri"/>
      <family val="2"/>
      <scheme val="minor"/>
    </font>
    <font>
      <b/>
      <sz val="11"/>
      <color rgb="FF7030A0"/>
      <name val="Calibri"/>
      <family val="2"/>
      <scheme val="minor"/>
    </font>
    <font>
      <b/>
      <u/>
      <sz val="11"/>
      <color theme="1"/>
      <name val="Calibri"/>
      <family val="2"/>
      <scheme val="minor"/>
    </font>
    <font>
      <b/>
      <sz val="11"/>
      <color rgb="FF0070C0"/>
      <name val="Calibri"/>
      <family val="2"/>
      <scheme val="minor"/>
    </font>
    <font>
      <b/>
      <sz val="11"/>
      <color theme="1"/>
      <name val="Calibri"/>
      <family val="2"/>
      <scheme val="minor"/>
    </font>
    <font>
      <sz val="11"/>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b/>
      <i/>
      <sz val="11"/>
      <color rgb="FF7030A0"/>
      <name val="Calibri"/>
      <family val="2"/>
    </font>
    <font>
      <b/>
      <sz val="11"/>
      <color rgb="FF7030A0"/>
      <name val="Calibri"/>
      <family val="2"/>
    </font>
    <font>
      <sz val="12"/>
      <color theme="1"/>
      <name val="Calibri"/>
      <family val="2"/>
    </font>
    <font>
      <b/>
      <u/>
      <sz val="11"/>
      <color theme="1"/>
      <name val="Calibri"/>
      <family val="2"/>
    </font>
    <font>
      <b/>
      <sz val="11"/>
      <color rgb="FF0070C0"/>
      <name val="Calibri"/>
      <family val="2"/>
    </font>
    <font>
      <b/>
      <sz val="11"/>
      <color theme="1"/>
      <name val="Calibri"/>
      <family val="2"/>
    </font>
    <font>
      <sz val="11"/>
      <name val="Calibri"/>
      <family val="2"/>
    </font>
    <font>
      <i/>
      <sz val="11"/>
      <color theme="1"/>
      <name val="Calibri"/>
      <family val="2"/>
    </font>
    <font>
      <b/>
      <i/>
      <sz val="11"/>
      <color theme="1"/>
      <name val="Calibri"/>
      <family val="2"/>
    </font>
    <font>
      <sz val="11"/>
      <color theme="1"/>
      <name val="Calibri"/>
      <family val="2"/>
    </font>
    <font>
      <b/>
      <sz val="12"/>
      <color theme="1"/>
      <name val="Calibri"/>
      <family val="2"/>
    </font>
    <font>
      <i/>
      <sz val="12"/>
      <color theme="1"/>
      <name val="Calibri"/>
      <family val="2"/>
      <scheme val="minor"/>
    </font>
    <font>
      <i/>
      <sz val="12"/>
      <color rgb="FF000000"/>
      <name val="Calibri"/>
      <family val="2"/>
      <scheme val="minor"/>
    </font>
    <font>
      <b/>
      <sz val="12"/>
      <color rgb="FF000000"/>
      <name val="Calibri"/>
      <family val="2"/>
      <scheme val="minor"/>
    </font>
    <font>
      <sz val="12"/>
      <color rgb="FF000000"/>
      <name val="Calibri"/>
      <family val="2"/>
      <scheme val="minor"/>
    </font>
    <font>
      <b/>
      <sz val="12"/>
      <color rgb="FF0070C0"/>
      <name val="Calibri"/>
      <family val="2"/>
      <scheme val="minor"/>
    </font>
    <font>
      <sz val="12"/>
      <name val="Calibri"/>
      <family val="2"/>
      <scheme val="minor"/>
    </font>
    <font>
      <b/>
      <sz val="14"/>
      <color rgb="FF7030A0"/>
      <name val="Calibri (Body)"/>
    </font>
    <font>
      <i/>
      <sz val="12"/>
      <color rgb="FF000000"/>
      <name val="Calibri"/>
      <family val="2"/>
    </font>
    <font>
      <b/>
      <sz val="13"/>
      <color theme="1"/>
      <name val="Calibri"/>
      <family val="2"/>
      <scheme val="minor"/>
    </font>
    <font>
      <b/>
      <sz val="11"/>
      <color theme="4"/>
      <name val="Calibri"/>
      <family val="2"/>
      <scheme val="minor"/>
    </font>
    <font>
      <b/>
      <sz val="11"/>
      <color theme="4"/>
      <name val="Calibri"/>
      <family val="2"/>
    </font>
  </fonts>
  <fills count="4">
    <fill>
      <patternFill patternType="none"/>
    </fill>
    <fill>
      <patternFill patternType="gray125"/>
    </fill>
    <fill>
      <patternFill patternType="solid">
        <fgColor theme="2"/>
        <bgColor indexed="64"/>
      </patternFill>
    </fill>
    <fill>
      <patternFill patternType="solid">
        <fgColor theme="2"/>
        <bgColor rgb="FF000000"/>
      </patternFill>
    </fill>
  </fills>
  <borders count="21">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s>
  <cellStyleXfs count="2">
    <xf numFmtId="0" fontId="0" fillId="0" borderId="0"/>
    <xf numFmtId="44" fontId="1" fillId="0" borderId="0" applyFont="0" applyFill="0" applyBorder="0" applyAlignment="0" applyProtection="0"/>
  </cellStyleXfs>
  <cellXfs count="176">
    <xf numFmtId="0" fontId="0" fillId="0" borderId="0" xfId="0"/>
    <xf numFmtId="0" fontId="2" fillId="0" borderId="0" xfId="0" applyFont="1" applyFill="1" applyAlignment="1">
      <alignment horizontal="right"/>
    </xf>
    <xf numFmtId="0" fontId="3" fillId="0" borderId="0" xfId="0" applyFont="1" applyFill="1"/>
    <xf numFmtId="0" fontId="0" fillId="0" borderId="0" xfId="0" applyFill="1"/>
    <xf numFmtId="0" fontId="0" fillId="0" borderId="0" xfId="0" applyFill="1" applyAlignment="1">
      <alignment horizontal="center"/>
    </xf>
    <xf numFmtId="0" fontId="4" fillId="0" borderId="0" xfId="0" applyFont="1"/>
    <xf numFmtId="0" fontId="0" fillId="0" borderId="0" xfId="0" applyAlignment="1">
      <alignment horizontal="center"/>
    </xf>
    <xf numFmtId="164" fontId="5" fillId="0" borderId="0" xfId="0" applyNumberFormat="1" applyFont="1" applyAlignment="1" applyProtection="1">
      <alignment horizontal="center"/>
      <protection locked="0"/>
    </xf>
    <xf numFmtId="0" fontId="5" fillId="0" borderId="0" xfId="0" applyFont="1"/>
    <xf numFmtId="165" fontId="5" fillId="0" borderId="0" xfId="0" applyNumberFormat="1" applyFont="1" applyAlignment="1" applyProtection="1">
      <alignment horizontal="center"/>
      <protection locked="0"/>
    </xf>
    <xf numFmtId="0" fontId="0" fillId="0" borderId="0" xfId="0" applyAlignment="1">
      <alignment horizontal="center"/>
    </xf>
    <xf numFmtId="165" fontId="5" fillId="0" borderId="0" xfId="0" applyNumberFormat="1" applyFont="1" applyProtection="1">
      <protection locked="0"/>
    </xf>
    <xf numFmtId="166" fontId="0" fillId="0" borderId="0" xfId="0" applyNumberFormat="1"/>
    <xf numFmtId="0" fontId="6" fillId="0" borderId="1" xfId="0" applyFont="1" applyBorder="1" applyAlignment="1">
      <alignment horizontal="center" vertical="center" wrapText="1"/>
    </xf>
    <xf numFmtId="0" fontId="8" fillId="0" borderId="0" xfId="0" applyFont="1"/>
    <xf numFmtId="1" fontId="7" fillId="0" borderId="0" xfId="0" applyNumberFormat="1" applyFont="1" applyAlignment="1">
      <alignment horizontal="center"/>
    </xf>
    <xf numFmtId="2" fontId="0" fillId="0" borderId="0" xfId="0" applyNumberFormat="1"/>
    <xf numFmtId="2" fontId="0" fillId="0" borderId="0" xfId="0" applyNumberFormat="1" applyAlignment="1">
      <alignment horizontal="center"/>
    </xf>
    <xf numFmtId="44" fontId="0" fillId="0" borderId="0" xfId="0" applyNumberFormat="1"/>
    <xf numFmtId="44" fontId="7" fillId="0" borderId="0" xfId="1" applyFont="1" applyAlignment="1" applyProtection="1">
      <alignment horizontal="center"/>
    </xf>
    <xf numFmtId="1" fontId="5" fillId="0" borderId="0" xfId="0" applyNumberFormat="1" applyFont="1" applyAlignment="1" applyProtection="1">
      <alignment horizontal="center"/>
      <protection locked="0"/>
    </xf>
    <xf numFmtId="44" fontId="5" fillId="0" borderId="0" xfId="1" applyFont="1" applyAlignment="1">
      <alignment horizontal="center"/>
    </xf>
    <xf numFmtId="1" fontId="5" fillId="0" borderId="0" xfId="0" applyNumberFormat="1" applyFont="1" applyAlignment="1">
      <alignment horizontal="center"/>
    </xf>
    <xf numFmtId="165" fontId="5" fillId="0" borderId="0" xfId="0" applyNumberFormat="1" applyFont="1" applyAlignment="1">
      <alignment horizontal="center"/>
    </xf>
    <xf numFmtId="0" fontId="9" fillId="0" borderId="1" xfId="0" applyFont="1" applyBorder="1"/>
    <xf numFmtId="0" fontId="0" fillId="0" borderId="1" xfId="0" applyBorder="1"/>
    <xf numFmtId="0" fontId="0" fillId="0" borderId="1" xfId="0" applyBorder="1" applyAlignment="1">
      <alignment horizontal="center"/>
    </xf>
    <xf numFmtId="44" fontId="6" fillId="0" borderId="1" xfId="0" applyNumberFormat="1" applyFont="1" applyBorder="1"/>
    <xf numFmtId="0" fontId="9" fillId="0" borderId="0" xfId="0" applyFont="1"/>
    <xf numFmtId="0" fontId="0" fillId="0" borderId="0" xfId="0" applyAlignment="1">
      <alignment horizontal="left"/>
    </xf>
    <xf numFmtId="165" fontId="7" fillId="0" borderId="0" xfId="0" applyNumberFormat="1" applyFont="1" applyAlignment="1">
      <alignment horizontal="center"/>
    </xf>
    <xf numFmtId="44" fontId="5" fillId="0" borderId="0" xfId="1" applyFont="1" applyAlignment="1" applyProtection="1">
      <alignment horizontal="center"/>
      <protection locked="0"/>
    </xf>
    <xf numFmtId="44" fontId="5" fillId="0" borderId="0" xfId="0" applyNumberFormat="1" applyFont="1" applyFill="1" applyProtection="1">
      <protection locked="0"/>
    </xf>
    <xf numFmtId="0" fontId="8" fillId="0" borderId="1" xfId="0" applyFont="1" applyBorder="1"/>
    <xf numFmtId="165" fontId="5" fillId="0" borderId="1" xfId="0" applyNumberFormat="1" applyFont="1" applyBorder="1" applyAlignment="1">
      <alignment horizontal="center"/>
    </xf>
    <xf numFmtId="2" fontId="0" fillId="0" borderId="1" xfId="0" applyNumberFormat="1" applyBorder="1"/>
    <xf numFmtId="2" fontId="0" fillId="0" borderId="1" xfId="0" applyNumberFormat="1" applyBorder="1" applyAlignment="1">
      <alignment horizontal="center"/>
    </xf>
    <xf numFmtId="44" fontId="5" fillId="0" borderId="1" xfId="0" applyNumberFormat="1" applyFont="1" applyFill="1" applyBorder="1" applyProtection="1">
      <protection locked="0"/>
    </xf>
    <xf numFmtId="44" fontId="6" fillId="0" borderId="0" xfId="0" applyNumberFormat="1" applyFont="1"/>
    <xf numFmtId="0" fontId="0" fillId="0" borderId="0" xfId="0" applyBorder="1"/>
    <xf numFmtId="0" fontId="0" fillId="0" borderId="0" xfId="0" applyBorder="1" applyAlignment="1">
      <alignment horizontal="center"/>
    </xf>
    <xf numFmtId="44" fontId="5" fillId="0" borderId="0" xfId="1" applyFont="1" applyBorder="1" applyAlignment="1" applyProtection="1">
      <alignment horizontal="center"/>
      <protection locked="0"/>
    </xf>
    <xf numFmtId="0" fontId="0" fillId="0" borderId="0" xfId="0" applyFill="1" applyBorder="1"/>
    <xf numFmtId="0" fontId="9" fillId="0" borderId="2" xfId="0" applyFont="1" applyBorder="1"/>
    <xf numFmtId="0" fontId="0" fillId="0" borderId="2" xfId="0" applyBorder="1"/>
    <xf numFmtId="0" fontId="0" fillId="0" borderId="2" xfId="0" applyBorder="1" applyAlignment="1">
      <alignment horizontal="center"/>
    </xf>
    <xf numFmtId="44" fontId="6" fillId="0" borderId="2" xfId="0" applyNumberFormat="1" applyFont="1" applyBorder="1"/>
    <xf numFmtId="0" fontId="6" fillId="0" borderId="0" xfId="0" applyFont="1"/>
    <xf numFmtId="44" fontId="6" fillId="0" borderId="3" xfId="0" applyNumberFormat="1" applyFont="1" applyBorder="1"/>
    <xf numFmtId="0" fontId="0" fillId="0" borderId="0" xfId="0" applyAlignment="1">
      <alignment horizontal="center"/>
    </xf>
    <xf numFmtId="0" fontId="0" fillId="0" borderId="4" xfId="0" applyBorder="1"/>
    <xf numFmtId="0" fontId="11" fillId="0" borderId="0" xfId="0" applyFont="1" applyFill="1" applyAlignment="1">
      <alignment horizontal="right"/>
    </xf>
    <xf numFmtId="0" fontId="12" fillId="0" borderId="0" xfId="0" applyFont="1" applyFill="1"/>
    <xf numFmtId="0" fontId="13" fillId="0" borderId="0" xfId="0" applyFont="1" applyFill="1"/>
    <xf numFmtId="0" fontId="13" fillId="0" borderId="0" xfId="0" applyFont="1" applyFill="1" applyAlignment="1">
      <alignment horizontal="center"/>
    </xf>
    <xf numFmtId="0" fontId="14" fillId="0" borderId="0" xfId="0" applyFont="1"/>
    <xf numFmtId="0" fontId="13" fillId="0" borderId="0" xfId="0" applyFont="1"/>
    <xf numFmtId="0" fontId="13" fillId="0" borderId="0" xfId="0" applyFont="1" applyAlignment="1">
      <alignment horizontal="center"/>
    </xf>
    <xf numFmtId="164" fontId="15" fillId="0" borderId="0" xfId="0" applyNumberFormat="1" applyFont="1" applyAlignment="1" applyProtection="1">
      <alignment horizontal="center"/>
      <protection locked="0"/>
    </xf>
    <xf numFmtId="0" fontId="15" fillId="0" borderId="0" xfId="0" applyFont="1"/>
    <xf numFmtId="165" fontId="15" fillId="0" borderId="0" xfId="0" applyNumberFormat="1" applyFont="1" applyAlignment="1" applyProtection="1">
      <alignment horizontal="center"/>
      <protection locked="0"/>
    </xf>
    <xf numFmtId="165" fontId="15" fillId="0" borderId="0" xfId="0" applyNumberFormat="1" applyFont="1" applyProtection="1">
      <protection locked="0"/>
    </xf>
    <xf numFmtId="166" fontId="13" fillId="0" borderId="0" xfId="0" applyNumberFormat="1" applyFont="1"/>
    <xf numFmtId="2" fontId="15" fillId="0" borderId="0" xfId="0" applyNumberFormat="1" applyFont="1"/>
    <xf numFmtId="0" fontId="16" fillId="0" borderId="1" xfId="0" applyFont="1" applyBorder="1" applyAlignment="1">
      <alignment horizontal="center" vertical="center" wrapText="1"/>
    </xf>
    <xf numFmtId="0" fontId="18" fillId="0" borderId="0" xfId="0" applyFont="1"/>
    <xf numFmtId="1" fontId="17" fillId="0" borderId="0" xfId="0" applyNumberFormat="1" applyFont="1" applyAlignment="1">
      <alignment horizontal="center"/>
    </xf>
    <xf numFmtId="2" fontId="13" fillId="0" borderId="0" xfId="0" applyNumberFormat="1" applyFont="1"/>
    <xf numFmtId="2" fontId="13" fillId="0" borderId="0" xfId="0" applyNumberFormat="1" applyFont="1" applyAlignment="1">
      <alignment horizontal="center"/>
    </xf>
    <xf numFmtId="44" fontId="13" fillId="0" borderId="0" xfId="0" applyNumberFormat="1" applyFont="1"/>
    <xf numFmtId="1" fontId="15" fillId="0" borderId="0" xfId="0" applyNumberFormat="1" applyFont="1" applyAlignment="1" applyProtection="1">
      <alignment horizontal="center"/>
      <protection locked="0"/>
    </xf>
    <xf numFmtId="44" fontId="15" fillId="0" borderId="0" xfId="1" applyFont="1" applyAlignment="1">
      <alignment horizontal="center"/>
    </xf>
    <xf numFmtId="1" fontId="15" fillId="0" borderId="0" xfId="0" applyNumberFormat="1" applyFont="1" applyAlignment="1">
      <alignment horizontal="center"/>
    </xf>
    <xf numFmtId="165" fontId="15" fillId="0" borderId="0" xfId="0" applyNumberFormat="1" applyFont="1" applyAlignment="1">
      <alignment horizontal="center"/>
    </xf>
    <xf numFmtId="0" fontId="19" fillId="0" borderId="1" xfId="0" applyFont="1" applyBorder="1"/>
    <xf numFmtId="0" fontId="13" fillId="0" borderId="1" xfId="0" applyFont="1" applyBorder="1"/>
    <xf numFmtId="0" fontId="13" fillId="0" borderId="1" xfId="0" applyFont="1" applyBorder="1" applyAlignment="1">
      <alignment horizontal="center"/>
    </xf>
    <xf numFmtId="44" fontId="16" fillId="0" borderId="1" xfId="0" applyNumberFormat="1" applyFont="1" applyBorder="1"/>
    <xf numFmtId="0" fontId="19" fillId="0" borderId="0" xfId="0" applyFont="1"/>
    <xf numFmtId="0" fontId="13" fillId="0" borderId="0" xfId="0" applyFont="1" applyBorder="1" applyAlignment="1">
      <alignment horizontal="center"/>
    </xf>
    <xf numFmtId="0" fontId="13" fillId="0" borderId="0" xfId="0" applyFont="1" applyBorder="1"/>
    <xf numFmtId="0" fontId="13" fillId="0" borderId="0" xfId="0" applyFont="1" applyAlignment="1">
      <alignment horizontal="left"/>
    </xf>
    <xf numFmtId="44" fontId="15" fillId="0" borderId="0" xfId="1" applyFont="1" applyAlignment="1" applyProtection="1">
      <alignment horizontal="center"/>
      <protection locked="0"/>
    </xf>
    <xf numFmtId="0" fontId="18" fillId="0" borderId="1" xfId="0" applyFont="1" applyBorder="1"/>
    <xf numFmtId="165" fontId="15" fillId="0" borderId="1" xfId="0" applyNumberFormat="1" applyFont="1" applyBorder="1" applyAlignment="1">
      <alignment horizontal="center"/>
    </xf>
    <xf numFmtId="2" fontId="13" fillId="0" borderId="1" xfId="0" applyNumberFormat="1" applyFont="1" applyBorder="1"/>
    <xf numFmtId="2" fontId="13" fillId="0" borderId="1" xfId="0" applyNumberFormat="1" applyFont="1" applyBorder="1" applyAlignment="1">
      <alignment horizontal="center"/>
    </xf>
    <xf numFmtId="44" fontId="15" fillId="0" borderId="0" xfId="1" applyFont="1" applyBorder="1" applyAlignment="1" applyProtection="1">
      <alignment horizontal="center"/>
      <protection locked="0"/>
    </xf>
    <xf numFmtId="0" fontId="13" fillId="0" borderId="0" xfId="0" applyFont="1" applyFill="1" applyBorder="1"/>
    <xf numFmtId="0" fontId="19" fillId="0" borderId="2" xfId="0" applyFont="1" applyBorder="1"/>
    <xf numFmtId="0" fontId="13" fillId="0" borderId="2" xfId="0" applyFont="1" applyBorder="1"/>
    <xf numFmtId="0" fontId="13" fillId="0" borderId="2" xfId="0" applyFont="1" applyBorder="1" applyAlignment="1">
      <alignment horizontal="center"/>
    </xf>
    <xf numFmtId="44" fontId="16" fillId="0" borderId="2" xfId="0" applyNumberFormat="1" applyFont="1" applyBorder="1"/>
    <xf numFmtId="0" fontId="16" fillId="0" borderId="0" xfId="0" applyFont="1"/>
    <xf numFmtId="44" fontId="16" fillId="0" borderId="3" xfId="0" applyNumberFormat="1" applyFont="1" applyBorder="1"/>
    <xf numFmtId="43" fontId="20" fillId="0" borderId="0" xfId="1" applyNumberFormat="1" applyFont="1" applyAlignment="1" applyProtection="1">
      <alignment horizontal="center"/>
      <protection locked="0"/>
    </xf>
    <xf numFmtId="0" fontId="22" fillId="0" borderId="0" xfId="0" applyFont="1"/>
    <xf numFmtId="43" fontId="16" fillId="0" borderId="0" xfId="0" applyNumberFormat="1" applyFont="1" applyAlignment="1">
      <alignment horizontal="center"/>
    </xf>
    <xf numFmtId="0" fontId="0" fillId="0" borderId="4" xfId="0" applyBorder="1" applyAlignment="1">
      <alignment horizontal="center"/>
    </xf>
    <xf numFmtId="0" fontId="0" fillId="0" borderId="4" xfId="0" applyFill="1" applyBorder="1" applyAlignment="1">
      <alignment horizontal="center"/>
    </xf>
    <xf numFmtId="0" fontId="8" fillId="0" borderId="0" xfId="0" applyFont="1" applyFill="1"/>
    <xf numFmtId="0" fontId="22" fillId="0" borderId="9" xfId="0" applyFont="1" applyBorder="1"/>
    <xf numFmtId="0" fontId="10" fillId="0" borderId="0" xfId="0" applyFont="1" applyBorder="1"/>
    <xf numFmtId="0" fontId="0" fillId="0" borderId="0" xfId="0" applyBorder="1" applyAlignment="1">
      <alignment horizontal="left"/>
    </xf>
    <xf numFmtId="0" fontId="21" fillId="0" borderId="0" xfId="0" applyFont="1" applyBorder="1"/>
    <xf numFmtId="0" fontId="13" fillId="0" borderId="0" xfId="0" applyFont="1" applyBorder="1" applyAlignment="1">
      <alignment horizontal="left"/>
    </xf>
    <xf numFmtId="0" fontId="21" fillId="0" borderId="0" xfId="0" applyFont="1" applyBorder="1" applyAlignment="1"/>
    <xf numFmtId="0" fontId="13" fillId="0" borderId="0" xfId="0" applyFont="1" applyBorder="1" applyAlignment="1"/>
    <xf numFmtId="0" fontId="10" fillId="0" borderId="0" xfId="0" applyFont="1" applyBorder="1" applyAlignment="1"/>
    <xf numFmtId="0" fontId="0" fillId="0" borderId="0" xfId="0" applyBorder="1" applyAlignment="1"/>
    <xf numFmtId="0" fontId="22" fillId="2" borderId="9" xfId="0" applyFont="1" applyFill="1" applyBorder="1"/>
    <xf numFmtId="0" fontId="22" fillId="2" borderId="12" xfId="0" applyFont="1" applyFill="1" applyBorder="1"/>
    <xf numFmtId="0" fontId="23" fillId="0" borderId="9" xfId="0" applyFont="1" applyBorder="1"/>
    <xf numFmtId="0" fontId="22" fillId="0" borderId="0" xfId="0" applyFont="1" applyFill="1" applyBorder="1"/>
    <xf numFmtId="0" fontId="0" fillId="0" borderId="0" xfId="0" applyFont="1" applyBorder="1"/>
    <xf numFmtId="0" fontId="23" fillId="2" borderId="9" xfId="0" applyFont="1" applyFill="1" applyBorder="1"/>
    <xf numFmtId="0" fontId="22" fillId="2" borderId="0" xfId="0" applyFont="1" applyFill="1" applyBorder="1"/>
    <xf numFmtId="0" fontId="0" fillId="2" borderId="0" xfId="0" applyFont="1" applyFill="1" applyBorder="1"/>
    <xf numFmtId="0" fontId="23" fillId="2" borderId="12" xfId="0" applyFont="1" applyFill="1" applyBorder="1"/>
    <xf numFmtId="0" fontId="22" fillId="2" borderId="11" xfId="0" applyFont="1" applyFill="1" applyBorder="1"/>
    <xf numFmtId="0" fontId="0" fillId="2" borderId="11" xfId="0" applyFont="1" applyFill="1" applyBorder="1"/>
    <xf numFmtId="0" fontId="24" fillId="0" borderId="13" xfId="0" applyFont="1" applyFill="1" applyBorder="1" applyAlignment="1">
      <alignment horizontal="left"/>
    </xf>
    <xf numFmtId="0" fontId="24" fillId="0" borderId="14" xfId="0" applyFont="1" applyBorder="1" applyAlignment="1">
      <alignment horizontal="left"/>
    </xf>
    <xf numFmtId="0" fontId="24" fillId="0" borderId="0"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14" xfId="0" applyFont="1" applyBorder="1" applyAlignment="1">
      <alignment horizontal="left"/>
    </xf>
    <xf numFmtId="2" fontId="26" fillId="0" borderId="0" xfId="0" applyNumberFormat="1" applyFont="1" applyBorder="1" applyAlignment="1" applyProtection="1">
      <alignment horizontal="center"/>
      <protection locked="0"/>
    </xf>
    <xf numFmtId="0" fontId="25" fillId="2" borderId="14" xfId="0" applyFont="1" applyFill="1" applyBorder="1" applyAlignment="1">
      <alignment horizontal="left"/>
    </xf>
    <xf numFmtId="2" fontId="27" fillId="2" borderId="0" xfId="0" applyNumberFormat="1" applyFont="1" applyFill="1" applyBorder="1" applyAlignment="1">
      <alignment horizontal="center"/>
    </xf>
    <xf numFmtId="0" fontId="25" fillId="2" borderId="15" xfId="0" applyFont="1" applyFill="1" applyBorder="1" applyAlignment="1">
      <alignment horizontal="left"/>
    </xf>
    <xf numFmtId="166" fontId="26" fillId="2" borderId="11" xfId="0" applyNumberFormat="1" applyFont="1" applyFill="1" applyBorder="1" applyAlignment="1" applyProtection="1">
      <alignment horizontal="center"/>
      <protection locked="0"/>
    </xf>
    <xf numFmtId="165" fontId="0" fillId="0" borderId="7" xfId="0" applyNumberFormat="1" applyFont="1" applyFill="1" applyBorder="1"/>
    <xf numFmtId="165" fontId="0" fillId="2" borderId="7" xfId="0" applyNumberFormat="1" applyFont="1" applyFill="1" applyBorder="1"/>
    <xf numFmtId="165" fontId="0" fillId="2" borderId="10" xfId="0" applyNumberFormat="1" applyFont="1" applyFill="1" applyBorder="1"/>
    <xf numFmtId="165" fontId="0" fillId="0" borderId="0" xfId="0" applyNumberFormat="1" applyFill="1"/>
    <xf numFmtId="44" fontId="7" fillId="0" borderId="0" xfId="1" applyFont="1" applyFill="1" applyAlignment="1" applyProtection="1">
      <alignment horizontal="center"/>
    </xf>
    <xf numFmtId="0" fontId="18" fillId="0" borderId="0" xfId="0" applyFont="1" applyFill="1"/>
    <xf numFmtId="2" fontId="7" fillId="0" borderId="0" xfId="0" applyNumberFormat="1" applyFont="1" applyFill="1" applyAlignment="1">
      <alignment horizontal="center"/>
    </xf>
    <xf numFmtId="2" fontId="0" fillId="0" borderId="0" xfId="0" applyNumberFormat="1" applyFill="1"/>
    <xf numFmtId="2" fontId="0" fillId="0" borderId="0" xfId="0" applyNumberFormat="1" applyFill="1" applyAlignment="1">
      <alignment horizontal="center"/>
    </xf>
    <xf numFmtId="165" fontId="7" fillId="0" borderId="0" xfId="0" applyNumberFormat="1" applyFont="1" applyFill="1" applyAlignment="1">
      <alignment horizontal="center"/>
    </xf>
    <xf numFmtId="44" fontId="17" fillId="0" borderId="0" xfId="1" applyFont="1" applyFill="1" applyAlignment="1" applyProtection="1">
      <alignment horizontal="center"/>
    </xf>
    <xf numFmtId="2" fontId="17" fillId="0" borderId="0" xfId="0" applyNumberFormat="1" applyFont="1" applyFill="1" applyAlignment="1">
      <alignment horizontal="center"/>
    </xf>
    <xf numFmtId="2" fontId="13" fillId="0" borderId="0" xfId="0" applyNumberFormat="1" applyFont="1" applyFill="1"/>
    <xf numFmtId="2" fontId="13" fillId="0" borderId="0" xfId="0" applyNumberFormat="1" applyFont="1" applyFill="1" applyAlignment="1">
      <alignment horizontal="center"/>
    </xf>
    <xf numFmtId="43" fontId="20" fillId="0" borderId="0" xfId="1" applyNumberFormat="1" applyFont="1" applyFill="1" applyAlignment="1" applyProtection="1">
      <alignment horizontal="center"/>
    </xf>
    <xf numFmtId="165" fontId="17" fillId="0" borderId="0" xfId="0" applyNumberFormat="1" applyFont="1" applyFill="1" applyAlignment="1">
      <alignment horizontal="center"/>
    </xf>
    <xf numFmtId="2" fontId="0" fillId="0" borderId="4" xfId="0" applyNumberFormat="1" applyBorder="1"/>
    <xf numFmtId="0" fontId="10" fillId="0" borderId="4" xfId="0" applyFont="1" applyBorder="1"/>
    <xf numFmtId="44" fontId="0" fillId="0" borderId="4" xfId="0" applyNumberFormat="1" applyBorder="1"/>
    <xf numFmtId="43" fontId="0" fillId="0" borderId="4" xfId="0" applyNumberFormat="1" applyBorder="1"/>
    <xf numFmtId="0" fontId="0" fillId="0" borderId="16" xfId="0" applyBorder="1"/>
    <xf numFmtId="44" fontId="0" fillId="0" borderId="16" xfId="0" applyNumberFormat="1" applyBorder="1"/>
    <xf numFmtId="0" fontId="30" fillId="2" borderId="17" xfId="0" applyFont="1" applyFill="1" applyBorder="1"/>
    <xf numFmtId="44" fontId="0" fillId="2" borderId="18" xfId="0" applyNumberFormat="1" applyFill="1" applyBorder="1"/>
    <xf numFmtId="43" fontId="0" fillId="2" borderId="18" xfId="0" applyNumberFormat="1" applyFill="1" applyBorder="1"/>
    <xf numFmtId="44" fontId="0" fillId="2" borderId="19" xfId="0" applyNumberFormat="1" applyFill="1" applyBorder="1"/>
    <xf numFmtId="44" fontId="31" fillId="0" borderId="0" xfId="1" applyFont="1" applyAlignment="1" applyProtection="1">
      <alignment horizontal="center"/>
    </xf>
    <xf numFmtId="44" fontId="32" fillId="0" borderId="0" xfId="1" applyFont="1" applyAlignment="1" applyProtection="1">
      <alignment horizontal="center"/>
    </xf>
    <xf numFmtId="0" fontId="0" fillId="2" borderId="20" xfId="0" applyFill="1" applyBorder="1"/>
    <xf numFmtId="44" fontId="31" fillId="0" borderId="0" xfId="0" applyNumberFormat="1" applyFont="1" applyProtection="1"/>
    <xf numFmtId="0" fontId="0" fillId="0" borderId="0" xfId="0" applyAlignment="1">
      <alignment horizontal="right"/>
    </xf>
    <xf numFmtId="0" fontId="0" fillId="0" borderId="0" xfId="0" applyAlignment="1">
      <alignment horizontal="center"/>
    </xf>
    <xf numFmtId="0" fontId="28" fillId="2" borderId="0" xfId="0" applyFont="1" applyFill="1" applyAlignment="1">
      <alignment horizontal="center"/>
    </xf>
    <xf numFmtId="0" fontId="29" fillId="0" borderId="0" xfId="0" applyFont="1" applyAlignment="1">
      <alignment horizontal="center"/>
    </xf>
    <xf numFmtId="0" fontId="13" fillId="0" borderId="0" xfId="0" applyFont="1" applyAlignment="1">
      <alignment horizontal="right"/>
    </xf>
    <xf numFmtId="0" fontId="13" fillId="0" borderId="0" xfId="0" applyFont="1" applyAlignment="1">
      <alignment horizontal="center"/>
    </xf>
    <xf numFmtId="0" fontId="28" fillId="3" borderId="0" xfId="0" applyFont="1" applyFill="1" applyAlignment="1">
      <alignment horizontal="center"/>
    </xf>
    <xf numFmtId="0" fontId="24" fillId="0" borderId="5" xfId="0" applyFont="1" applyBorder="1" applyAlignment="1">
      <alignment horizontal="center"/>
    </xf>
    <xf numFmtId="0" fontId="24" fillId="0" borderId="8" xfId="0" applyFont="1" applyBorder="1" applyAlignment="1">
      <alignment horizontal="center"/>
    </xf>
    <xf numFmtId="2" fontId="10" fillId="0" borderId="5" xfId="0" applyNumberFormat="1" applyFont="1" applyFill="1" applyBorder="1" applyAlignment="1">
      <alignment horizontal="center"/>
    </xf>
    <xf numFmtId="2" fontId="10" fillId="0" borderId="6" xfId="0" applyNumberFormat="1" applyFont="1" applyFill="1" applyBorder="1" applyAlignment="1">
      <alignment horizontal="center"/>
    </xf>
    <xf numFmtId="2" fontId="10" fillId="0" borderId="8" xfId="0" applyNumberFormat="1" applyFont="1" applyFill="1" applyBorder="1" applyAlignment="1">
      <alignment horizontal="center"/>
    </xf>
    <xf numFmtId="0" fontId="0" fillId="0" borderId="11" xfId="0" applyFill="1" applyBorder="1" applyAlignment="1">
      <alignment horizontal="center"/>
    </xf>
    <xf numFmtId="0" fontId="10" fillId="2" borderId="0" xfId="0" applyFont="1" applyFill="1" applyAlignment="1">
      <alignment horizontal="center"/>
    </xf>
    <xf numFmtId="0" fontId="10" fillId="2" borderId="0" xfId="0"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165100</xdr:colOff>
      <xdr:row>1</xdr:row>
      <xdr:rowOff>0</xdr:rowOff>
    </xdr:from>
    <xdr:to>
      <xdr:col>9</xdr:col>
      <xdr:colOff>762000</xdr:colOff>
      <xdr:row>59</xdr:row>
      <xdr:rowOff>12700</xdr:rowOff>
    </xdr:to>
    <xdr:sp macro="" textlink="">
      <xdr:nvSpPr>
        <xdr:cNvPr id="2" name="TextBox 1"/>
        <xdr:cNvSpPr txBox="1"/>
      </xdr:nvSpPr>
      <xdr:spPr>
        <a:xfrm>
          <a:off x="165100" y="203200"/>
          <a:ext cx="8026400" cy="1179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200" b="1" i="0" u="sng" strike="noStrike">
            <a:solidFill>
              <a:schemeClr val="dk1"/>
            </a:solidFill>
            <a:effectLst/>
            <a:latin typeface="Times New Roman" charset="0"/>
            <a:ea typeface="Times New Roman" charset="0"/>
            <a:cs typeface="Times New Roman" charset="0"/>
          </a:endParaRPr>
        </a:p>
        <a:p>
          <a:r>
            <a:rPr lang="en-US" sz="1200" b="1" i="1" u="none" strike="noStrike">
              <a:solidFill>
                <a:schemeClr val="dk1"/>
              </a:solidFill>
              <a:effectLst/>
              <a:latin typeface="Times New Roman" charset="0"/>
              <a:ea typeface="Times New Roman" charset="0"/>
              <a:cs typeface="Times New Roman" charset="0"/>
            </a:rPr>
            <a:t>INTRODUCTION:</a:t>
          </a:r>
          <a:r>
            <a:rPr lang="en-US" sz="1200" i="1" u="none">
              <a:latin typeface="Times New Roman" charset="0"/>
              <a:ea typeface="Times New Roman" charset="0"/>
              <a:cs typeface="Times New Roman" charset="0"/>
            </a:rPr>
            <a:t> </a:t>
          </a:r>
          <a:r>
            <a:rPr lang="en-US" sz="1200">
              <a:latin typeface="Times New Roman" charset="0"/>
              <a:ea typeface="Times New Roman" charset="0"/>
              <a:cs typeface="Times New Roman" charset="0"/>
            </a:rPr>
            <a:t>These budget sheets were developed to serve as a barometer of</a:t>
          </a:r>
          <a:r>
            <a:rPr lang="en-US" sz="1200" baseline="0">
              <a:latin typeface="Times New Roman" charset="0"/>
              <a:ea typeface="Times New Roman" charset="0"/>
              <a:cs typeface="Times New Roman" charset="0"/>
            </a:rPr>
            <a:t> the profitability for the feedlot sector to compare the profitability of finishing stocker calves that have been limit fed or fed ad libitum. These budgets are not intended to represent any one operation and each individual should adjust key inputs to reflect their own operation. </a:t>
          </a:r>
          <a:endParaRPr lang="en-US" sz="1200" b="0" i="0" u="none" strike="noStrike">
            <a:solidFill>
              <a:schemeClr val="dk1"/>
            </a:solidFill>
            <a:effectLst/>
            <a:latin typeface="Times New Roman" charset="0"/>
            <a:ea typeface="Times New Roman" charset="0"/>
            <a:cs typeface="Times New Roman" charset="0"/>
          </a:endParaRPr>
        </a:p>
        <a:p>
          <a:endParaRPr lang="en-US" sz="1200" b="0" i="0" u="none" strike="noStrike">
            <a:solidFill>
              <a:schemeClr val="dk1"/>
            </a:solidFill>
            <a:effectLst/>
            <a:latin typeface="Times New Roman" charset="0"/>
            <a:ea typeface="Times New Roman" charset="0"/>
            <a:cs typeface="Times New Roman" charset="0"/>
          </a:endParaRPr>
        </a:p>
        <a:p>
          <a:r>
            <a:rPr lang="en-US" sz="1200" b="1" i="1" u="none">
              <a:latin typeface="Times New Roman" charset="0"/>
              <a:ea typeface="Times New Roman" charset="0"/>
              <a:cs typeface="Times New Roman" charset="0"/>
            </a:rPr>
            <a:t> </a:t>
          </a:r>
          <a:r>
            <a:rPr lang="en-US" sz="1200" b="1" i="1" u="none" strike="noStrike">
              <a:solidFill>
                <a:schemeClr val="dk1"/>
              </a:solidFill>
              <a:effectLst/>
              <a:latin typeface="Times New Roman" charset="0"/>
              <a:ea typeface="Times New Roman" charset="0"/>
              <a:cs typeface="Times New Roman" charset="0"/>
            </a:rPr>
            <a:t>INSTRUCTIONS FOR THE USER:</a:t>
          </a:r>
          <a:r>
            <a:rPr lang="en-US" sz="1200" b="1" i="1" u="none">
              <a:latin typeface="Times New Roman" charset="0"/>
              <a:ea typeface="Times New Roman" charset="0"/>
              <a:cs typeface="Times New Roman" charset="0"/>
            </a:rPr>
            <a:t> </a:t>
          </a:r>
          <a:r>
            <a:rPr lang="en-US" sz="1200" b="1" i="1" u="none" baseline="0">
              <a:latin typeface="Times New Roman" charset="0"/>
              <a:ea typeface="Times New Roman" charset="0"/>
              <a:cs typeface="Times New Roman" charset="0"/>
            </a:rPr>
            <a:t> </a:t>
          </a:r>
          <a:r>
            <a:rPr lang="en-US" sz="1200" b="1" i="0" u="none" strike="noStrike">
              <a:solidFill>
                <a:schemeClr val="accent1"/>
              </a:solidFill>
              <a:effectLst/>
              <a:latin typeface="Times New Roman" charset="0"/>
              <a:ea typeface="Times New Roman" charset="0"/>
              <a:cs typeface="Times New Roman" charset="0"/>
            </a:rPr>
            <a:t>Blue</a:t>
          </a:r>
          <a:r>
            <a:rPr lang="en-US" sz="1200" b="0" i="0" u="none" strike="noStrike">
              <a:solidFill>
                <a:schemeClr val="dk1"/>
              </a:solidFill>
              <a:effectLst/>
              <a:latin typeface="Times New Roman" charset="0"/>
              <a:ea typeface="Times New Roman" charset="0"/>
              <a:cs typeface="Times New Roman" charset="0"/>
            </a:rPr>
            <a:t> values are inputs that should be changed from the defaults to match your operation.  Black values are automatically calculated</a:t>
          </a:r>
          <a:r>
            <a:rPr lang="en-US" sz="1200" b="0" i="0" u="none" strike="noStrike" baseline="0">
              <a:solidFill>
                <a:schemeClr val="dk1"/>
              </a:solidFill>
              <a:effectLst/>
              <a:latin typeface="Times New Roman" charset="0"/>
              <a:ea typeface="Times New Roman" charset="0"/>
              <a:cs typeface="Times New Roman" charset="0"/>
            </a:rPr>
            <a:t> and should not be adjusted. Prior to beginning go to the Feed tab and update the values to represent the quantity of each ingredient used. The seasonality tab can be used to update the premiums and discounts for the month you will be marketing fed cattle.</a:t>
          </a:r>
        </a:p>
        <a:p>
          <a:endParaRPr lang="en-US" sz="1200" b="0" i="0" u="none" strike="noStrike" baseline="0">
            <a:solidFill>
              <a:schemeClr val="dk1"/>
            </a:solidFill>
            <a:effectLst/>
            <a:latin typeface="Times New Roman" charset="0"/>
            <a:ea typeface="Times New Roman" charset="0"/>
            <a:cs typeface="Times New Roman" charset="0"/>
          </a:endParaRPr>
        </a:p>
        <a:p>
          <a:r>
            <a:rPr lang="en-US" sz="1200" b="1" i="1">
              <a:solidFill>
                <a:schemeClr val="dk1"/>
              </a:solidFill>
              <a:effectLst/>
              <a:latin typeface="Times New Roman" charset="0"/>
              <a:ea typeface="Times New Roman" charset="0"/>
              <a:cs typeface="Times New Roman" charset="0"/>
            </a:rPr>
            <a:t>Production Efficiency Measures</a:t>
          </a:r>
          <a:r>
            <a:rPr lang="en-US" sz="1200">
              <a:solidFill>
                <a:schemeClr val="dk1"/>
              </a:solidFill>
              <a:effectLst/>
              <a:latin typeface="Times New Roman" charset="0"/>
              <a:ea typeface="Times New Roman" charset="0"/>
              <a:cs typeface="Times New Roman" charset="0"/>
            </a:rPr>
            <a:t>: </a:t>
          </a:r>
        </a:p>
        <a:p>
          <a:r>
            <a:rPr lang="en-US" sz="1200" b="1">
              <a:solidFill>
                <a:schemeClr val="dk1"/>
              </a:solidFill>
              <a:effectLst/>
              <a:latin typeface="Times New Roman" charset="0"/>
              <a:ea typeface="Times New Roman" charset="0"/>
              <a:cs typeface="Times New Roman" charset="0"/>
            </a:rPr>
            <a:t>Death Loss</a:t>
          </a:r>
          <a:r>
            <a:rPr lang="en-US" sz="1200">
              <a:solidFill>
                <a:schemeClr val="dk1"/>
              </a:solidFill>
              <a:effectLst/>
              <a:latin typeface="Times New Roman" charset="0"/>
              <a:ea typeface="Times New Roman" charset="0"/>
              <a:cs typeface="Times New Roman" charset="0"/>
            </a:rPr>
            <a:t>: Percentage of animals normally lost </a:t>
          </a:r>
        </a:p>
        <a:p>
          <a:r>
            <a:rPr lang="en-US" sz="1200" b="1">
              <a:solidFill>
                <a:schemeClr val="dk1"/>
              </a:solidFill>
              <a:effectLst/>
              <a:latin typeface="Times New Roman" charset="0"/>
              <a:ea typeface="Times New Roman" charset="0"/>
              <a:cs typeface="Times New Roman" charset="0"/>
            </a:rPr>
            <a:t>Days on Feed and Average Daily Gain</a:t>
          </a:r>
          <a:r>
            <a:rPr lang="en-US" sz="1200">
              <a:solidFill>
                <a:schemeClr val="dk1"/>
              </a:solidFill>
              <a:effectLst/>
              <a:latin typeface="Times New Roman" charset="0"/>
              <a:ea typeface="Times New Roman" charset="0"/>
              <a:cs typeface="Times New Roman" charset="0"/>
            </a:rPr>
            <a:t>: Will be used to calculate ending weight and be multiplied by feed inputs which are on a per day basis. ADG is a large driver of returns, so this should be adjusted to fit the operation. </a:t>
          </a:r>
        </a:p>
        <a:p>
          <a:r>
            <a:rPr lang="en-US" sz="1200" b="1">
              <a:solidFill>
                <a:schemeClr val="dk1"/>
              </a:solidFill>
              <a:effectLst/>
              <a:latin typeface="Times New Roman" charset="0"/>
              <a:ea typeface="Times New Roman" charset="0"/>
              <a:cs typeface="Times New Roman" charset="0"/>
            </a:rPr>
            <a:t>Anticipated Average Daily Gain</a:t>
          </a:r>
          <a:r>
            <a:rPr lang="en-US" sz="1200">
              <a:solidFill>
                <a:schemeClr val="dk1"/>
              </a:solidFill>
              <a:effectLst/>
              <a:latin typeface="Times New Roman" charset="0"/>
              <a:ea typeface="Times New Roman" charset="0"/>
              <a:cs typeface="Times New Roman" charset="0"/>
            </a:rPr>
            <a:t>: According to a recent study at the KSU Beef Stocker Unit and Pratt Feeders, calves fed ad libitum at the stocker phase, had greater ADG at the feedlot than calves limit fed during the stocker phase. </a:t>
          </a:r>
        </a:p>
        <a:p>
          <a:r>
            <a:rPr lang="en-US" sz="1200">
              <a:solidFill>
                <a:schemeClr val="dk1"/>
              </a:solidFill>
              <a:effectLst/>
              <a:latin typeface="Times New Roman" charset="0"/>
              <a:ea typeface="Times New Roman" charset="0"/>
              <a:cs typeface="Times New Roman" charset="0"/>
            </a:rPr>
            <a:t> </a:t>
          </a:r>
        </a:p>
        <a:p>
          <a:r>
            <a:rPr lang="en-US" sz="1200" b="1" i="1">
              <a:solidFill>
                <a:schemeClr val="dk1"/>
              </a:solidFill>
              <a:effectLst/>
              <a:latin typeface="Times New Roman" charset="0"/>
              <a:ea typeface="Times New Roman" charset="0"/>
              <a:cs typeface="Times New Roman" charset="0"/>
            </a:rPr>
            <a:t>Gross Return: </a:t>
          </a:r>
        </a:p>
        <a:p>
          <a:r>
            <a:rPr lang="en-US" sz="1200" b="1">
              <a:solidFill>
                <a:schemeClr val="dk1"/>
              </a:solidFill>
              <a:effectLst/>
              <a:latin typeface="Times New Roman" charset="0"/>
              <a:ea typeface="Times New Roman" charset="0"/>
              <a:cs typeface="Times New Roman" charset="0"/>
            </a:rPr>
            <a:t>Fed Animal Sale Price</a:t>
          </a:r>
          <a:r>
            <a:rPr lang="en-US" sz="1200">
              <a:solidFill>
                <a:schemeClr val="dk1"/>
              </a:solidFill>
              <a:effectLst/>
              <a:latin typeface="Times New Roman" charset="0"/>
              <a:ea typeface="Times New Roman" charset="0"/>
              <a:cs typeface="Times New Roman" charset="0"/>
            </a:rPr>
            <a:t>: Default is based upon a 3</a:t>
          </a:r>
          <a:r>
            <a:rPr lang="en-US" sz="1200" baseline="0">
              <a:solidFill>
                <a:schemeClr val="dk1"/>
              </a:solidFill>
              <a:effectLst/>
              <a:latin typeface="Times New Roman" charset="0"/>
              <a:ea typeface="Times New Roman" charset="0"/>
              <a:cs typeface="Times New Roman" charset="0"/>
            </a:rPr>
            <a:t>-yea</a:t>
          </a:r>
          <a:r>
            <a:rPr lang="en-US" sz="1200">
              <a:solidFill>
                <a:schemeClr val="dk1"/>
              </a:solidFill>
              <a:effectLst/>
              <a:latin typeface="Times New Roman" charset="0"/>
              <a:ea typeface="Times New Roman" charset="0"/>
              <a:cs typeface="Times New Roman" charset="0"/>
            </a:rPr>
            <a:t>r average Fed Steer price. This value should be adjusted based on when marketing calves and if marketing steers or heifers. </a:t>
          </a:r>
        </a:p>
        <a:p>
          <a:r>
            <a:rPr lang="en-US" sz="1200" b="1">
              <a:solidFill>
                <a:schemeClr val="dk1"/>
              </a:solidFill>
              <a:effectLst/>
              <a:latin typeface="Times New Roman" charset="0"/>
              <a:ea typeface="Times New Roman" charset="0"/>
              <a:cs typeface="Times New Roman" charset="0"/>
            </a:rPr>
            <a:t>Purchase Price</a:t>
          </a:r>
          <a:r>
            <a:rPr lang="en-US" sz="1200">
              <a:solidFill>
                <a:schemeClr val="dk1"/>
              </a:solidFill>
              <a:effectLst/>
              <a:latin typeface="Times New Roman" charset="0"/>
              <a:ea typeface="Times New Roman" charset="0"/>
              <a:cs typeface="Times New Roman" charset="0"/>
            </a:rPr>
            <a:t>: Default is based upon a 3</a:t>
          </a:r>
          <a:r>
            <a:rPr lang="en-US" sz="1200" baseline="0">
              <a:solidFill>
                <a:schemeClr val="dk1"/>
              </a:solidFill>
              <a:effectLst/>
              <a:latin typeface="Times New Roman" charset="0"/>
              <a:ea typeface="Times New Roman" charset="0"/>
              <a:cs typeface="Times New Roman" charset="0"/>
            </a:rPr>
            <a:t>-year average</a:t>
          </a:r>
          <a:r>
            <a:rPr lang="en-US" sz="1200">
              <a:solidFill>
                <a:schemeClr val="dk1"/>
              </a:solidFill>
              <a:effectLst/>
              <a:latin typeface="Times New Roman" charset="0"/>
              <a:ea typeface="Times New Roman" charset="0"/>
              <a:cs typeface="Times New Roman" charset="0"/>
            </a:rPr>
            <a:t> 700-900 pound Feeder Steer price. This value should be updated</a:t>
          </a:r>
          <a:r>
            <a:rPr lang="en-US" sz="1200" baseline="0">
              <a:solidFill>
                <a:schemeClr val="dk1"/>
              </a:solidFill>
              <a:effectLst/>
              <a:latin typeface="Times New Roman" charset="0"/>
              <a:ea typeface="Times New Roman" charset="0"/>
              <a:cs typeface="Times New Roman" charset="0"/>
            </a:rPr>
            <a:t> by the user</a:t>
          </a:r>
          <a:r>
            <a:rPr lang="en-US" sz="1200">
              <a:solidFill>
                <a:schemeClr val="dk1"/>
              </a:solidFill>
              <a:effectLst/>
              <a:latin typeface="Times New Roman" charset="0"/>
              <a:ea typeface="Times New Roman" charset="0"/>
              <a:cs typeface="Times New Roman" charset="0"/>
            </a:rPr>
            <a:t> based on when purchasing calves and if purchasing steers or heifers. </a:t>
          </a:r>
        </a:p>
        <a:p>
          <a:r>
            <a:rPr lang="en-US" sz="1200" b="1">
              <a:solidFill>
                <a:schemeClr val="dk1"/>
              </a:solidFill>
              <a:effectLst/>
              <a:latin typeface="Times New Roman" charset="0"/>
              <a:ea typeface="Times New Roman" charset="0"/>
              <a:cs typeface="Times New Roman" charset="0"/>
            </a:rPr>
            <a:t>Death Loss</a:t>
          </a:r>
          <a:r>
            <a:rPr lang="en-US" sz="1200">
              <a:solidFill>
                <a:schemeClr val="dk1"/>
              </a:solidFill>
              <a:effectLst/>
              <a:latin typeface="Times New Roman" charset="0"/>
              <a:ea typeface="Times New Roman" charset="0"/>
              <a:cs typeface="Times New Roman" charset="0"/>
            </a:rPr>
            <a:t>: Death loss percentage is multiplied by the purchase price to determine the deduction</a:t>
          </a:r>
        </a:p>
        <a:p>
          <a:r>
            <a:rPr lang="en-US" sz="1200">
              <a:solidFill>
                <a:schemeClr val="dk1"/>
              </a:solidFill>
              <a:effectLst/>
              <a:latin typeface="Times New Roman" charset="0"/>
              <a:ea typeface="Times New Roman" charset="0"/>
              <a:cs typeface="Times New Roman" charset="0"/>
            </a:rPr>
            <a:t> </a:t>
          </a:r>
        </a:p>
        <a:p>
          <a:r>
            <a:rPr lang="en-US" sz="1200" b="1" i="1">
              <a:solidFill>
                <a:schemeClr val="dk1"/>
              </a:solidFill>
              <a:effectLst/>
              <a:latin typeface="Times New Roman" charset="0"/>
              <a:ea typeface="Times New Roman" charset="0"/>
              <a:cs typeface="Times New Roman" charset="0"/>
            </a:rPr>
            <a:t>Variable Costs</a:t>
          </a:r>
          <a:r>
            <a:rPr lang="en-US" sz="1200">
              <a:solidFill>
                <a:schemeClr val="dk1"/>
              </a:solidFill>
              <a:effectLst/>
              <a:latin typeface="Times New Roman" charset="0"/>
              <a:ea typeface="Times New Roman" charset="0"/>
              <a:cs typeface="Times New Roman" charset="0"/>
            </a:rPr>
            <a:t>:</a:t>
          </a:r>
        </a:p>
        <a:p>
          <a:r>
            <a:rPr lang="en-US" sz="1200" b="1">
              <a:solidFill>
                <a:schemeClr val="dk1"/>
              </a:solidFill>
              <a:effectLst/>
              <a:latin typeface="Times New Roman" charset="0"/>
              <a:ea typeface="Times New Roman" charset="0"/>
              <a:cs typeface="Times New Roman" charset="0"/>
            </a:rPr>
            <a:t>Harvested Forage</a:t>
          </a:r>
          <a:r>
            <a:rPr lang="en-US" sz="1200">
              <a:solidFill>
                <a:schemeClr val="dk1"/>
              </a:solidFill>
              <a:effectLst/>
              <a:latin typeface="Times New Roman" charset="0"/>
              <a:ea typeface="Times New Roman" charset="0"/>
              <a:cs typeface="Times New Roman" charset="0"/>
            </a:rPr>
            <a:t>: In the feed tab, a daily ration of hay, silage, and alfalfa gets combined and multiplied by days in the finishing lot. The price is weighted based on the proportions of each forage.</a:t>
          </a:r>
        </a:p>
        <a:p>
          <a:r>
            <a:rPr lang="en-US" sz="1200" b="1">
              <a:solidFill>
                <a:schemeClr val="dk1"/>
              </a:solidFill>
              <a:effectLst/>
              <a:latin typeface="Times New Roman" charset="0"/>
              <a:ea typeface="Times New Roman" charset="0"/>
              <a:cs typeface="Times New Roman" charset="0"/>
            </a:rPr>
            <a:t>Grain/ Protein Supplement</a:t>
          </a:r>
          <a:r>
            <a:rPr lang="en-US" sz="1200">
              <a:solidFill>
                <a:schemeClr val="dk1"/>
              </a:solidFill>
              <a:effectLst/>
              <a:latin typeface="Times New Roman" charset="0"/>
              <a:ea typeface="Times New Roman" charset="0"/>
              <a:cs typeface="Times New Roman" charset="0"/>
            </a:rPr>
            <a:t>: In the feed tab, a daily ration of corn, soybean meal, and distiller’s grains gets combined and multiplied by days in the finishing lot. The price is weighted based on the proportions of each forage. </a:t>
          </a:r>
        </a:p>
        <a:p>
          <a:r>
            <a:rPr lang="en-US" sz="1200" b="1">
              <a:solidFill>
                <a:schemeClr val="dk1"/>
              </a:solidFill>
              <a:effectLst/>
              <a:latin typeface="Times New Roman" charset="0"/>
              <a:ea typeface="Times New Roman" charset="0"/>
              <a:cs typeface="Times New Roman" charset="0"/>
            </a:rPr>
            <a:t>Mineral</a:t>
          </a:r>
          <a:r>
            <a:rPr lang="en-US" sz="1200">
              <a:solidFill>
                <a:schemeClr val="dk1"/>
              </a:solidFill>
              <a:effectLst/>
              <a:latin typeface="Times New Roman" charset="0"/>
              <a:ea typeface="Times New Roman" charset="0"/>
              <a:cs typeface="Times New Roman" charset="0"/>
            </a:rPr>
            <a:t>: In the feed tab, a daily amount is entered which is multiplied by days in the finishing lot. </a:t>
          </a:r>
        </a:p>
        <a:p>
          <a:r>
            <a:rPr lang="en-US" sz="1200" b="1">
              <a:solidFill>
                <a:schemeClr val="dk1"/>
              </a:solidFill>
              <a:effectLst/>
              <a:latin typeface="Times New Roman" charset="0"/>
              <a:ea typeface="Times New Roman" charset="0"/>
              <a:cs typeface="Times New Roman" charset="0"/>
            </a:rPr>
            <a:t>Anticipated Increase in Feed Cost</a:t>
          </a:r>
          <a:r>
            <a:rPr lang="en-US" sz="1200">
              <a:solidFill>
                <a:schemeClr val="dk1"/>
              </a:solidFill>
              <a:effectLst/>
              <a:latin typeface="Times New Roman" charset="0"/>
              <a:ea typeface="Times New Roman" charset="0"/>
              <a:cs typeface="Times New Roman" charset="0"/>
            </a:rPr>
            <a:t>: According to the study at the KSU Beef Stocker Unit and Pratt Feeders, calves that were limit fed at the stocker phase required an additional feed cost of $6 per head. </a:t>
          </a:r>
        </a:p>
        <a:p>
          <a:r>
            <a:rPr lang="en-US" sz="1200" b="1">
              <a:solidFill>
                <a:schemeClr val="dk1"/>
              </a:solidFill>
              <a:effectLst/>
              <a:latin typeface="Times New Roman" charset="0"/>
              <a:ea typeface="Times New Roman" charset="0"/>
              <a:cs typeface="Times New Roman" charset="0"/>
            </a:rPr>
            <a:t>Labor</a:t>
          </a:r>
          <a:r>
            <a:rPr lang="en-US" sz="1200">
              <a:solidFill>
                <a:schemeClr val="dk1"/>
              </a:solidFill>
              <a:effectLst/>
              <a:latin typeface="Times New Roman" charset="0"/>
              <a:ea typeface="Times New Roman" charset="0"/>
              <a:cs typeface="Times New Roman" charset="0"/>
            </a:rPr>
            <a:t>: Researched labor per animal is .30 hours per month. KFMA data was used to determine a dollar per hour estimate </a:t>
          </a:r>
        </a:p>
        <a:p>
          <a:r>
            <a:rPr lang="en-US" sz="1200" b="1">
              <a:solidFill>
                <a:schemeClr val="dk1"/>
              </a:solidFill>
              <a:effectLst/>
              <a:latin typeface="Times New Roman" charset="0"/>
              <a:ea typeface="Times New Roman" charset="0"/>
              <a:cs typeface="Times New Roman" charset="0"/>
            </a:rPr>
            <a:t>Vet Medicine/ Drugs</a:t>
          </a:r>
          <a:r>
            <a:rPr lang="en-US" sz="1200">
              <a:solidFill>
                <a:schemeClr val="dk1"/>
              </a:solidFill>
              <a:effectLst/>
              <a:latin typeface="Times New Roman" charset="0"/>
              <a:ea typeface="Times New Roman" charset="0"/>
              <a:cs typeface="Times New Roman" charset="0"/>
            </a:rPr>
            <a:t>: This is a KFMA value </a:t>
          </a:r>
        </a:p>
        <a:p>
          <a:r>
            <a:rPr lang="en-US" sz="1200" b="1">
              <a:solidFill>
                <a:schemeClr val="dk1"/>
              </a:solidFill>
              <a:effectLst/>
              <a:latin typeface="Times New Roman" charset="0"/>
              <a:ea typeface="Times New Roman" charset="0"/>
              <a:cs typeface="Times New Roman" charset="0"/>
            </a:rPr>
            <a:t>Livestock Marketing</a:t>
          </a:r>
          <a:r>
            <a:rPr lang="en-US" sz="1200">
              <a:solidFill>
                <a:schemeClr val="dk1"/>
              </a:solidFill>
              <a:effectLst/>
              <a:latin typeface="Times New Roman" charset="0"/>
              <a:ea typeface="Times New Roman" charset="0"/>
              <a:cs typeface="Times New Roman" charset="0"/>
            </a:rPr>
            <a:t>: This is a KFMA value which includes trucking and sale commissions </a:t>
          </a:r>
        </a:p>
        <a:p>
          <a:r>
            <a:rPr lang="en-US" sz="1200" b="1">
              <a:solidFill>
                <a:schemeClr val="dk1"/>
              </a:solidFill>
              <a:effectLst/>
              <a:latin typeface="Times New Roman" charset="0"/>
              <a:ea typeface="Times New Roman" charset="0"/>
              <a:cs typeface="Times New Roman" charset="0"/>
            </a:rPr>
            <a:t>Utilities, Gas, Fuel, Oil</a:t>
          </a:r>
          <a:r>
            <a:rPr lang="en-US" sz="1200">
              <a:solidFill>
                <a:schemeClr val="dk1"/>
              </a:solidFill>
              <a:effectLst/>
              <a:latin typeface="Times New Roman" charset="0"/>
              <a:ea typeface="Times New Roman" charset="0"/>
              <a:cs typeface="Times New Roman" charset="0"/>
            </a:rPr>
            <a:t>: This is a KFMA value which includes fuel and oil for equipment, and the enterprise’s share of telephone, electricity, gas, and water expenses. </a:t>
          </a:r>
        </a:p>
        <a:p>
          <a:r>
            <a:rPr lang="en-US" sz="1200" b="1">
              <a:solidFill>
                <a:schemeClr val="dk1"/>
              </a:solidFill>
              <a:effectLst/>
              <a:latin typeface="Times New Roman" charset="0"/>
              <a:ea typeface="Times New Roman" charset="0"/>
              <a:cs typeface="Times New Roman" charset="0"/>
            </a:rPr>
            <a:t>Machinery, Facility/ Equip. Repairs</a:t>
          </a:r>
          <a:r>
            <a:rPr lang="en-US" sz="1200">
              <a:solidFill>
                <a:schemeClr val="dk1"/>
              </a:solidFill>
              <a:effectLst/>
              <a:latin typeface="Times New Roman" charset="0"/>
              <a:ea typeface="Times New Roman" charset="0"/>
              <a:cs typeface="Times New Roman" charset="0"/>
            </a:rPr>
            <a:t>: This is a KFMA value</a:t>
          </a:r>
        </a:p>
        <a:p>
          <a:r>
            <a:rPr lang="en-US" sz="1200" b="1">
              <a:solidFill>
                <a:schemeClr val="dk1"/>
              </a:solidFill>
              <a:effectLst/>
              <a:latin typeface="Times New Roman" charset="0"/>
              <a:ea typeface="Times New Roman" charset="0"/>
              <a:cs typeface="Times New Roman" charset="0"/>
            </a:rPr>
            <a:t>Cash Interest Paid</a:t>
          </a:r>
          <a:r>
            <a:rPr lang="en-US" sz="1200">
              <a:solidFill>
                <a:schemeClr val="dk1"/>
              </a:solidFill>
              <a:effectLst/>
              <a:latin typeface="Times New Roman" charset="0"/>
              <a:ea typeface="Times New Roman" charset="0"/>
              <a:cs typeface="Times New Roman" charset="0"/>
            </a:rPr>
            <a:t>: This is a KFMA value</a:t>
          </a:r>
        </a:p>
        <a:p>
          <a:r>
            <a:rPr lang="en-US" sz="1200" b="1">
              <a:solidFill>
                <a:schemeClr val="dk1"/>
              </a:solidFill>
              <a:effectLst/>
              <a:latin typeface="Times New Roman" charset="0"/>
              <a:ea typeface="Times New Roman" charset="0"/>
              <a:cs typeface="Times New Roman" charset="0"/>
            </a:rPr>
            <a:t>Other Variable Costs</a:t>
          </a:r>
          <a:r>
            <a:rPr lang="en-US" sz="1200">
              <a:solidFill>
                <a:schemeClr val="dk1"/>
              </a:solidFill>
              <a:effectLst/>
              <a:latin typeface="Times New Roman" charset="0"/>
              <a:ea typeface="Times New Roman" charset="0"/>
              <a:cs typeface="Times New Roman" charset="0"/>
            </a:rPr>
            <a:t>: Rough sum of all other KFMA variable costs, includes fees/ publications/ travel, building rent, conservation, and auto expenses</a:t>
          </a:r>
        </a:p>
        <a:p>
          <a:r>
            <a:rPr lang="en-US" sz="1200">
              <a:solidFill>
                <a:schemeClr val="dk1"/>
              </a:solidFill>
              <a:effectLst/>
              <a:latin typeface="Times New Roman" charset="0"/>
              <a:ea typeface="Times New Roman" charset="0"/>
              <a:cs typeface="Times New Roman" charset="0"/>
            </a:rPr>
            <a:t> </a:t>
          </a:r>
        </a:p>
        <a:p>
          <a:r>
            <a:rPr lang="en-US" sz="1200" b="1" i="1">
              <a:solidFill>
                <a:schemeClr val="dk1"/>
              </a:solidFill>
              <a:effectLst/>
              <a:latin typeface="Times New Roman" charset="0"/>
              <a:ea typeface="Times New Roman" charset="0"/>
              <a:cs typeface="Times New Roman" charset="0"/>
            </a:rPr>
            <a:t>Fixed Costs</a:t>
          </a:r>
          <a:r>
            <a:rPr lang="en-US" sz="1200">
              <a:solidFill>
                <a:schemeClr val="dk1"/>
              </a:solidFill>
              <a:effectLst/>
              <a:latin typeface="Times New Roman" charset="0"/>
              <a:ea typeface="Times New Roman" charset="0"/>
              <a:cs typeface="Times New Roman" charset="0"/>
            </a:rPr>
            <a:t>: </a:t>
          </a:r>
        </a:p>
        <a:p>
          <a:r>
            <a:rPr lang="en-US" sz="1200" b="1">
              <a:solidFill>
                <a:schemeClr val="dk1"/>
              </a:solidFill>
              <a:effectLst/>
              <a:latin typeface="Times New Roman" charset="0"/>
              <a:ea typeface="Times New Roman" charset="0"/>
              <a:cs typeface="Times New Roman" charset="0"/>
            </a:rPr>
            <a:t>Depreciation</a:t>
          </a:r>
          <a:r>
            <a:rPr lang="en-US" sz="1200">
              <a:solidFill>
                <a:schemeClr val="dk1"/>
              </a:solidFill>
              <a:effectLst/>
              <a:latin typeface="Times New Roman" charset="0"/>
              <a:ea typeface="Times New Roman" charset="0"/>
              <a:cs typeface="Times New Roman" charset="0"/>
            </a:rPr>
            <a:t>: This is a KFMA value</a:t>
          </a:r>
        </a:p>
        <a:p>
          <a:r>
            <a:rPr lang="en-US" sz="1200" b="1">
              <a:solidFill>
                <a:schemeClr val="dk1"/>
              </a:solidFill>
              <a:effectLst/>
              <a:latin typeface="Times New Roman" charset="0"/>
              <a:ea typeface="Times New Roman" charset="0"/>
              <a:cs typeface="Times New Roman" charset="0"/>
            </a:rPr>
            <a:t>Taxes</a:t>
          </a:r>
          <a:r>
            <a:rPr lang="en-US" sz="1200">
              <a:solidFill>
                <a:schemeClr val="dk1"/>
              </a:solidFill>
              <a:effectLst/>
              <a:latin typeface="Times New Roman" charset="0"/>
              <a:ea typeface="Times New Roman" charset="0"/>
              <a:cs typeface="Times New Roman" charset="0"/>
            </a:rPr>
            <a:t>: This is a KFMA value </a:t>
          </a:r>
        </a:p>
        <a:p>
          <a:r>
            <a:rPr lang="en-US" sz="1200" b="1">
              <a:solidFill>
                <a:schemeClr val="dk1"/>
              </a:solidFill>
              <a:effectLst/>
              <a:latin typeface="Times New Roman" charset="0"/>
              <a:ea typeface="Times New Roman" charset="0"/>
              <a:cs typeface="Times New Roman" charset="0"/>
            </a:rPr>
            <a:t>Farm/ Livestock Insurance</a:t>
          </a:r>
          <a:r>
            <a:rPr lang="en-US" sz="1200">
              <a:solidFill>
                <a:schemeClr val="dk1"/>
              </a:solidFill>
              <a:effectLst/>
              <a:latin typeface="Times New Roman" charset="0"/>
              <a:ea typeface="Times New Roman" charset="0"/>
              <a:cs typeface="Times New Roman" charset="0"/>
            </a:rPr>
            <a:t>: This is a KFMA value for general farm insurance </a:t>
          </a:r>
        </a:p>
        <a:p>
          <a:r>
            <a:rPr lang="en-US" sz="1200" b="1">
              <a:solidFill>
                <a:schemeClr val="dk1"/>
              </a:solidFill>
              <a:effectLst/>
              <a:latin typeface="Times New Roman" charset="0"/>
              <a:ea typeface="Times New Roman" charset="0"/>
              <a:cs typeface="Times New Roman" charset="0"/>
            </a:rPr>
            <a:t>Opportunity Cost of Investment</a:t>
          </a:r>
          <a:r>
            <a:rPr lang="en-US" sz="1200">
              <a:solidFill>
                <a:schemeClr val="dk1"/>
              </a:solidFill>
              <a:effectLst/>
              <a:latin typeface="Times New Roman" charset="0"/>
              <a:ea typeface="Times New Roman" charset="0"/>
              <a:cs typeface="Times New Roman" charset="0"/>
            </a:rPr>
            <a:t>: This is a KFMA interest charge value. It does not represent cash interest paid, but rather a measure to reflect the interest that could have been earned had the investment been made elsewhere. </a:t>
          </a:r>
        </a:p>
        <a:p>
          <a:endParaRPr lang="en-US" sz="1200">
            <a:latin typeface="Times New Roman" charset="0"/>
            <a:ea typeface="Times New Roman" charset="0"/>
            <a:cs typeface="Times New Roman" charset="0"/>
          </a:endParaRPr>
        </a:p>
      </xdr:txBody>
    </xdr:sp>
    <xdr:clientData/>
  </xdr:twoCellAnchor>
  <xdr:twoCellAnchor editAs="oneCell">
    <xdr:from>
      <xdr:col>0</xdr:col>
      <xdr:colOff>165099</xdr:colOff>
      <xdr:row>0</xdr:row>
      <xdr:rowOff>165100</xdr:rowOff>
    </xdr:from>
    <xdr:to>
      <xdr:col>9</xdr:col>
      <xdr:colOff>779746</xdr:colOff>
      <xdr:row>15</xdr:row>
      <xdr:rowOff>177800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099" y="165100"/>
          <a:ext cx="8044147" cy="306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279400</xdr:colOff>
      <xdr:row>2</xdr:row>
      <xdr:rowOff>76200</xdr:rowOff>
    </xdr:from>
    <xdr:to>
      <xdr:col>10</xdr:col>
      <xdr:colOff>520700</xdr:colOff>
      <xdr:row>6</xdr:row>
      <xdr:rowOff>165100</xdr:rowOff>
    </xdr:to>
    <xdr:sp macro="" textlink="">
      <xdr:nvSpPr>
        <xdr:cNvPr id="2" name="TextBox 1"/>
        <xdr:cNvSpPr txBox="1"/>
      </xdr:nvSpPr>
      <xdr:spPr>
        <a:xfrm>
          <a:off x="7188200" y="495300"/>
          <a:ext cx="2717800" cy="90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400" b="1"/>
            <a:t>Update</a:t>
          </a:r>
          <a:r>
            <a:rPr lang="en-US" sz="1400" b="1" baseline="0"/>
            <a:t> each </a:t>
          </a:r>
          <a:r>
            <a:rPr lang="en-US" sz="1400" b="1" baseline="0">
              <a:solidFill>
                <a:schemeClr val="accent1"/>
              </a:solidFill>
            </a:rPr>
            <a:t>blue</a:t>
          </a:r>
          <a:r>
            <a:rPr lang="en-US" sz="1400" b="1" baseline="0"/>
            <a:t> value to represent the quanity of the ingredient used</a:t>
          </a:r>
          <a:endParaRPr lang="en-US" sz="1400" b="1"/>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audiahissong\Downloads\KSU_Beef_FMG_Dec%202019_nl%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ColWidth="11" defaultRowHeight="15.75"/>
  <sheetData/>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sqref="A1:J1"/>
    </sheetView>
  </sheetViews>
  <sheetFormatPr defaultColWidth="11" defaultRowHeight="15.75"/>
  <cols>
    <col min="1" max="1" width="28.625" bestFit="1" customWidth="1"/>
    <col min="10" max="10" width="11.5" bestFit="1" customWidth="1"/>
  </cols>
  <sheetData>
    <row r="1" spans="1:10" ht="18">
      <c r="A1" s="163" t="s">
        <v>80</v>
      </c>
      <c r="B1" s="163"/>
      <c r="C1" s="163"/>
      <c r="D1" s="163"/>
      <c r="E1" s="163"/>
      <c r="F1" s="163"/>
      <c r="G1" s="163"/>
      <c r="H1" s="163"/>
      <c r="I1" s="163"/>
      <c r="J1" s="163"/>
    </row>
    <row r="2" spans="1:10">
      <c r="A2" s="1"/>
      <c r="B2" s="2"/>
      <c r="C2" s="3"/>
      <c r="D2" s="4"/>
      <c r="E2" s="3"/>
      <c r="F2" s="3"/>
      <c r="G2" s="4"/>
      <c r="H2" s="3"/>
      <c r="I2" s="4"/>
      <c r="J2" s="3"/>
    </row>
    <row r="3" spans="1:10">
      <c r="A3" s="5" t="s">
        <v>0</v>
      </c>
      <c r="D3" s="6"/>
      <c r="G3" s="6"/>
      <c r="I3" s="6"/>
    </row>
    <row r="4" spans="1:10">
      <c r="A4" t="s">
        <v>1</v>
      </c>
      <c r="B4" s="7">
        <v>1.4999999999999999E-2</v>
      </c>
      <c r="D4" s="6"/>
      <c r="F4" s="8"/>
      <c r="G4" s="6"/>
      <c r="I4" s="161" t="s">
        <v>2</v>
      </c>
      <c r="J4" s="161"/>
    </row>
    <row r="5" spans="1:10">
      <c r="A5" t="s">
        <v>3</v>
      </c>
      <c r="B5" s="9">
        <v>150</v>
      </c>
      <c r="C5" s="162" t="s">
        <v>4</v>
      </c>
      <c r="D5" s="162"/>
      <c r="E5" s="162"/>
      <c r="F5" s="11">
        <v>3</v>
      </c>
      <c r="G5" s="6"/>
      <c r="I5" s="6"/>
      <c r="J5" s="12">
        <f>(E8-E9)/100</f>
        <v>4.5</v>
      </c>
    </row>
    <row r="6" spans="1:10">
      <c r="D6" s="6"/>
      <c r="G6" s="6"/>
      <c r="I6" s="6"/>
    </row>
    <row r="7" spans="1:10" ht="30">
      <c r="A7" s="13" t="s">
        <v>5</v>
      </c>
      <c r="B7" s="13" t="s">
        <v>6</v>
      </c>
      <c r="C7" s="13" t="s">
        <v>7</v>
      </c>
      <c r="D7" s="13"/>
      <c r="E7" s="13" t="s">
        <v>8</v>
      </c>
      <c r="F7" s="13" t="s">
        <v>7</v>
      </c>
      <c r="G7" s="13"/>
      <c r="H7" s="13"/>
      <c r="I7" s="13"/>
      <c r="J7" s="13" t="s">
        <v>9</v>
      </c>
    </row>
    <row r="8" spans="1:10">
      <c r="A8" t="s">
        <v>49</v>
      </c>
      <c r="B8" s="160">
        <f>Seasonality!N3</f>
        <v>118.46999999999998</v>
      </c>
      <c r="C8" s="14" t="s">
        <v>10</v>
      </c>
      <c r="D8" s="6" t="s">
        <v>11</v>
      </c>
      <c r="E8" s="15">
        <f>E9+(B5*F5)</f>
        <v>1250</v>
      </c>
      <c r="F8" s="14" t="s">
        <v>12</v>
      </c>
      <c r="G8" s="6"/>
      <c r="H8" s="16"/>
      <c r="I8" s="17" t="s">
        <v>13</v>
      </c>
      <c r="J8" s="18">
        <f>B8*(E8/100)</f>
        <v>1480.8749999999998</v>
      </c>
    </row>
    <row r="9" spans="1:10">
      <c r="A9" t="s">
        <v>14</v>
      </c>
      <c r="B9" s="157">
        <f>Seasonality!N4</f>
        <v>161.06583333333333</v>
      </c>
      <c r="C9" s="14" t="s">
        <v>10</v>
      </c>
      <c r="D9" s="6" t="s">
        <v>11</v>
      </c>
      <c r="E9" s="20">
        <v>800</v>
      </c>
      <c r="F9" s="14" t="s">
        <v>12</v>
      </c>
      <c r="G9" s="6"/>
      <c r="H9" s="16"/>
      <c r="I9" s="17" t="s">
        <v>13</v>
      </c>
      <c r="J9" s="18">
        <f>-(B9*(E9/100))</f>
        <v>-1288.5266666666666</v>
      </c>
    </row>
    <row r="10" spans="1:10">
      <c r="A10" t="s">
        <v>1</v>
      </c>
      <c r="B10" s="21"/>
      <c r="C10" s="14"/>
      <c r="D10" s="6"/>
      <c r="E10" s="22"/>
      <c r="F10" s="14"/>
      <c r="G10" s="6"/>
      <c r="H10" s="16"/>
      <c r="I10" s="17"/>
      <c r="J10" s="18">
        <f>(B4*J9)</f>
        <v>-19.3279</v>
      </c>
    </row>
    <row r="11" spans="1:10">
      <c r="A11" t="s">
        <v>15</v>
      </c>
      <c r="B11" s="21"/>
      <c r="C11" s="14"/>
      <c r="D11" s="6"/>
      <c r="E11" s="23"/>
      <c r="F11" s="14"/>
      <c r="G11" s="6"/>
      <c r="H11" s="16"/>
      <c r="I11" s="17"/>
      <c r="J11" s="21"/>
    </row>
    <row r="12" spans="1:10">
      <c r="A12" s="24" t="s">
        <v>16</v>
      </c>
      <c r="B12" s="25"/>
      <c r="C12" s="25"/>
      <c r="D12" s="26"/>
      <c r="E12" s="25"/>
      <c r="F12" s="25"/>
      <c r="G12" s="26"/>
      <c r="H12" s="25"/>
      <c r="I12" s="26"/>
      <c r="J12" s="27">
        <f>SUM(J8:J11)</f>
        <v>173.02043333333313</v>
      </c>
    </row>
    <row r="13" spans="1:10">
      <c r="A13" s="28"/>
      <c r="D13" s="6"/>
      <c r="G13" s="6"/>
      <c r="I13" s="6"/>
    </row>
    <row r="14" spans="1:10">
      <c r="A14" s="13" t="s">
        <v>17</v>
      </c>
      <c r="B14" s="25"/>
      <c r="C14" s="25"/>
      <c r="D14" s="26"/>
      <c r="E14" s="25"/>
      <c r="F14" s="25"/>
      <c r="G14" s="26"/>
      <c r="H14" s="25"/>
      <c r="I14" s="26"/>
      <c r="J14" s="25"/>
    </row>
    <row r="15" spans="1:10">
      <c r="A15" t="s">
        <v>18</v>
      </c>
      <c r="B15" s="135">
        <f>Feed!F8</f>
        <v>5.2500000000000005E-2</v>
      </c>
      <c r="C15" s="136" t="s">
        <v>78</v>
      </c>
      <c r="D15" s="4" t="s">
        <v>11</v>
      </c>
      <c r="E15" s="137">
        <f>Feed!B8*B5</f>
        <v>450</v>
      </c>
      <c r="F15" s="136" t="s">
        <v>21</v>
      </c>
      <c r="G15" s="4"/>
      <c r="H15" s="138"/>
      <c r="I15" s="139" t="s">
        <v>19</v>
      </c>
      <c r="J15" s="135">
        <f>B15*E15</f>
        <v>23.625000000000004</v>
      </c>
    </row>
    <row r="16" spans="1:10">
      <c r="A16" s="29" t="s">
        <v>20</v>
      </c>
      <c r="B16" s="135">
        <f>Feed!F12</f>
        <v>7.3365909090909093E-2</v>
      </c>
      <c r="C16" s="136" t="s">
        <v>78</v>
      </c>
      <c r="D16" s="4" t="s">
        <v>11</v>
      </c>
      <c r="E16" s="140">
        <f>Feed!B12*'Limit Fed Stocker Calves'!B5</f>
        <v>3300</v>
      </c>
      <c r="F16" s="136" t="s">
        <v>21</v>
      </c>
      <c r="G16" s="4"/>
      <c r="H16" s="138"/>
      <c r="I16" s="139" t="s">
        <v>19</v>
      </c>
      <c r="J16" s="135">
        <f>B16*E16</f>
        <v>242.10750000000002</v>
      </c>
    </row>
    <row r="17" spans="1:10">
      <c r="A17" t="s">
        <v>22</v>
      </c>
      <c r="B17" s="135">
        <f>Feed!F13</f>
        <v>0.15</v>
      </c>
      <c r="C17" s="136" t="s">
        <v>78</v>
      </c>
      <c r="D17" s="4" t="s">
        <v>11</v>
      </c>
      <c r="E17" s="140">
        <f>Feed!B13*B5</f>
        <v>75</v>
      </c>
      <c r="F17" s="136" t="s">
        <v>21</v>
      </c>
      <c r="G17" s="4"/>
      <c r="H17" s="138"/>
      <c r="I17" s="139" t="s">
        <v>19</v>
      </c>
      <c r="J17" s="135">
        <f>B17*E17</f>
        <v>11.25</v>
      </c>
    </row>
    <row r="18" spans="1:10">
      <c r="A18" s="96" t="s">
        <v>47</v>
      </c>
      <c r="B18" s="19">
        <v>6</v>
      </c>
      <c r="C18" s="14" t="s">
        <v>48</v>
      </c>
      <c r="D18" s="10"/>
      <c r="E18" s="30"/>
      <c r="F18" s="14"/>
      <c r="G18" s="10"/>
      <c r="H18" s="16"/>
      <c r="I18" s="17"/>
      <c r="J18" s="19">
        <f>B18</f>
        <v>6</v>
      </c>
    </row>
    <row r="19" spans="1:10">
      <c r="A19" t="s">
        <v>23</v>
      </c>
      <c r="B19" s="31">
        <v>0</v>
      </c>
      <c r="C19" s="14" t="s">
        <v>24</v>
      </c>
      <c r="D19" s="6" t="s">
        <v>11</v>
      </c>
      <c r="E19" s="9">
        <v>0</v>
      </c>
      <c r="F19" s="14" t="s">
        <v>25</v>
      </c>
      <c r="G19" s="6"/>
      <c r="H19" s="16"/>
      <c r="I19" s="17" t="s">
        <v>13</v>
      </c>
      <c r="J19" s="31">
        <f>B19*E19</f>
        <v>0</v>
      </c>
    </row>
    <row r="20" spans="1:10">
      <c r="A20" t="s">
        <v>26</v>
      </c>
      <c r="B20" s="31">
        <v>20</v>
      </c>
      <c r="C20" s="14" t="s">
        <v>27</v>
      </c>
      <c r="D20" s="6" t="s">
        <v>11</v>
      </c>
      <c r="E20" s="9">
        <v>1.5</v>
      </c>
      <c r="F20" s="14" t="s">
        <v>28</v>
      </c>
      <c r="G20" s="6"/>
      <c r="H20" s="16"/>
      <c r="I20" s="17" t="s">
        <v>19</v>
      </c>
      <c r="J20" s="31">
        <f>B20*E20</f>
        <v>30</v>
      </c>
    </row>
    <row r="21" spans="1:10">
      <c r="A21" t="s">
        <v>29</v>
      </c>
      <c r="B21" s="21"/>
      <c r="C21" s="14"/>
      <c r="D21" s="6"/>
      <c r="E21" s="23"/>
      <c r="F21" s="14"/>
      <c r="G21" s="6"/>
      <c r="H21" s="16"/>
      <c r="I21" s="17"/>
      <c r="J21" s="32">
        <v>20</v>
      </c>
    </row>
    <row r="22" spans="1:10">
      <c r="A22" t="s">
        <v>30</v>
      </c>
      <c r="B22" s="21"/>
      <c r="C22" s="14"/>
      <c r="D22" s="6"/>
      <c r="E22" s="23"/>
      <c r="F22" s="14"/>
      <c r="G22" s="6"/>
      <c r="H22" s="16"/>
      <c r="I22" s="17"/>
      <c r="J22" s="32">
        <v>10</v>
      </c>
    </row>
    <row r="23" spans="1:10">
      <c r="A23" t="s">
        <v>31</v>
      </c>
      <c r="B23" s="21"/>
      <c r="C23" s="14"/>
      <c r="D23" s="6"/>
      <c r="E23" s="23"/>
      <c r="F23" s="14"/>
      <c r="G23" s="6"/>
      <c r="H23" s="16"/>
      <c r="I23" s="17"/>
      <c r="J23" s="32">
        <v>9</v>
      </c>
    </row>
    <row r="24" spans="1:10">
      <c r="A24" t="s">
        <v>32</v>
      </c>
      <c r="B24" s="21"/>
      <c r="C24" s="14"/>
      <c r="D24" s="6"/>
      <c r="E24" s="23"/>
      <c r="F24" s="14"/>
      <c r="G24" s="6"/>
      <c r="H24" s="16"/>
      <c r="I24" s="17"/>
      <c r="J24" s="32">
        <v>10</v>
      </c>
    </row>
    <row r="25" spans="1:10">
      <c r="A25" t="s">
        <v>33</v>
      </c>
      <c r="B25" s="21"/>
      <c r="C25" s="14"/>
      <c r="D25" s="6"/>
      <c r="E25" s="23"/>
      <c r="F25" s="14"/>
      <c r="G25" s="6"/>
      <c r="H25" s="16"/>
      <c r="I25" s="17"/>
      <c r="J25" s="32">
        <v>17</v>
      </c>
    </row>
    <row r="26" spans="1:10">
      <c r="A26" s="25" t="s">
        <v>34</v>
      </c>
      <c r="B26" s="25"/>
      <c r="C26" s="33"/>
      <c r="D26" s="26"/>
      <c r="E26" s="34"/>
      <c r="F26" s="33"/>
      <c r="G26" s="26"/>
      <c r="H26" s="35"/>
      <c r="I26" s="36"/>
      <c r="J26" s="37">
        <v>8</v>
      </c>
    </row>
    <row r="27" spans="1:10">
      <c r="A27" s="28" t="s">
        <v>35</v>
      </c>
      <c r="D27" s="6"/>
      <c r="G27" s="6"/>
      <c r="I27" s="6"/>
      <c r="J27" s="38">
        <f>SUM(J15:J26)</f>
        <v>386.98250000000002</v>
      </c>
    </row>
    <row r="28" spans="1:10">
      <c r="D28" s="6"/>
      <c r="G28" s="6"/>
      <c r="I28" s="6"/>
    </row>
    <row r="29" spans="1:10">
      <c r="A29" s="13" t="s">
        <v>36</v>
      </c>
      <c r="B29" s="25"/>
      <c r="C29" s="25"/>
      <c r="D29" s="26"/>
      <c r="E29" s="25"/>
      <c r="F29" s="25"/>
      <c r="G29" s="26"/>
      <c r="H29" s="25"/>
      <c r="I29" s="26"/>
      <c r="J29" s="25"/>
    </row>
    <row r="30" spans="1:10">
      <c r="A30" t="s">
        <v>37</v>
      </c>
      <c r="D30" s="6"/>
      <c r="G30" s="6"/>
      <c r="I30" s="6"/>
      <c r="J30" s="31">
        <v>15</v>
      </c>
    </row>
    <row r="31" spans="1:10">
      <c r="A31" t="s">
        <v>38</v>
      </c>
      <c r="D31" s="6"/>
      <c r="G31" s="6"/>
      <c r="I31" s="6"/>
      <c r="J31" s="31">
        <v>2</v>
      </c>
    </row>
    <row r="32" spans="1:10">
      <c r="A32" t="s">
        <v>39</v>
      </c>
      <c r="D32" s="6"/>
      <c r="G32" s="6"/>
      <c r="I32" s="6"/>
      <c r="J32" s="31">
        <v>3.5</v>
      </c>
    </row>
    <row r="33" spans="1:10">
      <c r="A33" s="39" t="s">
        <v>40</v>
      </c>
      <c r="B33" s="39"/>
      <c r="C33" s="39"/>
      <c r="D33" s="40"/>
      <c r="E33" s="39"/>
      <c r="F33" s="39"/>
      <c r="G33" s="40"/>
      <c r="H33" s="39"/>
      <c r="I33" s="40"/>
      <c r="J33" s="41">
        <v>36</v>
      </c>
    </row>
    <row r="34" spans="1:10">
      <c r="A34" s="42" t="s">
        <v>41</v>
      </c>
      <c r="B34" s="39"/>
      <c r="C34" s="39"/>
      <c r="D34" s="40"/>
      <c r="E34" s="39"/>
      <c r="F34" s="39"/>
      <c r="G34" s="40"/>
      <c r="H34" s="39"/>
      <c r="I34" s="40"/>
      <c r="J34" s="41">
        <v>0</v>
      </c>
    </row>
    <row r="35" spans="1:10">
      <c r="A35" s="43" t="s">
        <v>42</v>
      </c>
      <c r="B35" s="44"/>
      <c r="C35" s="44"/>
      <c r="D35" s="45"/>
      <c r="E35" s="44"/>
      <c r="F35" s="44"/>
      <c r="G35" s="45"/>
      <c r="H35" s="44"/>
      <c r="I35" s="45"/>
      <c r="J35" s="46">
        <f>SUM(J30:J33)</f>
        <v>56.5</v>
      </c>
    </row>
    <row r="36" spans="1:10">
      <c r="B36" s="21"/>
      <c r="C36" s="14"/>
      <c r="D36" s="6"/>
      <c r="E36" s="23"/>
      <c r="F36" s="14"/>
      <c r="G36" s="6"/>
      <c r="H36" s="16"/>
      <c r="I36" s="17"/>
      <c r="J36" s="21"/>
    </row>
    <row r="37" spans="1:10">
      <c r="A37" s="13" t="s">
        <v>43</v>
      </c>
      <c r="B37" s="25"/>
      <c r="C37" s="25"/>
      <c r="D37" s="26"/>
      <c r="E37" s="25"/>
      <c r="F37" s="25"/>
      <c r="G37" s="26"/>
      <c r="H37" s="25"/>
      <c r="I37" s="26"/>
      <c r="J37" s="27">
        <f>J27+J35</f>
        <v>443.48250000000002</v>
      </c>
    </row>
    <row r="38" spans="1:10">
      <c r="D38" s="6"/>
      <c r="G38" s="6"/>
      <c r="I38" s="6"/>
    </row>
    <row r="39" spans="1:10">
      <c r="A39" t="s">
        <v>44</v>
      </c>
      <c r="D39" s="6"/>
      <c r="G39" s="6"/>
      <c r="I39" s="6"/>
      <c r="J39" s="18">
        <f>J12-J27</f>
        <v>-213.96206666666689</v>
      </c>
    </row>
    <row r="40" spans="1:10" ht="16.5" thickBot="1">
      <c r="A40" s="47" t="s">
        <v>45</v>
      </c>
      <c r="D40" s="6"/>
      <c r="G40" s="6"/>
      <c r="I40" s="6"/>
      <c r="J40" s="48">
        <f>J12-J37</f>
        <v>-270.46206666666689</v>
      </c>
    </row>
    <row r="41" spans="1:10" ht="16.5" thickTop="1"/>
    <row r="44" spans="1:10">
      <c r="A44" s="102"/>
      <c r="B44" s="108"/>
      <c r="C44" s="108"/>
      <c r="D44" s="102"/>
      <c r="E44" s="39"/>
      <c r="F44" s="39"/>
      <c r="G44" s="39"/>
      <c r="H44" s="39"/>
    </row>
    <row r="45" spans="1:10">
      <c r="A45" s="39"/>
      <c r="B45" s="109"/>
      <c r="C45" s="109"/>
      <c r="D45" s="39"/>
      <c r="E45" s="39"/>
      <c r="F45" s="39"/>
      <c r="G45" s="39"/>
      <c r="H45" s="39"/>
    </row>
    <row r="46" spans="1:10">
      <c r="A46" s="39"/>
      <c r="B46" s="109"/>
      <c r="C46" s="109"/>
      <c r="D46" s="39"/>
      <c r="E46" s="39"/>
      <c r="F46" s="39"/>
      <c r="G46" s="39"/>
      <c r="H46" s="39"/>
    </row>
    <row r="47" spans="1:10">
      <c r="A47" s="39"/>
      <c r="B47" s="109"/>
      <c r="C47" s="109"/>
      <c r="D47" s="39"/>
      <c r="E47" s="39"/>
      <c r="F47" s="39"/>
      <c r="G47" s="39"/>
      <c r="H47" s="39"/>
    </row>
    <row r="48" spans="1:10">
      <c r="A48" s="39"/>
      <c r="B48" s="109"/>
      <c r="C48" s="109"/>
      <c r="D48" s="39"/>
      <c r="E48" s="39"/>
      <c r="F48" s="39"/>
      <c r="G48" s="39"/>
      <c r="H48" s="39"/>
    </row>
    <row r="49" spans="1:8">
      <c r="A49" s="39"/>
      <c r="B49" s="109"/>
      <c r="C49" s="109"/>
      <c r="D49" s="39"/>
      <c r="E49" s="39"/>
      <c r="F49" s="39"/>
      <c r="G49" s="39"/>
      <c r="H49" s="39"/>
    </row>
    <row r="50" spans="1:8">
      <c r="A50" s="39"/>
      <c r="B50" s="109"/>
      <c r="C50" s="109"/>
      <c r="D50" s="39"/>
      <c r="E50" s="39"/>
      <c r="F50" s="39"/>
      <c r="G50" s="39"/>
      <c r="H50" s="39"/>
    </row>
    <row r="51" spans="1:8">
      <c r="A51" s="39"/>
      <c r="B51" s="109"/>
      <c r="C51" s="109"/>
      <c r="D51" s="39"/>
      <c r="E51" s="39"/>
      <c r="F51" s="39"/>
      <c r="G51" s="39"/>
      <c r="H51" s="39"/>
    </row>
    <row r="52" spans="1:8">
      <c r="A52" s="39"/>
      <c r="B52" s="109"/>
      <c r="C52" s="109"/>
      <c r="D52" s="39"/>
      <c r="E52" s="39"/>
      <c r="F52" s="39"/>
      <c r="G52" s="39"/>
      <c r="H52" s="39"/>
    </row>
    <row r="53" spans="1:8">
      <c r="A53" s="39"/>
      <c r="B53" s="109"/>
      <c r="C53" s="109"/>
      <c r="D53" s="39"/>
      <c r="E53" s="39"/>
      <c r="F53" s="39"/>
      <c r="G53" s="39"/>
      <c r="H53" s="39"/>
    </row>
    <row r="54" spans="1:8">
      <c r="A54" s="103"/>
      <c r="B54" s="109"/>
      <c r="C54" s="109"/>
      <c r="D54" s="109"/>
      <c r="E54" s="39"/>
      <c r="F54" s="39"/>
      <c r="G54" s="39"/>
      <c r="H54" s="39"/>
    </row>
    <row r="55" spans="1:8">
      <c r="A55" s="39"/>
      <c r="B55" s="39"/>
      <c r="C55" s="39"/>
      <c r="D55" s="39"/>
      <c r="E55" s="39"/>
      <c r="F55" s="39"/>
      <c r="G55" s="39"/>
      <c r="H55" s="39"/>
    </row>
  </sheetData>
  <mergeCells count="3">
    <mergeCell ref="I4:J4"/>
    <mergeCell ref="C5:E5"/>
    <mergeCell ref="A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zoomScale="109" zoomScaleNormal="70" zoomScalePageLayoutView="70" workbookViewId="0">
      <selection sqref="A1:J1"/>
    </sheetView>
  </sheetViews>
  <sheetFormatPr defaultColWidth="11" defaultRowHeight="15.75"/>
  <cols>
    <col min="1" max="1" width="28.625" bestFit="1" customWidth="1"/>
    <col min="3" max="3" width="13.5" customWidth="1"/>
    <col min="10" max="10" width="11.5" bestFit="1" customWidth="1"/>
  </cols>
  <sheetData>
    <row r="1" spans="1:10" ht="18.95" customHeight="1">
      <c r="A1" s="167" t="s">
        <v>80</v>
      </c>
      <c r="B1" s="167"/>
      <c r="C1" s="167"/>
      <c r="D1" s="167"/>
      <c r="E1" s="167"/>
      <c r="F1" s="167"/>
      <c r="G1" s="167"/>
      <c r="H1" s="167"/>
      <c r="I1" s="167"/>
      <c r="J1" s="167"/>
    </row>
    <row r="2" spans="1:10">
      <c r="A2" s="51"/>
      <c r="B2" s="52"/>
      <c r="C2" s="53"/>
      <c r="D2" s="54"/>
      <c r="E2" s="53"/>
      <c r="F2" s="53"/>
      <c r="G2" s="54"/>
      <c r="H2" s="53"/>
      <c r="I2" s="54"/>
      <c r="J2" s="53"/>
    </row>
    <row r="3" spans="1:10">
      <c r="A3" s="55" t="s">
        <v>0</v>
      </c>
      <c r="B3" s="56"/>
      <c r="C3" s="56"/>
      <c r="D3" s="57"/>
      <c r="E3" s="56"/>
      <c r="F3" s="56"/>
      <c r="G3" s="57"/>
      <c r="H3" s="56"/>
      <c r="I3" s="57"/>
      <c r="J3" s="56"/>
    </row>
    <row r="4" spans="1:10">
      <c r="A4" s="56" t="s">
        <v>1</v>
      </c>
      <c r="B4" s="58">
        <v>1.4999999999999999E-2</v>
      </c>
      <c r="C4" s="56"/>
      <c r="D4" s="57"/>
      <c r="E4" s="56"/>
      <c r="F4" s="59"/>
      <c r="G4" s="57"/>
      <c r="H4" s="56"/>
      <c r="I4" s="165" t="s">
        <v>2</v>
      </c>
      <c r="J4" s="165"/>
    </row>
    <row r="5" spans="1:10">
      <c r="A5" s="56" t="s">
        <v>3</v>
      </c>
      <c r="B5" s="60">
        <v>150</v>
      </c>
      <c r="C5" s="166" t="s">
        <v>4</v>
      </c>
      <c r="D5" s="166"/>
      <c r="E5" s="166"/>
      <c r="F5" s="61">
        <v>3</v>
      </c>
      <c r="G5" s="57"/>
      <c r="H5" s="56"/>
      <c r="I5" s="57"/>
      <c r="J5" s="62">
        <f>(E8-E9)/100</f>
        <v>4.8</v>
      </c>
    </row>
    <row r="6" spans="1:10">
      <c r="A6" s="56"/>
      <c r="B6" s="56"/>
      <c r="C6" s="164" t="s">
        <v>46</v>
      </c>
      <c r="D6" s="164"/>
      <c r="E6" s="164"/>
      <c r="F6" s="63">
        <v>0.2</v>
      </c>
      <c r="G6" s="57"/>
      <c r="H6" s="56"/>
      <c r="I6" s="57"/>
      <c r="J6" s="56"/>
    </row>
    <row r="7" spans="1:10" ht="30">
      <c r="A7" s="64" t="s">
        <v>5</v>
      </c>
      <c r="B7" s="64" t="s">
        <v>6</v>
      </c>
      <c r="C7" s="64" t="s">
        <v>7</v>
      </c>
      <c r="D7" s="64"/>
      <c r="E7" s="64" t="s">
        <v>8</v>
      </c>
      <c r="F7" s="64" t="s">
        <v>7</v>
      </c>
      <c r="G7" s="64"/>
      <c r="H7" s="64"/>
      <c r="I7" s="64"/>
      <c r="J7" s="64" t="s">
        <v>9</v>
      </c>
    </row>
    <row r="8" spans="1:10">
      <c r="A8" t="s">
        <v>49</v>
      </c>
      <c r="B8" s="160">
        <f>Seasonality!N3</f>
        <v>118.46999999999998</v>
      </c>
      <c r="C8" s="65" t="s">
        <v>10</v>
      </c>
      <c r="D8" s="57" t="s">
        <v>11</v>
      </c>
      <c r="E8" s="66">
        <f>E9+(B5*(F5+F6))</f>
        <v>1280</v>
      </c>
      <c r="F8" s="65" t="s">
        <v>12</v>
      </c>
      <c r="G8" s="57"/>
      <c r="H8" s="67"/>
      <c r="I8" s="68" t="s">
        <v>13</v>
      </c>
      <c r="J8" s="69">
        <f>B8*(E8/100)</f>
        <v>1516.4159999999999</v>
      </c>
    </row>
    <row r="9" spans="1:10">
      <c r="A9" s="56" t="s">
        <v>14</v>
      </c>
      <c r="B9" s="158">
        <f>Seasonality!N4</f>
        <v>161.06583333333333</v>
      </c>
      <c r="C9" s="65" t="s">
        <v>10</v>
      </c>
      <c r="D9" s="57" t="s">
        <v>11</v>
      </c>
      <c r="E9" s="70">
        <v>800</v>
      </c>
      <c r="F9" s="65" t="s">
        <v>12</v>
      </c>
      <c r="G9" s="57"/>
      <c r="H9" s="67"/>
      <c r="I9" s="68" t="s">
        <v>13</v>
      </c>
      <c r="J9" s="69">
        <f>-(B9*(E9/100))</f>
        <v>-1288.5266666666666</v>
      </c>
    </row>
    <row r="10" spans="1:10">
      <c r="A10" s="56" t="s">
        <v>1</v>
      </c>
      <c r="B10" s="71"/>
      <c r="C10" s="65"/>
      <c r="D10" s="57"/>
      <c r="E10" s="72"/>
      <c r="F10" s="65"/>
      <c r="G10" s="57"/>
      <c r="H10" s="67"/>
      <c r="I10" s="68"/>
      <c r="J10" s="69">
        <f>(B4*J9)</f>
        <v>-19.3279</v>
      </c>
    </row>
    <row r="11" spans="1:10">
      <c r="A11" s="56" t="s">
        <v>15</v>
      </c>
      <c r="B11" s="71"/>
      <c r="C11" s="65"/>
      <c r="D11" s="57"/>
      <c r="E11" s="73"/>
      <c r="F11" s="65"/>
      <c r="G11" s="57"/>
      <c r="H11" s="67"/>
      <c r="I11" s="68"/>
      <c r="J11" s="71"/>
    </row>
    <row r="12" spans="1:10">
      <c r="A12" s="74" t="s">
        <v>16</v>
      </c>
      <c r="B12" s="75"/>
      <c r="C12" s="75"/>
      <c r="D12" s="76"/>
      <c r="E12" s="75"/>
      <c r="F12" s="75"/>
      <c r="G12" s="76"/>
      <c r="H12" s="75"/>
      <c r="I12" s="76"/>
      <c r="J12" s="77">
        <f>SUM(J8:J11)</f>
        <v>208.5614333333333</v>
      </c>
    </row>
    <row r="13" spans="1:10">
      <c r="A13" s="78"/>
      <c r="B13" s="56"/>
      <c r="C13" s="56"/>
      <c r="D13" s="57"/>
      <c r="E13" s="56"/>
      <c r="F13" s="56"/>
      <c r="G13" s="57"/>
      <c r="H13" s="56"/>
      <c r="I13" s="57"/>
      <c r="J13" s="57"/>
    </row>
    <row r="14" spans="1:10">
      <c r="A14" s="64" t="s">
        <v>17</v>
      </c>
      <c r="B14" s="75"/>
      <c r="C14" s="75"/>
      <c r="D14" s="76"/>
      <c r="E14" s="75"/>
      <c r="F14" s="75"/>
      <c r="G14" s="76"/>
      <c r="H14" s="75"/>
      <c r="I14" s="76"/>
      <c r="J14" s="76"/>
    </row>
    <row r="15" spans="1:10">
      <c r="A15" s="56" t="s">
        <v>18</v>
      </c>
      <c r="B15" s="141">
        <f>Feed!F8</f>
        <v>5.2500000000000005E-2</v>
      </c>
      <c r="C15" s="136" t="s">
        <v>78</v>
      </c>
      <c r="D15" s="54" t="s">
        <v>11</v>
      </c>
      <c r="E15" s="142">
        <f>(Feed!B8*'Ad Lib Fed Stocker Calves'!B5)</f>
        <v>450</v>
      </c>
      <c r="F15" s="136" t="s">
        <v>21</v>
      </c>
      <c r="G15" s="54"/>
      <c r="H15" s="143"/>
      <c r="I15" s="144" t="s">
        <v>19</v>
      </c>
      <c r="J15" s="145">
        <f>B15*E15</f>
        <v>23.625000000000004</v>
      </c>
    </row>
    <row r="16" spans="1:10">
      <c r="A16" s="81" t="s">
        <v>20</v>
      </c>
      <c r="B16" s="141">
        <f>Feed!F12</f>
        <v>7.3365909090909093E-2</v>
      </c>
      <c r="C16" s="136" t="s">
        <v>78</v>
      </c>
      <c r="D16" s="54" t="s">
        <v>11</v>
      </c>
      <c r="E16" s="146">
        <f>Feed!B12*'Ad Lib Fed Stocker Calves'!B5</f>
        <v>3300</v>
      </c>
      <c r="F16" s="136" t="s">
        <v>21</v>
      </c>
      <c r="G16" s="54"/>
      <c r="H16" s="143"/>
      <c r="I16" s="144" t="s">
        <v>19</v>
      </c>
      <c r="J16" s="145">
        <f>B16*E16</f>
        <v>242.10750000000002</v>
      </c>
    </row>
    <row r="17" spans="1:10">
      <c r="A17" s="56" t="s">
        <v>22</v>
      </c>
      <c r="B17" s="141">
        <f>Feed!F13</f>
        <v>0.15</v>
      </c>
      <c r="C17" s="136" t="s">
        <v>78</v>
      </c>
      <c r="D17" s="54" t="s">
        <v>11</v>
      </c>
      <c r="E17" s="146">
        <f>Feed!B13*'Limit Fed Stocker Calves'!B5</f>
        <v>75</v>
      </c>
      <c r="F17" s="136" t="s">
        <v>21</v>
      </c>
      <c r="G17" s="54"/>
      <c r="H17" s="143"/>
      <c r="I17" s="144" t="s">
        <v>19</v>
      </c>
      <c r="J17" s="145">
        <f>B17*E17</f>
        <v>11.25</v>
      </c>
    </row>
    <row r="18" spans="1:10">
      <c r="A18" s="56" t="s">
        <v>23</v>
      </c>
      <c r="B18" s="82">
        <v>0</v>
      </c>
      <c r="C18" s="65" t="s">
        <v>24</v>
      </c>
      <c r="D18" s="57" t="s">
        <v>11</v>
      </c>
      <c r="E18" s="60">
        <v>0</v>
      </c>
      <c r="F18" s="65" t="s">
        <v>25</v>
      </c>
      <c r="G18" s="57"/>
      <c r="H18" s="67"/>
      <c r="I18" s="68" t="s">
        <v>13</v>
      </c>
      <c r="J18" s="95">
        <f>B18*E18</f>
        <v>0</v>
      </c>
    </row>
    <row r="19" spans="1:10">
      <c r="A19" s="56" t="s">
        <v>26</v>
      </c>
      <c r="B19" s="82">
        <v>20</v>
      </c>
      <c r="C19" s="65" t="s">
        <v>27</v>
      </c>
      <c r="D19" s="57" t="s">
        <v>11</v>
      </c>
      <c r="E19" s="60">
        <v>1.5</v>
      </c>
      <c r="F19" s="65" t="s">
        <v>28</v>
      </c>
      <c r="G19" s="57"/>
      <c r="H19" s="67"/>
      <c r="I19" s="68" t="s">
        <v>19</v>
      </c>
      <c r="J19" s="31">
        <f>B19*E19</f>
        <v>30</v>
      </c>
    </row>
    <row r="20" spans="1:10">
      <c r="A20" s="56" t="s">
        <v>29</v>
      </c>
      <c r="B20" s="71"/>
      <c r="C20" s="65"/>
      <c r="D20" s="57"/>
      <c r="E20" s="73"/>
      <c r="F20" s="65"/>
      <c r="G20" s="57"/>
      <c r="H20" s="67"/>
      <c r="I20" s="68"/>
      <c r="J20" s="32">
        <v>20</v>
      </c>
    </row>
    <row r="21" spans="1:10">
      <c r="A21" s="56" t="s">
        <v>30</v>
      </c>
      <c r="B21" s="71"/>
      <c r="C21" s="65"/>
      <c r="D21" s="57"/>
      <c r="E21" s="73"/>
      <c r="F21" s="65"/>
      <c r="G21" s="57"/>
      <c r="H21" s="67"/>
      <c r="I21" s="68"/>
      <c r="J21" s="32">
        <v>10</v>
      </c>
    </row>
    <row r="22" spans="1:10">
      <c r="A22" s="56" t="s">
        <v>31</v>
      </c>
      <c r="B22" s="71"/>
      <c r="C22" s="65"/>
      <c r="D22" s="57"/>
      <c r="E22" s="73"/>
      <c r="F22" s="65"/>
      <c r="G22" s="57"/>
      <c r="H22" s="67"/>
      <c r="I22" s="68"/>
      <c r="J22" s="32">
        <v>9</v>
      </c>
    </row>
    <row r="23" spans="1:10">
      <c r="A23" s="56" t="s">
        <v>32</v>
      </c>
      <c r="B23" s="71"/>
      <c r="C23" s="65"/>
      <c r="D23" s="57"/>
      <c r="E23" s="73"/>
      <c r="F23" s="65"/>
      <c r="G23" s="57"/>
      <c r="H23" s="67"/>
      <c r="I23" s="68"/>
      <c r="J23" s="32">
        <v>10</v>
      </c>
    </row>
    <row r="24" spans="1:10">
      <c r="A24" s="56" t="s">
        <v>33</v>
      </c>
      <c r="B24" s="71"/>
      <c r="C24" s="65"/>
      <c r="D24" s="57"/>
      <c r="E24" s="73"/>
      <c r="F24" s="65"/>
      <c r="G24" s="57"/>
      <c r="H24" s="67"/>
      <c r="I24" s="68"/>
      <c r="J24" s="32">
        <v>17</v>
      </c>
    </row>
    <row r="25" spans="1:10">
      <c r="A25" s="75" t="s">
        <v>34</v>
      </c>
      <c r="B25" s="75"/>
      <c r="C25" s="83"/>
      <c r="D25" s="76"/>
      <c r="E25" s="84"/>
      <c r="F25" s="83"/>
      <c r="G25" s="76"/>
      <c r="H25" s="85"/>
      <c r="I25" s="86"/>
      <c r="J25" s="37">
        <v>8</v>
      </c>
    </row>
    <row r="26" spans="1:10">
      <c r="A26" s="78" t="s">
        <v>35</v>
      </c>
      <c r="B26" s="56"/>
      <c r="C26" s="56"/>
      <c r="D26" s="57"/>
      <c r="E26" s="56"/>
      <c r="F26" s="56"/>
      <c r="G26" s="57"/>
      <c r="H26" s="56"/>
      <c r="I26" s="57"/>
      <c r="J26" s="97">
        <f>SUM(J15:J25)</f>
        <v>380.98250000000002</v>
      </c>
    </row>
    <row r="27" spans="1:10">
      <c r="A27" s="56"/>
      <c r="B27" s="56"/>
      <c r="C27" s="56"/>
      <c r="D27" s="57"/>
      <c r="E27" s="56"/>
      <c r="F27" s="56"/>
      <c r="G27" s="57"/>
      <c r="H27" s="56"/>
      <c r="I27" s="57"/>
      <c r="J27" s="56"/>
    </row>
    <row r="28" spans="1:10">
      <c r="A28" s="64" t="s">
        <v>36</v>
      </c>
      <c r="B28" s="75"/>
      <c r="C28" s="75"/>
      <c r="D28" s="76"/>
      <c r="E28" s="75"/>
      <c r="F28" s="75"/>
      <c r="G28" s="76"/>
      <c r="H28" s="75"/>
      <c r="I28" s="76"/>
      <c r="J28" s="75"/>
    </row>
    <row r="29" spans="1:10">
      <c r="A29" s="56" t="s">
        <v>37</v>
      </c>
      <c r="B29" s="56"/>
      <c r="C29" s="56"/>
      <c r="D29" s="57"/>
      <c r="E29" s="56"/>
      <c r="F29" s="56"/>
      <c r="G29" s="57"/>
      <c r="H29" s="56"/>
      <c r="I29" s="57"/>
      <c r="J29" s="82">
        <v>15</v>
      </c>
    </row>
    <row r="30" spans="1:10">
      <c r="A30" s="56" t="s">
        <v>38</v>
      </c>
      <c r="B30" s="56"/>
      <c r="C30" s="56"/>
      <c r="D30" s="57"/>
      <c r="E30" s="56"/>
      <c r="F30" s="56"/>
      <c r="G30" s="57"/>
      <c r="H30" s="56"/>
      <c r="I30" s="57"/>
      <c r="J30" s="82">
        <v>2</v>
      </c>
    </row>
    <row r="31" spans="1:10">
      <c r="A31" s="56" t="s">
        <v>39</v>
      </c>
      <c r="B31" s="56"/>
      <c r="C31" s="56"/>
      <c r="D31" s="57"/>
      <c r="E31" s="56"/>
      <c r="F31" s="56"/>
      <c r="G31" s="57"/>
      <c r="H31" s="56"/>
      <c r="I31" s="57"/>
      <c r="J31" s="82">
        <v>3.5</v>
      </c>
    </row>
    <row r="32" spans="1:10">
      <c r="A32" s="80" t="s">
        <v>40</v>
      </c>
      <c r="B32" s="80"/>
      <c r="C32" s="80"/>
      <c r="D32" s="79"/>
      <c r="E32" s="80"/>
      <c r="F32" s="80"/>
      <c r="G32" s="79"/>
      <c r="H32" s="80"/>
      <c r="I32" s="79"/>
      <c r="J32" s="87">
        <v>36</v>
      </c>
    </row>
    <row r="33" spans="1:10">
      <c r="A33" s="88" t="s">
        <v>41</v>
      </c>
      <c r="B33" s="80"/>
      <c r="C33" s="80"/>
      <c r="D33" s="79"/>
      <c r="E33" s="80"/>
      <c r="F33" s="80"/>
      <c r="G33" s="79"/>
      <c r="H33" s="80"/>
      <c r="I33" s="79"/>
      <c r="J33" s="87">
        <v>0</v>
      </c>
    </row>
    <row r="34" spans="1:10">
      <c r="A34" s="89" t="s">
        <v>42</v>
      </c>
      <c r="B34" s="90"/>
      <c r="C34" s="90"/>
      <c r="D34" s="91"/>
      <c r="E34" s="90"/>
      <c r="F34" s="90"/>
      <c r="G34" s="91"/>
      <c r="H34" s="90"/>
      <c r="I34" s="91"/>
      <c r="J34" s="92">
        <f>SUM(J29:J32)</f>
        <v>56.5</v>
      </c>
    </row>
    <row r="35" spans="1:10">
      <c r="A35" s="56"/>
      <c r="B35" s="71"/>
      <c r="C35" s="65"/>
      <c r="D35" s="57"/>
      <c r="E35" s="73"/>
      <c r="F35" s="65"/>
      <c r="G35" s="57"/>
      <c r="H35" s="67"/>
      <c r="I35" s="68"/>
      <c r="J35" s="71"/>
    </row>
    <row r="36" spans="1:10">
      <c r="A36" s="64" t="s">
        <v>43</v>
      </c>
      <c r="B36" s="75"/>
      <c r="C36" s="75"/>
      <c r="D36" s="76"/>
      <c r="E36" s="75"/>
      <c r="F36" s="75"/>
      <c r="G36" s="76"/>
      <c r="H36" s="75"/>
      <c r="I36" s="76"/>
      <c r="J36" s="77">
        <f>J26+J34</f>
        <v>437.48250000000002</v>
      </c>
    </row>
    <row r="37" spans="1:10">
      <c r="A37" s="56"/>
      <c r="B37" s="56"/>
      <c r="C37" s="56"/>
      <c r="D37" s="57"/>
      <c r="E37" s="56"/>
      <c r="F37" s="56"/>
      <c r="G37" s="57"/>
      <c r="H37" s="56"/>
      <c r="I37" s="57"/>
      <c r="J37" s="56"/>
    </row>
    <row r="38" spans="1:10">
      <c r="A38" s="56" t="s">
        <v>44</v>
      </c>
      <c r="B38" s="56"/>
      <c r="C38" s="56"/>
      <c r="D38" s="57"/>
      <c r="E38" s="56"/>
      <c r="F38" s="56"/>
      <c r="G38" s="57"/>
      <c r="H38" s="56"/>
      <c r="I38" s="57"/>
      <c r="J38" s="69">
        <f>J12-J26</f>
        <v>-172.42106666666672</v>
      </c>
    </row>
    <row r="39" spans="1:10" ht="16.5" thickBot="1">
      <c r="A39" s="93" t="s">
        <v>45</v>
      </c>
      <c r="B39" s="56"/>
      <c r="C39" s="56"/>
      <c r="D39" s="57"/>
      <c r="E39" s="56"/>
      <c r="F39" s="56"/>
      <c r="G39" s="57"/>
      <c r="H39" s="56"/>
      <c r="I39" s="57"/>
      <c r="J39" s="94">
        <f>J12-J36</f>
        <v>-228.92106666666672</v>
      </c>
    </row>
    <row r="40" spans="1:10" ht="16.5" thickTop="1">
      <c r="A40" s="56"/>
      <c r="B40" s="56"/>
      <c r="C40" s="56"/>
      <c r="D40" s="56"/>
      <c r="E40" s="56"/>
      <c r="F40" s="56"/>
      <c r="G40" s="56"/>
      <c r="H40" s="56"/>
      <c r="I40" s="56"/>
      <c r="J40" s="56"/>
    </row>
    <row r="41" spans="1:10">
      <c r="A41" s="56"/>
      <c r="B41" s="56"/>
      <c r="C41" s="56"/>
      <c r="D41" s="56"/>
      <c r="E41" s="56"/>
      <c r="F41" s="56"/>
      <c r="G41" s="56"/>
      <c r="H41" s="56"/>
      <c r="I41" s="56"/>
      <c r="J41" s="56"/>
    </row>
    <row r="42" spans="1:10">
      <c r="A42" s="80"/>
      <c r="B42" s="80"/>
      <c r="C42" s="80"/>
      <c r="D42" s="80"/>
      <c r="E42" s="80"/>
      <c r="F42" s="56"/>
      <c r="G42" s="56"/>
      <c r="H42" s="56"/>
      <c r="I42" s="56"/>
      <c r="J42" s="56"/>
    </row>
    <row r="43" spans="1:10">
      <c r="A43" s="104"/>
      <c r="B43" s="106"/>
      <c r="C43" s="106"/>
      <c r="D43" s="104"/>
      <c r="E43" s="80"/>
      <c r="F43" s="56"/>
      <c r="G43" s="56"/>
      <c r="H43" s="56"/>
      <c r="I43" s="56"/>
    </row>
    <row r="44" spans="1:10">
      <c r="A44" s="80"/>
      <c r="B44" s="107"/>
      <c r="C44" s="107"/>
      <c r="D44" s="80"/>
      <c r="E44" s="80"/>
      <c r="F44" s="56"/>
      <c r="G44" s="56"/>
      <c r="H44" s="56"/>
      <c r="I44" s="56"/>
    </row>
    <row r="45" spans="1:10">
      <c r="A45" s="80"/>
      <c r="B45" s="107"/>
      <c r="C45" s="107"/>
      <c r="D45" s="80"/>
      <c r="E45" s="80"/>
      <c r="F45" s="56"/>
      <c r="G45" s="56"/>
      <c r="H45" s="56"/>
      <c r="I45" s="56"/>
    </row>
    <row r="46" spans="1:10">
      <c r="A46" s="80"/>
      <c r="B46" s="107"/>
      <c r="C46" s="107"/>
      <c r="D46" s="80"/>
      <c r="E46" s="80"/>
      <c r="F46" s="56"/>
      <c r="G46" s="56"/>
      <c r="H46" s="56"/>
      <c r="I46" s="56"/>
    </row>
    <row r="47" spans="1:10">
      <c r="A47" s="80"/>
      <c r="B47" s="107"/>
      <c r="C47" s="107"/>
      <c r="D47" s="80"/>
      <c r="E47" s="80"/>
      <c r="F47" s="56"/>
      <c r="G47" s="56"/>
      <c r="H47" s="56"/>
      <c r="I47" s="56"/>
    </row>
    <row r="48" spans="1:10">
      <c r="A48" s="80"/>
      <c r="B48" s="107"/>
      <c r="C48" s="107"/>
      <c r="D48" s="80"/>
      <c r="E48" s="80"/>
      <c r="F48" s="56"/>
      <c r="G48" s="56"/>
      <c r="H48" s="56"/>
      <c r="I48" s="56"/>
    </row>
    <row r="49" spans="1:10">
      <c r="A49" s="80"/>
      <c r="B49" s="107"/>
      <c r="C49" s="107"/>
      <c r="D49" s="80"/>
      <c r="E49" s="80"/>
      <c r="F49" s="56"/>
      <c r="G49" s="56"/>
      <c r="H49" s="56"/>
      <c r="I49" s="56"/>
    </row>
    <row r="50" spans="1:10">
      <c r="A50" s="80"/>
      <c r="B50" s="107"/>
      <c r="C50" s="107"/>
      <c r="D50" s="80"/>
      <c r="E50" s="80"/>
      <c r="F50" s="56"/>
      <c r="G50" s="56"/>
      <c r="H50" s="56"/>
      <c r="I50" s="56"/>
    </row>
    <row r="51" spans="1:10">
      <c r="A51" s="80"/>
      <c r="B51" s="107"/>
      <c r="C51" s="107"/>
      <c r="D51" s="80"/>
      <c r="E51" s="80"/>
      <c r="F51" s="56"/>
      <c r="G51" s="56"/>
      <c r="H51" s="56"/>
      <c r="I51" s="56"/>
    </row>
    <row r="52" spans="1:10">
      <c r="A52" s="80"/>
      <c r="B52" s="107"/>
      <c r="C52" s="107"/>
      <c r="D52" s="80"/>
      <c r="E52" s="80"/>
      <c r="F52" s="56"/>
      <c r="G52" s="56"/>
      <c r="H52" s="56"/>
      <c r="I52" s="56"/>
    </row>
    <row r="53" spans="1:10">
      <c r="A53" s="105"/>
      <c r="B53" s="79"/>
      <c r="C53" s="79"/>
      <c r="D53" s="79"/>
      <c r="E53" s="80"/>
      <c r="F53" s="56"/>
      <c r="G53" s="56"/>
      <c r="H53" s="56"/>
      <c r="I53" s="56"/>
    </row>
    <row r="54" spans="1:10">
      <c r="A54" s="80"/>
      <c r="B54" s="80"/>
      <c r="C54" s="80"/>
      <c r="D54" s="80"/>
      <c r="E54" s="80"/>
      <c r="F54" s="56"/>
      <c r="G54" s="56"/>
      <c r="H54" s="56"/>
      <c r="I54" s="56"/>
      <c r="J54" s="56"/>
    </row>
    <row r="55" spans="1:10">
      <c r="A55" s="80"/>
      <c r="B55" s="80"/>
      <c r="C55" s="80"/>
      <c r="D55" s="80"/>
      <c r="E55" s="80"/>
      <c r="F55" s="56"/>
      <c r="G55" s="56"/>
      <c r="H55" s="56"/>
      <c r="I55" s="56"/>
      <c r="J55" s="56"/>
    </row>
    <row r="56" spans="1:10">
      <c r="A56" s="56"/>
      <c r="B56" s="56"/>
      <c r="C56" s="56"/>
      <c r="D56" s="56"/>
      <c r="E56" s="56"/>
      <c r="F56" s="56"/>
      <c r="G56" s="56"/>
      <c r="H56" s="56"/>
      <c r="I56" s="56"/>
      <c r="J56" s="56"/>
    </row>
    <row r="57" spans="1:10">
      <c r="A57" s="56"/>
      <c r="B57" s="56"/>
      <c r="C57" s="56"/>
      <c r="D57" s="56"/>
      <c r="E57" s="56"/>
      <c r="F57" s="56"/>
      <c r="G57" s="56"/>
      <c r="H57" s="56"/>
      <c r="I57" s="56"/>
      <c r="J57" s="56"/>
    </row>
    <row r="58" spans="1:10">
      <c r="A58" s="56"/>
      <c r="B58" s="56"/>
      <c r="C58" s="56"/>
      <c r="D58" s="56"/>
      <c r="E58" s="56"/>
      <c r="F58" s="56"/>
      <c r="G58" s="56"/>
      <c r="H58" s="56"/>
      <c r="I58" s="56"/>
      <c r="J58" s="56"/>
    </row>
    <row r="59" spans="1:10">
      <c r="A59" s="56"/>
      <c r="B59" s="56"/>
      <c r="C59" s="56"/>
      <c r="D59" s="56"/>
      <c r="E59" s="56"/>
      <c r="F59" s="56"/>
      <c r="G59" s="56"/>
      <c r="H59" s="56"/>
      <c r="I59" s="56"/>
      <c r="J59" s="56"/>
    </row>
    <row r="60" spans="1:10">
      <c r="A60" s="56"/>
      <c r="B60" s="56"/>
      <c r="C60" s="56"/>
      <c r="D60" s="56"/>
      <c r="E60" s="56"/>
      <c r="F60" s="56"/>
      <c r="G60" s="56"/>
      <c r="H60" s="56"/>
      <c r="I60" s="56"/>
      <c r="J60" s="56"/>
    </row>
    <row r="61" spans="1:10">
      <c r="A61" s="56"/>
      <c r="B61" s="56"/>
      <c r="C61" s="56"/>
      <c r="D61" s="56"/>
      <c r="E61" s="56"/>
      <c r="F61" s="56"/>
      <c r="G61" s="56"/>
      <c r="H61" s="56"/>
      <c r="I61" s="56"/>
      <c r="J61" s="56"/>
    </row>
    <row r="62" spans="1:10">
      <c r="A62" s="56"/>
      <c r="B62" s="56"/>
      <c r="C62" s="56"/>
      <c r="D62" s="56"/>
      <c r="E62" s="56"/>
      <c r="F62" s="56"/>
      <c r="G62" s="56"/>
      <c r="H62" s="56"/>
      <c r="I62" s="56"/>
      <c r="J62" s="56"/>
    </row>
    <row r="63" spans="1:10">
      <c r="A63" s="56"/>
      <c r="B63" s="56"/>
      <c r="C63" s="56"/>
      <c r="D63" s="56"/>
      <c r="E63" s="56"/>
      <c r="F63" s="56"/>
      <c r="G63" s="56"/>
      <c r="H63" s="56"/>
      <c r="I63" s="56"/>
      <c r="J63" s="56"/>
    </row>
    <row r="64" spans="1:10">
      <c r="A64" s="56"/>
      <c r="B64" s="56"/>
      <c r="C64" s="56"/>
      <c r="D64" s="56"/>
      <c r="E64" s="56"/>
      <c r="F64" s="56"/>
      <c r="G64" s="56"/>
      <c r="H64" s="56"/>
      <c r="I64" s="56"/>
      <c r="J64" s="56"/>
    </row>
    <row r="65" spans="1:10">
      <c r="A65" s="56"/>
      <c r="B65" s="56"/>
      <c r="C65" s="56"/>
      <c r="D65" s="56"/>
      <c r="E65" s="56"/>
      <c r="F65" s="56"/>
      <c r="G65" s="56"/>
      <c r="H65" s="56"/>
      <c r="I65" s="56"/>
      <c r="J65" s="56"/>
    </row>
    <row r="66" spans="1:10">
      <c r="A66" s="56"/>
      <c r="B66" s="56"/>
      <c r="C66" s="56"/>
      <c r="D66" s="56"/>
      <c r="E66" s="56"/>
      <c r="F66" s="56"/>
      <c r="G66" s="56"/>
      <c r="H66" s="56"/>
      <c r="I66" s="56"/>
      <c r="J66" s="56"/>
    </row>
    <row r="67" spans="1:10">
      <c r="A67" s="56"/>
      <c r="B67" s="56"/>
      <c r="C67" s="56"/>
      <c r="D67" s="56"/>
      <c r="E67" s="56"/>
      <c r="F67" s="56"/>
      <c r="G67" s="56"/>
      <c r="H67" s="56"/>
      <c r="I67" s="56"/>
      <c r="J67" s="56"/>
    </row>
    <row r="68" spans="1:10">
      <c r="A68" s="56"/>
      <c r="B68" s="56"/>
      <c r="C68" s="56"/>
      <c r="D68" s="56"/>
      <c r="E68" s="56"/>
      <c r="F68" s="56"/>
      <c r="G68" s="56"/>
      <c r="H68" s="56"/>
      <c r="I68" s="56"/>
      <c r="J68" s="56"/>
    </row>
    <row r="69" spans="1:10">
      <c r="A69" s="56"/>
      <c r="B69" s="56"/>
      <c r="C69" s="56"/>
      <c r="D69" s="56"/>
      <c r="E69" s="56"/>
      <c r="F69" s="56"/>
      <c r="G69" s="56"/>
      <c r="H69" s="56"/>
      <c r="I69" s="56"/>
      <c r="J69" s="56"/>
    </row>
    <row r="70" spans="1:10">
      <c r="A70" s="56"/>
      <c r="B70" s="56"/>
      <c r="C70" s="56"/>
      <c r="D70" s="56"/>
      <c r="E70" s="56"/>
      <c r="F70" s="56"/>
      <c r="G70" s="56"/>
      <c r="H70" s="56"/>
      <c r="I70" s="56"/>
      <c r="J70" s="56"/>
    </row>
    <row r="71" spans="1:10">
      <c r="A71" s="56"/>
      <c r="B71" s="56"/>
      <c r="C71" s="56"/>
      <c r="D71" s="56"/>
      <c r="E71" s="56"/>
      <c r="F71" s="56"/>
      <c r="G71" s="56"/>
      <c r="H71" s="56"/>
      <c r="I71" s="56"/>
      <c r="J71" s="56"/>
    </row>
    <row r="72" spans="1:10">
      <c r="A72" s="56"/>
      <c r="B72" s="56"/>
      <c r="C72" s="56"/>
      <c r="D72" s="56"/>
      <c r="E72" s="56"/>
      <c r="F72" s="56"/>
      <c r="G72" s="56"/>
      <c r="H72" s="56"/>
      <c r="I72" s="56"/>
      <c r="J72" s="56"/>
    </row>
    <row r="73" spans="1:10">
      <c r="A73" s="56"/>
      <c r="B73" s="56"/>
      <c r="C73" s="56"/>
      <c r="D73" s="56"/>
      <c r="E73" s="56"/>
      <c r="F73" s="56"/>
      <c r="G73" s="56"/>
      <c r="H73" s="56"/>
      <c r="I73" s="56"/>
      <c r="J73" s="56"/>
    </row>
    <row r="74" spans="1:10">
      <c r="A74" s="56"/>
      <c r="B74" s="56"/>
      <c r="C74" s="56"/>
      <c r="D74" s="56"/>
      <c r="E74" s="56"/>
      <c r="F74" s="56"/>
      <c r="G74" s="56"/>
      <c r="H74" s="56"/>
      <c r="I74" s="56"/>
      <c r="J74" s="56"/>
    </row>
    <row r="75" spans="1:10">
      <c r="A75" s="56"/>
      <c r="B75" s="56"/>
      <c r="C75" s="56"/>
      <c r="D75" s="56"/>
      <c r="E75" s="56"/>
      <c r="F75" s="56"/>
      <c r="G75" s="56"/>
      <c r="H75" s="56"/>
      <c r="I75" s="56"/>
      <c r="J75" s="56"/>
    </row>
    <row r="76" spans="1:10">
      <c r="A76" s="56"/>
      <c r="B76" s="56"/>
      <c r="C76" s="56"/>
      <c r="D76" s="56"/>
      <c r="E76" s="56"/>
      <c r="F76" s="56"/>
      <c r="G76" s="56"/>
      <c r="H76" s="56"/>
      <c r="I76" s="56"/>
      <c r="J76" s="56"/>
    </row>
    <row r="77" spans="1:10">
      <c r="A77" s="56"/>
      <c r="B77" s="56"/>
      <c r="C77" s="56"/>
      <c r="D77" s="56"/>
      <c r="E77" s="56"/>
      <c r="F77" s="56"/>
      <c r="G77" s="56"/>
      <c r="H77" s="56"/>
      <c r="I77" s="56"/>
      <c r="J77" s="56"/>
    </row>
    <row r="78" spans="1:10">
      <c r="A78" s="56"/>
      <c r="B78" s="56"/>
      <c r="C78" s="56"/>
      <c r="D78" s="56"/>
      <c r="E78" s="56"/>
      <c r="F78" s="56"/>
      <c r="G78" s="56"/>
      <c r="H78" s="56"/>
      <c r="I78" s="56"/>
      <c r="J78" s="56"/>
    </row>
    <row r="79" spans="1:10">
      <c r="A79" s="56"/>
      <c r="B79" s="56"/>
      <c r="C79" s="56"/>
      <c r="D79" s="56"/>
      <c r="E79" s="56"/>
      <c r="F79" s="56"/>
      <c r="G79" s="56"/>
      <c r="H79" s="56"/>
      <c r="I79" s="56"/>
      <c r="J79" s="56"/>
    </row>
    <row r="80" spans="1:10">
      <c r="A80" s="56"/>
      <c r="B80" s="56"/>
      <c r="C80" s="56"/>
      <c r="D80" s="56"/>
      <c r="E80" s="56"/>
      <c r="F80" s="56"/>
      <c r="G80" s="56"/>
      <c r="H80" s="56"/>
      <c r="I80" s="56"/>
      <c r="J80" s="56"/>
    </row>
    <row r="81" spans="1:10">
      <c r="A81" s="56"/>
      <c r="B81" s="56"/>
      <c r="C81" s="56"/>
      <c r="D81" s="56"/>
      <c r="E81" s="56"/>
      <c r="F81" s="56"/>
      <c r="G81" s="56"/>
      <c r="H81" s="56"/>
      <c r="I81" s="56"/>
      <c r="J81" s="56"/>
    </row>
    <row r="82" spans="1:10">
      <c r="A82" s="56"/>
      <c r="B82" s="56"/>
      <c r="C82" s="56"/>
      <c r="D82" s="56"/>
      <c r="E82" s="56"/>
      <c r="F82" s="56"/>
      <c r="G82" s="56"/>
      <c r="H82" s="56"/>
      <c r="I82" s="56"/>
      <c r="J82" s="56"/>
    </row>
    <row r="83" spans="1:10">
      <c r="A83" s="56"/>
      <c r="B83" s="56"/>
      <c r="C83" s="56"/>
      <c r="D83" s="56"/>
      <c r="E83" s="56"/>
      <c r="F83" s="56"/>
      <c r="G83" s="56"/>
      <c r="H83" s="56"/>
      <c r="I83" s="56"/>
      <c r="J83" s="56"/>
    </row>
    <row r="84" spans="1:10">
      <c r="A84" s="56"/>
      <c r="B84" s="56"/>
      <c r="C84" s="56"/>
      <c r="D84" s="56"/>
      <c r="E84" s="56"/>
      <c r="F84" s="56"/>
      <c r="G84" s="56"/>
      <c r="H84" s="56"/>
      <c r="I84" s="56"/>
      <c r="J84" s="56"/>
    </row>
    <row r="85" spans="1:10">
      <c r="A85" s="56"/>
      <c r="B85" s="56"/>
      <c r="C85" s="56"/>
      <c r="D85" s="56"/>
      <c r="E85" s="56"/>
      <c r="F85" s="56"/>
      <c r="G85" s="56"/>
      <c r="H85" s="56"/>
      <c r="I85" s="56"/>
      <c r="J85" s="56"/>
    </row>
    <row r="86" spans="1:10">
      <c r="A86" s="56"/>
      <c r="B86" s="56"/>
      <c r="C86" s="56"/>
      <c r="D86" s="56"/>
      <c r="E86" s="56"/>
      <c r="F86" s="56"/>
      <c r="G86" s="56"/>
      <c r="H86" s="56"/>
      <c r="I86" s="56"/>
      <c r="J86" s="56"/>
    </row>
    <row r="87" spans="1:10">
      <c r="A87" s="56"/>
      <c r="B87" s="56"/>
      <c r="C87" s="56"/>
      <c r="D87" s="56"/>
      <c r="E87" s="56"/>
      <c r="F87" s="56"/>
      <c r="G87" s="56"/>
      <c r="H87" s="56"/>
      <c r="I87" s="56"/>
      <c r="J87" s="56"/>
    </row>
    <row r="88" spans="1:10">
      <c r="A88" s="56"/>
      <c r="B88" s="56"/>
      <c r="C88" s="56"/>
      <c r="D88" s="56"/>
      <c r="E88" s="56"/>
      <c r="F88" s="56"/>
      <c r="G88" s="56"/>
      <c r="H88" s="56"/>
      <c r="I88" s="56"/>
      <c r="J88" s="56"/>
    </row>
    <row r="89" spans="1:10">
      <c r="A89" s="56"/>
      <c r="B89" s="56"/>
      <c r="C89" s="56"/>
      <c r="D89" s="56"/>
      <c r="E89" s="56"/>
      <c r="F89" s="56"/>
      <c r="G89" s="56"/>
      <c r="H89" s="56"/>
      <c r="I89" s="56"/>
      <c r="J89" s="56"/>
    </row>
    <row r="90" spans="1:10">
      <c r="A90" s="56"/>
      <c r="B90" s="56"/>
      <c r="C90" s="56"/>
      <c r="D90" s="56"/>
      <c r="E90" s="56"/>
      <c r="F90" s="56"/>
      <c r="G90" s="56"/>
      <c r="H90" s="56"/>
      <c r="I90" s="56"/>
      <c r="J90" s="56"/>
    </row>
    <row r="91" spans="1:10">
      <c r="A91" s="56"/>
      <c r="B91" s="56"/>
      <c r="C91" s="56"/>
      <c r="D91" s="56"/>
      <c r="E91" s="56"/>
      <c r="F91" s="56"/>
      <c r="G91" s="56"/>
      <c r="H91" s="56"/>
      <c r="I91" s="56"/>
      <c r="J91" s="56"/>
    </row>
    <row r="92" spans="1:10">
      <c r="A92" s="56"/>
      <c r="B92" s="56"/>
      <c r="C92" s="56"/>
      <c r="D92" s="56"/>
      <c r="E92" s="56"/>
      <c r="F92" s="56"/>
      <c r="G92" s="56"/>
      <c r="H92" s="56"/>
      <c r="I92" s="56"/>
      <c r="J92" s="56"/>
    </row>
    <row r="93" spans="1:10">
      <c r="A93" s="56"/>
      <c r="B93" s="56"/>
      <c r="C93" s="56"/>
      <c r="D93" s="56"/>
      <c r="E93" s="56"/>
      <c r="F93" s="56"/>
      <c r="G93" s="56"/>
      <c r="H93" s="56"/>
      <c r="I93" s="56"/>
      <c r="J93" s="56"/>
    </row>
    <row r="94" spans="1:10">
      <c r="A94" s="56"/>
      <c r="B94" s="56"/>
      <c r="C94" s="56"/>
      <c r="D94" s="56"/>
      <c r="E94" s="56"/>
      <c r="F94" s="56"/>
      <c r="G94" s="56"/>
      <c r="H94" s="56"/>
      <c r="I94" s="56"/>
      <c r="J94" s="56"/>
    </row>
    <row r="95" spans="1:10">
      <c r="A95" s="56"/>
      <c r="B95" s="56"/>
      <c r="C95" s="56"/>
      <c r="D95" s="56"/>
      <c r="E95" s="56"/>
      <c r="F95" s="56"/>
      <c r="G95" s="56"/>
      <c r="H95" s="56"/>
      <c r="I95" s="56"/>
      <c r="J95" s="56"/>
    </row>
    <row r="96" spans="1:10">
      <c r="A96" s="56"/>
      <c r="B96" s="56"/>
      <c r="C96" s="56"/>
      <c r="D96" s="56"/>
      <c r="E96" s="56"/>
      <c r="F96" s="56"/>
      <c r="G96" s="56"/>
      <c r="H96" s="56"/>
      <c r="I96" s="56"/>
      <c r="J96" s="56"/>
    </row>
    <row r="97" spans="1:10">
      <c r="A97" s="56"/>
      <c r="B97" s="56"/>
      <c r="C97" s="56"/>
      <c r="D97" s="56"/>
      <c r="E97" s="56"/>
      <c r="F97" s="56"/>
      <c r="G97" s="56"/>
      <c r="H97" s="56"/>
      <c r="I97" s="56"/>
      <c r="J97" s="56"/>
    </row>
    <row r="98" spans="1:10">
      <c r="A98" s="56"/>
      <c r="B98" s="56"/>
      <c r="C98" s="56"/>
      <c r="D98" s="56"/>
      <c r="E98" s="56"/>
      <c r="F98" s="56"/>
      <c r="G98" s="56"/>
      <c r="H98" s="56"/>
      <c r="I98" s="56"/>
      <c r="J98" s="56"/>
    </row>
    <row r="99" spans="1:10">
      <c r="A99" s="56"/>
      <c r="B99" s="56"/>
      <c r="C99" s="56"/>
      <c r="D99" s="56"/>
      <c r="E99" s="56"/>
      <c r="F99" s="56"/>
      <c r="G99" s="56"/>
      <c r="H99" s="56"/>
      <c r="I99" s="56"/>
      <c r="J99" s="56"/>
    </row>
    <row r="100" spans="1:10">
      <c r="A100" s="56"/>
      <c r="B100" s="56"/>
      <c r="C100" s="56"/>
      <c r="D100" s="56"/>
      <c r="E100" s="56"/>
      <c r="F100" s="56"/>
      <c r="G100" s="56"/>
      <c r="H100" s="56"/>
      <c r="I100" s="56"/>
      <c r="J100" s="56"/>
    </row>
    <row r="101" spans="1:10">
      <c r="A101" s="56"/>
      <c r="B101" s="56"/>
      <c r="C101" s="56"/>
      <c r="D101" s="56"/>
      <c r="E101" s="56"/>
      <c r="F101" s="56"/>
      <c r="G101" s="56"/>
      <c r="H101" s="56"/>
      <c r="I101" s="56"/>
      <c r="J101" s="56"/>
    </row>
    <row r="102" spans="1:10">
      <c r="A102" s="56"/>
      <c r="B102" s="56"/>
      <c r="C102" s="56"/>
      <c r="D102" s="56"/>
      <c r="E102" s="56"/>
      <c r="F102" s="56"/>
      <c r="G102" s="56"/>
      <c r="H102" s="56"/>
      <c r="I102" s="56"/>
      <c r="J102" s="56"/>
    </row>
    <row r="103" spans="1:10">
      <c r="A103" s="56"/>
      <c r="B103" s="56"/>
      <c r="C103" s="56"/>
      <c r="D103" s="56"/>
      <c r="E103" s="56"/>
      <c r="F103" s="56"/>
      <c r="G103" s="56"/>
      <c r="H103" s="56"/>
      <c r="I103" s="56"/>
      <c r="J103" s="56"/>
    </row>
    <row r="104" spans="1:10">
      <c r="A104" s="56"/>
      <c r="B104" s="56"/>
      <c r="C104" s="56"/>
      <c r="D104" s="56"/>
      <c r="E104" s="56"/>
      <c r="F104" s="56"/>
      <c r="G104" s="56"/>
      <c r="H104" s="56"/>
      <c r="I104" s="56"/>
      <c r="J104" s="56"/>
    </row>
    <row r="105" spans="1:10">
      <c r="A105" s="56"/>
      <c r="B105" s="56"/>
      <c r="C105" s="56"/>
      <c r="D105" s="56"/>
      <c r="E105" s="56"/>
      <c r="F105" s="56"/>
      <c r="G105" s="56"/>
      <c r="H105" s="56"/>
      <c r="I105" s="56"/>
      <c r="J105" s="56"/>
    </row>
    <row r="106" spans="1:10">
      <c r="A106" s="56"/>
      <c r="B106" s="56"/>
      <c r="C106" s="56"/>
      <c r="D106" s="56"/>
      <c r="E106" s="56"/>
      <c r="F106" s="56"/>
      <c r="G106" s="56"/>
      <c r="H106" s="56"/>
      <c r="I106" s="56"/>
      <c r="J106" s="56"/>
    </row>
    <row r="107" spans="1:10">
      <c r="A107" s="56"/>
      <c r="B107" s="56"/>
      <c r="C107" s="56"/>
      <c r="D107" s="56"/>
      <c r="E107" s="56"/>
      <c r="F107" s="56"/>
      <c r="G107" s="56"/>
      <c r="H107" s="56"/>
      <c r="I107" s="56"/>
      <c r="J107" s="56"/>
    </row>
    <row r="108" spans="1:10">
      <c r="A108" s="56"/>
      <c r="B108" s="56"/>
      <c r="C108" s="56"/>
      <c r="D108" s="56"/>
      <c r="E108" s="56"/>
      <c r="F108" s="56"/>
      <c r="G108" s="56"/>
      <c r="H108" s="56"/>
      <c r="I108" s="56"/>
      <c r="J108" s="56"/>
    </row>
    <row r="109" spans="1:10">
      <c r="A109" s="56"/>
      <c r="B109" s="56"/>
      <c r="C109" s="56"/>
      <c r="D109" s="56"/>
      <c r="E109" s="56"/>
      <c r="F109" s="56"/>
      <c r="G109" s="56"/>
      <c r="H109" s="56"/>
      <c r="I109" s="56"/>
      <c r="J109" s="56"/>
    </row>
    <row r="110" spans="1:10">
      <c r="A110" s="56"/>
      <c r="B110" s="56"/>
      <c r="C110" s="56"/>
      <c r="D110" s="56"/>
      <c r="E110" s="56"/>
      <c r="F110" s="56"/>
      <c r="G110" s="56"/>
      <c r="H110" s="56"/>
      <c r="I110" s="56"/>
      <c r="J110" s="56"/>
    </row>
    <row r="111" spans="1:10">
      <c r="A111" s="56"/>
      <c r="B111" s="56"/>
      <c r="C111" s="56"/>
      <c r="D111" s="56"/>
      <c r="E111" s="56"/>
      <c r="F111" s="56"/>
      <c r="G111" s="56"/>
      <c r="H111" s="56"/>
      <c r="I111" s="56"/>
      <c r="J111" s="56"/>
    </row>
    <row r="112" spans="1:10">
      <c r="A112" s="56"/>
      <c r="B112" s="56"/>
      <c r="C112" s="56"/>
      <c r="D112" s="56"/>
      <c r="E112" s="56"/>
      <c r="F112" s="56"/>
      <c r="G112" s="56"/>
      <c r="H112" s="56"/>
      <c r="I112" s="56"/>
      <c r="J112" s="56"/>
    </row>
    <row r="113" spans="1:10">
      <c r="A113" s="56"/>
      <c r="B113" s="56"/>
      <c r="C113" s="56"/>
      <c r="D113" s="56"/>
      <c r="E113" s="56"/>
      <c r="F113" s="56"/>
      <c r="G113" s="56"/>
      <c r="H113" s="56"/>
      <c r="I113" s="56"/>
      <c r="J113" s="56"/>
    </row>
    <row r="114" spans="1:10">
      <c r="A114" s="56"/>
      <c r="B114" s="56"/>
      <c r="C114" s="56"/>
      <c r="D114" s="56"/>
      <c r="E114" s="56"/>
      <c r="F114" s="56"/>
      <c r="G114" s="56"/>
      <c r="H114" s="56"/>
      <c r="I114" s="56"/>
      <c r="J114" s="56"/>
    </row>
    <row r="115" spans="1:10">
      <c r="A115" s="56"/>
      <c r="B115" s="56"/>
      <c r="C115" s="56"/>
      <c r="D115" s="56"/>
      <c r="E115" s="56"/>
      <c r="F115" s="56"/>
      <c r="G115" s="56"/>
      <c r="H115" s="56"/>
      <c r="I115" s="56"/>
      <c r="J115" s="56"/>
    </row>
    <row r="116" spans="1:10">
      <c r="A116" s="56"/>
      <c r="B116" s="56"/>
      <c r="C116" s="56"/>
      <c r="D116" s="56"/>
      <c r="E116" s="56"/>
      <c r="F116" s="56"/>
      <c r="G116" s="56"/>
      <c r="H116" s="56"/>
      <c r="I116" s="56"/>
      <c r="J116" s="56"/>
    </row>
    <row r="117" spans="1:10">
      <c r="A117" s="56"/>
      <c r="B117" s="56"/>
      <c r="C117" s="56"/>
      <c r="D117" s="56"/>
      <c r="E117" s="56"/>
      <c r="F117" s="56"/>
      <c r="G117" s="56"/>
      <c r="H117" s="56"/>
      <c r="I117" s="56"/>
      <c r="J117" s="56"/>
    </row>
    <row r="118" spans="1:10">
      <c r="A118" s="56"/>
      <c r="B118" s="56"/>
      <c r="C118" s="56"/>
      <c r="D118" s="56"/>
      <c r="E118" s="56"/>
      <c r="F118" s="56"/>
      <c r="G118" s="56"/>
      <c r="H118" s="56"/>
      <c r="I118" s="56"/>
      <c r="J118" s="56"/>
    </row>
    <row r="119" spans="1:10">
      <c r="A119" s="56"/>
      <c r="B119" s="56"/>
      <c r="C119" s="56"/>
      <c r="D119" s="56"/>
      <c r="E119" s="56"/>
      <c r="F119" s="56"/>
      <c r="G119" s="56"/>
      <c r="H119" s="56"/>
      <c r="I119" s="56"/>
      <c r="J119" s="56"/>
    </row>
    <row r="120" spans="1:10">
      <c r="A120" s="56"/>
      <c r="B120" s="56"/>
      <c r="C120" s="56"/>
      <c r="D120" s="56"/>
      <c r="E120" s="56"/>
      <c r="F120" s="56"/>
      <c r="G120" s="56"/>
      <c r="H120" s="56"/>
      <c r="I120" s="56"/>
      <c r="J120" s="56"/>
    </row>
    <row r="121" spans="1:10">
      <c r="A121" s="56"/>
      <c r="B121" s="56"/>
      <c r="C121" s="56"/>
      <c r="D121" s="56"/>
      <c r="E121" s="56"/>
      <c r="F121" s="56"/>
      <c r="G121" s="56"/>
      <c r="H121" s="56"/>
      <c r="I121" s="56"/>
      <c r="J121" s="56"/>
    </row>
    <row r="122" spans="1:10">
      <c r="A122" s="56"/>
      <c r="B122" s="56"/>
      <c r="C122" s="56"/>
      <c r="D122" s="56"/>
      <c r="E122" s="56"/>
      <c r="F122" s="56"/>
      <c r="G122" s="56"/>
      <c r="H122" s="56"/>
      <c r="I122" s="56"/>
      <c r="J122" s="56"/>
    </row>
    <row r="123" spans="1:10">
      <c r="A123" s="56"/>
      <c r="B123" s="56"/>
      <c r="C123" s="56"/>
      <c r="D123" s="56"/>
      <c r="E123" s="56"/>
      <c r="F123" s="56"/>
      <c r="G123" s="56"/>
      <c r="H123" s="56"/>
      <c r="I123" s="56"/>
      <c r="J123" s="56"/>
    </row>
    <row r="124" spans="1:10">
      <c r="A124" s="56"/>
      <c r="B124" s="56"/>
      <c r="C124" s="56"/>
      <c r="D124" s="56"/>
      <c r="E124" s="56"/>
      <c r="F124" s="56"/>
      <c r="G124" s="56"/>
      <c r="H124" s="56"/>
      <c r="I124" s="56"/>
      <c r="J124" s="56"/>
    </row>
    <row r="125" spans="1:10">
      <c r="A125" s="56"/>
      <c r="B125" s="56"/>
      <c r="C125" s="56"/>
      <c r="D125" s="56"/>
      <c r="E125" s="56"/>
      <c r="F125" s="56"/>
      <c r="G125" s="56"/>
      <c r="H125" s="56"/>
      <c r="I125" s="56"/>
      <c r="J125" s="56"/>
    </row>
    <row r="126" spans="1:10">
      <c r="A126" s="56"/>
      <c r="B126" s="56"/>
      <c r="C126" s="56"/>
      <c r="D126" s="56"/>
      <c r="E126" s="56"/>
      <c r="F126" s="56"/>
      <c r="G126" s="56"/>
      <c r="H126" s="56"/>
      <c r="I126" s="56"/>
      <c r="J126" s="56"/>
    </row>
  </sheetData>
  <mergeCells count="4">
    <mergeCell ref="C6:E6"/>
    <mergeCell ref="I4:J4"/>
    <mergeCell ref="C5:E5"/>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sqref="A1:G1"/>
    </sheetView>
  </sheetViews>
  <sheetFormatPr defaultColWidth="11" defaultRowHeight="15.75"/>
  <cols>
    <col min="1" max="1" width="25.625" style="29" bestFit="1" customWidth="1"/>
    <col min="4" max="4" width="10.875" style="134"/>
    <col min="5" max="5" width="10.875" style="100"/>
    <col min="7" max="7" width="10.875" style="96"/>
  </cols>
  <sheetData>
    <row r="1" spans="1:9">
      <c r="A1" s="174" t="s">
        <v>81</v>
      </c>
      <c r="B1" s="174"/>
      <c r="C1" s="174"/>
      <c r="D1" s="174"/>
      <c r="E1" s="174"/>
      <c r="F1" s="174"/>
      <c r="G1" s="174"/>
    </row>
    <row r="2" spans="1:9" ht="16.5" thickBot="1">
      <c r="B2" s="173"/>
      <c r="C2" s="173"/>
      <c r="D2" s="173"/>
      <c r="E2" s="173"/>
      <c r="F2" s="173"/>
      <c r="G2" s="173"/>
    </row>
    <row r="3" spans="1:9">
      <c r="A3" s="121"/>
      <c r="B3" s="168" t="s">
        <v>79</v>
      </c>
      <c r="C3" s="169"/>
      <c r="D3" s="170" t="s">
        <v>75</v>
      </c>
      <c r="E3" s="171"/>
      <c r="F3" s="171"/>
      <c r="G3" s="172"/>
    </row>
    <row r="4" spans="1:9">
      <c r="A4" s="122"/>
      <c r="B4" s="123" t="s">
        <v>8</v>
      </c>
      <c r="C4" s="124" t="s">
        <v>7</v>
      </c>
      <c r="D4" s="131"/>
      <c r="E4" s="113"/>
      <c r="F4" s="114"/>
      <c r="G4" s="101"/>
    </row>
    <row r="5" spans="1:9">
      <c r="A5" s="125" t="s">
        <v>65</v>
      </c>
      <c r="B5" s="126">
        <v>1.5</v>
      </c>
      <c r="C5" s="112" t="s">
        <v>66</v>
      </c>
      <c r="D5" s="131">
        <v>70</v>
      </c>
      <c r="E5" s="113" t="s">
        <v>76</v>
      </c>
      <c r="F5" s="114">
        <f>D5/2000</f>
        <v>3.5000000000000003E-2</v>
      </c>
      <c r="G5" s="101" t="s">
        <v>77</v>
      </c>
    </row>
    <row r="6" spans="1:9">
      <c r="A6" s="125" t="s">
        <v>67</v>
      </c>
      <c r="B6" s="126">
        <v>0</v>
      </c>
      <c r="C6" s="112" t="s">
        <v>66</v>
      </c>
      <c r="D6" s="131">
        <v>29.6</v>
      </c>
      <c r="E6" s="113" t="s">
        <v>76</v>
      </c>
      <c r="F6" s="114">
        <f>D6/2000</f>
        <v>1.4800000000000001E-2</v>
      </c>
      <c r="G6" s="101" t="s">
        <v>77</v>
      </c>
      <c r="I6" s="29"/>
    </row>
    <row r="7" spans="1:9">
      <c r="A7" s="125" t="s">
        <v>68</v>
      </c>
      <c r="B7" s="126">
        <v>1.5</v>
      </c>
      <c r="C7" s="112" t="s">
        <v>66</v>
      </c>
      <c r="D7" s="131">
        <v>140</v>
      </c>
      <c r="E7" s="113" t="s">
        <v>76</v>
      </c>
      <c r="F7" s="114">
        <f>D7/2000</f>
        <v>7.0000000000000007E-2</v>
      </c>
      <c r="G7" s="101" t="s">
        <v>77</v>
      </c>
    </row>
    <row r="8" spans="1:9">
      <c r="A8" s="127" t="s">
        <v>69</v>
      </c>
      <c r="B8" s="128">
        <f>SUM(B5:B7)</f>
        <v>3</v>
      </c>
      <c r="C8" s="115" t="s">
        <v>66</v>
      </c>
      <c r="D8" s="132">
        <f>SUM(D5:D7)</f>
        <v>239.6</v>
      </c>
      <c r="E8" s="116" t="s">
        <v>76</v>
      </c>
      <c r="F8" s="117">
        <f>((B5/B8)*F5)+((B6/B8)*F6)+((B7/B8)*F7)</f>
        <v>5.2500000000000005E-2</v>
      </c>
      <c r="G8" s="110" t="s">
        <v>77</v>
      </c>
    </row>
    <row r="9" spans="1:9">
      <c r="A9" s="125" t="s">
        <v>70</v>
      </c>
      <c r="B9" s="126">
        <v>17</v>
      </c>
      <c r="C9" s="112" t="s">
        <v>66</v>
      </c>
      <c r="D9" s="131">
        <v>144.30000000000001</v>
      </c>
      <c r="E9" s="113" t="s">
        <v>76</v>
      </c>
      <c r="F9" s="114">
        <f>D9/2000</f>
        <v>7.2150000000000006E-2</v>
      </c>
      <c r="G9" s="101" t="s">
        <v>77</v>
      </c>
    </row>
    <row r="10" spans="1:9">
      <c r="A10" s="125" t="s">
        <v>71</v>
      </c>
      <c r="B10" s="126">
        <v>5</v>
      </c>
      <c r="C10" s="112" t="s">
        <v>66</v>
      </c>
      <c r="D10" s="131">
        <v>155</v>
      </c>
      <c r="E10" s="113" t="s">
        <v>76</v>
      </c>
      <c r="F10" s="114">
        <f>D10/2000</f>
        <v>7.7499999999999999E-2</v>
      </c>
      <c r="G10" s="101" t="s">
        <v>77</v>
      </c>
    </row>
    <row r="11" spans="1:9">
      <c r="A11" s="125" t="s">
        <v>72</v>
      </c>
      <c r="B11" s="126">
        <v>0</v>
      </c>
      <c r="C11" s="112" t="s">
        <v>66</v>
      </c>
      <c r="D11" s="131">
        <v>296</v>
      </c>
      <c r="E11" s="113" t="s">
        <v>76</v>
      </c>
      <c r="F11" s="114">
        <f>D11/2000</f>
        <v>0.14799999999999999</v>
      </c>
      <c r="G11" s="101" t="s">
        <v>77</v>
      </c>
    </row>
    <row r="12" spans="1:9">
      <c r="A12" s="127" t="s">
        <v>73</v>
      </c>
      <c r="B12" s="128">
        <f>SUM(B9:B11)</f>
        <v>22</v>
      </c>
      <c r="C12" s="115" t="s">
        <v>66</v>
      </c>
      <c r="D12" s="132">
        <f>SUM(D9:D11)</f>
        <v>595.29999999999995</v>
      </c>
      <c r="E12" s="116" t="s">
        <v>76</v>
      </c>
      <c r="F12" s="117">
        <f>((B9/B12)*F9)+((B10/B12)*F10)+((B11/B12)*F11)</f>
        <v>7.3365909090909093E-2</v>
      </c>
      <c r="G12" s="110" t="s">
        <v>77</v>
      </c>
    </row>
    <row r="13" spans="1:9" ht="16.5" thickBot="1">
      <c r="A13" s="129" t="s">
        <v>74</v>
      </c>
      <c r="B13" s="130">
        <v>0.5</v>
      </c>
      <c r="C13" s="118" t="s">
        <v>66</v>
      </c>
      <c r="D13" s="133">
        <v>600</v>
      </c>
      <c r="E13" s="119" t="s">
        <v>76</v>
      </c>
      <c r="F13" s="120">
        <f>(D13/2000)*B13</f>
        <v>0.15</v>
      </c>
      <c r="G13" s="111" t="s">
        <v>77</v>
      </c>
    </row>
  </sheetData>
  <mergeCells count="4">
    <mergeCell ref="B3:C3"/>
    <mergeCell ref="D3:G3"/>
    <mergeCell ref="B2:G2"/>
    <mergeCell ref="A1:G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heetViews>
  <sheetFormatPr defaultColWidth="11" defaultRowHeight="15.75"/>
  <cols>
    <col min="1" max="1" width="24.125" bestFit="1" customWidth="1"/>
    <col min="14" max="14" width="11.625" bestFit="1" customWidth="1"/>
  </cols>
  <sheetData>
    <row r="1" spans="1:14">
      <c r="A1" s="159"/>
      <c r="B1" s="175" t="s">
        <v>63</v>
      </c>
      <c r="C1" s="175"/>
      <c r="D1" s="175"/>
      <c r="E1" s="175"/>
      <c r="F1" s="175"/>
      <c r="G1" s="175"/>
      <c r="H1" s="175"/>
      <c r="I1" s="175"/>
      <c r="J1" s="175"/>
      <c r="K1" s="175"/>
      <c r="L1" s="175"/>
      <c r="M1" s="175"/>
      <c r="N1" s="175"/>
    </row>
    <row r="2" spans="1:14" s="49" customFormat="1">
      <c r="A2" s="98"/>
      <c r="B2" s="98" t="s">
        <v>50</v>
      </c>
      <c r="C2" s="98" t="s">
        <v>51</v>
      </c>
      <c r="D2" s="98" t="s">
        <v>52</v>
      </c>
      <c r="E2" s="98" t="s">
        <v>53</v>
      </c>
      <c r="F2" s="98" t="s">
        <v>54</v>
      </c>
      <c r="G2" s="98" t="s">
        <v>55</v>
      </c>
      <c r="H2" s="98" t="s">
        <v>56</v>
      </c>
      <c r="I2" s="98" t="s">
        <v>57</v>
      </c>
      <c r="J2" s="98" t="s">
        <v>58</v>
      </c>
      <c r="K2" s="98" t="s">
        <v>59</v>
      </c>
      <c r="L2" s="98" t="s">
        <v>60</v>
      </c>
      <c r="M2" s="98" t="s">
        <v>61</v>
      </c>
      <c r="N2" s="99" t="s">
        <v>64</v>
      </c>
    </row>
    <row r="3" spans="1:14">
      <c r="A3" s="50" t="s">
        <v>62</v>
      </c>
      <c r="B3" s="50">
        <v>122.19</v>
      </c>
      <c r="C3" s="50">
        <v>124.79</v>
      </c>
      <c r="D3" s="50">
        <v>126.86</v>
      </c>
      <c r="E3" s="50">
        <v>126.24</v>
      </c>
      <c r="F3" s="50">
        <v>124.89</v>
      </c>
      <c r="G3" s="50">
        <v>117.14</v>
      </c>
      <c r="H3" s="50">
        <v>114.5</v>
      </c>
      <c r="I3" s="50">
        <v>110.53</v>
      </c>
      <c r="J3" s="50">
        <v>106.43</v>
      </c>
      <c r="K3" s="50">
        <v>111.1</v>
      </c>
      <c r="L3" s="50">
        <v>117.25</v>
      </c>
      <c r="M3" s="50">
        <v>119.72</v>
      </c>
      <c r="N3" s="50">
        <f>AVERAGE(B3:M3)</f>
        <v>118.46999999999998</v>
      </c>
    </row>
    <row r="4" spans="1:14">
      <c r="A4" s="50" t="s">
        <v>82</v>
      </c>
      <c r="B4" s="50">
        <v>156.78</v>
      </c>
      <c r="C4" s="50">
        <v>159.65</v>
      </c>
      <c r="D4" s="50">
        <v>159</v>
      </c>
      <c r="E4" s="50">
        <v>162.97</v>
      </c>
      <c r="F4" s="50">
        <v>160.66</v>
      </c>
      <c r="G4" s="50">
        <v>158.25</v>
      </c>
      <c r="H4" s="50">
        <v>163.28</v>
      </c>
      <c r="I4" s="50">
        <v>161.19999999999999</v>
      </c>
      <c r="J4" s="50">
        <v>163.19</v>
      </c>
      <c r="K4" s="50">
        <v>163.12</v>
      </c>
      <c r="L4" s="50">
        <v>163.46</v>
      </c>
      <c r="M4" s="50">
        <v>161.22999999999999</v>
      </c>
      <c r="N4" s="147">
        <f>AVERAGE(B4:M4)</f>
        <v>161.06583333333333</v>
      </c>
    </row>
  </sheetData>
  <mergeCells count="1">
    <mergeCell ref="B1:N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heetViews>
  <sheetFormatPr defaultColWidth="11" defaultRowHeight="15.75"/>
  <cols>
    <col min="2" max="2" width="16.5" bestFit="1" customWidth="1"/>
    <col min="3" max="3" width="17.5" bestFit="1" customWidth="1"/>
    <col min="4" max="4" width="15" bestFit="1" customWidth="1"/>
    <col min="5" max="5" width="24" bestFit="1" customWidth="1"/>
    <col min="6" max="6" width="21.375" bestFit="1" customWidth="1"/>
  </cols>
  <sheetData>
    <row r="1" spans="1:6">
      <c r="A1" s="50"/>
      <c r="B1" s="148" t="s">
        <v>16</v>
      </c>
      <c r="C1" s="148" t="s">
        <v>83</v>
      </c>
      <c r="D1" s="148" t="s">
        <v>84</v>
      </c>
      <c r="E1" s="148" t="s">
        <v>44</v>
      </c>
      <c r="F1" s="148" t="s">
        <v>85</v>
      </c>
    </row>
    <row r="2" spans="1:6">
      <c r="A2" s="50" t="s">
        <v>86</v>
      </c>
      <c r="B2" s="149">
        <f>'Ad Lib Fed Stocker Calves'!J12</f>
        <v>208.5614333333333</v>
      </c>
      <c r="C2" s="150">
        <f>'Ad Lib Fed Stocker Calves'!J26</f>
        <v>380.98250000000002</v>
      </c>
      <c r="D2" s="149">
        <f>'Ad Lib Fed Stocker Calves'!J34</f>
        <v>56.5</v>
      </c>
      <c r="E2" s="149">
        <f>'Ad Lib Fed Stocker Calves'!J38</f>
        <v>-172.42106666666672</v>
      </c>
      <c r="F2" s="149">
        <f>'Ad Lib Fed Stocker Calves'!J39</f>
        <v>-228.92106666666672</v>
      </c>
    </row>
    <row r="3" spans="1:6" ht="16.5" thickBot="1">
      <c r="A3" s="151" t="s">
        <v>87</v>
      </c>
      <c r="B3" s="152">
        <f>'Limit Fed Stocker Calves'!J12</f>
        <v>173.02043333333313</v>
      </c>
      <c r="C3" s="152">
        <f>'Limit Fed Stocker Calves'!J27</f>
        <v>386.98250000000002</v>
      </c>
      <c r="D3" s="152">
        <f>'Limit Fed Stocker Calves'!J35</f>
        <v>56.5</v>
      </c>
      <c r="E3" s="152">
        <f>'Limit Fed Stocker Calves'!J39</f>
        <v>-213.96206666666689</v>
      </c>
      <c r="F3" s="152">
        <f>'Limit Fed Stocker Calves'!J40</f>
        <v>-270.46206666666689</v>
      </c>
    </row>
    <row r="4" spans="1:6" ht="18" thickBot="1">
      <c r="A4" s="153" t="s">
        <v>88</v>
      </c>
      <c r="B4" s="154">
        <f>B2-B3</f>
        <v>35.541000000000167</v>
      </c>
      <c r="C4" s="155">
        <f>C2-C3</f>
        <v>-6</v>
      </c>
      <c r="D4" s="154">
        <f>D2-D3</f>
        <v>0</v>
      </c>
      <c r="E4" s="154">
        <f>E2-E3</f>
        <v>41.541000000000167</v>
      </c>
      <c r="F4" s="156">
        <f>F2-F3</f>
        <v>41.541000000000167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Limit Fed Stocker Calves</vt:lpstr>
      <vt:lpstr>Ad Lib Fed Stocker Calves</vt:lpstr>
      <vt:lpstr>Feed</vt:lpstr>
      <vt:lpstr>Seasonality</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Rich Llewelyn</cp:lastModifiedBy>
  <dcterms:created xsi:type="dcterms:W3CDTF">2020-02-11T13:13:00Z</dcterms:created>
  <dcterms:modified xsi:type="dcterms:W3CDTF">2020-09-16T15:57:17Z</dcterms:modified>
</cp:coreProperties>
</file>