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<sst xmlns="http://schemas.openxmlformats.org/spreadsheetml/2006/main" count="531" uniqueCount="287">
  <si>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</si>
  <si>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</si>
  <si>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</si>
  <si>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</si>
  <si>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</si>
  <si>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</si>
  <si>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</si>
  <si>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</si>
  <si>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</si>
  <si>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</si>
  <si>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</si>
  <si>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</si>
  <si>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</si>
  <si>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</si>
  <si>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</si>
  <si>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</si>
  <si>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</si>
  <si>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</si>
  <si>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</si>
  <si>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</si>
  <si>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</si>
  <si>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</si>
  <si>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</si>
  <si>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</si>
  <si>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</si>
  <si>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</si>
  <si>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</si>
  <si>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</si>
  <si>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</si>
  <si>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</si>
  <si>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</si>
  <si>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</si>
  <si>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</si>
  <si>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</si>
  <si>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</si>
  <si>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</si>
  <si>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</si>
  <si>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</si>
  <si>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</si>
  <si>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</si>
  <si>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</si>
  <si>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</si>
  <si>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</si>
  <si>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</si>
  <si>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</si>
  <si>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</si>
  <si>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</si>
  <si>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</si>
  <si>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</si>
  <si>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</si>
  <si>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</si>
  <si>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</si>
  <si>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</si>
  <si>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</si>
  <si>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</si>
  <si>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</si>
  <si>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</si>
  <si>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</si>
  <si>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</si>
  <si>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</si>
  <si>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</si>
  <si>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</si>
  <si>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</si>
  <si>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</si>
  <si>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</si>
  <si>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</si>
  <si>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</si>
  <si>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</si>
  <si>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</si>
  <si>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</si>
  <si>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</si>
  <si>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</si>
  <si>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</si>
  <si>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</si>
  <si>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</si>
  <si>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</si>
  <si>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</si>
  <si>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</si>
  <si>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</si>
  <si>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</si>
  <si>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</si>
  <si>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</si>
  <si>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</si>
  <si>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</si>
  <si>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</si>
  <si>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</si>
  <si>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</si>
  <si>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</si>
  <si>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</si>
  <si>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</si>
  <si>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</si>
  <si>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</si>
  <si>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</si>
  <si>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</si>
  <si>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</si>
  <si>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</si>
  <si>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</si>
  <si>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</si>
  <si>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</si>
  <si>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</si>
  <si>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</si>
  <si>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</si>
  <si>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</si>
  <si>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</si>
  <si>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</si>
  <si>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</si>
  <si>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</si>
  <si>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</si>
  <si>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</si>
  <si>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</si>
  <si>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</si>
  <si>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</si>
  <si>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</si>
  <si>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</si>
  <si>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</si>
  <si>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</si>
  <si>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</si>
  <si>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</si>
  <si>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</si>
  <si>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</si>
  <si>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</si>
  <si>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</si>
  <si>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</si>
  <si>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</si>
  <si>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</si>
  <si>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</si>
  <si>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</si>
  <si>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</si>
  <si>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</si>
  <si>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</si>
  <si>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</si>
  <si>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</si>
  <si>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</si>
  <si>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</si>
  <si>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</si>
  <si>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</si>
  <si>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</si>
  <si>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</si>
  <si>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</si>
  <si>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</si>
  <si>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</si>
  <si>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</si>
  <si>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</si>
  <si>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</si>
  <si>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</si>
  <si>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</si>
  <si>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</si>
  <si>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</si>
  <si>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</si>
  <si>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</si>
  <si>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</si>
  <si>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</si>
  <si>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</si>
  <si>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</si>
  <si>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</si>
  <si>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</si>
  <si>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</si>
  <si>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</si>
  <si>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</si>
  <si>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</si>
  <si>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</si>
  <si>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</si>
  <si>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</si>
  <si>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</si>
  <si>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</si>
  <si>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</si>
  <si>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</si>
  <si>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</si>
  <si>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</si>
  <si>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</si>
  <si>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</si>
  <si>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</si>
  <si>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</si>
  <si>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</si>
  <si>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</si>
  <si>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</si>
  <si>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</si>
  <si>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</si>
  <si>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</si>
  <si>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</si>
  <si>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</si>
  <si>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</si>
  <si>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</si>
  <si>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</si>
  <si>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</si>
  <si>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</si>
  <si>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</si>
  <si>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</si>
  <si>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</si>
  <si>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</si>
  <si>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</si>
  <si>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</si>
  <si>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</si>
  <si>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</si>
  <si>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</si>
  <si>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</si>
  <si>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</si>
  <si>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</si>
  <si>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</si>
  <si>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</si>
  <si>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</si>
  <si>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</si>
  <si>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</si>
  <si>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</si>
  <si>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</si>
  <si>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</si>
  <si>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</si>
  <si>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</si>
  <si>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</si>
  <si>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</si>
  <si>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</si>
  <si>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</si>
  <si>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</si>
  <si>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</si>
  <si>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</si>
  <si>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</si>
  <si>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</si>
  <si>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</si>
  <si>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</si>
  <si>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</si>
  <si>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</si>
  <si>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</si>
  <si>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</si>
  <si>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</si>
  <si>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</si>
  <si>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</si>
  <si>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</si>
  <si>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</si>
  <si>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</si>
  <si>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</si>
  <si>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</si>
  <si>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</si>
  <si>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</si>
  <si>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</si>
  <si>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</si>
  <si>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</si>
  <si>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</si>
  <si>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</si>
  <si>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</si>
  <si>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</si>
  <si>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</si>
  <si>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</si>
  <si>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</si>
  <si>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</si>
  <si>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</si>
  <si>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</si>
  <si>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</si>
  <si>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</si>
  <si>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</si>
  <si>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</si>
  <si>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</si>
  <si>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</si>
  <si>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</si>
  <si>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</si>
  <si>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</si>
  <si>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</si>
  <si>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</si>
  <si>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</si>
  <si>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</si>
  <si>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</si>
  <si>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</si>
  <si>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</si>
  <si>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</si>
  <si>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</si>
  <si>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</si>
  <si>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</si>
  <si>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</si>
  <si>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</si>
  <si>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</si>
  <si>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</si>
  <si>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</si>
  <si>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</si>
  <si>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</si>
  <si>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</si>
  <si>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</si>
  <si>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</si>
  <si>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</si>
  <si>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</si>
  <si>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</si>
  <si>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</si>
  <si>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</si>
  <si>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</si>
  <si>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</si>
  <si>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</si>
  <si>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</si>
  <si>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2.8.19</t>
  </si>
  <si>
    <t>Source:  USDA WASDE Report 2.8.19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</si>
</sst>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sz val="9.75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6.9"/>
      <color indexed="8"/>
      <name val="Verdana"/>
      <family val="0"/>
    </font>
    <font>
      <b/>
      <sz val="9"/>
      <color indexed="18"/>
      <name val="Verdana"/>
      <family val="0"/>
    </font>
    <font>
      <sz val="15"/>
      <color indexed="8"/>
      <name val="Verdana"/>
      <family val="0"/>
    </font>
    <font>
      <sz val="11.6"/>
      <color indexed="8"/>
      <name val="Verdana"/>
      <family val="0"/>
    </font>
    <font>
      <sz val="16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b/>
      <sz val="8"/>
      <color indexed="8"/>
      <name val="Verdana"/>
      <family val="0"/>
    </font>
    <font>
      <b/>
      <sz val="9.5"/>
      <color indexed="8"/>
      <name val="Verdana"/>
      <family val="0"/>
    </font>
    <font>
      <sz val="8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sz val="14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0"/>
      <name val="Verdana"/>
      <family val="0"/>
    </font>
    <font>
      <b/>
      <sz val="10"/>
      <color indexed="1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2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b/>
      <sz val="9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77" fontId="13" fillId="37" borderId="0" xfId="42" applyNumberFormat="1" applyFont="1" applyFill="1" applyAlignment="1">
      <alignment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3" fontId="13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197" fontId="0" fillId="39" borderId="0" xfId="0" applyNumberFormat="1" applyFill="1" applyAlignment="1" applyProtection="1">
      <alignment/>
      <protection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</c:numCache>
            </c:numRef>
          </c:val>
        </c:ser>
        <c:axId val="49130333"/>
        <c:axId val="39519814"/>
      </c:barChart>
      <c:catAx>
        <c:axId val="49130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9814"/>
        <c:crosses val="autoZero"/>
        <c:auto val="1"/>
        <c:lblOffset val="100"/>
        <c:tickLblSkip val="3"/>
        <c:noMultiLvlLbl val="0"/>
      </c:catAx>
      <c:valAx>
        <c:axId val="39519814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3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45223367"/>
        <c:axId val="4357120"/>
      </c:barChart>
      <c:catAx>
        <c:axId val="45223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357120"/>
        <c:crosses val="autoZero"/>
        <c:auto val="0"/>
        <c:lblOffset val="100"/>
        <c:tickLblSkip val="3"/>
        <c:tickMarkSkip val="2"/>
        <c:noMultiLvlLbl val="0"/>
      </c:catAx>
      <c:valAx>
        <c:axId val="43571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2233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0.1167171207534477</c:v>
                </c:pt>
              </c:numCache>
            </c:numRef>
          </c:val>
        </c:ser>
        <c:axId val="39214081"/>
        <c:axId val="17382410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axId val="22223963"/>
        <c:axId val="65797940"/>
      </c:lineChart>
      <c:catAx>
        <c:axId val="39214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382410"/>
        <c:crosses val="autoZero"/>
        <c:auto val="0"/>
        <c:lblOffset val="100"/>
        <c:tickLblSkip val="3"/>
        <c:tickMarkSkip val="2"/>
        <c:noMultiLvlLbl val="0"/>
      </c:catAx>
      <c:valAx>
        <c:axId val="17382410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214081"/>
        <c:crossesAt val="1"/>
        <c:crossBetween val="between"/>
        <c:dispUnits/>
      </c:valAx>
      <c:catAx>
        <c:axId val="22223963"/>
        <c:scaling>
          <c:orientation val="minMax"/>
        </c:scaling>
        <c:axPos val="b"/>
        <c:delete val="1"/>
        <c:majorTickMark val="out"/>
        <c:minorTickMark val="none"/>
        <c:tickLblPos val="nextTo"/>
        <c:crossAx val="65797940"/>
        <c:crosses val="autoZero"/>
        <c:auto val="0"/>
        <c:lblOffset val="100"/>
        <c:tickLblSkip val="1"/>
        <c:noMultiLvlLbl val="0"/>
      </c:catAx>
      <c:valAx>
        <c:axId val="65797940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223963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2450</c:v>
                </c:pt>
              </c:numCache>
            </c:numRef>
          </c:val>
        </c:ser>
        <c:axId val="55310549"/>
        <c:axId val="28032894"/>
      </c:barChart>
      <c:catAx>
        <c:axId val="55310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8032894"/>
        <c:crosses val="autoZero"/>
        <c:auto val="0"/>
        <c:lblOffset val="100"/>
        <c:tickLblSkip val="3"/>
        <c:tickMarkSkip val="2"/>
        <c:noMultiLvlLbl val="0"/>
      </c:catAx>
      <c:valAx>
        <c:axId val="28032894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53105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marker val="1"/>
        <c:axId val="50969455"/>
        <c:axId val="56071912"/>
      </c:lineChart>
      <c:catAx>
        <c:axId val="5096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6071912"/>
        <c:crosses val="autoZero"/>
        <c:auto val="0"/>
        <c:lblOffset val="100"/>
        <c:tickLblSkip val="3"/>
        <c:tickMarkSkip val="2"/>
        <c:noMultiLvlLbl val="0"/>
      </c:catAx>
      <c:valAx>
        <c:axId val="5607191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9455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34885161"/>
        <c:axId val="45530994"/>
      </c:scatterChart>
      <c:valAx>
        <c:axId val="34885161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530994"/>
        <c:crosses val="autoZero"/>
        <c:crossBetween val="midCat"/>
        <c:dispUnits/>
      </c:valAx>
      <c:valAx>
        <c:axId val="45530994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85161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1735</c:v>
                </c:pt>
              </c:numCache>
            </c:numRef>
          </c:val>
        </c:ser>
        <c:axId val="7125763"/>
        <c:axId val="64131868"/>
      </c:barChart>
      <c:cat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4131868"/>
        <c:crosses val="autoZero"/>
        <c:auto val="0"/>
        <c:lblOffset val="100"/>
        <c:tickLblSkip val="2"/>
        <c:tickMarkSkip val="2"/>
        <c:noMultiLvlLbl val="0"/>
      </c:catAx>
      <c:valAx>
        <c:axId val="6413186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12576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075"/>
          <c:w val="0.8647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0.4831268396194127</c:v>
                </c:pt>
                <c:pt idx="45">
                  <c:v>0.4882108183079057</c:v>
                </c:pt>
              </c:numCache>
            </c:numRef>
          </c:val>
        </c:ser>
        <c:axId val="40315901"/>
        <c:axId val="27298790"/>
      </c:barChart>
      <c:catAx>
        <c:axId val="4031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98790"/>
        <c:crosses val="autoZero"/>
        <c:auto val="0"/>
        <c:lblOffset val="100"/>
        <c:tickLblSkip val="2"/>
        <c:noMultiLvlLbl val="0"/>
      </c:catAx>
      <c:valAx>
        <c:axId val="27298790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159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084"/>
          <c:w val="0.8522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0.3866158113730929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0.37274618585298197</c:v>
                </c:pt>
              </c:numCache>
            </c:numRef>
          </c:val>
        </c:ser>
        <c:axId val="44362519"/>
        <c:axId val="63718352"/>
      </c:barChart>
      <c:catAx>
        <c:axId val="4436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18352"/>
        <c:crosses val="autoZero"/>
        <c:auto val="0"/>
        <c:lblOffset val="100"/>
        <c:tickLblSkip val="1"/>
        <c:noMultiLvlLbl val="0"/>
      </c:catAx>
      <c:valAx>
        <c:axId val="6371835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25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4"/>
          <c:w val="0.50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1"/>
          <c:w val="0.882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5575</c:v>
                </c:pt>
              </c:numCache>
            </c:numRef>
          </c:val>
        </c:ser>
        <c:axId val="36594257"/>
        <c:axId val="60912858"/>
      </c:barChart>
      <c:catAx>
        <c:axId val="3659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858"/>
        <c:crosses val="autoZero"/>
        <c:auto val="0"/>
        <c:lblOffset val="100"/>
        <c:tickLblSkip val="1"/>
        <c:noMultiLvlLbl val="0"/>
      </c:catAx>
      <c:valAx>
        <c:axId val="6091285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9425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"/>
          <c:w val="0.903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0.3866158113730929</c:v>
                </c:pt>
              </c:numCache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36"/>
        <c:crosses val="autoZero"/>
        <c:auto val="0"/>
        <c:lblOffset val="100"/>
        <c:tickLblSkip val="1"/>
        <c:noMultiLvlLbl val="0"/>
      </c:catAx>
      <c:valAx>
        <c:axId val="34994436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10058.087</c:v>
                </c:pt>
              </c:numCache>
            </c:numRef>
          </c:val>
        </c:ser>
        <c:axId val="20134007"/>
        <c:axId val="46988336"/>
      </c:barChart>
      <c:catAx>
        <c:axId val="20134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88336"/>
        <c:crosses val="autoZero"/>
        <c:auto val="1"/>
        <c:lblOffset val="100"/>
        <c:tickLblSkip val="3"/>
        <c:noMultiLvlLbl val="0"/>
      </c:catAx>
      <c:valAx>
        <c:axId val="4698833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4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46514469"/>
        <c:axId val="15977038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</c:numCache>
            </c:numRef>
          </c:val>
          <c:smooth val="0"/>
        </c:ser>
        <c:axId val="9575615"/>
        <c:axId val="19071672"/>
      </c:lineChart>
      <c:cat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977038"/>
        <c:crosses val="autoZero"/>
        <c:auto val="0"/>
        <c:lblOffset val="100"/>
        <c:tickLblSkip val="3"/>
        <c:tickMarkSkip val="3"/>
        <c:noMultiLvlLbl val="0"/>
      </c:catAx>
      <c:valAx>
        <c:axId val="15977038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14469"/>
        <c:crossesAt val="1"/>
        <c:crossBetween val="between"/>
        <c:dispUnits/>
      </c:valAx>
      <c:catAx>
        <c:axId val="9575615"/>
        <c:scaling>
          <c:orientation val="minMax"/>
        </c:scaling>
        <c:axPos val="b"/>
        <c:delete val="1"/>
        <c:majorTickMark val="out"/>
        <c:minorTickMark val="none"/>
        <c:tickLblPos val="nextTo"/>
        <c:crossAx val="19071672"/>
        <c:crosses val="autoZero"/>
        <c:auto val="0"/>
        <c:lblOffset val="100"/>
        <c:tickLblSkip val="1"/>
        <c:noMultiLvlLbl val="0"/>
      </c:catAx>
      <c:valAx>
        <c:axId val="19071672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7561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14428.22</c:v>
                </c:pt>
              </c:numCache>
            </c:numRef>
          </c:val>
        </c:ser>
        <c:axId val="20241841"/>
        <c:axId val="47958842"/>
      </c:barChart>
      <c:catAx>
        <c:axId val="20241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58842"/>
        <c:crosses val="autoZero"/>
        <c:auto val="1"/>
        <c:lblOffset val="100"/>
        <c:tickLblSkip val="3"/>
        <c:noMultiLvlLbl val="0"/>
      </c:catAx>
      <c:valAx>
        <c:axId val="4795884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418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7058</c:v>
                </c:pt>
                <c:pt idx="45">
                  <c:v>7040</c:v>
                </c:pt>
              </c:numCache>
            </c:numRef>
          </c:val>
        </c:ser>
        <c:axId val="28976395"/>
        <c:axId val="59460964"/>
      </c:barChart>
      <c:catAx>
        <c:axId val="28976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60964"/>
        <c:crosses val="autoZero"/>
        <c:auto val="0"/>
        <c:lblOffset val="100"/>
        <c:tickLblSkip val="3"/>
        <c:noMultiLvlLbl val="0"/>
      </c:catAx>
      <c:valAx>
        <c:axId val="59460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763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0.1167171207534477</c:v>
                </c:pt>
              </c:numCache>
            </c:numRef>
          </c:val>
        </c:ser>
        <c:axId val="65386629"/>
        <c:axId val="51608750"/>
      </c:barChart>
      <c:catAx>
        <c:axId val="6538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608750"/>
        <c:crosses val="autoZero"/>
        <c:auto val="0"/>
        <c:lblOffset val="100"/>
        <c:tickLblSkip val="3"/>
        <c:tickMarkSkip val="2"/>
        <c:noMultiLvlLbl val="0"/>
      </c:catAx>
      <c:valAx>
        <c:axId val="5160875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3866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</c:numCache>
            </c:numRef>
          </c:val>
        </c:ser>
        <c:axId val="61825567"/>
        <c:axId val="19559192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61825567"/>
        <c:axId val="19559192"/>
      </c:lineChart>
      <c:catAx>
        <c:axId val="6182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9559192"/>
        <c:crosses val="autoZero"/>
        <c:auto val="0"/>
        <c:lblOffset val="100"/>
        <c:tickLblSkip val="5"/>
        <c:tickMarkSkip val="5"/>
        <c:noMultiLvlLbl val="0"/>
      </c:catAx>
      <c:valAx>
        <c:axId val="19559192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825567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0790690"/>
        <c:crosses val="autoZero"/>
        <c:auto val="0"/>
        <c:lblOffset val="100"/>
        <c:tickLblSkip val="5"/>
        <c:tickMarkSkip val="5"/>
        <c:noMultiLvlLbl val="0"/>
      </c:catAx>
      <c:valAx>
        <c:axId val="40790690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18150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16600</c:v>
                </c:pt>
              </c:numCache>
            </c:numRef>
          </c:val>
        </c:ser>
        <c:axId val="31571891"/>
        <c:axId val="15711564"/>
      </c:barChart>
      <c:catAx>
        <c:axId val="3157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5711564"/>
        <c:crosses val="autoZero"/>
        <c:auto val="0"/>
        <c:lblOffset val="100"/>
        <c:tickLblSkip val="3"/>
        <c:tickMarkSkip val="2"/>
        <c:noMultiLvlLbl val="0"/>
      </c:catAx>
      <c:valAx>
        <c:axId val="15711564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14865</c:v>
                </c:pt>
              </c:numCache>
            </c:numRef>
          </c:val>
          <c:smooth val="0"/>
        </c:ser>
        <c:marker val="1"/>
        <c:axId val="7186349"/>
        <c:axId val="64677142"/>
      </c:lineChart>
      <c:catAx>
        <c:axId val="7186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677142"/>
        <c:crosses val="autoZero"/>
        <c:auto val="0"/>
        <c:lblOffset val="100"/>
        <c:tickLblSkip val="3"/>
        <c:tickMarkSkip val="2"/>
        <c:noMultiLvlLbl val="0"/>
      </c:catAx>
      <c:valAx>
        <c:axId val="6467714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63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58b6118-71db-4b1c-b64e-bc693230654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0.11525</cdr:y>
    </cdr:from>
    <cdr:to>
      <cdr:x>0.579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 Yield= 158.8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USDA Estimated Yield= 176.4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8f3a2e0-cf39-41b9-b232-f9f22a531e94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b30cbe-96c7-4359-bf95-e9253f8f9f5c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72f9540-822f-4169-a6e2-e1af075cbdd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0f287c1-81ca-42ab-8ec3-db22d30fab4a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eeeb03-156b-450f-b85a-f79c71ec7718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f74e434-ae59-41e9-bd75-7c2b8ad3e6b2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dd7892-a924-47bb-bb31-49c3b2a855b9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2c90c15-58b2-402d-87a6-8e53b7668259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fb631df-a069-4bb6-8238-bafcfbdd4d85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176.4 bu./acre &amp; 89.1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afbb07c-db42-4624-9e47-cbae9bc5ac46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9c63515-9e7e-4d18-add1-6db517744632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0.96925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3295650"/>
          <a:ext cx="2619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0.9515</cdr:y>
    </cdr:from>
    <cdr:to>
      <cdr:x>0.48775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ee0b42e-f974-473a-8111-c5c9c459196b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0.93575</cdr:y>
    </cdr:from>
    <cdr:to>
      <cdr:x>0.76725</cdr:x>
      <cdr:y>0.93575</cdr:y>
    </cdr:to>
    <cdr:sp>
      <cdr:nvSpPr>
        <cdr:cNvPr id="1" name="Text Box 2"/>
        <cdr:cNvSpPr txBox="1">
          <a:spLocks noChangeArrowheads="1"/>
        </cdr:cNvSpPr>
      </cdr:nvSpPr>
      <cdr:spPr>
        <a:xfrm>
          <a:off x="7086600" y="49339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0.96</cdr:y>
    </cdr:from>
    <cdr:to>
      <cdr:x>0.6435</cdr:x>
      <cdr:y>0.9975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5057775"/>
          <a:ext cx="5962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f399171-099d-4c86-bd60-b22c3023c2e0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  <cdr:relSizeAnchor xmlns:cdr="http://schemas.openxmlformats.org/drawingml/2006/chartDrawing">
    <cdr:from>
      <cdr:x>0.84225</cdr:x>
      <cdr:y>0.91975</cdr:y>
    </cdr:from>
    <cdr:to>
      <cdr:x>0.96075</cdr:x>
      <cdr:y>0.98025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72400" y="4848225"/>
          <a:ext cx="1095375" cy="323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724400" y="5153025"/>
          <a:ext cx="38004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785d552-11ec-405d-a723-c0f1b99a9b37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0.95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86400" y="5057775"/>
          <a:ext cx="3076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0.96275</cdr:y>
    </cdr:from>
    <cdr:to>
      <cdr:x>0.31225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24450"/>
          <a:ext cx="2676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af31285-9dbe-4ceb-a704-637d04f433df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59cb8d1-78d1-4dfe-bd52-8059eb88c9d6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a47417-191e-415c-9081-61aa253783c6}" type="TxLink">
            <a:rPr lang="en-US" cap="none" sz="1100" b="1" i="0" u="none" baseline="0">
              <a:solidFill>
                <a:srgbClr val="000000"/>
              </a:solidFill>
            </a:rPr>
            <a:t>Source:  USDA WASDE Report 2.8.19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25e4ca-7c51-46c2-ad8d-96b7b86711c1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9cb68d2-50ef-4ab4-812d-03928ce8b890}" type="TxLink">
            <a:rPr lang="en-US" cap="none" sz="1100" b="1" i="0" u="none" baseline="0">
              <a:solidFill>
                <a:srgbClr val="000000"/>
              </a:solidFill>
            </a:rPr>
            <a:t>Source:  USDA WASDE Report 2.8.19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1743.2200000000012</v>
      </c>
      <c r="CM96" s="265">
        <f>'Annual Raw Data'!AX36</f>
        <v>1743.2200000000012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1743.2200000000012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7058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</v>
      </c>
      <c r="AA99" s="64">
        <f>Z99/Y99</f>
        <v>2.7678571428571432</v>
      </c>
      <c r="AE99" s="57">
        <f t="shared" si="160"/>
        <v>177.77212628473262</v>
      </c>
      <c r="AG99" s="66">
        <f>M99/H99</f>
        <v>0.4831268396194127</v>
      </c>
      <c r="AH99" s="67">
        <f>O99/H99</f>
        <v>0.3630638647409131</v>
      </c>
      <c r="AI99" s="67">
        <f>N99/H99</f>
        <v>0.3836676021630502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36</v>
      </c>
      <c r="AT99" s="68">
        <f t="shared" si="207"/>
        <v>16934</v>
      </c>
      <c r="AU99" s="61">
        <f t="shared" si="207"/>
        <v>0</v>
      </c>
      <c r="AV99" s="68">
        <f t="shared" si="207"/>
        <v>7058</v>
      </c>
      <c r="AW99" s="68">
        <f t="shared" si="207"/>
        <v>5605</v>
      </c>
      <c r="AX99" s="68">
        <f t="shared" si="207"/>
        <v>5304</v>
      </c>
      <c r="AY99" s="68">
        <f t="shared" si="207"/>
        <v>12360</v>
      </c>
      <c r="AZ99" s="68">
        <f t="shared" si="207"/>
        <v>2438</v>
      </c>
      <c r="BA99" s="68">
        <f t="shared" si="207"/>
        <v>14799</v>
      </c>
      <c r="BB99" s="68">
        <f>S99</f>
        <v>2140</v>
      </c>
      <c r="BC99" s="68">
        <f>BB99</f>
        <v>2140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0.1446043651598081</v>
      </c>
      <c r="BH99" s="61">
        <f t="shared" si="208"/>
        <v>3.36</v>
      </c>
      <c r="BI99" s="61">
        <f t="shared" si="208"/>
        <v>9.3</v>
      </c>
      <c r="BJ99" s="61">
        <f t="shared" si="208"/>
        <v>2.7678571428571432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0.4831268396194127</v>
      </c>
      <c r="BQ99" s="61">
        <f t="shared" si="209"/>
        <v>0.3630638647409131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36</v>
      </c>
      <c r="CD99" s="62">
        <f>CA99+CB99+CC99</f>
        <v>16933.82</v>
      </c>
      <c r="CE99" s="62">
        <f aca="true" t="shared" si="211" ref="CE99:CK99">L99</f>
        <v>0</v>
      </c>
      <c r="CF99" s="62">
        <f t="shared" si="211"/>
        <v>7058</v>
      </c>
      <c r="CG99" s="62">
        <f t="shared" si="211"/>
        <v>5605</v>
      </c>
      <c r="CH99" s="62">
        <f t="shared" si="211"/>
        <v>5304</v>
      </c>
      <c r="CI99" s="62">
        <f t="shared" si="211"/>
        <v>12360</v>
      </c>
      <c r="CJ99" s="62">
        <f t="shared" si="211"/>
        <v>2438</v>
      </c>
      <c r="CK99" s="62">
        <f t="shared" si="211"/>
        <v>14799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0.1446043651598081</v>
      </c>
      <c r="CR99" s="62">
        <f t="shared" si="212"/>
        <v>3.36</v>
      </c>
      <c r="CS99" s="62">
        <f t="shared" si="212"/>
        <v>9.3</v>
      </c>
      <c r="CT99" s="62">
        <f t="shared" si="212"/>
        <v>2.7678571428571432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0.4831268396194127</v>
      </c>
      <c r="DA99" s="62">
        <f t="shared" si="212"/>
        <v>0.3630638647409131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81700</v>
      </c>
      <c r="G100" s="241">
        <f>'Annual Raw Data'!$AV$10</f>
        <v>176.4</v>
      </c>
      <c r="H100" s="240">
        <f>'Annual Raw Data'!$AV$12</f>
        <v>14420</v>
      </c>
      <c r="I100" s="240">
        <f>'Annual Raw Data'!$AV$13</f>
        <v>2140</v>
      </c>
      <c r="J100" s="242">
        <f>'Annual Raw Data'!$AV$14</f>
        <v>40</v>
      </c>
      <c r="K100" s="240">
        <f>'Annual Raw Data'!$AV$15</f>
        <v>16600</v>
      </c>
      <c r="L100" s="242"/>
      <c r="M100" s="240">
        <f>'Annual Raw Data'!$AV$21</f>
        <v>7040</v>
      </c>
      <c r="N100" s="240">
        <f>'Annual Raw Data'!$AV$22</f>
        <v>5575</v>
      </c>
      <c r="O100" s="240">
        <f>'Annual Raw Data'!$AV$25</f>
        <v>5375</v>
      </c>
      <c r="P100" s="240">
        <f>'Annual Raw Data'!$AV$26</f>
        <v>12415</v>
      </c>
      <c r="Q100" s="240">
        <f>'Annual Raw Data'!$AV$29</f>
        <v>2450</v>
      </c>
      <c r="R100" s="240">
        <f>'Annual Raw Data'!$AV$31</f>
        <v>14865</v>
      </c>
      <c r="S100" s="240">
        <f>'Annual Raw Data'!$AV$34</f>
        <v>1735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0.1167171207534477</v>
      </c>
      <c r="Y100" s="245">
        <f>'Annual Raw Data'!$AV$43</f>
        <v>3.6</v>
      </c>
      <c r="Z100" s="245">
        <v>10</v>
      </c>
      <c r="AA100" s="246">
        <f>Z100/Y100</f>
        <v>2.7777777777777777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0.4882108183079057</v>
      </c>
      <c r="AH100" s="249">
        <f>O100/H100</f>
        <v>0.37274618585298197</v>
      </c>
      <c r="AI100" s="249">
        <f>N100/H100</f>
        <v>0.3866158113730929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81700</v>
      </c>
      <c r="AP100" s="255">
        <f>'Annual Raw Data'!AW10</f>
        <v>123.11</v>
      </c>
      <c r="AQ100" s="254">
        <f>AO100*AP100/1000</f>
        <v>10058.087</v>
      </c>
      <c r="AR100" s="254">
        <f aca="true" t="shared" si="213" ref="AR100:BA100">I100</f>
        <v>2140</v>
      </c>
      <c r="AS100" s="256">
        <f t="shared" si="213"/>
        <v>40</v>
      </c>
      <c r="AT100" s="254">
        <f t="shared" si="213"/>
        <v>16600</v>
      </c>
      <c r="AU100" s="256">
        <f t="shared" si="213"/>
        <v>0</v>
      </c>
      <c r="AV100" s="254">
        <f t="shared" si="213"/>
        <v>7040</v>
      </c>
      <c r="AW100" s="254">
        <f t="shared" si="213"/>
        <v>5575</v>
      </c>
      <c r="AX100" s="254">
        <f t="shared" si="213"/>
        <v>5375</v>
      </c>
      <c r="AY100" s="254">
        <f t="shared" si="213"/>
        <v>12415</v>
      </c>
      <c r="AZ100" s="254">
        <f t="shared" si="213"/>
        <v>2450</v>
      </c>
      <c r="BA100" s="254">
        <f t="shared" si="213"/>
        <v>14865</v>
      </c>
      <c r="BB100" s="254">
        <f>S100</f>
        <v>1735</v>
      </c>
      <c r="BC100" s="254">
        <f>BB100</f>
        <v>1735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0.1167171207534477</v>
      </c>
      <c r="BH100" s="256">
        <f t="shared" si="214"/>
        <v>3.6</v>
      </c>
      <c r="BI100" s="256">
        <f t="shared" si="214"/>
        <v>10</v>
      </c>
      <c r="BJ100" s="256">
        <f t="shared" si="214"/>
        <v>2.7777777777777777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0.4882108183079057</v>
      </c>
      <c r="BQ100" s="256">
        <f t="shared" si="209"/>
        <v>0.37274618585298197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81700</v>
      </c>
      <c r="BZ100" s="258">
        <f>'Annual Raw Data'!AX10</f>
        <v>176.6</v>
      </c>
      <c r="CA100" s="258">
        <f>BY100*BZ100/1000</f>
        <v>14428.22</v>
      </c>
      <c r="CB100" s="258">
        <f>I100</f>
        <v>2140</v>
      </c>
      <c r="CC100" s="258">
        <f>J100</f>
        <v>40</v>
      </c>
      <c r="CD100" s="258">
        <f>CA100+CB100+CC100</f>
        <v>16608.22</v>
      </c>
      <c r="CE100" s="258">
        <f aca="true" t="shared" si="215" ref="CE100:CK100">L100</f>
        <v>0</v>
      </c>
      <c r="CF100" s="258">
        <f t="shared" si="215"/>
        <v>7040</v>
      </c>
      <c r="CG100" s="258">
        <f t="shared" si="215"/>
        <v>5575</v>
      </c>
      <c r="CH100" s="258">
        <f t="shared" si="215"/>
        <v>5375</v>
      </c>
      <c r="CI100" s="258">
        <f t="shared" si="215"/>
        <v>12415</v>
      </c>
      <c r="CJ100" s="258">
        <f t="shared" si="215"/>
        <v>2450</v>
      </c>
      <c r="CK100" s="258">
        <f t="shared" si="215"/>
        <v>14865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0.1167171207534477</v>
      </c>
      <c r="CR100" s="258">
        <f t="shared" si="216"/>
        <v>3.6</v>
      </c>
      <c r="CS100" s="258">
        <f t="shared" si="216"/>
        <v>10</v>
      </c>
      <c r="CT100" s="258">
        <f t="shared" si="216"/>
        <v>2.7777777777777777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0.4882108183079057</v>
      </c>
      <c r="DA100" s="258">
        <f t="shared" si="216"/>
        <v>0.37274618585298197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2.8.19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81.7</v>
      </c>
      <c r="AW9" s="142">
        <f>AV9</f>
        <v>81.7</v>
      </c>
      <c r="AX9" s="141">
        <f>AW9</f>
        <v>81.7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176.4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0.9169472502805837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14609</v>
      </c>
      <c r="AV12" s="236">
        <v>14420</v>
      </c>
      <c r="AW12" s="261">
        <f t="shared" si="9"/>
        <v>10058.087</v>
      </c>
      <c r="AX12" s="261">
        <f t="shared" si="9"/>
        <v>14428.22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f>AU34</f>
        <v>2140</v>
      </c>
      <c r="AW13" s="144">
        <f>AV13</f>
        <v>2140</v>
      </c>
      <c r="AX13" s="144">
        <f>AW13</f>
        <v>2140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36</v>
      </c>
      <c r="AV14" s="234">
        <v>40</v>
      </c>
      <c r="AW14" s="144">
        <f>AV14</f>
        <v>40</v>
      </c>
      <c r="AX14" s="144">
        <f>AW14</f>
        <v>40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144">
        <v>16600</v>
      </c>
      <c r="AW15" s="144">
        <f t="shared" si="14"/>
        <v>12238.087</v>
      </c>
      <c r="AX15" s="144">
        <f t="shared" si="14"/>
        <v>16608.22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31.738391845979617</v>
      </c>
      <c r="AV17" s="146">
        <f>AV22/AV10</f>
        <v>31.604308390022673</v>
      </c>
      <c r="AW17" s="262">
        <f>AV17</f>
        <v>31.604308390022673</v>
      </c>
      <c r="AX17" s="263">
        <f>AW17</f>
        <v>31.604308390022673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7058</v>
      </c>
      <c r="AV21" s="236">
        <v>7040</v>
      </c>
      <c r="AW21" s="149">
        <f>AV21</f>
        <v>7040</v>
      </c>
      <c r="AX21" s="148">
        <f>AW21</f>
        <v>7040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5605</v>
      </c>
      <c r="AV22" s="236">
        <v>5575</v>
      </c>
      <c r="AW22" s="149">
        <f>AV22</f>
        <v>5575</v>
      </c>
      <c r="AX22" s="148">
        <f>AW22</f>
        <v>5575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0.031848306332842524</v>
      </c>
      <c r="AV23" s="237">
        <f t="shared" si="18"/>
        <v>-0.00535236396074934</v>
      </c>
      <c r="AW23" s="237">
        <f>(AW22/AT22)-1</f>
        <v>0.02632547864506618</v>
      </c>
      <c r="AX23" s="237">
        <f>AW23</f>
        <v>0.02632547864506618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5304</v>
      </c>
      <c r="AV25" s="236">
        <v>5375</v>
      </c>
      <c r="AW25" s="149">
        <f>AV25</f>
        <v>5375</v>
      </c>
      <c r="AX25" s="148">
        <f>AW25</f>
        <v>5375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v>12360</v>
      </c>
      <c r="AV26" s="144">
        <f t="shared" si="20"/>
        <v>12415</v>
      </c>
      <c r="AW26" s="149">
        <f>AV26</f>
        <v>12415</v>
      </c>
      <c r="AX26" s="148">
        <f>AW26</f>
        <v>12415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2438</v>
      </c>
      <c r="AV29" s="236">
        <v>2450</v>
      </c>
      <c r="AW29" s="149">
        <f>AV29</f>
        <v>2450</v>
      </c>
      <c r="AX29" s="148">
        <f>AW29</f>
        <v>2450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v>14799</v>
      </c>
      <c r="AV31" s="144">
        <f t="shared" si="23"/>
        <v>14865</v>
      </c>
      <c r="AW31" s="149">
        <f>AV31</f>
        <v>14865</v>
      </c>
      <c r="AX31" s="148">
        <f>AW31</f>
        <v>14865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2140</v>
      </c>
      <c r="AV34" s="236">
        <v>1735</v>
      </c>
      <c r="AW34" s="148">
        <f>AW15-AW31</f>
        <v>-2626.9130000000005</v>
      </c>
      <c r="AX34" s="148">
        <f t="shared" si="25"/>
        <v>1743.2200000000012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-2626.9130000000005</v>
      </c>
      <c r="AX36" s="148">
        <f t="shared" si="29"/>
        <v>1743.2200000000012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0.1446043651598081</v>
      </c>
      <c r="AV41" s="193">
        <f t="shared" si="31"/>
        <v>0.1167171207534477</v>
      </c>
      <c r="AW41" s="110">
        <f t="shared" si="31"/>
        <v>-0.17671799529095192</v>
      </c>
      <c r="AX41" s="110">
        <f t="shared" si="30"/>
        <v>0.11727009754456785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v>3.36</v>
      </c>
      <c r="AV43" s="223">
        <f>AV49</f>
        <v>3.6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3.35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3.85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3.6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2019-02-11T20:30:58Z</dcterms:modified>
  <cp:category/>
  <cp:version/>
  <cp:contentType/>
  <cp:contentStatus/>
</cp:coreProperties>
</file>