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Rianto\ExcelWorkshops\2016\"/>
    </mc:Choice>
  </mc:AlternateContent>
  <bookViews>
    <workbookView xWindow="120" yWindow="60" windowWidth="24915" windowHeight="12840"/>
  </bookViews>
  <sheets>
    <sheet name="FarmBalanceSheet" sheetId="1" r:id="rId1"/>
    <sheet name="PersonalBalanceSheet" sheetId="2" r:id="rId2"/>
    <sheet name="IncomeStatement" sheetId="3" r:id="rId3"/>
    <sheet name="CashFlowStatement" sheetId="4" r:id="rId4"/>
  </sheets>
  <calcPr calcId="152511"/>
</workbook>
</file>

<file path=xl/calcChain.xml><?xml version="1.0" encoding="utf-8"?>
<calcChain xmlns="http://schemas.openxmlformats.org/spreadsheetml/2006/main">
  <c r="O43" i="4" l="1"/>
  <c r="M43" i="4"/>
  <c r="K43" i="4"/>
  <c r="I43" i="4"/>
  <c r="G43" i="4"/>
  <c r="E43" i="4"/>
  <c r="E44" i="4" s="1"/>
  <c r="P41" i="4"/>
  <c r="O41" i="4"/>
  <c r="N41" i="4"/>
  <c r="M41" i="4"/>
  <c r="L41" i="4"/>
  <c r="K41" i="4"/>
  <c r="J41" i="4"/>
  <c r="I41" i="4"/>
  <c r="H41" i="4"/>
  <c r="G41" i="4"/>
  <c r="F41" i="4"/>
  <c r="E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41" i="4" s="1"/>
  <c r="D20" i="4"/>
  <c r="P17" i="4"/>
  <c r="P43" i="4" s="1"/>
  <c r="O17" i="4"/>
  <c r="N17" i="4"/>
  <c r="N43" i="4" s="1"/>
  <c r="M17" i="4"/>
  <c r="L17" i="4"/>
  <c r="L43" i="4" s="1"/>
  <c r="K17" i="4"/>
  <c r="J17" i="4"/>
  <c r="J43" i="4" s="1"/>
  <c r="I17" i="4"/>
  <c r="H17" i="4"/>
  <c r="H43" i="4" s="1"/>
  <c r="G17" i="4"/>
  <c r="F17" i="4"/>
  <c r="F43" i="4" s="1"/>
  <c r="E17" i="4"/>
  <c r="D16" i="4"/>
  <c r="D15" i="4"/>
  <c r="D14" i="4"/>
  <c r="D13" i="4"/>
  <c r="D12" i="4"/>
  <c r="D11" i="4"/>
  <c r="D10" i="4"/>
  <c r="D9" i="4"/>
  <c r="D8" i="4"/>
  <c r="D6" i="4"/>
  <c r="D5" i="4"/>
  <c r="D4" i="4"/>
  <c r="D17" i="4" s="1"/>
  <c r="D43" i="4" s="1"/>
  <c r="F44" i="4" l="1"/>
  <c r="G44" i="4" s="1"/>
  <c r="H44" i="4" s="1"/>
  <c r="I44" i="4" s="1"/>
  <c r="J44" i="4" s="1"/>
  <c r="K44" i="4" s="1"/>
  <c r="L44" i="4" s="1"/>
  <c r="M44" i="4" s="1"/>
  <c r="N44" i="4" s="1"/>
  <c r="O44" i="4" s="1"/>
  <c r="P44" i="4" s="1"/>
  <c r="D48" i="3" l="1"/>
  <c r="D52" i="3" s="1"/>
  <c r="D42" i="3"/>
  <c r="D12" i="3"/>
  <c r="D6" i="3"/>
  <c r="D20" i="3" s="1"/>
  <c r="D25" i="3" s="1"/>
  <c r="D54" i="3" s="1"/>
  <c r="D58" i="3" s="1"/>
  <c r="G19" i="2" l="1"/>
  <c r="C19" i="2"/>
  <c r="G9" i="2"/>
  <c r="M3" i="2" s="1"/>
  <c r="C9" i="2"/>
  <c r="C21" i="2" s="1"/>
  <c r="H1" i="2"/>
  <c r="C10" i="2" l="1"/>
  <c r="G21" i="2"/>
  <c r="M6" i="2" l="1"/>
  <c r="H23" i="2"/>
  <c r="M9" i="2" s="1"/>
  <c r="C43" i="1" l="1"/>
  <c r="B43" i="1"/>
  <c r="D41" i="1"/>
  <c r="D40" i="1"/>
  <c r="D39" i="1"/>
  <c r="C36" i="1"/>
  <c r="B36" i="1"/>
  <c r="D34" i="1"/>
  <c r="D33" i="1"/>
  <c r="D32" i="1"/>
  <c r="D31" i="1"/>
  <c r="D30" i="1"/>
  <c r="D29" i="1"/>
  <c r="D28" i="1"/>
  <c r="C22" i="1"/>
  <c r="B22" i="1"/>
  <c r="D20" i="1"/>
  <c r="D19" i="1"/>
  <c r="D18" i="1"/>
  <c r="D17" i="1"/>
  <c r="D16" i="1"/>
  <c r="C13" i="1"/>
  <c r="B13" i="1"/>
  <c r="D11" i="1"/>
  <c r="D10" i="1"/>
  <c r="D9" i="1"/>
  <c r="D8" i="1"/>
  <c r="D7" i="1"/>
  <c r="D6" i="1"/>
  <c r="D5" i="1"/>
  <c r="B45" i="1" l="1"/>
  <c r="D43" i="1"/>
  <c r="B24" i="1"/>
  <c r="B47" i="1" s="1"/>
  <c r="D22" i="1"/>
  <c r="B49" i="1"/>
  <c r="C24" i="1"/>
  <c r="D36" i="1"/>
  <c r="C45" i="1"/>
  <c r="D13" i="1"/>
  <c r="C47" i="1" l="1"/>
  <c r="D47" i="1" s="1"/>
  <c r="J7" i="1"/>
  <c r="J4" i="1"/>
  <c r="D24" i="1"/>
  <c r="D45" i="1"/>
  <c r="C49" i="1" l="1"/>
  <c r="D49" i="1" s="1"/>
  <c r="J10" i="1"/>
  <c r="J13" i="1"/>
</calcChain>
</file>

<file path=xl/sharedStrings.xml><?xml version="1.0" encoding="utf-8"?>
<sst xmlns="http://schemas.openxmlformats.org/spreadsheetml/2006/main" count="279" uniqueCount="228">
  <si>
    <t>ASSETS:</t>
  </si>
  <si>
    <t>LIABILITIES AND OWNER EQUITY:</t>
  </si>
  <si>
    <t xml:space="preserve">1) Cash </t>
  </si>
  <si>
    <t xml:space="preserve">2) Marketable Securities </t>
  </si>
  <si>
    <t xml:space="preserve">3) Accounts Receivable </t>
  </si>
  <si>
    <t>January 1</t>
  </si>
  <si>
    <t>December 31</t>
  </si>
  <si>
    <t>Average</t>
  </si>
  <si>
    <t xml:space="preserve">4) Fertilizer and Supplies   </t>
  </si>
  <si>
    <t xml:space="preserve">5) Investment in Growing Crops </t>
  </si>
  <si>
    <t xml:space="preserve">6) Crops Held for Sale and Feed </t>
  </si>
  <si>
    <t>7) Market Livestock</t>
  </si>
  <si>
    <t>BALANCE SHEET</t>
  </si>
  <si>
    <t xml:space="preserve">8) TOTAL CURRENT ASSETS </t>
  </si>
  <si>
    <t>Notes</t>
  </si>
  <si>
    <t>(Add Lines 9 through 13)</t>
  </si>
  <si>
    <t>(Add Lines 8 and 14)</t>
  </si>
  <si>
    <t>(Add Lines 16 through 22)</t>
  </si>
  <si>
    <t>(Add Lines 24 through 26)</t>
  </si>
  <si>
    <t>(Subtract Line 28 from Line 15)</t>
  </si>
  <si>
    <t>(Add Lines 28 and 29)</t>
  </si>
  <si>
    <t>(Add Lines 23 and 27)</t>
  </si>
  <si>
    <t xml:space="preserve">9) Breeding Livestock </t>
  </si>
  <si>
    <t xml:space="preserve">11) Buildings </t>
  </si>
  <si>
    <t xml:space="preserve">10) Machinery and Equipment </t>
  </si>
  <si>
    <t>12) Investments in Cooperatives</t>
  </si>
  <si>
    <t xml:space="preserve">13) Land </t>
  </si>
  <si>
    <t>14) TOTAL NONCURRENT ASSETS</t>
  </si>
  <si>
    <t>(Add lines 1 through 7)</t>
  </si>
  <si>
    <t>15) TOTAL ASSETS</t>
  </si>
  <si>
    <t>16) Accounts Payable</t>
  </si>
  <si>
    <t>17) Taxes Payable</t>
  </si>
  <si>
    <t>18) Accrued Expenses</t>
  </si>
  <si>
    <t>19) Current Portion: Deferred Taxes</t>
  </si>
  <si>
    <t>20) Notes Due Within One Year</t>
  </si>
  <si>
    <t xml:space="preserve">21) Current Portion of Term Debt </t>
  </si>
  <si>
    <t>22) Accrued Interest</t>
  </si>
  <si>
    <t>23)TOTAL CURRENT LIABILITIES</t>
  </si>
  <si>
    <t>24) Noncurrent Portion: Deferred Taxes</t>
  </si>
  <si>
    <t>25) Noncurrent Portion: Notes Payable</t>
  </si>
  <si>
    <t>26) Noncurrent Portion: Real Estate Debt</t>
  </si>
  <si>
    <t xml:space="preserve">27) TOTAL NONCURRENT LIABILITIES </t>
  </si>
  <si>
    <t>28) TOTAL LIABILITIES</t>
  </si>
  <si>
    <t>29) OWNER EQUITY</t>
  </si>
  <si>
    <t>30) TOTAL LIABILITIES AND OWNER EQUITY</t>
  </si>
  <si>
    <t>Farm Business Name Here</t>
  </si>
  <si>
    <t>Current Assets</t>
  </si>
  <si>
    <t>Non-Current Assets</t>
  </si>
  <si>
    <t>Current Liabilities</t>
  </si>
  <si>
    <t>Non-Current Liabilities</t>
  </si>
  <si>
    <t>Year:</t>
  </si>
  <si>
    <t>Financial Ratios</t>
  </si>
  <si>
    <t>Working Capital:</t>
  </si>
  <si>
    <t xml:space="preserve">Current Ratio : </t>
  </si>
  <si>
    <t>Debt to Asset Ratio</t>
  </si>
  <si>
    <t>Debt to Equity Ratio</t>
  </si>
  <si>
    <t xml:space="preserve"> = Total Farm Liabilities/Total Farm Assets</t>
  </si>
  <si>
    <t xml:space="preserve"> = Total Farm Liabilities/Total Farm Equity</t>
  </si>
  <si>
    <t xml:space="preserve"> = Total Current Farm Assets/Total Current Farm Liabilities</t>
  </si>
  <si>
    <t xml:space="preserve"> = Total Current Farm Assets - Total Current Farm Liabilities</t>
  </si>
  <si>
    <t>Balance Sheet</t>
  </si>
  <si>
    <t>Date:</t>
  </si>
  <si>
    <t xml:space="preserve">     Cash</t>
  </si>
  <si>
    <t xml:space="preserve">     Credit cards</t>
  </si>
  <si>
    <t xml:space="preserve">     Checking Account</t>
  </si>
  <si>
    <t xml:space="preserve">     Accounts payable</t>
  </si>
  <si>
    <t xml:space="preserve"> = Total Current Assets/Total Current Liabilities</t>
  </si>
  <si>
    <t xml:space="preserve">     Savings Account</t>
  </si>
  <si>
    <t xml:space="preserve">     Taxes/Insurance due</t>
  </si>
  <si>
    <t xml:space="preserve">     Accounts due</t>
  </si>
  <si>
    <t xml:space="preserve">     Other</t>
  </si>
  <si>
    <t xml:space="preserve">     Other </t>
  </si>
  <si>
    <t xml:space="preserve"> = Total Liabilities/Total Assets</t>
  </si>
  <si>
    <t>TOTAL:</t>
  </si>
  <si>
    <t>Current surplus</t>
  </si>
  <si>
    <t xml:space="preserve"> = Total Liabilities/Total Net Worth</t>
  </si>
  <si>
    <t xml:space="preserve">     Cars</t>
  </si>
  <si>
    <t xml:space="preserve">     Mortgage</t>
  </si>
  <si>
    <t xml:space="preserve">     Retirement Accounts</t>
  </si>
  <si>
    <t xml:space="preserve">     Car loan</t>
  </si>
  <si>
    <t xml:space="preserve">     Personal property</t>
  </si>
  <si>
    <t xml:space="preserve">     Student loan</t>
  </si>
  <si>
    <t xml:space="preserve">     House</t>
  </si>
  <si>
    <t>TOTAL ASSETS</t>
  </si>
  <si>
    <t>TOTAL LIABILITIES</t>
  </si>
  <si>
    <t>NET WORTH:</t>
  </si>
  <si>
    <t>Income Statement</t>
  </si>
  <si>
    <t>Farm Business Receipts:</t>
  </si>
  <si>
    <t>Line:</t>
  </si>
  <si>
    <t xml:space="preserve">   Crop Cash Sales</t>
  </si>
  <si>
    <t>(1A)</t>
  </si>
  <si>
    <t xml:space="preserve">   Ending Crop Inventory</t>
  </si>
  <si>
    <t>(1B)</t>
  </si>
  <si>
    <t xml:space="preserve">   Beginning Crop Inventory</t>
  </si>
  <si>
    <t>(1C)</t>
  </si>
  <si>
    <t>Accrual Gross Revenue from Crops</t>
  </si>
  <si>
    <t>(1)</t>
  </si>
  <si>
    <t xml:space="preserve">   (Line 1A + Line 1B - Line 1C)</t>
  </si>
  <si>
    <t xml:space="preserve">   Livestock and Milk Cash Sales </t>
  </si>
  <si>
    <t>(2A)</t>
  </si>
  <si>
    <t xml:space="preserve">   Ending Livestock Inventory</t>
  </si>
  <si>
    <t>(2B)</t>
  </si>
  <si>
    <t xml:space="preserve">   Beginning Livestock Inventory</t>
  </si>
  <si>
    <t>(2C)</t>
  </si>
  <si>
    <t>Accrual Gross Revenue from Livestock and Milk</t>
  </si>
  <si>
    <t>(2)</t>
  </si>
  <si>
    <t xml:space="preserve">   (Line 2A +Line 2B - Line 2C)</t>
  </si>
  <si>
    <t xml:space="preserve">Gain/Loss on Sale of Breeding Livestock Sales </t>
  </si>
  <si>
    <t>(3)</t>
  </si>
  <si>
    <t xml:space="preserve">Agricultural Program Payments </t>
  </si>
  <si>
    <t>(4)</t>
  </si>
  <si>
    <t xml:space="preserve">Crop Insurance Proceeds </t>
  </si>
  <si>
    <t>(5)</t>
  </si>
  <si>
    <t xml:space="preserve">Other Farm Income </t>
  </si>
  <si>
    <t>(6)</t>
  </si>
  <si>
    <t xml:space="preserve">GROSS REVENUE (Add Lines 1 through 6) </t>
  </si>
  <si>
    <t>(7)</t>
  </si>
  <si>
    <t xml:space="preserve">Livestock Purchases </t>
  </si>
  <si>
    <t>(8)</t>
  </si>
  <si>
    <t xml:space="preserve">Cost of Purchased Feed/Grain </t>
  </si>
  <si>
    <t>(9)</t>
  </si>
  <si>
    <t xml:space="preserve">VALUE OF FARM PRODUCTION (Line 7 - Line 8 - Line 9) </t>
  </si>
  <si>
    <t>(10)</t>
  </si>
  <si>
    <t>Farm Business Expenses:</t>
  </si>
  <si>
    <t xml:space="preserve">Labor Hired </t>
  </si>
  <si>
    <t>(11)</t>
  </si>
  <si>
    <t xml:space="preserve">Repairs </t>
  </si>
  <si>
    <t>(12)</t>
  </si>
  <si>
    <t xml:space="preserve">Seed </t>
  </si>
  <si>
    <t>(13)</t>
  </si>
  <si>
    <t xml:space="preserve">Fertilizer </t>
  </si>
  <si>
    <t>(14)</t>
  </si>
  <si>
    <t xml:space="preserve">Machine Hire </t>
  </si>
  <si>
    <t>(15)</t>
  </si>
  <si>
    <t xml:space="preserve">Veterinarian Expense </t>
  </si>
  <si>
    <t>(16)</t>
  </si>
  <si>
    <t xml:space="preserve">Marketing </t>
  </si>
  <si>
    <t>(17)</t>
  </si>
  <si>
    <t xml:space="preserve">Fuel and Utilities </t>
  </si>
  <si>
    <t>(18)</t>
  </si>
  <si>
    <t xml:space="preserve">Property Tax </t>
  </si>
  <si>
    <t>(19)</t>
  </si>
  <si>
    <t xml:space="preserve">General Farm Insurance </t>
  </si>
  <si>
    <t>(20)</t>
  </si>
  <si>
    <t>Cash Rent</t>
  </si>
  <si>
    <t>(21)</t>
  </si>
  <si>
    <t xml:space="preserve">Herbicide and Insecticide </t>
  </si>
  <si>
    <t>(22)</t>
  </si>
  <si>
    <t xml:space="preserve">Miscellaneous </t>
  </si>
  <si>
    <t>(23)</t>
  </si>
  <si>
    <t xml:space="preserve">TOTAL CASH OPERATING EXPENSE </t>
  </si>
  <si>
    <t>(24)</t>
  </si>
  <si>
    <t xml:space="preserve">   (Add Lines 11 through 23)</t>
  </si>
  <si>
    <t xml:space="preserve">Expense Inventory Adjustment </t>
  </si>
  <si>
    <t>(25)</t>
  </si>
  <si>
    <t xml:space="preserve">Depreciation </t>
  </si>
  <si>
    <t>(26)</t>
  </si>
  <si>
    <t xml:space="preserve">TOTAL OPERATING EXPENSES (Line 24 + Line 25 + Line 26) </t>
  </si>
  <si>
    <t>(27)</t>
  </si>
  <si>
    <t xml:space="preserve">Interest </t>
  </si>
  <si>
    <t>(28)</t>
  </si>
  <si>
    <t xml:space="preserve">TOTAL EXPENSES (Line 27 + Line 28) </t>
  </si>
  <si>
    <t>(29)</t>
  </si>
  <si>
    <t xml:space="preserve">NET FARM INCOME FROM OPERATIONS (Line 10 - Line 29) </t>
  </si>
  <si>
    <t>(30)</t>
  </si>
  <si>
    <t xml:space="preserve">Gain/Loss on Sale of Capital Assets </t>
  </si>
  <si>
    <t>(31)</t>
  </si>
  <si>
    <t xml:space="preserve">NET FARM INCOME (Line 30 + Line 31) </t>
  </si>
  <si>
    <t>(32)</t>
  </si>
  <si>
    <t>CASH FLOW PROJECTION FOR OPERATION LOAN DETERMINATION</t>
  </si>
  <si>
    <t>CASH INFLOW ITEMS</t>
  </si>
  <si>
    <t>Annual Estimate</t>
  </si>
  <si>
    <t>Jan.</t>
  </si>
  <si>
    <t>Feb.</t>
  </si>
  <si>
    <t>Mar.</t>
  </si>
  <si>
    <t>April</t>
  </si>
  <si>
    <t>May</t>
  </si>
  <si>
    <t>June</t>
  </si>
  <si>
    <t>July</t>
  </si>
  <si>
    <t>Aug.</t>
  </si>
  <si>
    <t>Sep.</t>
  </si>
  <si>
    <t>Oct.</t>
  </si>
  <si>
    <t>Nov.</t>
  </si>
  <si>
    <t>Dec.</t>
  </si>
  <si>
    <t xml:space="preserve">     Livestock:</t>
  </si>
  <si>
    <t xml:space="preserve">          Beef</t>
  </si>
  <si>
    <t xml:space="preserve">          Swine</t>
  </si>
  <si>
    <t xml:space="preserve">          Dairy</t>
  </si>
  <si>
    <t xml:space="preserve">     Crops:</t>
  </si>
  <si>
    <t xml:space="preserve">          Wheat</t>
  </si>
  <si>
    <t xml:space="preserve">          Corn and Grain Sorghum</t>
  </si>
  <si>
    <t xml:space="preserve">          Soybeans</t>
  </si>
  <si>
    <t xml:space="preserve">          Hay and Forage</t>
  </si>
  <si>
    <t xml:space="preserve">     Agricultural Program Payments</t>
  </si>
  <si>
    <t xml:space="preserve">     Crop Insurance Proceeds</t>
  </si>
  <si>
    <t xml:space="preserve">     Miscellaneous Income</t>
  </si>
  <si>
    <t xml:space="preserve">     Capital Asset Sales</t>
  </si>
  <si>
    <t xml:space="preserve">     Off-Farm Income</t>
  </si>
  <si>
    <t>TOTAL CASH INFLOW (Add Lines 1 through 12)</t>
  </si>
  <si>
    <t>CASH OUTFLOW ITEMS</t>
  </si>
  <si>
    <t xml:space="preserve">     Feed</t>
  </si>
  <si>
    <t xml:space="preserve">     Hired Labor</t>
  </si>
  <si>
    <t xml:space="preserve">     Repairs</t>
  </si>
  <si>
    <t xml:space="preserve">     Seed</t>
  </si>
  <si>
    <t xml:space="preserve">     Fertilizer</t>
  </si>
  <si>
    <t xml:space="preserve">     Machine Hire</t>
  </si>
  <si>
    <t xml:space="preserve">     Veterinarian Expense</t>
  </si>
  <si>
    <t xml:space="preserve">     Marketing</t>
  </si>
  <si>
    <t xml:space="preserve">     Fuel and Utilities</t>
  </si>
  <si>
    <t xml:space="preserve">     Property Tax</t>
  </si>
  <si>
    <t xml:space="preserve">     General Farm Insurance</t>
  </si>
  <si>
    <t xml:space="preserve">     Cash Rent</t>
  </si>
  <si>
    <t xml:space="preserve">     Herbicide and Insecticide</t>
  </si>
  <si>
    <t xml:space="preserve">     Miscellaneous Expense</t>
  </si>
  <si>
    <t xml:space="preserve">     Interest</t>
  </si>
  <si>
    <t xml:space="preserve">     Beef Purchases</t>
  </si>
  <si>
    <t xml:space="preserve">     Swine Purchases</t>
  </si>
  <si>
    <t xml:space="preserve">     Dairy Purchases</t>
  </si>
  <si>
    <t xml:space="preserve">     Capital Asset Purchases</t>
  </si>
  <si>
    <t xml:space="preserve">     Family Living Withdrawals</t>
  </si>
  <si>
    <t>(33)</t>
  </si>
  <si>
    <t xml:space="preserve">     Estimated Taxes</t>
  </si>
  <si>
    <t>(34)</t>
  </si>
  <si>
    <t>TOTAL CASH OUTFLOWS (Add Lines 14 through 34)</t>
  </si>
  <si>
    <t>(35)</t>
  </si>
  <si>
    <t>NET CASH FLOW (Line 13 - Line 35)</t>
  </si>
  <si>
    <t>PROJECTED OPERATING LOAN BALANCE      (Operating Loan Carried Over from Last Period = )</t>
  </si>
  <si>
    <t>(36)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</si>
</sst>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164" formatCode="&quot;$&quot;#,##0"/>
    <numFmt numFmtId="165" formatCode="0.000"/>
    <numFmt numFmtId="166" formatCode="mmmm\ d&quot;, &quot;yyyy"/>
    <numFmt numFmtId="167" formatCode="\$#,##0"/>
    <numFmt numFmtId="168" formatCode="\$#,##0.00000"/>
    <numFmt numFmtId="169" formatCode="\$#,##0.00"/>
    <numFmt numFmtId="170" formatCode="0.000%"/>
    <numFmt numFmtId="171" formatCode="#,##0.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3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DD7EE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59999389629810485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4" borderId="0" applyNumberFormat="0" applyBorder="0" applyAlignment="0" applyProtection="0"/>
  </cellStyleXfs>
  <cellXfs count="88">
    <xf numFmtId="0" fontId="0" fillId="0" borderId="0" xfId="0"/>
    <xf numFmtId="3" fontId="0" fillId="0" borderId="0" xfId="0" applyNumberFormat="1"/>
    <xf numFmtId="6" fontId="0" fillId="0" borderId="0" xfId="0" applyNumberFormat="1"/>
    <xf numFmtId="164" fontId="0" fillId="0" borderId="0" xfId="0" applyNumberFormat="1"/>
    <xf numFmtId="0" fontId="1" fillId="0" borderId="0" xfId="0" applyFont="1"/>
    <xf numFmtId="16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" xfId="0" applyNumberFormat="1" applyBorder="1"/>
    <xf numFmtId="164" fontId="0" fillId="0" borderId="0" xfId="0" applyNumberFormat="1" applyProtection="1">
      <protection locked="0"/>
    </xf>
    <xf numFmtId="6" fontId="1" fillId="0" borderId="0" xfId="0" applyNumberFormat="1" applyFont="1"/>
    <xf numFmtId="164" fontId="1" fillId="0" borderId="0" xfId="0" applyNumberFormat="1" applyFont="1"/>
    <xf numFmtId="6" fontId="1" fillId="0" borderId="0" xfId="0" applyNumberFormat="1" applyFont="1" applyBorder="1"/>
    <xf numFmtId="6" fontId="1" fillId="0" borderId="1" xfId="0" applyNumberFormat="1" applyFont="1" applyBorder="1"/>
    <xf numFmtId="164" fontId="1" fillId="0" borderId="1" xfId="0" applyNumberFormat="1" applyFont="1" applyBorder="1"/>
    <xf numFmtId="0" fontId="2" fillId="0" borderId="0" xfId="0" applyFont="1"/>
    <xf numFmtId="0" fontId="4" fillId="0" borderId="1" xfId="0" applyFont="1" applyBorder="1"/>
    <xf numFmtId="0" fontId="2" fillId="0" borderId="0" xfId="0" applyFont="1" applyBorder="1"/>
    <xf numFmtId="0" fontId="2" fillId="0" borderId="1" xfId="0" applyFont="1" applyBorder="1"/>
    <xf numFmtId="0" fontId="5" fillId="0" borderId="1" xfId="0" applyFont="1" applyBorder="1"/>
    <xf numFmtId="0" fontId="0" fillId="0" borderId="1" xfId="0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164" fontId="3" fillId="2" borderId="0" xfId="0" applyNumberFormat="1" applyFont="1" applyFill="1" applyProtection="1">
      <protection locked="0"/>
    </xf>
    <xf numFmtId="0" fontId="2" fillId="0" borderId="1" xfId="0" applyFont="1" applyBorder="1" applyAlignment="1">
      <alignment horizontal="center"/>
    </xf>
    <xf numFmtId="0" fontId="5" fillId="3" borderId="2" xfId="0" applyFont="1" applyFill="1" applyBorder="1"/>
    <xf numFmtId="0" fontId="0" fillId="3" borderId="2" xfId="0" applyFill="1" applyBorder="1"/>
    <xf numFmtId="0" fontId="0" fillId="3" borderId="0" xfId="0" applyFill="1"/>
    <xf numFmtId="0" fontId="1" fillId="3" borderId="0" xfId="0" applyFont="1" applyFill="1"/>
    <xf numFmtId="165" fontId="8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5" fontId="8" fillId="3" borderId="0" xfId="1" applyNumberFormat="1" applyFont="1" applyFill="1" applyAlignment="1">
      <alignment horizontal="center"/>
    </xf>
    <xf numFmtId="164" fontId="1" fillId="0" borderId="3" xfId="0" applyNumberFormat="1" applyFont="1" applyBorder="1"/>
    <xf numFmtId="0" fontId="9" fillId="0" borderId="4" xfId="0" applyFont="1" applyBorder="1"/>
    <xf numFmtId="0" fontId="0" fillId="0" borderId="4" xfId="0" applyBorder="1"/>
    <xf numFmtId="0" fontId="10" fillId="0" borderId="4" xfId="0" applyFont="1" applyBorder="1"/>
    <xf numFmtId="166" fontId="10" fillId="0" borderId="4" xfId="0" applyNumberFormat="1" applyFont="1" applyBorder="1"/>
    <xf numFmtId="0" fontId="11" fillId="0" borderId="0" xfId="0" applyFont="1" applyBorder="1"/>
    <xf numFmtId="0" fontId="0" fillId="0" borderId="0" xfId="0" applyBorder="1"/>
    <xf numFmtId="167" fontId="0" fillId="0" borderId="0" xfId="0" applyNumberFormat="1" applyBorder="1"/>
    <xf numFmtId="0" fontId="12" fillId="0" borderId="0" xfId="0" applyFont="1"/>
    <xf numFmtId="167" fontId="13" fillId="2" borderId="0" xfId="0" applyNumberFormat="1" applyFont="1" applyFill="1"/>
    <xf numFmtId="167" fontId="12" fillId="0" borderId="0" xfId="0" applyNumberFormat="1" applyFont="1"/>
    <xf numFmtId="168" fontId="12" fillId="0" borderId="0" xfId="0" applyNumberFormat="1" applyFont="1"/>
    <xf numFmtId="169" fontId="0" fillId="0" borderId="0" xfId="0" applyNumberFormat="1"/>
    <xf numFmtId="0" fontId="12" fillId="3" borderId="0" xfId="0" applyFont="1" applyFill="1"/>
    <xf numFmtId="0" fontId="11" fillId="0" borderId="0" xfId="0" applyFont="1"/>
    <xf numFmtId="167" fontId="11" fillId="0" borderId="5" xfId="0" applyNumberFormat="1" applyFont="1" applyBorder="1"/>
    <xf numFmtId="167" fontId="11" fillId="0" borderId="0" xfId="0" applyNumberFormat="1" applyFont="1"/>
    <xf numFmtId="170" fontId="12" fillId="0" borderId="0" xfId="0" applyNumberFormat="1" applyFont="1"/>
    <xf numFmtId="167" fontId="0" fillId="0" borderId="0" xfId="0" applyNumberFormat="1"/>
    <xf numFmtId="171" fontId="0" fillId="0" borderId="0" xfId="0" applyNumberFormat="1"/>
    <xf numFmtId="0" fontId="10" fillId="0" borderId="0" xfId="0" applyFont="1"/>
    <xf numFmtId="167" fontId="10" fillId="0" borderId="0" xfId="0" applyNumberFormat="1" applyFont="1"/>
    <xf numFmtId="0" fontId="14" fillId="0" borderId="0" xfId="0" applyFont="1"/>
    <xf numFmtId="167" fontId="14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Continuous"/>
    </xf>
    <xf numFmtId="0" fontId="15" fillId="0" borderId="0" xfId="0" applyFont="1"/>
    <xf numFmtId="164" fontId="7" fillId="4" borderId="7" xfId="2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7" fillId="4" borderId="8" xfId="2" applyNumberFormat="1" applyBorder="1" applyAlignment="1" applyProtection="1">
      <alignment horizontal="center"/>
      <protection locked="0"/>
    </xf>
    <xf numFmtId="0" fontId="0" fillId="0" borderId="0" xfId="0" quotePrefix="1" applyAlignment="1">
      <alignment horizontal="center"/>
    </xf>
    <xf numFmtId="164" fontId="0" fillId="0" borderId="1" xfId="0" applyNumberForma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/>
    </xf>
    <xf numFmtId="164" fontId="0" fillId="0" borderId="9" xfId="0" applyNumberFormat="1" applyBorder="1" applyAlignment="1">
      <alignment horizontal="left"/>
    </xf>
    <xf numFmtId="164" fontId="0" fillId="0" borderId="9" xfId="0" quotePrefix="1" applyNumberFormat="1" applyBorder="1" applyAlignment="1">
      <alignment horizontal="center"/>
    </xf>
    <xf numFmtId="164" fontId="0" fillId="0" borderId="9" xfId="0" applyNumberFormat="1" applyBorder="1" applyAlignment="1">
      <alignment horizontal="right"/>
    </xf>
    <xf numFmtId="164" fontId="7" fillId="4" borderId="9" xfId="2" applyNumberFormat="1" applyBorder="1" applyAlignment="1" applyProtection="1">
      <alignment horizontal="right"/>
      <protection locked="0"/>
    </xf>
    <xf numFmtId="164" fontId="0" fillId="0" borderId="9" xfId="0" quotePrefix="1" applyNumberFormat="1" applyFill="1" applyBorder="1" applyAlignment="1">
      <alignment horizontal="center"/>
    </xf>
    <xf numFmtId="164" fontId="0" fillId="4" borderId="9" xfId="2" applyNumberFormat="1" applyFont="1" applyBorder="1" applyAlignment="1" applyProtection="1">
      <alignment horizontal="right"/>
      <protection locked="0"/>
    </xf>
    <xf numFmtId="164" fontId="0" fillId="0" borderId="10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1" xfId="0" quotePrefix="1" applyNumberFormat="1" applyFill="1" applyBorder="1" applyAlignment="1">
      <alignment horizontal="center"/>
    </xf>
    <xf numFmtId="164" fontId="0" fillId="0" borderId="11" xfId="0" applyNumberFormat="1" applyBorder="1" applyAlignment="1">
      <alignment horizontal="right"/>
    </xf>
    <xf numFmtId="164" fontId="0" fillId="0" borderId="9" xfId="0" applyNumberFormat="1" applyBorder="1" applyAlignment="1">
      <alignment horizontal="left" wrapText="1"/>
    </xf>
  </cellXfs>
  <cellStyles count="3">
    <cellStyle name="40% - Accent1" xfId="2" builtinId="31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BDD7EE"/>
      <color rgb="FF00FFFF"/>
      <color rgb="FF000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zoomScale="82" zoomScaleNormal="82" workbookViewId="0"/>
  </sheetViews>
  <sheetFormatPr defaultRowHeight="15" x14ac:dyDescent="0.25"/>
  <cols>
    <col min="1" max="1" width="43.140625" customWidth="1"/>
    <col min="2" max="2" width="11.42578125" customWidth="1"/>
    <col min="3" max="3" width="12.28515625" customWidth="1"/>
    <col min="4" max="4" width="10.140625" customWidth="1"/>
    <col min="5" max="5" width="5.85546875" bestFit="1" customWidth="1"/>
    <col min="6" max="6" width="28.140625" bestFit="1" customWidth="1"/>
    <col min="7" max="7" width="9.140625" customWidth="1"/>
    <col min="8" max="13" width="9.7109375" customWidth="1"/>
  </cols>
  <sheetData>
    <row r="1" spans="1:13" ht="21.75" thickBot="1" x14ac:dyDescent="0.4">
      <c r="A1" s="23" t="s">
        <v>12</v>
      </c>
      <c r="B1" s="25" t="s">
        <v>45</v>
      </c>
      <c r="C1" s="24"/>
      <c r="D1" s="24"/>
      <c r="E1" s="22" t="s">
        <v>50</v>
      </c>
      <c r="F1" s="27">
        <v>2016</v>
      </c>
    </row>
    <row r="3" spans="1:13" ht="21.75" thickBot="1" x14ac:dyDescent="0.4">
      <c r="A3" s="20" t="s">
        <v>0</v>
      </c>
      <c r="B3" s="9"/>
      <c r="C3" s="9"/>
      <c r="D3" s="9"/>
      <c r="E3" s="9"/>
      <c r="F3" s="9"/>
      <c r="H3" s="28" t="s">
        <v>51</v>
      </c>
      <c r="I3" s="29"/>
      <c r="J3" s="29"/>
      <c r="K3" s="29"/>
      <c r="L3" s="29"/>
      <c r="M3" s="30"/>
    </row>
    <row r="4" spans="1:13" x14ac:dyDescent="0.25">
      <c r="A4" s="4" t="s">
        <v>46</v>
      </c>
      <c r="B4" s="5" t="s">
        <v>5</v>
      </c>
      <c r="C4" s="5" t="s">
        <v>6</v>
      </c>
      <c r="D4" s="6" t="s">
        <v>7</v>
      </c>
      <c r="E4" s="6"/>
      <c r="F4" s="6" t="s">
        <v>14</v>
      </c>
      <c r="H4" s="31" t="s">
        <v>53</v>
      </c>
      <c r="I4" s="30"/>
      <c r="J4" s="32">
        <f>D13/D36</f>
        <v>1.6564885496183206</v>
      </c>
      <c r="K4" s="30"/>
      <c r="L4" s="30"/>
      <c r="M4" s="30"/>
    </row>
    <row r="5" spans="1:13" x14ac:dyDescent="0.25">
      <c r="A5" t="s">
        <v>2</v>
      </c>
      <c r="B5" s="26">
        <v>500</v>
      </c>
      <c r="C5" s="26">
        <v>1000</v>
      </c>
      <c r="D5" s="13">
        <f>AVERAGE(B5:C5)</f>
        <v>750</v>
      </c>
      <c r="E5" s="3"/>
      <c r="F5" s="1"/>
      <c r="H5" s="30" t="s">
        <v>58</v>
      </c>
      <c r="I5" s="30"/>
      <c r="J5" s="33"/>
      <c r="K5" s="30"/>
      <c r="L5" s="30"/>
      <c r="M5" s="30"/>
    </row>
    <row r="6" spans="1:13" x14ac:dyDescent="0.25">
      <c r="A6" t="s">
        <v>3</v>
      </c>
      <c r="B6" s="26">
        <v>1000</v>
      </c>
      <c r="C6" s="26">
        <v>2000</v>
      </c>
      <c r="D6" s="13">
        <f t="shared" ref="D6:D13" si="0">AVERAGE(B6:C6)</f>
        <v>1500</v>
      </c>
      <c r="E6" s="3"/>
      <c r="H6" s="30"/>
      <c r="I6" s="30"/>
      <c r="J6" s="33"/>
      <c r="K6" s="30"/>
      <c r="L6" s="30"/>
      <c r="M6" s="30"/>
    </row>
    <row r="7" spans="1:13" x14ac:dyDescent="0.25">
      <c r="A7" t="s">
        <v>4</v>
      </c>
      <c r="B7" s="26">
        <v>2000</v>
      </c>
      <c r="C7" s="26">
        <v>4000</v>
      </c>
      <c r="D7" s="13">
        <f t="shared" si="0"/>
        <v>3000</v>
      </c>
      <c r="E7" s="3"/>
      <c r="H7" s="31" t="s">
        <v>52</v>
      </c>
      <c r="I7" s="30"/>
      <c r="J7" s="34">
        <f>D13-D36</f>
        <v>21500</v>
      </c>
      <c r="K7" s="30"/>
      <c r="L7" s="30"/>
      <c r="M7" s="30"/>
    </row>
    <row r="8" spans="1:13" x14ac:dyDescent="0.25">
      <c r="A8" t="s">
        <v>8</v>
      </c>
      <c r="B8" s="26">
        <v>5000</v>
      </c>
      <c r="C8" s="26">
        <v>8000</v>
      </c>
      <c r="D8" s="13">
        <f t="shared" si="0"/>
        <v>6500</v>
      </c>
      <c r="E8" s="3"/>
      <c r="H8" s="30" t="s">
        <v>59</v>
      </c>
      <c r="I8" s="30"/>
      <c r="J8" s="35"/>
      <c r="K8" s="30"/>
      <c r="L8" s="30"/>
      <c r="M8" s="30"/>
    </row>
    <row r="9" spans="1:13" x14ac:dyDescent="0.25">
      <c r="A9" t="s">
        <v>9</v>
      </c>
      <c r="B9" s="26">
        <v>10000</v>
      </c>
      <c r="C9" s="26">
        <v>12000</v>
      </c>
      <c r="D9" s="13">
        <f t="shared" si="0"/>
        <v>11000</v>
      </c>
      <c r="E9" s="3"/>
      <c r="H9" s="30"/>
      <c r="I9" s="30"/>
      <c r="J9" s="35"/>
      <c r="K9" s="30"/>
      <c r="L9" s="30"/>
      <c r="M9" s="30"/>
    </row>
    <row r="10" spans="1:13" x14ac:dyDescent="0.25">
      <c r="A10" t="s">
        <v>10</v>
      </c>
      <c r="B10" s="26">
        <v>8000</v>
      </c>
      <c r="C10" s="26">
        <v>15000</v>
      </c>
      <c r="D10" s="13">
        <f t="shared" si="0"/>
        <v>11500</v>
      </c>
      <c r="E10" s="3"/>
      <c r="H10" s="31" t="s">
        <v>54</v>
      </c>
      <c r="I10" s="30"/>
      <c r="J10" s="36">
        <f>D45/D24</f>
        <v>0.44954848841774636</v>
      </c>
      <c r="K10" s="30"/>
      <c r="L10" s="30"/>
      <c r="M10" s="30"/>
    </row>
    <row r="11" spans="1:13" x14ac:dyDescent="0.25">
      <c r="A11" t="s">
        <v>11</v>
      </c>
      <c r="B11" s="26">
        <v>15000</v>
      </c>
      <c r="C11" s="26">
        <v>25000</v>
      </c>
      <c r="D11" s="13">
        <f t="shared" si="0"/>
        <v>20000</v>
      </c>
      <c r="E11" s="3"/>
      <c r="H11" s="30" t="s">
        <v>56</v>
      </c>
      <c r="I11" s="30"/>
      <c r="J11" s="35"/>
      <c r="K11" s="30"/>
      <c r="L11" s="30"/>
      <c r="M11" s="30"/>
    </row>
    <row r="12" spans="1:13" x14ac:dyDescent="0.25">
      <c r="H12" s="30"/>
      <c r="I12" s="30"/>
      <c r="J12" s="35"/>
      <c r="K12" s="30"/>
      <c r="L12" s="30"/>
      <c r="M12" s="30"/>
    </row>
    <row r="13" spans="1:13" x14ac:dyDescent="0.25">
      <c r="A13" s="4" t="s">
        <v>13</v>
      </c>
      <c r="B13" s="2">
        <f>SUM(B5:B11)</f>
        <v>41500</v>
      </c>
      <c r="C13" s="2">
        <f>SUM(C5:C11)</f>
        <v>67000</v>
      </c>
      <c r="D13" s="3">
        <f t="shared" si="0"/>
        <v>54250</v>
      </c>
      <c r="E13" s="3"/>
      <c r="F13" s="7" t="s">
        <v>28</v>
      </c>
      <c r="H13" s="31" t="s">
        <v>55</v>
      </c>
      <c r="I13" s="30"/>
      <c r="J13" s="36">
        <f>D45/D47</f>
        <v>0.81669044222539233</v>
      </c>
      <c r="K13" s="30"/>
      <c r="L13" s="30"/>
      <c r="M13" s="30"/>
    </row>
    <row r="14" spans="1:13" x14ac:dyDescent="0.25">
      <c r="A14" s="4"/>
      <c r="B14" s="2"/>
      <c r="C14" s="2"/>
      <c r="D14" s="3"/>
      <c r="E14" s="3"/>
      <c r="F14" s="7"/>
      <c r="H14" s="30" t="s">
        <v>57</v>
      </c>
      <c r="I14" s="30"/>
      <c r="J14" s="35"/>
      <c r="K14" s="30"/>
      <c r="L14" s="30"/>
      <c r="M14" s="30"/>
    </row>
    <row r="15" spans="1:13" x14ac:dyDescent="0.25">
      <c r="A15" s="4" t="s">
        <v>47</v>
      </c>
      <c r="F15" s="7"/>
    </row>
    <row r="16" spans="1:13" x14ac:dyDescent="0.25">
      <c r="A16" t="s">
        <v>22</v>
      </c>
      <c r="B16" s="26">
        <v>24000</v>
      </c>
      <c r="C16" s="26">
        <v>36000</v>
      </c>
      <c r="D16" s="13">
        <f t="shared" ref="D16" si="1">AVERAGE(B16:C16)</f>
        <v>30000</v>
      </c>
      <c r="E16" s="3"/>
      <c r="F16" s="8"/>
    </row>
    <row r="17" spans="1:6" x14ac:dyDescent="0.25">
      <c r="A17" t="s">
        <v>24</v>
      </c>
      <c r="B17" s="26">
        <v>60000</v>
      </c>
      <c r="C17" s="26">
        <v>70000</v>
      </c>
      <c r="D17" s="13">
        <f t="shared" ref="D17:D24" si="2">AVERAGE(B17:C17)</f>
        <v>65000</v>
      </c>
      <c r="E17" s="3"/>
      <c r="F17" s="7"/>
    </row>
    <row r="18" spans="1:6" x14ac:dyDescent="0.25">
      <c r="A18" t="s">
        <v>23</v>
      </c>
      <c r="B18" s="26">
        <v>75000</v>
      </c>
      <c r="C18" s="26">
        <v>75000</v>
      </c>
      <c r="D18" s="13">
        <f t="shared" si="2"/>
        <v>75000</v>
      </c>
      <c r="E18" s="3"/>
      <c r="F18" s="7"/>
    </row>
    <row r="19" spans="1:6" x14ac:dyDescent="0.25">
      <c r="A19" t="s">
        <v>25</v>
      </c>
      <c r="B19" s="26">
        <v>2500</v>
      </c>
      <c r="C19" s="26">
        <v>2500</v>
      </c>
      <c r="D19" s="13">
        <f t="shared" si="2"/>
        <v>2500</v>
      </c>
      <c r="E19" s="3"/>
      <c r="F19" s="7"/>
    </row>
    <row r="20" spans="1:6" x14ac:dyDescent="0.25">
      <c r="A20" t="s">
        <v>26</v>
      </c>
      <c r="B20" s="26">
        <v>400000</v>
      </c>
      <c r="C20" s="26">
        <v>420000</v>
      </c>
      <c r="D20" s="13">
        <f t="shared" si="2"/>
        <v>410000</v>
      </c>
      <c r="E20" s="3"/>
      <c r="F20" s="7"/>
    </row>
    <row r="21" spans="1:6" x14ac:dyDescent="0.25">
      <c r="F21" s="7"/>
    </row>
    <row r="22" spans="1:6" x14ac:dyDescent="0.25">
      <c r="A22" s="4" t="s">
        <v>27</v>
      </c>
      <c r="B22" s="2">
        <f>SUM(B16:B20)</f>
        <v>561500</v>
      </c>
      <c r="C22" s="2">
        <f t="shared" ref="C22" si="3">SUM(C16:C20)</f>
        <v>603500</v>
      </c>
      <c r="D22" s="3">
        <f t="shared" si="2"/>
        <v>582500</v>
      </c>
      <c r="E22" s="3"/>
      <c r="F22" s="7" t="s">
        <v>15</v>
      </c>
    </row>
    <row r="23" spans="1:6" x14ac:dyDescent="0.25">
      <c r="F23" s="7"/>
    </row>
    <row r="24" spans="1:6" ht="15.75" x14ac:dyDescent="0.25">
      <c r="A24" s="19" t="s">
        <v>29</v>
      </c>
      <c r="B24" s="14">
        <f>B13+B22</f>
        <v>603000</v>
      </c>
      <c r="C24" s="14">
        <f t="shared" ref="C24" si="4">C13+C22</f>
        <v>670500</v>
      </c>
      <c r="D24" s="15">
        <f t="shared" si="2"/>
        <v>636750</v>
      </c>
      <c r="E24" s="3"/>
      <c r="F24" s="7" t="s">
        <v>16</v>
      </c>
    </row>
    <row r="25" spans="1:6" x14ac:dyDescent="0.25">
      <c r="F25" s="7"/>
    </row>
    <row r="26" spans="1:6" ht="19.5" thickBot="1" x14ac:dyDescent="0.35">
      <c r="A26" s="20" t="s">
        <v>1</v>
      </c>
      <c r="B26" s="9"/>
      <c r="C26" s="9"/>
      <c r="D26" s="9"/>
      <c r="E26" s="9"/>
      <c r="F26" s="10"/>
    </row>
    <row r="27" spans="1:6" x14ac:dyDescent="0.25">
      <c r="A27" s="4" t="s">
        <v>48</v>
      </c>
      <c r="B27" s="5" t="s">
        <v>5</v>
      </c>
      <c r="C27" s="5" t="s">
        <v>6</v>
      </c>
      <c r="D27" s="6" t="s">
        <v>7</v>
      </c>
      <c r="E27" s="6"/>
      <c r="F27" s="6" t="s">
        <v>14</v>
      </c>
    </row>
    <row r="28" spans="1:6" x14ac:dyDescent="0.25">
      <c r="A28" t="s">
        <v>30</v>
      </c>
      <c r="B28" s="26">
        <v>800</v>
      </c>
      <c r="C28" s="26">
        <v>1400</v>
      </c>
      <c r="D28" s="13">
        <f t="shared" ref="D28" si="5">AVERAGE(B28:C28)</f>
        <v>1100</v>
      </c>
      <c r="E28" s="3"/>
      <c r="F28" s="7"/>
    </row>
    <row r="29" spans="1:6" x14ac:dyDescent="0.25">
      <c r="A29" t="s">
        <v>31</v>
      </c>
      <c r="B29" s="26">
        <v>2000</v>
      </c>
      <c r="C29" s="26">
        <v>2000</v>
      </c>
      <c r="D29" s="13">
        <f t="shared" ref="D29:D36" si="6">AVERAGE(B29:C29)</f>
        <v>2000</v>
      </c>
      <c r="E29" s="3"/>
      <c r="F29" s="7"/>
    </row>
    <row r="30" spans="1:6" x14ac:dyDescent="0.25">
      <c r="A30" t="s">
        <v>32</v>
      </c>
      <c r="B30" s="26">
        <v>3600</v>
      </c>
      <c r="C30" s="26">
        <v>4200</v>
      </c>
      <c r="D30" s="13">
        <f t="shared" si="6"/>
        <v>3900</v>
      </c>
      <c r="E30" s="3"/>
      <c r="F30" s="7"/>
    </row>
    <row r="31" spans="1:6" x14ac:dyDescent="0.25">
      <c r="A31" t="s">
        <v>33</v>
      </c>
      <c r="B31" s="26">
        <v>0</v>
      </c>
      <c r="C31" s="26">
        <v>0</v>
      </c>
      <c r="D31" s="13">
        <f t="shared" si="6"/>
        <v>0</v>
      </c>
      <c r="E31" s="3"/>
      <c r="F31" s="7"/>
    </row>
    <row r="32" spans="1:6" x14ac:dyDescent="0.25">
      <c r="A32" t="s">
        <v>34</v>
      </c>
      <c r="B32" s="26">
        <v>9000</v>
      </c>
      <c r="C32" s="26">
        <v>9000</v>
      </c>
      <c r="D32" s="13">
        <f t="shared" si="6"/>
        <v>9000</v>
      </c>
      <c r="E32" s="3"/>
      <c r="F32" s="7"/>
    </row>
    <row r="33" spans="1:6" x14ac:dyDescent="0.25">
      <c r="A33" t="s">
        <v>35</v>
      </c>
      <c r="B33" s="26">
        <v>12000</v>
      </c>
      <c r="C33" s="26">
        <v>12000</v>
      </c>
      <c r="D33" s="13">
        <f t="shared" si="6"/>
        <v>12000</v>
      </c>
      <c r="E33" s="3"/>
      <c r="F33" s="7"/>
    </row>
    <row r="34" spans="1:6" x14ac:dyDescent="0.25">
      <c r="A34" t="s">
        <v>36</v>
      </c>
      <c r="B34" s="26">
        <v>4500</v>
      </c>
      <c r="C34" s="26">
        <v>5000</v>
      </c>
      <c r="D34" s="13">
        <f t="shared" si="6"/>
        <v>4750</v>
      </c>
      <c r="E34" s="3"/>
      <c r="F34" s="7"/>
    </row>
    <row r="35" spans="1:6" x14ac:dyDescent="0.25">
      <c r="F35" s="7"/>
    </row>
    <row r="36" spans="1:6" x14ac:dyDescent="0.25">
      <c r="A36" s="4" t="s">
        <v>37</v>
      </c>
      <c r="B36" s="2">
        <f>SUM(B28:B34)</f>
        <v>31900</v>
      </c>
      <c r="C36" s="2">
        <f t="shared" ref="C36" si="7">SUM(C28:C34)</f>
        <v>33600</v>
      </c>
      <c r="D36" s="3">
        <f t="shared" si="6"/>
        <v>32750</v>
      </c>
      <c r="E36" s="3"/>
      <c r="F36" s="7" t="s">
        <v>17</v>
      </c>
    </row>
    <row r="37" spans="1:6" x14ac:dyDescent="0.25">
      <c r="A37" s="4"/>
      <c r="B37" s="2"/>
      <c r="C37" s="2"/>
      <c r="D37" s="3"/>
      <c r="E37" s="3"/>
      <c r="F37" s="7"/>
    </row>
    <row r="38" spans="1:6" x14ac:dyDescent="0.25">
      <c r="A38" s="4" t="s">
        <v>49</v>
      </c>
      <c r="F38" s="7"/>
    </row>
    <row r="39" spans="1:6" x14ac:dyDescent="0.25">
      <c r="A39" t="s">
        <v>38</v>
      </c>
      <c r="B39" s="26">
        <v>0</v>
      </c>
      <c r="C39" s="26">
        <v>0</v>
      </c>
      <c r="D39" s="13">
        <f t="shared" ref="D39:D49" si="8">AVERAGE(B39:C39)</f>
        <v>0</v>
      </c>
      <c r="E39" s="3"/>
      <c r="F39" s="7"/>
    </row>
    <row r="40" spans="1:6" x14ac:dyDescent="0.25">
      <c r="A40" t="s">
        <v>39</v>
      </c>
      <c r="B40" s="26">
        <v>22000</v>
      </c>
      <c r="C40" s="26">
        <v>25000</v>
      </c>
      <c r="D40" s="13">
        <f t="shared" si="8"/>
        <v>23500</v>
      </c>
      <c r="E40" s="3"/>
      <c r="F40" s="7"/>
    </row>
    <row r="41" spans="1:6" x14ac:dyDescent="0.25">
      <c r="A41" t="s">
        <v>40</v>
      </c>
      <c r="B41" s="26">
        <v>220000</v>
      </c>
      <c r="C41" s="26">
        <v>240000</v>
      </c>
      <c r="D41" s="13">
        <f t="shared" si="8"/>
        <v>230000</v>
      </c>
      <c r="E41" s="3"/>
      <c r="F41" s="7"/>
    </row>
    <row r="42" spans="1:6" x14ac:dyDescent="0.25">
      <c r="F42" s="7"/>
    </row>
    <row r="43" spans="1:6" x14ac:dyDescent="0.25">
      <c r="A43" s="4" t="s">
        <v>41</v>
      </c>
      <c r="B43" s="2">
        <f>SUM(B39:B41)</f>
        <v>242000</v>
      </c>
      <c r="C43" s="2">
        <f t="shared" ref="C43" si="9">SUM(C39:C41)</f>
        <v>265000</v>
      </c>
      <c r="D43" s="3">
        <f t="shared" si="8"/>
        <v>253500</v>
      </c>
      <c r="E43" s="3"/>
      <c r="F43" s="7" t="s">
        <v>18</v>
      </c>
    </row>
    <row r="44" spans="1:6" x14ac:dyDescent="0.25">
      <c r="F44" s="7"/>
    </row>
    <row r="45" spans="1:6" ht="15.75" x14ac:dyDescent="0.25">
      <c r="A45" s="19" t="s">
        <v>42</v>
      </c>
      <c r="B45" s="14">
        <f>B36+B43</f>
        <v>273900</v>
      </c>
      <c r="C45" s="14">
        <f t="shared" ref="C45" si="10">C36+C43</f>
        <v>298600</v>
      </c>
      <c r="D45" s="15">
        <f t="shared" si="8"/>
        <v>286250</v>
      </c>
      <c r="E45" s="3"/>
      <c r="F45" s="7" t="s">
        <v>21</v>
      </c>
    </row>
    <row r="46" spans="1:6" ht="15.75" thickBot="1" x14ac:dyDescent="0.3">
      <c r="F46" s="7"/>
    </row>
    <row r="47" spans="1:6" ht="16.5" thickBot="1" x14ac:dyDescent="0.3">
      <c r="A47" s="21" t="s">
        <v>43</v>
      </c>
      <c r="B47" s="16">
        <f>B24-B45</f>
        <v>329100</v>
      </c>
      <c r="C47" s="16">
        <f>C24-C45</f>
        <v>371900</v>
      </c>
      <c r="D47" s="37">
        <f t="shared" si="8"/>
        <v>350500</v>
      </c>
      <c r="E47" s="3"/>
      <c r="F47" s="11" t="s">
        <v>19</v>
      </c>
    </row>
    <row r="48" spans="1:6" x14ac:dyDescent="0.25">
      <c r="F48" s="7"/>
    </row>
    <row r="49" spans="1:6" ht="16.5" thickBot="1" x14ac:dyDescent="0.3">
      <c r="A49" s="22" t="s">
        <v>44</v>
      </c>
      <c r="B49" s="17">
        <f>B45+B47</f>
        <v>603000</v>
      </c>
      <c r="C49" s="17">
        <f>C45+C47</f>
        <v>670500</v>
      </c>
      <c r="D49" s="18">
        <f t="shared" si="8"/>
        <v>636750</v>
      </c>
      <c r="E49" s="12"/>
      <c r="F49" s="10" t="s">
        <v>20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/>
  </sheetViews>
  <sheetFormatPr defaultRowHeight="15" x14ac:dyDescent="0.25"/>
  <cols>
    <col min="2" max="2" width="17.28515625" customWidth="1"/>
    <col min="3" max="3" width="11" customWidth="1"/>
    <col min="5" max="5" width="12" customWidth="1"/>
    <col min="6" max="6" width="10.5703125" customWidth="1"/>
    <col min="7" max="7" width="11" customWidth="1"/>
    <col min="8" max="8" width="14.85546875" customWidth="1"/>
  </cols>
  <sheetData>
    <row r="1" spans="1:15" ht="17.25" thickBot="1" x14ac:dyDescent="0.3">
      <c r="A1" s="38" t="s">
        <v>60</v>
      </c>
      <c r="B1" s="39"/>
      <c r="C1" s="39"/>
      <c r="D1" s="39"/>
      <c r="E1" s="39"/>
      <c r="F1" s="39"/>
      <c r="G1" s="40" t="s">
        <v>61</v>
      </c>
      <c r="H1" s="41">
        <f ca="1">TODAY()</f>
        <v>42550</v>
      </c>
    </row>
    <row r="2" spans="1:15" ht="22.5" thickTop="1" thickBot="1" x14ac:dyDescent="0.4">
      <c r="A2" s="42" t="s">
        <v>46</v>
      </c>
      <c r="B2" s="43"/>
      <c r="C2" s="44"/>
      <c r="D2" s="43"/>
      <c r="E2" s="42" t="s">
        <v>48</v>
      </c>
      <c r="F2" s="43"/>
      <c r="G2" s="44"/>
      <c r="H2" s="43"/>
      <c r="I2" s="43"/>
      <c r="J2" s="43"/>
      <c r="K2" s="28" t="s">
        <v>51</v>
      </c>
      <c r="L2" s="29"/>
      <c r="M2" s="29"/>
      <c r="N2" s="29"/>
      <c r="O2" s="29"/>
    </row>
    <row r="3" spans="1:15" ht="15.75" thickTop="1" x14ac:dyDescent="0.25">
      <c r="A3" s="45" t="s">
        <v>62</v>
      </c>
      <c r="B3" s="45"/>
      <c r="C3" s="46">
        <v>140</v>
      </c>
      <c r="D3" s="47"/>
      <c r="E3" s="45" t="s">
        <v>63</v>
      </c>
      <c r="F3" s="45"/>
      <c r="G3" s="46">
        <v>1840</v>
      </c>
      <c r="H3" s="48"/>
      <c r="I3" s="49"/>
      <c r="K3" s="31" t="s">
        <v>53</v>
      </c>
      <c r="L3" s="30"/>
      <c r="M3" s="32">
        <f>C9/G9</f>
        <v>3.045689655172414</v>
      </c>
      <c r="N3" s="30"/>
      <c r="O3" s="30"/>
    </row>
    <row r="4" spans="1:15" x14ac:dyDescent="0.25">
      <c r="A4" s="45" t="s">
        <v>64</v>
      </c>
      <c r="B4" s="45"/>
      <c r="C4" s="46">
        <v>3600</v>
      </c>
      <c r="D4" s="47"/>
      <c r="E4" s="45" t="s">
        <v>65</v>
      </c>
      <c r="F4" s="45"/>
      <c r="G4" s="46">
        <v>660</v>
      </c>
      <c r="H4" s="45"/>
      <c r="K4" s="50" t="s">
        <v>66</v>
      </c>
      <c r="L4" s="30"/>
      <c r="M4" s="33"/>
      <c r="N4" s="30"/>
      <c r="O4" s="30"/>
    </row>
    <row r="5" spans="1:15" x14ac:dyDescent="0.25">
      <c r="A5" s="45" t="s">
        <v>67</v>
      </c>
      <c r="B5" s="45"/>
      <c r="C5" s="46">
        <v>8000</v>
      </c>
      <c r="D5" s="47"/>
      <c r="E5" s="45" t="s">
        <v>68</v>
      </c>
      <c r="F5" s="45"/>
      <c r="G5" s="46">
        <v>2800</v>
      </c>
      <c r="H5" s="45"/>
      <c r="I5" s="49"/>
      <c r="K5" s="30"/>
      <c r="L5" s="30"/>
      <c r="M5" s="33"/>
      <c r="N5" s="30"/>
      <c r="O5" s="30"/>
    </row>
    <row r="6" spans="1:15" x14ac:dyDescent="0.25">
      <c r="A6" s="45" t="s">
        <v>69</v>
      </c>
      <c r="B6" s="45"/>
      <c r="C6" s="46">
        <v>1875</v>
      </c>
      <c r="D6" s="47"/>
      <c r="E6" s="45" t="s">
        <v>70</v>
      </c>
      <c r="F6" s="45"/>
      <c r="G6" s="46">
        <v>500</v>
      </c>
      <c r="H6" s="45"/>
      <c r="I6" s="49"/>
      <c r="K6" s="31" t="s">
        <v>54</v>
      </c>
      <c r="L6" s="30"/>
      <c r="M6" s="36">
        <f>G21/C21</f>
        <v>0.45222619778544659</v>
      </c>
      <c r="N6" s="30"/>
      <c r="O6" s="30"/>
    </row>
    <row r="7" spans="1:15" x14ac:dyDescent="0.25">
      <c r="A7" s="45" t="s">
        <v>71</v>
      </c>
      <c r="B7" s="45"/>
      <c r="C7" s="46">
        <v>4050</v>
      </c>
      <c r="D7" s="47"/>
      <c r="E7" s="45"/>
      <c r="G7" s="46"/>
      <c r="H7" s="47"/>
      <c r="I7" s="49"/>
      <c r="K7" s="50" t="s">
        <v>72</v>
      </c>
      <c r="L7" s="30"/>
      <c r="M7" s="35"/>
      <c r="N7" s="30"/>
      <c r="O7" s="30"/>
    </row>
    <row r="8" spans="1:15" ht="15.75" thickBot="1" x14ac:dyDescent="0.3">
      <c r="A8" s="45"/>
      <c r="B8" s="45"/>
      <c r="C8" s="46"/>
      <c r="D8" s="47"/>
      <c r="E8" s="45"/>
      <c r="G8" s="46"/>
      <c r="H8" s="45"/>
      <c r="K8" s="30"/>
      <c r="L8" s="30"/>
      <c r="M8" s="35"/>
      <c r="N8" s="30"/>
      <c r="O8" s="30"/>
    </row>
    <row r="9" spans="1:15" x14ac:dyDescent="0.25">
      <c r="A9" s="51"/>
      <c r="B9" s="51" t="s">
        <v>73</v>
      </c>
      <c r="C9" s="52">
        <f>SUM(C3:C8)</f>
        <v>17665</v>
      </c>
      <c r="D9" s="53"/>
      <c r="E9" s="51"/>
      <c r="F9" s="51" t="s">
        <v>73</v>
      </c>
      <c r="G9" s="52">
        <f>SUM(G3:G8)</f>
        <v>5800</v>
      </c>
      <c r="H9" s="47"/>
      <c r="K9" s="31" t="s">
        <v>55</v>
      </c>
      <c r="L9" s="30"/>
      <c r="M9" s="36">
        <f>G21/H23</f>
        <v>0.82557105863255131</v>
      </c>
      <c r="N9" s="30"/>
      <c r="O9" s="30"/>
    </row>
    <row r="10" spans="1:15" x14ac:dyDescent="0.25">
      <c r="A10" s="51" t="s">
        <v>74</v>
      </c>
      <c r="B10" s="51"/>
      <c r="C10" s="53">
        <f>C9-G9</f>
        <v>11865</v>
      </c>
      <c r="D10" s="53"/>
      <c r="E10" s="51"/>
      <c r="F10" s="51"/>
      <c r="G10" s="53"/>
      <c r="H10" s="45"/>
      <c r="K10" s="50" t="s">
        <v>75</v>
      </c>
      <c r="L10" s="30"/>
      <c r="M10" s="35"/>
      <c r="N10" s="30"/>
      <c r="O10" s="30"/>
    </row>
    <row r="11" spans="1:15" x14ac:dyDescent="0.25">
      <c r="A11" s="45"/>
      <c r="B11" s="45"/>
      <c r="C11" s="54"/>
      <c r="D11" s="47"/>
      <c r="E11" s="45"/>
      <c r="G11" s="55"/>
      <c r="H11" s="45"/>
    </row>
    <row r="12" spans="1:15" x14ac:dyDescent="0.25">
      <c r="A12" s="51" t="s">
        <v>47</v>
      </c>
      <c r="C12" s="56"/>
      <c r="E12" s="51" t="s">
        <v>49</v>
      </c>
      <c r="G12" s="55"/>
    </row>
    <row r="13" spans="1:15" x14ac:dyDescent="0.25">
      <c r="A13" s="45" t="s">
        <v>76</v>
      </c>
      <c r="C13" s="46">
        <v>8000</v>
      </c>
      <c r="E13" s="45" t="s">
        <v>77</v>
      </c>
      <c r="G13" s="46">
        <v>85000</v>
      </c>
    </row>
    <row r="14" spans="1:15" x14ac:dyDescent="0.25">
      <c r="A14" s="45" t="s">
        <v>78</v>
      </c>
      <c r="C14" s="46">
        <v>68500</v>
      </c>
      <c r="E14" s="45" t="s">
        <v>79</v>
      </c>
      <c r="G14" s="46">
        <v>2000</v>
      </c>
    </row>
    <row r="15" spans="1:15" x14ac:dyDescent="0.25">
      <c r="A15" s="45" t="s">
        <v>80</v>
      </c>
      <c r="C15" s="46">
        <v>2000</v>
      </c>
      <c r="E15" s="45" t="s">
        <v>81</v>
      </c>
      <c r="G15" s="46">
        <v>14000</v>
      </c>
    </row>
    <row r="16" spans="1:15" x14ac:dyDescent="0.25">
      <c r="A16" s="45" t="s">
        <v>82</v>
      </c>
      <c r="C16" s="46">
        <v>140000</v>
      </c>
      <c r="E16" s="45" t="s">
        <v>70</v>
      </c>
      <c r="G16" s="46">
        <v>0</v>
      </c>
    </row>
    <row r="17" spans="1:8" x14ac:dyDescent="0.25">
      <c r="A17" s="45" t="s">
        <v>70</v>
      </c>
      <c r="C17" s="46">
        <v>0</v>
      </c>
      <c r="G17" s="46"/>
    </row>
    <row r="18" spans="1:8" ht="15.75" thickBot="1" x14ac:dyDescent="0.3">
      <c r="A18" s="45"/>
      <c r="C18" s="46"/>
      <c r="G18" s="46"/>
    </row>
    <row r="19" spans="1:8" x14ac:dyDescent="0.25">
      <c r="B19" s="51" t="s">
        <v>73</v>
      </c>
      <c r="C19" s="52">
        <f>SUM(C13:C18)</f>
        <v>218500</v>
      </c>
      <c r="D19" s="51"/>
      <c r="E19" s="51"/>
      <c r="F19" s="51" t="s">
        <v>73</v>
      </c>
      <c r="G19" s="52">
        <f>SUM(G13:G18)</f>
        <v>101000</v>
      </c>
    </row>
    <row r="20" spans="1:8" x14ac:dyDescent="0.25">
      <c r="C20" s="55"/>
      <c r="G20" s="55"/>
    </row>
    <row r="21" spans="1:8" x14ac:dyDescent="0.25">
      <c r="A21" s="57" t="s">
        <v>83</v>
      </c>
      <c r="B21" s="57"/>
      <c r="C21" s="58">
        <f>C9+C19</f>
        <v>236165</v>
      </c>
      <c r="D21" s="57"/>
      <c r="E21" s="57" t="s">
        <v>84</v>
      </c>
      <c r="F21" s="57"/>
      <c r="G21" s="58">
        <f>G9+G19</f>
        <v>106800</v>
      </c>
    </row>
    <row r="22" spans="1:8" ht="15.75" thickBot="1" x14ac:dyDescent="0.3">
      <c r="C22" s="55"/>
      <c r="G22" s="55"/>
    </row>
    <row r="23" spans="1:8" ht="16.5" thickBot="1" x14ac:dyDescent="0.3">
      <c r="C23" s="55"/>
      <c r="E23" s="59" t="s">
        <v>85</v>
      </c>
      <c r="G23" s="55"/>
      <c r="H23" s="60">
        <f>C21-G21</f>
        <v>129365</v>
      </c>
    </row>
    <row r="24" spans="1:8" x14ac:dyDescent="0.25">
      <c r="G24" s="55"/>
    </row>
    <row r="25" spans="1:8" x14ac:dyDescent="0.25">
      <c r="G25" s="5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workbookViewId="0"/>
  </sheetViews>
  <sheetFormatPr defaultRowHeight="15" x14ac:dyDescent="0.25"/>
  <cols>
    <col min="1" max="1" width="59.140625" bestFit="1" customWidth="1"/>
    <col min="2" max="2" width="9" customWidth="1"/>
    <col min="3" max="4" width="10.7109375" customWidth="1"/>
  </cols>
  <sheetData>
    <row r="1" spans="1:4" ht="19.5" thickBot="1" x14ac:dyDescent="0.35">
      <c r="A1" s="61" t="s">
        <v>86</v>
      </c>
      <c r="B1" s="62" t="s">
        <v>45</v>
      </c>
      <c r="C1" s="63"/>
      <c r="D1" s="63"/>
    </row>
    <row r="2" spans="1:4" ht="15.75" x14ac:dyDescent="0.25">
      <c r="A2" s="19" t="s">
        <v>87</v>
      </c>
      <c r="B2" s="6" t="s">
        <v>88</v>
      </c>
    </row>
    <row r="3" spans="1:4" x14ac:dyDescent="0.25">
      <c r="A3" t="s">
        <v>89</v>
      </c>
      <c r="B3" s="64" t="s">
        <v>90</v>
      </c>
      <c r="C3" s="65">
        <v>127000</v>
      </c>
      <c r="D3" s="66"/>
    </row>
    <row r="4" spans="1:4" x14ac:dyDescent="0.25">
      <c r="A4" t="s">
        <v>91</v>
      </c>
      <c r="B4" s="64" t="s">
        <v>92</v>
      </c>
      <c r="C4" s="67">
        <v>42000</v>
      </c>
      <c r="D4" s="66"/>
    </row>
    <row r="5" spans="1:4" x14ac:dyDescent="0.25">
      <c r="A5" t="s">
        <v>93</v>
      </c>
      <c r="B5" s="64" t="s">
        <v>94</v>
      </c>
      <c r="C5" s="65">
        <v>36000</v>
      </c>
      <c r="D5" s="66"/>
    </row>
    <row r="6" spans="1:4" ht="15.75" thickBot="1" x14ac:dyDescent="0.3">
      <c r="A6" t="s">
        <v>95</v>
      </c>
      <c r="B6" s="68" t="s">
        <v>96</v>
      </c>
      <c r="C6" s="66"/>
      <c r="D6" s="69">
        <f>C3+C4-C5</f>
        <v>133000</v>
      </c>
    </row>
    <row r="7" spans="1:4" x14ac:dyDescent="0.25">
      <c r="A7" t="s">
        <v>97</v>
      </c>
      <c r="B7" s="7"/>
      <c r="C7" s="66"/>
      <c r="D7" s="66"/>
    </row>
    <row r="8" spans="1:4" x14ac:dyDescent="0.25">
      <c r="B8" s="7"/>
      <c r="C8" s="66"/>
      <c r="D8" s="66"/>
    </row>
    <row r="9" spans="1:4" x14ac:dyDescent="0.25">
      <c r="A9" t="s">
        <v>98</v>
      </c>
      <c r="B9" s="64" t="s">
        <v>99</v>
      </c>
      <c r="C9" s="65">
        <v>45000</v>
      </c>
      <c r="D9" s="66"/>
    </row>
    <row r="10" spans="1:4" x14ac:dyDescent="0.25">
      <c r="A10" t="s">
        <v>100</v>
      </c>
      <c r="B10" s="64" t="s">
        <v>101</v>
      </c>
      <c r="C10" s="67">
        <v>89000</v>
      </c>
      <c r="D10" s="66"/>
    </row>
    <row r="11" spans="1:4" x14ac:dyDescent="0.25">
      <c r="A11" t="s">
        <v>102</v>
      </c>
      <c r="B11" s="64" t="s">
        <v>103</v>
      </c>
      <c r="C11" s="67">
        <v>84500</v>
      </c>
      <c r="D11" s="66"/>
    </row>
    <row r="12" spans="1:4" ht="15.75" thickBot="1" x14ac:dyDescent="0.3">
      <c r="A12" t="s">
        <v>104</v>
      </c>
      <c r="B12" s="68" t="s">
        <v>105</v>
      </c>
      <c r="C12" s="66"/>
      <c r="D12" s="69">
        <f>C9+C10-C11</f>
        <v>49500</v>
      </c>
    </row>
    <row r="13" spans="1:4" x14ac:dyDescent="0.25">
      <c r="A13" t="s">
        <v>106</v>
      </c>
      <c r="B13" s="7"/>
      <c r="C13" s="66"/>
      <c r="D13" s="66"/>
    </row>
    <row r="14" spans="1:4" x14ac:dyDescent="0.25">
      <c r="B14" s="7"/>
      <c r="C14" s="66"/>
      <c r="D14" s="66"/>
    </row>
    <row r="15" spans="1:4" x14ac:dyDescent="0.25">
      <c r="A15" t="s">
        <v>107</v>
      </c>
      <c r="B15" s="68" t="s">
        <v>108</v>
      </c>
      <c r="C15" s="66"/>
      <c r="D15" s="65"/>
    </row>
    <row r="16" spans="1:4" x14ac:dyDescent="0.25">
      <c r="A16" t="s">
        <v>109</v>
      </c>
      <c r="B16" s="68" t="s">
        <v>110</v>
      </c>
      <c r="C16" s="66"/>
      <c r="D16" s="67">
        <v>6500</v>
      </c>
    </row>
    <row r="17" spans="1:4" x14ac:dyDescent="0.25">
      <c r="A17" t="s">
        <v>111</v>
      </c>
      <c r="B17" s="68" t="s">
        <v>112</v>
      </c>
      <c r="C17" s="66"/>
      <c r="D17" s="67"/>
    </row>
    <row r="18" spans="1:4" x14ac:dyDescent="0.25">
      <c r="A18" t="s">
        <v>113</v>
      </c>
      <c r="B18" s="68" t="s">
        <v>114</v>
      </c>
      <c r="C18" s="66"/>
      <c r="D18" s="67"/>
    </row>
    <row r="19" spans="1:4" x14ac:dyDescent="0.25">
      <c r="B19" s="7"/>
      <c r="C19" s="66"/>
      <c r="D19" s="66"/>
    </row>
    <row r="20" spans="1:4" ht="16.5" thickBot="1" x14ac:dyDescent="0.3">
      <c r="A20" s="19" t="s">
        <v>115</v>
      </c>
      <c r="B20" s="68" t="s">
        <v>116</v>
      </c>
      <c r="C20" s="66"/>
      <c r="D20" s="69">
        <f>SUM(D6,D12,D15:D18)</f>
        <v>189000</v>
      </c>
    </row>
    <row r="21" spans="1:4" x14ac:dyDescent="0.25">
      <c r="B21" s="7"/>
      <c r="C21" s="66"/>
      <c r="D21" s="66"/>
    </row>
    <row r="22" spans="1:4" x14ac:dyDescent="0.25">
      <c r="A22" t="s">
        <v>117</v>
      </c>
      <c r="B22" s="68" t="s">
        <v>118</v>
      </c>
      <c r="C22" s="66"/>
      <c r="D22" s="65">
        <v>12000</v>
      </c>
    </row>
    <row r="23" spans="1:4" x14ac:dyDescent="0.25">
      <c r="A23" t="s">
        <v>119</v>
      </c>
      <c r="B23" s="68" t="s">
        <v>120</v>
      </c>
      <c r="C23" s="66"/>
      <c r="D23" s="67">
        <v>23200</v>
      </c>
    </row>
    <row r="24" spans="1:4" x14ac:dyDescent="0.25">
      <c r="B24" s="7"/>
      <c r="C24" s="66"/>
      <c r="D24" s="66"/>
    </row>
    <row r="25" spans="1:4" ht="16.5" thickBot="1" x14ac:dyDescent="0.3">
      <c r="A25" s="19" t="s">
        <v>121</v>
      </c>
      <c r="B25" s="68" t="s">
        <v>122</v>
      </c>
      <c r="C25" s="66"/>
      <c r="D25" s="69">
        <f>D20-D22-D23</f>
        <v>153800</v>
      </c>
    </row>
    <row r="26" spans="1:4" x14ac:dyDescent="0.25">
      <c r="B26" s="7"/>
      <c r="C26" s="66"/>
      <c r="D26" s="66"/>
    </row>
    <row r="27" spans="1:4" ht="15.75" x14ac:dyDescent="0.25">
      <c r="A27" s="19" t="s">
        <v>123</v>
      </c>
      <c r="B27" s="7"/>
      <c r="C27" s="66"/>
      <c r="D27" s="66"/>
    </row>
    <row r="28" spans="1:4" x14ac:dyDescent="0.25">
      <c r="A28" t="s">
        <v>124</v>
      </c>
      <c r="B28" s="68" t="s">
        <v>125</v>
      </c>
      <c r="C28" s="66"/>
      <c r="D28" s="65">
        <v>13300</v>
      </c>
    </row>
    <row r="29" spans="1:4" x14ac:dyDescent="0.25">
      <c r="A29" t="s">
        <v>126</v>
      </c>
      <c r="B29" s="68" t="s">
        <v>127</v>
      </c>
      <c r="C29" s="66"/>
      <c r="D29" s="67">
        <v>16200</v>
      </c>
    </row>
    <row r="30" spans="1:4" x14ac:dyDescent="0.25">
      <c r="A30" t="s">
        <v>128</v>
      </c>
      <c r="B30" s="68" t="s">
        <v>129</v>
      </c>
      <c r="C30" s="66"/>
      <c r="D30" s="67">
        <v>6500</v>
      </c>
    </row>
    <row r="31" spans="1:4" x14ac:dyDescent="0.25">
      <c r="A31" t="s">
        <v>130</v>
      </c>
      <c r="B31" s="68" t="s">
        <v>131</v>
      </c>
      <c r="C31" s="66"/>
      <c r="D31" s="67">
        <v>9750</v>
      </c>
    </row>
    <row r="32" spans="1:4" x14ac:dyDescent="0.25">
      <c r="A32" t="s">
        <v>132</v>
      </c>
      <c r="B32" s="68" t="s">
        <v>133</v>
      </c>
      <c r="C32" s="66"/>
      <c r="D32" s="67"/>
    </row>
    <row r="33" spans="1:4" x14ac:dyDescent="0.25">
      <c r="A33" t="s">
        <v>134</v>
      </c>
      <c r="B33" s="68" t="s">
        <v>135</v>
      </c>
      <c r="C33" s="66"/>
      <c r="D33" s="67">
        <v>2800</v>
      </c>
    </row>
    <row r="34" spans="1:4" x14ac:dyDescent="0.25">
      <c r="A34" t="s">
        <v>136</v>
      </c>
      <c r="B34" s="68" t="s">
        <v>137</v>
      </c>
      <c r="C34" s="66"/>
      <c r="D34" s="67"/>
    </row>
    <row r="35" spans="1:4" x14ac:dyDescent="0.25">
      <c r="A35" t="s">
        <v>138</v>
      </c>
      <c r="B35" s="68" t="s">
        <v>139</v>
      </c>
      <c r="C35" s="66"/>
      <c r="D35" s="67">
        <v>9150</v>
      </c>
    </row>
    <row r="36" spans="1:4" x14ac:dyDescent="0.25">
      <c r="A36" t="s">
        <v>140</v>
      </c>
      <c r="B36" s="68" t="s">
        <v>141</v>
      </c>
      <c r="C36" s="66"/>
      <c r="D36" s="67">
        <v>4500</v>
      </c>
    </row>
    <row r="37" spans="1:4" x14ac:dyDescent="0.25">
      <c r="A37" t="s">
        <v>142</v>
      </c>
      <c r="B37" s="68" t="s">
        <v>143</v>
      </c>
      <c r="C37" s="66"/>
      <c r="D37" s="67">
        <v>2600</v>
      </c>
    </row>
    <row r="38" spans="1:4" x14ac:dyDescent="0.25">
      <c r="A38" t="s">
        <v>144</v>
      </c>
      <c r="B38" s="68" t="s">
        <v>145</v>
      </c>
      <c r="C38" s="66"/>
      <c r="D38" s="67">
        <v>17500</v>
      </c>
    </row>
    <row r="39" spans="1:4" x14ac:dyDescent="0.25">
      <c r="A39" t="s">
        <v>146</v>
      </c>
      <c r="B39" s="68" t="s">
        <v>147</v>
      </c>
      <c r="C39" s="66"/>
      <c r="D39" s="67">
        <v>9000</v>
      </c>
    </row>
    <row r="40" spans="1:4" x14ac:dyDescent="0.25">
      <c r="A40" t="s">
        <v>148</v>
      </c>
      <c r="B40" s="68" t="s">
        <v>149</v>
      </c>
      <c r="C40" s="66"/>
      <c r="D40" s="67">
        <v>3600</v>
      </c>
    </row>
    <row r="41" spans="1:4" x14ac:dyDescent="0.25">
      <c r="B41" s="7"/>
      <c r="C41" s="66"/>
      <c r="D41" s="66"/>
    </row>
    <row r="42" spans="1:4" ht="16.5" thickBot="1" x14ac:dyDescent="0.3">
      <c r="A42" s="19" t="s">
        <v>150</v>
      </c>
      <c r="B42" s="68" t="s">
        <v>151</v>
      </c>
      <c r="C42" s="66"/>
      <c r="D42" s="69">
        <f>SUM(D28:D40)</f>
        <v>94900</v>
      </c>
    </row>
    <row r="43" spans="1:4" x14ac:dyDescent="0.25">
      <c r="A43" t="s">
        <v>152</v>
      </c>
      <c r="B43" s="7"/>
      <c r="C43" s="66"/>
      <c r="D43" s="66"/>
    </row>
    <row r="44" spans="1:4" x14ac:dyDescent="0.25">
      <c r="B44" s="7"/>
      <c r="C44" s="66"/>
      <c r="D44" s="66"/>
    </row>
    <row r="45" spans="1:4" x14ac:dyDescent="0.25">
      <c r="A45" t="s">
        <v>153</v>
      </c>
      <c r="B45" s="68" t="s">
        <v>154</v>
      </c>
      <c r="C45" s="66"/>
      <c r="D45" s="65">
        <v>2000</v>
      </c>
    </row>
    <row r="46" spans="1:4" x14ac:dyDescent="0.25">
      <c r="A46" t="s">
        <v>155</v>
      </c>
      <c r="B46" s="68" t="s">
        <v>156</v>
      </c>
      <c r="C46" s="66"/>
      <c r="D46" s="67">
        <v>26000</v>
      </c>
    </row>
    <row r="47" spans="1:4" x14ac:dyDescent="0.25">
      <c r="B47" s="7"/>
      <c r="C47" s="66"/>
      <c r="D47" s="66"/>
    </row>
    <row r="48" spans="1:4" ht="16.5" thickBot="1" x14ac:dyDescent="0.3">
      <c r="A48" s="19" t="s">
        <v>157</v>
      </c>
      <c r="B48" s="68" t="s">
        <v>158</v>
      </c>
      <c r="C48" s="66"/>
      <c r="D48" s="69">
        <f>D42+D45+D46</f>
        <v>122900</v>
      </c>
    </row>
    <row r="49" spans="1:4" x14ac:dyDescent="0.25">
      <c r="B49" s="7"/>
      <c r="C49" s="66"/>
      <c r="D49" s="66"/>
    </row>
    <row r="50" spans="1:4" x14ac:dyDescent="0.25">
      <c r="A50" t="s">
        <v>159</v>
      </c>
      <c r="B50" s="68" t="s">
        <v>160</v>
      </c>
      <c r="C50" s="66"/>
      <c r="D50" s="65">
        <v>4800</v>
      </c>
    </row>
    <row r="51" spans="1:4" x14ac:dyDescent="0.25">
      <c r="B51" s="7"/>
      <c r="C51" s="66"/>
      <c r="D51" s="66"/>
    </row>
    <row r="52" spans="1:4" ht="16.5" thickBot="1" x14ac:dyDescent="0.3">
      <c r="A52" s="19" t="s">
        <v>161</v>
      </c>
      <c r="B52" s="68" t="s">
        <v>162</v>
      </c>
      <c r="C52" s="66"/>
      <c r="D52" s="69">
        <f>D48+D50</f>
        <v>127700</v>
      </c>
    </row>
    <row r="53" spans="1:4" x14ac:dyDescent="0.25">
      <c r="B53" s="7"/>
      <c r="C53" s="66"/>
      <c r="D53" s="66"/>
    </row>
    <row r="54" spans="1:4" ht="16.5" thickBot="1" x14ac:dyDescent="0.3">
      <c r="A54" s="19" t="s">
        <v>163</v>
      </c>
      <c r="B54" s="68" t="s">
        <v>164</v>
      </c>
      <c r="C54" s="66"/>
      <c r="D54" s="69">
        <f>D25-D52</f>
        <v>26100</v>
      </c>
    </row>
    <row r="55" spans="1:4" x14ac:dyDescent="0.25">
      <c r="B55" s="7"/>
      <c r="C55" s="66"/>
      <c r="D55" s="66"/>
    </row>
    <row r="56" spans="1:4" x14ac:dyDescent="0.25">
      <c r="A56" t="s">
        <v>165</v>
      </c>
      <c r="B56" s="68" t="s">
        <v>166</v>
      </c>
      <c r="C56" s="66"/>
      <c r="D56" s="65"/>
    </row>
    <row r="57" spans="1:4" ht="15.75" thickBot="1" x14ac:dyDescent="0.3">
      <c r="B57" s="7"/>
      <c r="C57" s="66"/>
      <c r="D57" s="66"/>
    </row>
    <row r="58" spans="1:4" ht="16.5" thickBot="1" x14ac:dyDescent="0.3">
      <c r="A58" s="19" t="s">
        <v>167</v>
      </c>
      <c r="B58" s="68" t="s">
        <v>168</v>
      </c>
      <c r="C58" s="66"/>
      <c r="D58" s="70">
        <f>D54+D56</f>
        <v>26100</v>
      </c>
    </row>
    <row r="59" spans="1:4" x14ac:dyDescent="0.25">
      <c r="B59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>
      <selection sqref="A1:P1"/>
    </sheetView>
  </sheetViews>
  <sheetFormatPr defaultRowHeight="15" x14ac:dyDescent="0.25"/>
  <cols>
    <col min="2" max="2" width="40.42578125" customWidth="1"/>
    <col min="3" max="3" width="6.7109375" customWidth="1"/>
    <col min="4" max="4" width="11" bestFit="1" customWidth="1"/>
  </cols>
  <sheetData>
    <row r="1" spans="1:16" ht="18.75" x14ac:dyDescent="0.3">
      <c r="A1" s="71" t="s">
        <v>169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30" x14ac:dyDescent="0.25">
      <c r="A2" s="72" t="s">
        <v>170</v>
      </c>
      <c r="B2" s="72"/>
      <c r="C2" s="72"/>
      <c r="D2" s="73" t="s">
        <v>171</v>
      </c>
      <c r="E2" s="74" t="s">
        <v>172</v>
      </c>
      <c r="F2" s="74" t="s">
        <v>173</v>
      </c>
      <c r="G2" s="74" t="s">
        <v>174</v>
      </c>
      <c r="H2" s="74" t="s">
        <v>175</v>
      </c>
      <c r="I2" s="74" t="s">
        <v>176</v>
      </c>
      <c r="J2" s="74" t="s">
        <v>177</v>
      </c>
      <c r="K2" s="74" t="s">
        <v>178</v>
      </c>
      <c r="L2" s="74" t="s">
        <v>179</v>
      </c>
      <c r="M2" s="74" t="s">
        <v>180</v>
      </c>
      <c r="N2" s="74" t="s">
        <v>181</v>
      </c>
      <c r="O2" s="74" t="s">
        <v>182</v>
      </c>
      <c r="P2" s="74" t="s">
        <v>183</v>
      </c>
    </row>
    <row r="3" spans="1:16" x14ac:dyDescent="0.25">
      <c r="A3" s="72" t="s">
        <v>184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x14ac:dyDescent="0.25">
      <c r="A4" s="75" t="s">
        <v>185</v>
      </c>
      <c r="B4" s="75"/>
      <c r="C4" s="76" t="s">
        <v>96</v>
      </c>
      <c r="D4" s="77">
        <f>SUM(E4:P4)</f>
        <v>45000</v>
      </c>
      <c r="E4" s="78"/>
      <c r="F4" s="78">
        <v>40000</v>
      </c>
      <c r="G4" s="78"/>
      <c r="H4" s="78"/>
      <c r="I4" s="78"/>
      <c r="J4" s="78"/>
      <c r="K4" s="78"/>
      <c r="L4" s="78"/>
      <c r="M4" s="78">
        <v>5000</v>
      </c>
      <c r="N4" s="78"/>
      <c r="O4" s="78"/>
      <c r="P4" s="78"/>
    </row>
    <row r="5" spans="1:16" x14ac:dyDescent="0.25">
      <c r="A5" s="75" t="s">
        <v>186</v>
      </c>
      <c r="B5" s="75"/>
      <c r="C5" s="76" t="s">
        <v>105</v>
      </c>
      <c r="D5" s="77">
        <f t="shared" ref="D5:D6" si="0">SUM(E5:P5)</f>
        <v>0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</row>
    <row r="6" spans="1:16" x14ac:dyDescent="0.25">
      <c r="A6" s="75" t="s">
        <v>187</v>
      </c>
      <c r="B6" s="75"/>
      <c r="C6" s="76" t="s">
        <v>108</v>
      </c>
      <c r="D6" s="77">
        <f t="shared" si="0"/>
        <v>0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</row>
    <row r="7" spans="1:16" x14ac:dyDescent="0.25">
      <c r="A7" s="75" t="s">
        <v>188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x14ac:dyDescent="0.25">
      <c r="A8" s="75" t="s">
        <v>189</v>
      </c>
      <c r="B8" s="75"/>
      <c r="C8" s="79" t="s">
        <v>110</v>
      </c>
      <c r="D8" s="77">
        <f>SUM(E8:P8)</f>
        <v>50000</v>
      </c>
      <c r="E8" s="78"/>
      <c r="F8" s="78">
        <v>10000</v>
      </c>
      <c r="G8" s="78"/>
      <c r="H8" s="78"/>
      <c r="I8" s="78"/>
      <c r="J8" s="78"/>
      <c r="K8" s="78">
        <v>15000</v>
      </c>
      <c r="L8" s="78"/>
      <c r="M8" s="78">
        <v>10000</v>
      </c>
      <c r="N8" s="78"/>
      <c r="O8" s="78">
        <v>15000</v>
      </c>
      <c r="P8" s="78"/>
    </row>
    <row r="9" spans="1:16" x14ac:dyDescent="0.25">
      <c r="A9" s="75" t="s">
        <v>190</v>
      </c>
      <c r="B9" s="75"/>
      <c r="C9" s="79" t="s">
        <v>112</v>
      </c>
      <c r="D9" s="77">
        <f>SUM(E9:P9)</f>
        <v>65000</v>
      </c>
      <c r="E9" s="78"/>
      <c r="F9" s="78"/>
      <c r="G9" s="78">
        <v>5000</v>
      </c>
      <c r="H9" s="78"/>
      <c r="I9" s="78"/>
      <c r="J9" s="78"/>
      <c r="K9" s="78"/>
      <c r="L9" s="78"/>
      <c r="M9" s="78"/>
      <c r="N9" s="78">
        <v>25000</v>
      </c>
      <c r="O9" s="78">
        <v>20000</v>
      </c>
      <c r="P9" s="78">
        <v>15000</v>
      </c>
    </row>
    <row r="10" spans="1:16" x14ac:dyDescent="0.25">
      <c r="A10" s="75" t="s">
        <v>191</v>
      </c>
      <c r="B10" s="75"/>
      <c r="C10" s="79" t="s">
        <v>114</v>
      </c>
      <c r="D10" s="77">
        <f t="shared" ref="D10:D16" si="1">SUM(E10:P10)</f>
        <v>8000</v>
      </c>
      <c r="E10" s="78"/>
      <c r="F10" s="78"/>
      <c r="G10" s="78"/>
      <c r="H10" s="78">
        <v>8000</v>
      </c>
      <c r="I10" s="78"/>
      <c r="J10" s="78"/>
      <c r="K10" s="78"/>
      <c r="L10" s="78"/>
      <c r="M10" s="78"/>
      <c r="N10" s="78"/>
      <c r="O10" s="78"/>
      <c r="P10" s="78"/>
    </row>
    <row r="11" spans="1:16" x14ac:dyDescent="0.25">
      <c r="A11" s="75" t="s">
        <v>192</v>
      </c>
      <c r="B11" s="75"/>
      <c r="C11" s="79" t="s">
        <v>116</v>
      </c>
      <c r="D11" s="77">
        <f t="shared" si="1"/>
        <v>4000</v>
      </c>
      <c r="E11" s="78"/>
      <c r="F11" s="78"/>
      <c r="G11" s="78"/>
      <c r="H11" s="78"/>
      <c r="I11" s="78"/>
      <c r="J11" s="78"/>
      <c r="K11" s="78"/>
      <c r="L11" s="78">
        <v>4000</v>
      </c>
      <c r="M11" s="78"/>
      <c r="N11" s="78"/>
      <c r="O11" s="78"/>
      <c r="P11" s="78"/>
    </row>
    <row r="12" spans="1:16" x14ac:dyDescent="0.25">
      <c r="A12" s="75" t="s">
        <v>193</v>
      </c>
      <c r="B12" s="75"/>
      <c r="C12" s="79" t="s">
        <v>118</v>
      </c>
      <c r="D12" s="77">
        <f t="shared" si="1"/>
        <v>6500</v>
      </c>
      <c r="E12" s="78"/>
      <c r="F12" s="78"/>
      <c r="G12" s="78"/>
      <c r="H12" s="78"/>
      <c r="I12" s="78"/>
      <c r="J12" s="78"/>
      <c r="K12" s="78"/>
      <c r="L12" s="78"/>
      <c r="M12" s="78"/>
      <c r="N12" s="78">
        <v>6500</v>
      </c>
      <c r="O12" s="78"/>
      <c r="P12" s="78"/>
    </row>
    <row r="13" spans="1:16" x14ac:dyDescent="0.25">
      <c r="A13" s="75" t="s">
        <v>194</v>
      </c>
      <c r="B13" s="75"/>
      <c r="C13" s="79" t="s">
        <v>120</v>
      </c>
      <c r="D13" s="77">
        <f t="shared" si="1"/>
        <v>0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</row>
    <row r="14" spans="1:16" x14ac:dyDescent="0.25">
      <c r="A14" s="75" t="s">
        <v>195</v>
      </c>
      <c r="B14" s="75"/>
      <c r="C14" s="79" t="s">
        <v>122</v>
      </c>
      <c r="D14" s="77">
        <f t="shared" si="1"/>
        <v>0</v>
      </c>
      <c r="E14" s="78"/>
      <c r="F14" s="80"/>
      <c r="G14" s="78"/>
      <c r="H14" s="78"/>
      <c r="I14" s="78"/>
      <c r="J14" s="78"/>
      <c r="K14" s="78"/>
      <c r="L14" s="78"/>
      <c r="M14" s="78"/>
      <c r="N14" s="78"/>
      <c r="O14" s="78"/>
      <c r="P14" s="78"/>
    </row>
    <row r="15" spans="1:16" x14ac:dyDescent="0.25">
      <c r="A15" s="75" t="s">
        <v>196</v>
      </c>
      <c r="B15" s="75"/>
      <c r="C15" s="79" t="s">
        <v>125</v>
      </c>
      <c r="D15" s="77">
        <f t="shared" si="1"/>
        <v>0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</row>
    <row r="16" spans="1:16" x14ac:dyDescent="0.25">
      <c r="A16" s="75" t="s">
        <v>197</v>
      </c>
      <c r="B16" s="75"/>
      <c r="C16" s="79" t="s">
        <v>127</v>
      </c>
      <c r="D16" s="77">
        <f t="shared" si="1"/>
        <v>28800</v>
      </c>
      <c r="E16" s="78">
        <v>2400</v>
      </c>
      <c r="F16" s="78">
        <v>2400</v>
      </c>
      <c r="G16" s="78">
        <v>2400</v>
      </c>
      <c r="H16" s="78">
        <v>2400</v>
      </c>
      <c r="I16" s="78">
        <v>2400</v>
      </c>
      <c r="J16" s="78">
        <v>2400</v>
      </c>
      <c r="K16" s="78">
        <v>2400</v>
      </c>
      <c r="L16" s="78">
        <v>2400</v>
      </c>
      <c r="M16" s="78">
        <v>2400</v>
      </c>
      <c r="N16" s="78">
        <v>2400</v>
      </c>
      <c r="O16" s="78">
        <v>2400</v>
      </c>
      <c r="P16" s="78">
        <v>2400</v>
      </c>
    </row>
    <row r="17" spans="1:16" x14ac:dyDescent="0.25">
      <c r="A17" s="75" t="s">
        <v>198</v>
      </c>
      <c r="B17" s="75"/>
      <c r="C17" s="79" t="s">
        <v>129</v>
      </c>
      <c r="D17" s="77">
        <f>SUM(D4:D6,D8:D16)</f>
        <v>207300</v>
      </c>
      <c r="E17" s="77">
        <f t="shared" ref="E17:P17" si="2">SUM(E4:E6,E8:E16)</f>
        <v>2400</v>
      </c>
      <c r="F17" s="77">
        <f t="shared" si="2"/>
        <v>52400</v>
      </c>
      <c r="G17" s="77">
        <f t="shared" si="2"/>
        <v>7400</v>
      </c>
      <c r="H17" s="77">
        <f t="shared" si="2"/>
        <v>10400</v>
      </c>
      <c r="I17" s="77">
        <f t="shared" si="2"/>
        <v>2400</v>
      </c>
      <c r="J17" s="77">
        <f t="shared" si="2"/>
        <v>2400</v>
      </c>
      <c r="K17" s="77">
        <f t="shared" si="2"/>
        <v>17400</v>
      </c>
      <c r="L17" s="77">
        <f t="shared" si="2"/>
        <v>6400</v>
      </c>
      <c r="M17" s="77">
        <f t="shared" si="2"/>
        <v>17400</v>
      </c>
      <c r="N17" s="77">
        <f t="shared" si="2"/>
        <v>33900</v>
      </c>
      <c r="O17" s="77">
        <f t="shared" si="2"/>
        <v>37400</v>
      </c>
      <c r="P17" s="77">
        <f t="shared" si="2"/>
        <v>17400</v>
      </c>
    </row>
    <row r="18" spans="1:16" ht="15.75" thickBot="1" x14ac:dyDescent="0.3">
      <c r="A18" s="81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</row>
    <row r="19" spans="1:16" x14ac:dyDescent="0.25">
      <c r="A19" s="82" t="s">
        <v>199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</row>
    <row r="20" spans="1:16" x14ac:dyDescent="0.25">
      <c r="A20" s="75" t="s">
        <v>200</v>
      </c>
      <c r="B20" s="75"/>
      <c r="C20" s="79" t="s">
        <v>131</v>
      </c>
      <c r="D20" s="77">
        <f>SUM(E20:P20)</f>
        <v>23200</v>
      </c>
      <c r="E20" s="78">
        <v>2000</v>
      </c>
      <c r="F20" s="78">
        <v>2000</v>
      </c>
      <c r="G20" s="78">
        <v>5800</v>
      </c>
      <c r="H20" s="78">
        <v>6400</v>
      </c>
      <c r="I20" s="78"/>
      <c r="J20" s="78"/>
      <c r="K20" s="78"/>
      <c r="L20" s="78">
        <v>500</v>
      </c>
      <c r="M20" s="78">
        <v>1000</v>
      </c>
      <c r="N20" s="78">
        <v>1500</v>
      </c>
      <c r="O20" s="78">
        <v>2000</v>
      </c>
      <c r="P20" s="78">
        <v>2000</v>
      </c>
    </row>
    <row r="21" spans="1:16" x14ac:dyDescent="0.25">
      <c r="A21" s="75" t="s">
        <v>201</v>
      </c>
      <c r="B21" s="75"/>
      <c r="C21" s="79" t="s">
        <v>133</v>
      </c>
      <c r="D21" s="77">
        <f t="shared" ref="D21:D40" si="3">SUM(E21:P21)</f>
        <v>13300</v>
      </c>
      <c r="E21" s="78"/>
      <c r="F21" s="78"/>
      <c r="G21" s="78"/>
      <c r="H21" s="78"/>
      <c r="I21" s="78">
        <v>2000</v>
      </c>
      <c r="J21" s="78">
        <v>3000</v>
      </c>
      <c r="K21" s="78">
        <v>1800</v>
      </c>
      <c r="L21" s="78"/>
      <c r="M21" s="78">
        <v>1000</v>
      </c>
      <c r="N21" s="78">
        <v>3500</v>
      </c>
      <c r="O21" s="78">
        <v>2000</v>
      </c>
      <c r="P21" s="78"/>
    </row>
    <row r="22" spans="1:16" x14ac:dyDescent="0.25">
      <c r="A22" s="75" t="s">
        <v>202</v>
      </c>
      <c r="B22" s="75"/>
      <c r="C22" s="79" t="s">
        <v>135</v>
      </c>
      <c r="D22" s="77">
        <f t="shared" si="3"/>
        <v>16200</v>
      </c>
      <c r="E22" s="78">
        <v>2000</v>
      </c>
      <c r="F22" s="78"/>
      <c r="G22" s="78"/>
      <c r="H22" s="78">
        <v>3000</v>
      </c>
      <c r="I22" s="78">
        <v>3000</v>
      </c>
      <c r="J22" s="78"/>
      <c r="K22" s="78"/>
      <c r="L22" s="78"/>
      <c r="M22" s="78">
        <v>2000</v>
      </c>
      <c r="N22" s="78">
        <v>2700</v>
      </c>
      <c r="O22" s="78">
        <v>3500</v>
      </c>
      <c r="P22" s="78"/>
    </row>
    <row r="23" spans="1:16" x14ac:dyDescent="0.25">
      <c r="A23" s="75" t="s">
        <v>203</v>
      </c>
      <c r="B23" s="75"/>
      <c r="C23" s="79" t="s">
        <v>137</v>
      </c>
      <c r="D23" s="77">
        <f t="shared" si="3"/>
        <v>6500</v>
      </c>
      <c r="E23" s="78"/>
      <c r="F23" s="78"/>
      <c r="G23" s="78">
        <v>4500</v>
      </c>
      <c r="H23" s="78"/>
      <c r="I23" s="78"/>
      <c r="J23" s="78"/>
      <c r="K23" s="78"/>
      <c r="L23" s="78"/>
      <c r="M23" s="78">
        <v>2000</v>
      </c>
      <c r="N23" s="78"/>
      <c r="O23" s="78"/>
      <c r="P23" s="78"/>
    </row>
    <row r="24" spans="1:16" x14ac:dyDescent="0.25">
      <c r="A24" s="75" t="s">
        <v>204</v>
      </c>
      <c r="B24" s="75"/>
      <c r="C24" s="79" t="s">
        <v>139</v>
      </c>
      <c r="D24" s="77">
        <f t="shared" si="3"/>
        <v>9750</v>
      </c>
      <c r="E24" s="78"/>
      <c r="F24" s="78"/>
      <c r="G24" s="78"/>
      <c r="H24" s="78">
        <v>2000</v>
      </c>
      <c r="I24" s="78"/>
      <c r="J24" s="78"/>
      <c r="K24" s="78"/>
      <c r="L24" s="78"/>
      <c r="M24" s="78">
        <v>1750</v>
      </c>
      <c r="N24" s="78"/>
      <c r="O24" s="78"/>
      <c r="P24" s="78">
        <v>6000</v>
      </c>
    </row>
    <row r="25" spans="1:16" x14ac:dyDescent="0.25">
      <c r="A25" s="75" t="s">
        <v>205</v>
      </c>
      <c r="B25" s="75"/>
      <c r="C25" s="79" t="s">
        <v>141</v>
      </c>
      <c r="D25" s="77">
        <f t="shared" si="3"/>
        <v>0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16" x14ac:dyDescent="0.25">
      <c r="A26" s="75" t="s">
        <v>206</v>
      </c>
      <c r="B26" s="75"/>
      <c r="C26" s="79" t="s">
        <v>143</v>
      </c>
      <c r="D26" s="77">
        <f t="shared" si="3"/>
        <v>2800</v>
      </c>
      <c r="E26" s="78">
        <v>500</v>
      </c>
      <c r="F26" s="78"/>
      <c r="G26" s="78">
        <v>500</v>
      </c>
      <c r="H26" s="78"/>
      <c r="I26" s="78">
        <v>1200</v>
      </c>
      <c r="J26" s="78"/>
      <c r="K26" s="78"/>
      <c r="L26" s="78"/>
      <c r="M26" s="78">
        <v>600</v>
      </c>
      <c r="N26" s="78"/>
      <c r="O26" s="78"/>
      <c r="P26" s="78"/>
    </row>
    <row r="27" spans="1:16" x14ac:dyDescent="0.25">
      <c r="A27" s="75" t="s">
        <v>207</v>
      </c>
      <c r="B27" s="75"/>
      <c r="C27" s="79" t="s">
        <v>145</v>
      </c>
      <c r="D27" s="77">
        <f t="shared" si="3"/>
        <v>0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16" x14ac:dyDescent="0.25">
      <c r="A28" s="75" t="s">
        <v>208</v>
      </c>
      <c r="B28" s="75"/>
      <c r="C28" s="79" t="s">
        <v>147</v>
      </c>
      <c r="D28" s="77">
        <f t="shared" si="3"/>
        <v>9150</v>
      </c>
      <c r="E28" s="78">
        <v>250</v>
      </c>
      <c r="F28" s="78">
        <v>250</v>
      </c>
      <c r="G28" s="78">
        <v>400</v>
      </c>
      <c r="H28" s="78">
        <v>750</v>
      </c>
      <c r="I28" s="78">
        <v>800</v>
      </c>
      <c r="J28" s="78">
        <v>900</v>
      </c>
      <c r="K28" s="78">
        <v>900</v>
      </c>
      <c r="L28" s="78">
        <v>800</v>
      </c>
      <c r="M28" s="78">
        <v>750</v>
      </c>
      <c r="N28" s="78">
        <v>800</v>
      </c>
      <c r="O28" s="78">
        <v>550</v>
      </c>
      <c r="P28" s="78">
        <v>2000</v>
      </c>
    </row>
    <row r="29" spans="1:16" x14ac:dyDescent="0.25">
      <c r="A29" s="75" t="s">
        <v>209</v>
      </c>
      <c r="B29" s="75"/>
      <c r="C29" s="79" t="s">
        <v>149</v>
      </c>
      <c r="D29" s="77">
        <f t="shared" si="3"/>
        <v>4500</v>
      </c>
      <c r="E29" s="78"/>
      <c r="F29" s="78"/>
      <c r="G29" s="78"/>
      <c r="H29" s="78"/>
      <c r="I29" s="78">
        <v>2250</v>
      </c>
      <c r="J29" s="78"/>
      <c r="K29" s="78"/>
      <c r="L29" s="78"/>
      <c r="M29" s="78"/>
      <c r="N29" s="78"/>
      <c r="O29" s="78"/>
      <c r="P29" s="78">
        <v>2250</v>
      </c>
    </row>
    <row r="30" spans="1:16" x14ac:dyDescent="0.25">
      <c r="A30" s="75" t="s">
        <v>210</v>
      </c>
      <c r="B30" s="75"/>
      <c r="C30" s="79" t="s">
        <v>151</v>
      </c>
      <c r="D30" s="77">
        <f t="shared" si="3"/>
        <v>2600</v>
      </c>
      <c r="E30" s="78"/>
      <c r="F30" s="78"/>
      <c r="G30" s="78"/>
      <c r="H30" s="78"/>
      <c r="I30" s="78"/>
      <c r="J30" s="78">
        <v>2600</v>
      </c>
      <c r="K30" s="78"/>
      <c r="L30" s="78"/>
      <c r="M30" s="78"/>
      <c r="N30" s="78"/>
      <c r="O30" s="78"/>
      <c r="P30" s="78"/>
    </row>
    <row r="31" spans="1:16" x14ac:dyDescent="0.25">
      <c r="A31" s="75" t="s">
        <v>211</v>
      </c>
      <c r="B31" s="75"/>
      <c r="C31" s="79" t="s">
        <v>154</v>
      </c>
      <c r="D31" s="77">
        <f t="shared" si="3"/>
        <v>17500</v>
      </c>
      <c r="E31" s="78"/>
      <c r="F31" s="78"/>
      <c r="G31" s="78">
        <v>4000</v>
      </c>
      <c r="H31" s="78"/>
      <c r="I31" s="78"/>
      <c r="J31" s="78">
        <v>4000</v>
      </c>
      <c r="K31" s="78"/>
      <c r="L31" s="78"/>
      <c r="M31" s="78">
        <v>4000</v>
      </c>
      <c r="N31" s="78"/>
      <c r="O31" s="78"/>
      <c r="P31" s="78">
        <v>5500</v>
      </c>
    </row>
    <row r="32" spans="1:16" x14ac:dyDescent="0.25">
      <c r="A32" s="75" t="s">
        <v>212</v>
      </c>
      <c r="B32" s="75"/>
      <c r="C32" s="79" t="s">
        <v>156</v>
      </c>
      <c r="D32" s="77">
        <f t="shared" si="3"/>
        <v>9000</v>
      </c>
      <c r="E32" s="78"/>
      <c r="F32" s="78"/>
      <c r="G32" s="78">
        <v>2000</v>
      </c>
      <c r="H32" s="78"/>
      <c r="I32" s="78">
        <v>1000</v>
      </c>
      <c r="J32" s="78"/>
      <c r="K32" s="78"/>
      <c r="L32" s="78"/>
      <c r="M32" s="78">
        <v>2000</v>
      </c>
      <c r="N32" s="78"/>
      <c r="O32" s="78"/>
      <c r="P32" s="78">
        <v>4000</v>
      </c>
    </row>
    <row r="33" spans="1:16" x14ac:dyDescent="0.25">
      <c r="A33" s="75" t="s">
        <v>213</v>
      </c>
      <c r="B33" s="75"/>
      <c r="C33" s="79" t="s">
        <v>158</v>
      </c>
      <c r="D33" s="77">
        <f t="shared" si="3"/>
        <v>3600</v>
      </c>
      <c r="E33" s="78">
        <v>300</v>
      </c>
      <c r="F33" s="78">
        <v>300</v>
      </c>
      <c r="G33" s="78">
        <v>300</v>
      </c>
      <c r="H33" s="78">
        <v>300</v>
      </c>
      <c r="I33" s="78">
        <v>300</v>
      </c>
      <c r="J33" s="78">
        <v>300</v>
      </c>
      <c r="K33" s="78">
        <v>300</v>
      </c>
      <c r="L33" s="78">
        <v>300</v>
      </c>
      <c r="M33" s="78">
        <v>300</v>
      </c>
      <c r="N33" s="78">
        <v>300</v>
      </c>
      <c r="O33" s="78">
        <v>300</v>
      </c>
      <c r="P33" s="78">
        <v>300</v>
      </c>
    </row>
    <row r="34" spans="1:16" x14ac:dyDescent="0.25">
      <c r="A34" s="75" t="s">
        <v>214</v>
      </c>
      <c r="B34" s="75"/>
      <c r="C34" s="79" t="s">
        <v>160</v>
      </c>
      <c r="D34" s="77">
        <f t="shared" si="3"/>
        <v>4800</v>
      </c>
      <c r="E34" s="78">
        <v>400</v>
      </c>
      <c r="F34" s="78">
        <v>400</v>
      </c>
      <c r="G34" s="78">
        <v>400</v>
      </c>
      <c r="H34" s="78">
        <v>400</v>
      </c>
      <c r="I34" s="78">
        <v>400</v>
      </c>
      <c r="J34" s="78">
        <v>400</v>
      </c>
      <c r="K34" s="78">
        <v>400</v>
      </c>
      <c r="L34" s="78">
        <v>400</v>
      </c>
      <c r="M34" s="78">
        <v>400</v>
      </c>
      <c r="N34" s="78">
        <v>400</v>
      </c>
      <c r="O34" s="78">
        <v>400</v>
      </c>
      <c r="P34" s="78">
        <v>400</v>
      </c>
    </row>
    <row r="35" spans="1:16" x14ac:dyDescent="0.25">
      <c r="A35" s="75" t="s">
        <v>215</v>
      </c>
      <c r="B35" s="75"/>
      <c r="C35" s="79" t="s">
        <v>162</v>
      </c>
      <c r="D35" s="77">
        <f t="shared" si="3"/>
        <v>12000</v>
      </c>
      <c r="E35" s="78"/>
      <c r="F35" s="78"/>
      <c r="G35" s="78"/>
      <c r="H35" s="78">
        <v>12000</v>
      </c>
      <c r="I35" s="78"/>
      <c r="J35" s="78"/>
      <c r="K35" s="78"/>
      <c r="L35" s="78"/>
      <c r="M35" s="78"/>
      <c r="N35" s="78"/>
      <c r="O35" s="78"/>
      <c r="P35" s="78"/>
    </row>
    <row r="36" spans="1:16" x14ac:dyDescent="0.25">
      <c r="A36" s="75" t="s">
        <v>216</v>
      </c>
      <c r="B36" s="75"/>
      <c r="C36" s="79" t="s">
        <v>164</v>
      </c>
      <c r="D36" s="77">
        <f t="shared" si="3"/>
        <v>0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1:16" x14ac:dyDescent="0.25">
      <c r="A37" s="75" t="s">
        <v>217</v>
      </c>
      <c r="B37" s="75"/>
      <c r="C37" s="79" t="s">
        <v>166</v>
      </c>
      <c r="D37" s="77">
        <f t="shared" si="3"/>
        <v>0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1:16" x14ac:dyDescent="0.25">
      <c r="A38" s="75" t="s">
        <v>218</v>
      </c>
      <c r="B38" s="75"/>
      <c r="C38" s="79" t="s">
        <v>168</v>
      </c>
      <c r="D38" s="77">
        <f t="shared" si="3"/>
        <v>0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1:16" x14ac:dyDescent="0.25">
      <c r="A39" s="75" t="s">
        <v>219</v>
      </c>
      <c r="B39" s="75"/>
      <c r="C39" s="79" t="s">
        <v>220</v>
      </c>
      <c r="D39" s="77">
        <f t="shared" si="3"/>
        <v>36000</v>
      </c>
      <c r="E39" s="78">
        <v>3000</v>
      </c>
      <c r="F39" s="78">
        <v>3000</v>
      </c>
      <c r="G39" s="78">
        <v>3000</v>
      </c>
      <c r="H39" s="78">
        <v>3000</v>
      </c>
      <c r="I39" s="78">
        <v>3000</v>
      </c>
      <c r="J39" s="78">
        <v>3000</v>
      </c>
      <c r="K39" s="78">
        <v>3000</v>
      </c>
      <c r="L39" s="78">
        <v>3000</v>
      </c>
      <c r="M39" s="78">
        <v>3000</v>
      </c>
      <c r="N39" s="78">
        <v>3000</v>
      </c>
      <c r="O39" s="78">
        <v>3000</v>
      </c>
      <c r="P39" s="78">
        <v>3000</v>
      </c>
    </row>
    <row r="40" spans="1:16" x14ac:dyDescent="0.25">
      <c r="A40" s="75" t="s">
        <v>221</v>
      </c>
      <c r="B40" s="75"/>
      <c r="C40" s="79" t="s">
        <v>222</v>
      </c>
      <c r="D40" s="77">
        <f t="shared" si="3"/>
        <v>4800</v>
      </c>
      <c r="E40" s="78">
        <v>1200</v>
      </c>
      <c r="F40" s="78"/>
      <c r="G40" s="78"/>
      <c r="H40" s="78">
        <v>1200</v>
      </c>
      <c r="I40" s="78"/>
      <c r="J40" s="78">
        <v>1200</v>
      </c>
      <c r="K40" s="78"/>
      <c r="L40" s="78"/>
      <c r="M40" s="78">
        <v>1200</v>
      </c>
      <c r="N40" s="78"/>
      <c r="O40" s="78"/>
      <c r="P40" s="78"/>
    </row>
    <row r="41" spans="1:16" x14ac:dyDescent="0.25">
      <c r="A41" s="83" t="s">
        <v>223</v>
      </c>
      <c r="B41" s="83"/>
      <c r="C41" s="79" t="s">
        <v>224</v>
      </c>
      <c r="D41" s="77">
        <f>SUM(D20:D40)</f>
        <v>175700</v>
      </c>
      <c r="E41" s="77">
        <f t="shared" ref="E41:P41" si="4">SUM(E20:E40)</f>
        <v>9650</v>
      </c>
      <c r="F41" s="77">
        <f t="shared" si="4"/>
        <v>5950</v>
      </c>
      <c r="G41" s="77">
        <f t="shared" si="4"/>
        <v>20900</v>
      </c>
      <c r="H41" s="77">
        <f t="shared" si="4"/>
        <v>29050</v>
      </c>
      <c r="I41" s="77">
        <f t="shared" si="4"/>
        <v>13950</v>
      </c>
      <c r="J41" s="77">
        <f t="shared" si="4"/>
        <v>15400</v>
      </c>
      <c r="K41" s="77">
        <f t="shared" si="4"/>
        <v>6400</v>
      </c>
      <c r="L41" s="77">
        <f t="shared" si="4"/>
        <v>5000</v>
      </c>
      <c r="M41" s="77">
        <f t="shared" si="4"/>
        <v>20000</v>
      </c>
      <c r="N41" s="77">
        <f t="shared" si="4"/>
        <v>12200</v>
      </c>
      <c r="O41" s="77">
        <f t="shared" si="4"/>
        <v>11750</v>
      </c>
      <c r="P41" s="77">
        <f t="shared" si="4"/>
        <v>25450</v>
      </c>
    </row>
    <row r="42" spans="1:16" ht="15.75" thickBot="1" x14ac:dyDescent="0.3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</row>
    <row r="43" spans="1:16" x14ac:dyDescent="0.25">
      <c r="A43" s="82" t="s">
        <v>225</v>
      </c>
      <c r="B43" s="82"/>
      <c r="C43" s="85" t="s">
        <v>224</v>
      </c>
      <c r="D43" s="86">
        <f>D17-D41</f>
        <v>31600</v>
      </c>
      <c r="E43" s="86">
        <f t="shared" ref="E43:P43" si="5">E17-E41</f>
        <v>-7250</v>
      </c>
      <c r="F43" s="86">
        <f t="shared" si="5"/>
        <v>46450</v>
      </c>
      <c r="G43" s="86">
        <f t="shared" si="5"/>
        <v>-13500</v>
      </c>
      <c r="H43" s="86">
        <f t="shared" si="5"/>
        <v>-18650</v>
      </c>
      <c r="I43" s="86">
        <f t="shared" si="5"/>
        <v>-11550</v>
      </c>
      <c r="J43" s="86">
        <f t="shared" si="5"/>
        <v>-13000</v>
      </c>
      <c r="K43" s="86">
        <f t="shared" si="5"/>
        <v>11000</v>
      </c>
      <c r="L43" s="86">
        <f t="shared" si="5"/>
        <v>1400</v>
      </c>
      <c r="M43" s="86">
        <f t="shared" si="5"/>
        <v>-2600</v>
      </c>
      <c r="N43" s="86">
        <f t="shared" si="5"/>
        <v>21700</v>
      </c>
      <c r="O43" s="86">
        <f t="shared" si="5"/>
        <v>25650</v>
      </c>
      <c r="P43" s="86">
        <f t="shared" si="5"/>
        <v>-8050</v>
      </c>
    </row>
    <row r="44" spans="1:16" x14ac:dyDescent="0.25">
      <c r="A44" s="87" t="s">
        <v>226</v>
      </c>
      <c r="B44" s="87"/>
      <c r="C44" s="79" t="s">
        <v>227</v>
      </c>
      <c r="D44" s="78">
        <v>50000</v>
      </c>
      <c r="E44" s="77">
        <f>D44-E43</f>
        <v>57250</v>
      </c>
      <c r="F44" s="77">
        <f>E44-F43</f>
        <v>10800</v>
      </c>
      <c r="G44" s="77">
        <f t="shared" ref="G44:P44" si="6">F44-G43</f>
        <v>24300</v>
      </c>
      <c r="H44" s="77">
        <f t="shared" si="6"/>
        <v>42950</v>
      </c>
      <c r="I44" s="77">
        <f t="shared" si="6"/>
        <v>54500</v>
      </c>
      <c r="J44" s="77">
        <f t="shared" si="6"/>
        <v>67500</v>
      </c>
      <c r="K44" s="77">
        <f t="shared" si="6"/>
        <v>56500</v>
      </c>
      <c r="L44" s="77">
        <f t="shared" si="6"/>
        <v>55100</v>
      </c>
      <c r="M44" s="77">
        <f t="shared" si="6"/>
        <v>57700</v>
      </c>
      <c r="N44" s="77">
        <f t="shared" si="6"/>
        <v>36000</v>
      </c>
      <c r="O44" s="77">
        <f t="shared" si="6"/>
        <v>10350</v>
      </c>
      <c r="P44" s="77">
        <f t="shared" si="6"/>
        <v>18400</v>
      </c>
    </row>
  </sheetData>
  <mergeCells count="44">
    <mergeCell ref="A43:B43"/>
    <mergeCell ref="A44:B44"/>
    <mergeCell ref="A37:B37"/>
    <mergeCell ref="A38:B38"/>
    <mergeCell ref="A39:B39"/>
    <mergeCell ref="A40:B40"/>
    <mergeCell ref="A41:B41"/>
    <mergeCell ref="A42:P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P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P18"/>
    <mergeCell ref="A7:P7"/>
    <mergeCell ref="A8:B8"/>
    <mergeCell ref="A9:B9"/>
    <mergeCell ref="A10:B10"/>
    <mergeCell ref="A11:B11"/>
    <mergeCell ref="A12:B12"/>
    <mergeCell ref="A1:P1"/>
    <mergeCell ref="A2:C2"/>
    <mergeCell ref="A3:P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FarmBalanceSheet</vt:lpstr>
      <vt:lpstr>PersonalBalanceSheet</vt:lpstr>
      <vt:lpstr>IncomeStatement</vt:lpstr>
      <vt:lpstr>CashFlowStatement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RLlewelyn</dc:creator>
  <cp:lastModifiedBy>Llewelyn</cp:lastModifiedBy>
  <dcterms:created xsi:type="dcterms:W3CDTF">2014-01-23T21:51:54Z</dcterms:created>
  <dcterms:modified xsi:type="dcterms:W3CDTF">2016-06-29T15:13:44Z</dcterms:modified>
</cp:coreProperties>
</file>