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Reid\Documents\Grants\ERME 2021 Cattle Risk Mngt\"/>
    </mc:Choice>
  </mc:AlternateContent>
  <xr:revisionPtr revIDLastSave="0" documentId="13_ncr:1_{E40B11E1-2266-4DFA-9D9D-F91FAF1BE0A2}" xr6:coauthVersionLast="47" xr6:coauthVersionMax="47" xr10:uidLastSave="{00000000-0000-0000-0000-000000000000}"/>
  <bookViews>
    <workbookView xWindow="57480" yWindow="-120" windowWidth="29040" windowHeight="15840" xr2:uid="{D36D6511-EC57-47CC-BC8C-35E878DFED40}"/>
  </bookViews>
  <sheets>
    <sheet name="Hay Inventory" sheetId="2" r:id="rId1"/>
  </sheets>
  <externalReferences>
    <externalReference r:id="rId2"/>
    <externalReference r:id="rId3"/>
    <externalReference r:id="rId4"/>
  </externalReferences>
  <definedNames>
    <definedName name="data">[1]kcd!$B$10:$AZ$1374</definedName>
    <definedName name="Feeds">[2]Feedstuffs!$A$3:$A$17</definedName>
    <definedName name="price_selections">'[2]Basic Info'!#REF!</definedName>
    <definedName name="Prices">[3]Prices!$A$1:$A$3</definedName>
    <definedName name="_xlnm.Print_Area" localSheetId="0">'Hay Inventory'!$A$1:$G$44</definedName>
    <definedName name="Units">[2]Feedstuffs!$E$46:$E$48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F16" i="2"/>
  <c r="G8" i="2"/>
  <c r="F19" i="2"/>
  <c r="G6" i="2"/>
  <c r="G7" i="2"/>
  <c r="G9" i="2"/>
  <c r="G10" i="2"/>
  <c r="G11" i="2"/>
  <c r="G12" i="2"/>
  <c r="G5" i="2"/>
  <c r="F28" i="2"/>
  <c r="F27" i="2"/>
  <c r="F26" i="2"/>
  <c r="F25" i="2"/>
  <c r="F24" i="2"/>
  <c r="F23" i="2"/>
  <c r="F22" i="2"/>
  <c r="F21" i="2"/>
  <c r="F20" i="2"/>
  <c r="F29" i="2" l="1"/>
  <c r="G13" i="2"/>
  <c r="G14" i="2" s="1"/>
  <c r="F31" i="2"/>
  <c r="D40" i="2"/>
  <c r="B39" i="2" l="1"/>
  <c r="F32" i="2"/>
  <c r="D39" i="2"/>
  <c r="F39" i="2" s="1"/>
  <c r="F40" i="2"/>
  <c r="E42" i="2" l="1"/>
  <c r="E43" i="2"/>
</calcChain>
</file>

<file path=xl/sharedStrings.xml><?xml version="1.0" encoding="utf-8"?>
<sst xmlns="http://schemas.openxmlformats.org/spreadsheetml/2006/main" count="105" uniqueCount="80">
  <si>
    <t>Hay Inventory Calculator</t>
  </si>
  <si>
    <t>Estimated Hay Needs:</t>
  </si>
  <si>
    <t>Type:</t>
  </si>
  <si>
    <t># of Head:</t>
  </si>
  <si>
    <t>Weight:</t>
  </si>
  <si>
    <t>Days Fed:</t>
  </si>
  <si>
    <t>=</t>
  </si>
  <si>
    <t>Bulls</t>
  </si>
  <si>
    <t>Yearling Heifers</t>
  </si>
  <si>
    <t>Estimated Hay available:</t>
  </si>
  <si>
    <t xml:space="preserve">Number of bales on hand: </t>
  </si>
  <si>
    <t xml:space="preserve">Average bale weight: </t>
  </si>
  <si>
    <t>PLUS</t>
  </si>
  <si>
    <t>Field Name:</t>
  </si>
  <si>
    <t># of Acres:</t>
  </si>
  <si>
    <t>Ton/acre average yield:</t>
  </si>
  <si>
    <t>Field 1</t>
  </si>
  <si>
    <t>Field 2</t>
  </si>
  <si>
    <t>Field 3</t>
  </si>
  <si>
    <t>Field 4</t>
  </si>
  <si>
    <t>Field 5</t>
  </si>
  <si>
    <t>Field 6</t>
  </si>
  <si>
    <t>Field 7</t>
  </si>
  <si>
    <t>Field 8</t>
  </si>
  <si>
    <t>Field 9</t>
  </si>
  <si>
    <t>Field 10</t>
  </si>
  <si>
    <t>Estimated Feeding and Storage Loss:</t>
  </si>
  <si>
    <t>Storage loss percentage:</t>
  </si>
  <si>
    <t>Type of Storage</t>
  </si>
  <si>
    <t>Loss %</t>
  </si>
  <si>
    <t>Feeding System</t>
  </si>
  <si>
    <t>Inside on ground</t>
  </si>
  <si>
    <t>5 to 7</t>
  </si>
  <si>
    <t>Cone Ring Feeder</t>
  </si>
  <si>
    <t>2-5</t>
  </si>
  <si>
    <t>Feeding loss percentage:</t>
  </si>
  <si>
    <t>Inside on crushed stone</t>
  </si>
  <si>
    <t>3 to 5</t>
  </si>
  <si>
    <t>Steel (plastic) ring</t>
  </si>
  <si>
    <t>4-7</t>
  </si>
  <si>
    <t>Outside on ground, uncovered</t>
  </si>
  <si>
    <t>20 to 35</t>
  </si>
  <si>
    <t>Unrolled on ground</t>
  </si>
  <si>
    <t>5-45</t>
  </si>
  <si>
    <t>Outside on ground, covered</t>
  </si>
  <si>
    <t>15 to 35</t>
  </si>
  <si>
    <t>Trailer</t>
  </si>
  <si>
    <t>10-13</t>
  </si>
  <si>
    <t>Outside on stone, uncovered</t>
  </si>
  <si>
    <t>13 to 20</t>
  </si>
  <si>
    <t>Bale cradle</t>
  </si>
  <si>
    <t>15-20</t>
  </si>
  <si>
    <t>Outside on stone, covered</t>
  </si>
  <si>
    <t>10 to 17</t>
  </si>
  <si>
    <t>Balance:</t>
  </si>
  <si>
    <t>Tons</t>
  </si>
  <si>
    <t>Estimated Hay Available</t>
  </si>
  <si>
    <t>Estimated Storage Loss</t>
  </si>
  <si>
    <t>adjusted tons available</t>
  </si>
  <si>
    <t>Estimated Hay Needed</t>
  </si>
  <si>
    <t>Estimated Feeding Loss</t>
  </si>
  <si>
    <t>adjusted tons needed</t>
  </si>
  <si>
    <t>https://bookstore.ksre.ksu.edu/Item.aspx?catId=562&amp;pubId=183</t>
  </si>
  <si>
    <t>Other</t>
  </si>
  <si>
    <t>Mature Cows- Dry</t>
  </si>
  <si>
    <t>Mature Cows- Lactating</t>
  </si>
  <si>
    <t>Total Tons</t>
  </si>
  <si>
    <t>Tons of Hay Needed:</t>
  </si>
  <si>
    <t>Tons of baled hay available</t>
  </si>
  <si>
    <t>Estimated tons of hay to be baled</t>
  </si>
  <si>
    <t>DM Intake as % of BW:</t>
  </si>
  <si>
    <t>Hay Dry Matter Percentage</t>
  </si>
  <si>
    <t>Suggested Dry Matter Intake of Cows</t>
  </si>
  <si>
    <r>
      <t xml:space="preserve">Surplus or </t>
    </r>
    <r>
      <rPr>
        <b/>
        <sz val="11"/>
        <color rgb="FFFF0000"/>
        <rFont val="Calibri"/>
        <family val="2"/>
        <scheme val="minor"/>
      </rPr>
      <t>Shortage</t>
    </r>
    <r>
      <rPr>
        <b/>
        <sz val="11"/>
        <color theme="1"/>
        <rFont val="Calibri"/>
        <family val="2"/>
        <scheme val="minor"/>
      </rPr>
      <t xml:space="preserve"> in tons</t>
    </r>
  </si>
  <si>
    <r>
      <t xml:space="preserve">Surplus or </t>
    </r>
    <r>
      <rPr>
        <b/>
        <sz val="11"/>
        <color rgb="FFFF0000"/>
        <rFont val="Calibri"/>
        <family val="2"/>
        <scheme val="minor"/>
      </rPr>
      <t>Shortage</t>
    </r>
    <r>
      <rPr>
        <b/>
        <sz val="11"/>
        <color theme="1"/>
        <rFont val="Calibri"/>
        <family val="2"/>
        <scheme val="minor"/>
      </rPr>
      <t xml:space="preserve"> in bales</t>
    </r>
  </si>
  <si>
    <t>Estimated Feeding/Storage Losses:</t>
  </si>
  <si>
    <t xml:space="preserve">Total in tons: </t>
  </si>
  <si>
    <t>Total in bales:</t>
  </si>
  <si>
    <t>Estimated total BALES of hay available</t>
  </si>
  <si>
    <t>Estimated total TONS of hay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</si>
</sst>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6" fillId="2" borderId="3" xfId="0" applyFont="1" applyFill="1" applyBorder="1"/>
    <xf numFmtId="0" fontId="0" fillId="2" borderId="4" xfId="0" applyFill="1" applyBorder="1"/>
    <xf numFmtId="0" fontId="6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5" fillId="2" borderId="8" xfId="0" applyFont="1" applyFill="1" applyBorder="1"/>
    <xf numFmtId="49" fontId="5" fillId="2" borderId="9" xfId="0" applyNumberFormat="1" applyFont="1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8" fillId="0" borderId="0" xfId="1"/>
    <xf numFmtId="0" fontId="0" fillId="0" borderId="0" xfId="0" applyBorder="1"/>
    <xf numFmtId="0" fontId="7" fillId="2" borderId="5" xfId="0" applyFont="1" applyFill="1" applyBorder="1"/>
    <xf numFmtId="0" fontId="0" fillId="2" borderId="0" xfId="0" applyFill="1" applyBorder="1"/>
    <xf numFmtId="0" fontId="0" fillId="0" borderId="11" xfId="0" applyBorder="1" applyAlignment="1">
      <alignment horizontal="center"/>
    </xf>
    <xf numFmtId="3" fontId="0" fillId="0" borderId="11" xfId="0" applyNumberForma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2" xfId="0" applyBorder="1"/>
    <xf numFmtId="0" fontId="10" fillId="0" borderId="23" xfId="0" applyFont="1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12" xfId="0" applyNumberFormat="1" applyBorder="1" applyAlignment="1">
      <alignment horizontal="left"/>
    </xf>
    <xf numFmtId="0" fontId="0" fillId="0" borderId="21" xfId="0" applyBorder="1"/>
    <xf numFmtId="3" fontId="1" fillId="0" borderId="22" xfId="0" applyNumberFormat="1" applyFont="1" applyBorder="1" applyAlignment="1">
      <alignment horizontal="left"/>
    </xf>
    <xf numFmtId="0" fontId="11" fillId="0" borderId="25" xfId="0" applyFont="1" applyBorder="1"/>
    <xf numFmtId="0" fontId="0" fillId="0" borderId="26" xfId="0" applyBorder="1"/>
    <xf numFmtId="0" fontId="0" fillId="0" borderId="21" xfId="0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/>
    <xf numFmtId="0" fontId="1" fillId="0" borderId="22" xfId="0" applyFont="1" applyBorder="1"/>
    <xf numFmtId="0" fontId="3" fillId="0" borderId="21" xfId="0" applyFont="1" applyBorder="1"/>
    <xf numFmtId="9" fontId="0" fillId="0" borderId="0" xfId="0" applyNumberFormat="1" applyBorder="1" applyAlignment="1">
      <alignment horizontal="center"/>
    </xf>
    <xf numFmtId="0" fontId="1" fillId="3" borderId="12" xfId="0" applyFont="1" applyFill="1" applyBorder="1"/>
    <xf numFmtId="0" fontId="0" fillId="0" borderId="23" xfId="0" applyBorder="1"/>
    <xf numFmtId="0" fontId="4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9" fontId="4" fillId="0" borderId="1" xfId="0" applyNumberFormat="1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3" fontId="4" fillId="0" borderId="18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11" xfId="0" applyFont="1" applyBorder="1" applyProtection="1">
      <protection locked="0"/>
    </xf>
    <xf numFmtId="9" fontId="4" fillId="0" borderId="19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38" fontId="1" fillId="3" borderId="1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538843</xdr:colOff>
      <xdr:row>1</xdr:row>
      <xdr:rowOff>157843</xdr:rowOff>
    </xdr:from>
    <xdr:to>
      <xdr:col>14</xdr:col>
      <xdr:colOff>174170</xdr:colOff>
      <xdr:row>27</xdr:row>
      <xdr:rowOff>57420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A67A8-1BAD-4507-8CA6-632F10A0FF5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7029" y="522514"/>
          <a:ext cx="5894613" cy="4919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SU_CowCalf%20Budg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ropbox/Livestock%20Farm%20Management%20Guides/December%202020%20Updates/KSU_Dairy_FMG_Dec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ic Info"/>
      <sheetName val="Pasture"/>
      <sheetName val="Residue&amp;CoverCrop"/>
      <sheetName val="Hay&amp;Forage"/>
      <sheetName val="Feedstuffs"/>
      <sheetName val="Non-Feed Costs"/>
      <sheetName val=" Cow-Calf Budget"/>
    </sheetNames>
    <sheetDataSet>
      <sheetData sheetId="0"/>
      <sheetData sheetId="1">
        <row r="5">
          <cell r="B5">
            <v>100</v>
          </cell>
        </row>
      </sheetData>
      <sheetData sheetId="2"/>
      <sheetData sheetId="3"/>
      <sheetData sheetId="4"/>
      <sheetData sheetId="5">
        <row r="3">
          <cell r="A3" t="str">
            <v>Dried Distillers</v>
          </cell>
        </row>
        <row r="4">
          <cell r="A4" t="str">
            <v>Soybean meal</v>
          </cell>
        </row>
        <row r="5">
          <cell r="A5" t="str">
            <v>Corn</v>
          </cell>
        </row>
        <row r="6">
          <cell r="A6" t="str">
            <v>Oats</v>
          </cell>
        </row>
        <row r="7">
          <cell r="A7" t="str">
            <v>Wheat</v>
          </cell>
        </row>
        <row r="8">
          <cell r="A8" t="str">
            <v>Mineral</v>
          </cell>
        </row>
        <row r="9">
          <cell r="A9" t="str">
            <v>Other</v>
          </cell>
        </row>
        <row r="10">
          <cell r="A10" t="str">
            <v>Other</v>
          </cell>
        </row>
        <row r="11">
          <cell r="A11" t="str">
            <v>Other</v>
          </cell>
        </row>
        <row r="12">
          <cell r="A12" t="str">
            <v>Other</v>
          </cell>
        </row>
        <row r="13">
          <cell r="A13" t="str">
            <v>Other</v>
          </cell>
        </row>
        <row r="14">
          <cell r="A14" t="str">
            <v>Other</v>
          </cell>
        </row>
        <row r="15">
          <cell r="A15" t="str">
            <v>Other</v>
          </cell>
        </row>
        <row r="16">
          <cell r="A16" t="str">
            <v>Other</v>
          </cell>
        </row>
        <row r="17">
          <cell r="A17" t="str">
            <v>Other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rices"/>
      <sheetName val="Cow Milking-Purchased Replmts"/>
      <sheetName val="Cow Milking-Raised Replmts"/>
      <sheetName val="Replacement Heifers"/>
      <sheetName val="Heifer Costs WI Report"/>
      <sheetName val="Costs"/>
      <sheetName val="Manure Credit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okstore.ksre.ksu.edu/Item.aspx?catId=562&amp;pubId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E683-BDF2-4F0D-8DF6-ADC3F03D7ECA}">
  <sheetPr>
    <tabColor theme="9" tint="-0.249977111117893"/>
    <pageSetUpPr fitToPage="1"/>
  </sheetPr>
  <dimension ref="A1:N47"/>
  <sheetViews>
    <sheetView showGridLines="0" tabSelected="1" workbookViewId="0">
      <selection activeCell="I43" sqref="I43"/>
    </sheetView>
  </sheetViews>
  <sheetFormatPr defaultRowHeight="14.6" x14ac:dyDescent="0.4"/>
  <cols>
    <col min="1" max="1" width="21.765625" customWidth="1"/>
    <col min="2" max="2" width="11.61328125" customWidth="1"/>
    <col min="3" max="3" width="22.23046875" customWidth="1"/>
    <col min="4" max="4" width="10.3046875" customWidth="1"/>
    <col min="5" max="5" width="19.765625" customWidth="1"/>
    <col min="6" max="6" width="9.07421875" customWidth="1"/>
    <col min="7" max="7" width="32.921875" customWidth="1"/>
    <col min="9" max="9" width="21.3046875" customWidth="1"/>
    <col min="11" max="11" width="10.84375" customWidth="1"/>
    <col min="13" max="13" width="17.53515625" customWidth="1"/>
    <col min="14" max="14" width="11.15234375" customWidth="1"/>
  </cols>
  <sheetData>
    <row r="1" spans="1:14" ht="28.85" customHeight="1" thickBot="1" x14ac:dyDescent="0.85">
      <c r="A1" s="65" t="s">
        <v>0</v>
      </c>
      <c r="B1" s="66"/>
      <c r="C1" s="66"/>
      <c r="D1" s="66"/>
      <c r="E1" s="66"/>
      <c r="F1" s="66"/>
      <c r="G1" s="67"/>
      <c r="I1" s="62" t="s">
        <v>72</v>
      </c>
      <c r="J1" s="62"/>
      <c r="K1" s="62"/>
      <c r="L1" s="62"/>
      <c r="M1" s="62"/>
      <c r="N1" s="62"/>
    </row>
    <row r="2" spans="1:14" ht="14.4" customHeight="1" x14ac:dyDescent="0.7">
      <c r="A2" s="23"/>
      <c r="B2" s="24"/>
      <c r="C2" s="24"/>
      <c r="D2" s="24"/>
      <c r="E2" s="24"/>
      <c r="F2" s="16"/>
      <c r="G2" s="25"/>
      <c r="I2" s="62"/>
      <c r="J2" s="62"/>
      <c r="K2" s="62"/>
      <c r="L2" s="62"/>
      <c r="M2" s="62"/>
      <c r="N2" s="62"/>
    </row>
    <row r="3" spans="1:14" ht="18.899999999999999" thickBot="1" x14ac:dyDescent="0.55000000000000004">
      <c r="A3" s="26" t="s">
        <v>1</v>
      </c>
      <c r="B3" s="1"/>
      <c r="C3" s="1"/>
      <c r="D3" s="1"/>
      <c r="E3" s="1"/>
      <c r="F3" s="55">
        <v>0.9</v>
      </c>
      <c r="G3" s="27" t="s">
        <v>71</v>
      </c>
    </row>
    <row r="4" spans="1:14" x14ac:dyDescent="0.4">
      <c r="A4" s="28" t="s">
        <v>2</v>
      </c>
      <c r="B4" s="29" t="s">
        <v>3</v>
      </c>
      <c r="C4" s="29" t="s">
        <v>4</v>
      </c>
      <c r="D4" s="16" t="s">
        <v>5</v>
      </c>
      <c r="E4" s="16" t="s">
        <v>70</v>
      </c>
      <c r="F4" s="16"/>
      <c r="G4" s="25" t="s">
        <v>67</v>
      </c>
    </row>
    <row r="5" spans="1:14" x14ac:dyDescent="0.4">
      <c r="A5" s="52" t="s">
        <v>64</v>
      </c>
      <c r="B5" s="53">
        <v>100</v>
      </c>
      <c r="C5" s="53">
        <v>1350</v>
      </c>
      <c r="D5" s="53">
        <v>120</v>
      </c>
      <c r="E5" s="54">
        <v>2.1999999999999999E-2</v>
      </c>
      <c r="F5" s="19" t="s">
        <v>6</v>
      </c>
      <c r="G5" s="30">
        <f>(B5*C5*D5*E5/$F$3)/2000</f>
        <v>198</v>
      </c>
    </row>
    <row r="6" spans="1:14" x14ac:dyDescent="0.4">
      <c r="A6" s="52" t="s">
        <v>65</v>
      </c>
      <c r="B6" s="53">
        <v>100</v>
      </c>
      <c r="C6" s="53">
        <v>1350</v>
      </c>
      <c r="D6" s="53">
        <v>60</v>
      </c>
      <c r="E6" s="54">
        <v>2.5000000000000001E-2</v>
      </c>
      <c r="F6" s="19" t="s">
        <v>6</v>
      </c>
      <c r="G6" s="30">
        <f t="shared" ref="G6:G12" si="0">(B6*C6*D6*E6/$F$3)/2000</f>
        <v>112.5</v>
      </c>
    </row>
    <row r="7" spans="1:14" x14ac:dyDescent="0.4">
      <c r="A7" s="52" t="s">
        <v>8</v>
      </c>
      <c r="B7" s="53">
        <v>15</v>
      </c>
      <c r="C7" s="53">
        <v>900</v>
      </c>
      <c r="D7" s="53">
        <v>180</v>
      </c>
      <c r="E7" s="54">
        <v>2.1999999999999999E-2</v>
      </c>
      <c r="F7" s="19" t="s">
        <v>6</v>
      </c>
      <c r="G7" s="30">
        <f t="shared" si="0"/>
        <v>29.7</v>
      </c>
    </row>
    <row r="8" spans="1:14" x14ac:dyDescent="0.4">
      <c r="A8" s="52" t="s">
        <v>7</v>
      </c>
      <c r="B8" s="53">
        <v>5</v>
      </c>
      <c r="C8" s="53">
        <v>2000</v>
      </c>
      <c r="D8" s="53">
        <v>180</v>
      </c>
      <c r="E8" s="54">
        <v>0.02</v>
      </c>
      <c r="F8" s="19" t="s">
        <v>6</v>
      </c>
      <c r="G8" s="30">
        <f>(B8*C8*D8*E8/$F$3)/2000</f>
        <v>20</v>
      </c>
    </row>
    <row r="9" spans="1:14" x14ac:dyDescent="0.4">
      <c r="A9" s="52" t="s">
        <v>63</v>
      </c>
      <c r="B9" s="53"/>
      <c r="C9" s="53"/>
      <c r="D9" s="53"/>
      <c r="E9" s="54"/>
      <c r="F9" s="19" t="s">
        <v>6</v>
      </c>
      <c r="G9" s="30">
        <f t="shared" si="0"/>
        <v>0</v>
      </c>
    </row>
    <row r="10" spans="1:14" x14ac:dyDescent="0.4">
      <c r="A10" s="52" t="s">
        <v>63</v>
      </c>
      <c r="B10" s="53"/>
      <c r="C10" s="53"/>
      <c r="D10" s="53"/>
      <c r="E10" s="54"/>
      <c r="F10" s="19" t="s">
        <v>6</v>
      </c>
      <c r="G10" s="30">
        <f t="shared" si="0"/>
        <v>0</v>
      </c>
    </row>
    <row r="11" spans="1:14" x14ac:dyDescent="0.4">
      <c r="A11" s="52" t="s">
        <v>63</v>
      </c>
      <c r="B11" s="53"/>
      <c r="C11" s="53"/>
      <c r="D11" s="53"/>
      <c r="E11" s="54"/>
      <c r="F11" s="19" t="s">
        <v>6</v>
      </c>
      <c r="G11" s="30">
        <f t="shared" si="0"/>
        <v>0</v>
      </c>
    </row>
    <row r="12" spans="1:14" x14ac:dyDescent="0.4">
      <c r="A12" s="52" t="s">
        <v>63</v>
      </c>
      <c r="B12" s="53"/>
      <c r="C12" s="53"/>
      <c r="D12" s="53"/>
      <c r="E12" s="54"/>
      <c r="F12" s="19" t="s">
        <v>6</v>
      </c>
      <c r="G12" s="30">
        <f t="shared" si="0"/>
        <v>0</v>
      </c>
    </row>
    <row r="13" spans="1:14" x14ac:dyDescent="0.4">
      <c r="A13" s="31"/>
      <c r="B13" s="16"/>
      <c r="C13" s="16"/>
      <c r="D13" s="16"/>
      <c r="E13" s="71" t="s">
        <v>76</v>
      </c>
      <c r="F13" s="71"/>
      <c r="G13" s="32">
        <f>SUM(G5:G12)</f>
        <v>360.2</v>
      </c>
    </row>
    <row r="14" spans="1:14" x14ac:dyDescent="0.4">
      <c r="A14" s="31"/>
      <c r="B14" s="16"/>
      <c r="C14" s="16"/>
      <c r="D14" s="16"/>
      <c r="E14" s="72" t="s">
        <v>77</v>
      </c>
      <c r="F14" s="72"/>
      <c r="G14" s="32">
        <f>(G13*2000)/D16</f>
        <v>480.26666666666665</v>
      </c>
    </row>
    <row r="15" spans="1:14" ht="18" customHeight="1" thickBot="1" x14ac:dyDescent="0.55000000000000004">
      <c r="A15" s="33" t="s">
        <v>9</v>
      </c>
      <c r="B15" s="21"/>
      <c r="C15" s="21"/>
      <c r="D15" s="16"/>
      <c r="E15" s="16"/>
      <c r="F15" s="21"/>
      <c r="G15" s="34"/>
    </row>
    <row r="16" spans="1:14" ht="24.35" customHeight="1" x14ac:dyDescent="0.4">
      <c r="A16" s="35" t="s">
        <v>10</v>
      </c>
      <c r="B16" s="56">
        <v>65</v>
      </c>
      <c r="C16" s="29" t="s">
        <v>11</v>
      </c>
      <c r="D16" s="57">
        <v>1500</v>
      </c>
      <c r="E16" s="22" t="s">
        <v>6</v>
      </c>
      <c r="F16" s="36">
        <f>(B16*D16)/2000</f>
        <v>48.75</v>
      </c>
      <c r="G16" s="37" t="s">
        <v>68</v>
      </c>
    </row>
    <row r="17" spans="1:14" s="2" customFormat="1" x14ac:dyDescent="0.4">
      <c r="A17" s="68" t="s">
        <v>12</v>
      </c>
      <c r="B17" s="69"/>
      <c r="C17" s="69"/>
      <c r="D17" s="69"/>
      <c r="E17" s="69"/>
      <c r="F17" s="69"/>
      <c r="G17" s="25"/>
    </row>
    <row r="18" spans="1:14" x14ac:dyDescent="0.4">
      <c r="A18" s="38" t="s">
        <v>13</v>
      </c>
      <c r="B18" s="39" t="s">
        <v>14</v>
      </c>
      <c r="C18" s="70" t="s">
        <v>15</v>
      </c>
      <c r="D18" s="70"/>
      <c r="E18" s="29"/>
      <c r="F18" s="40" t="s">
        <v>66</v>
      </c>
      <c r="G18" s="41"/>
    </row>
    <row r="19" spans="1:14" x14ac:dyDescent="0.4">
      <c r="A19" s="58" t="s">
        <v>16</v>
      </c>
      <c r="B19" s="59">
        <v>40</v>
      </c>
      <c r="C19" s="61">
        <v>1.5</v>
      </c>
      <c r="D19" s="61"/>
      <c r="E19" s="19" t="s">
        <v>6</v>
      </c>
      <c r="F19" s="20">
        <f>B19*C19</f>
        <v>60</v>
      </c>
      <c r="G19" s="25"/>
    </row>
    <row r="20" spans="1:14" x14ac:dyDescent="0.4">
      <c r="A20" s="58" t="s">
        <v>17</v>
      </c>
      <c r="B20" s="59">
        <v>30</v>
      </c>
      <c r="C20" s="61">
        <v>2</v>
      </c>
      <c r="D20" s="61"/>
      <c r="E20" s="19" t="s">
        <v>6</v>
      </c>
      <c r="F20" s="20">
        <f t="shared" ref="F20:F28" si="1">B20*C20</f>
        <v>60</v>
      </c>
      <c r="G20" s="25"/>
    </row>
    <row r="21" spans="1:14" x14ac:dyDescent="0.4">
      <c r="A21" s="58" t="s">
        <v>18</v>
      </c>
      <c r="B21" s="59">
        <v>55</v>
      </c>
      <c r="C21" s="61">
        <v>1.8</v>
      </c>
      <c r="D21" s="61"/>
      <c r="E21" s="19" t="s">
        <v>6</v>
      </c>
      <c r="F21" s="20">
        <f t="shared" si="1"/>
        <v>99</v>
      </c>
      <c r="G21" s="25"/>
    </row>
    <row r="22" spans="1:14" x14ac:dyDescent="0.4">
      <c r="A22" s="58" t="s">
        <v>19</v>
      </c>
      <c r="B22" s="59">
        <v>20</v>
      </c>
      <c r="C22" s="61">
        <v>3</v>
      </c>
      <c r="D22" s="61"/>
      <c r="E22" s="19" t="s">
        <v>6</v>
      </c>
      <c r="F22" s="20">
        <f t="shared" si="1"/>
        <v>60</v>
      </c>
      <c r="G22" s="25"/>
    </row>
    <row r="23" spans="1:14" x14ac:dyDescent="0.4">
      <c r="A23" s="58" t="s">
        <v>20</v>
      </c>
      <c r="B23" s="59">
        <v>80</v>
      </c>
      <c r="C23" s="61">
        <v>2</v>
      </c>
      <c r="D23" s="61"/>
      <c r="E23" s="19" t="s">
        <v>6</v>
      </c>
      <c r="F23" s="20">
        <f t="shared" si="1"/>
        <v>160</v>
      </c>
      <c r="G23" s="25"/>
    </row>
    <row r="24" spans="1:14" x14ac:dyDescent="0.4">
      <c r="A24" s="58" t="s">
        <v>21</v>
      </c>
      <c r="B24" s="59">
        <v>0</v>
      </c>
      <c r="C24" s="61">
        <v>0</v>
      </c>
      <c r="D24" s="61"/>
      <c r="E24" s="19" t="s">
        <v>6</v>
      </c>
      <c r="F24" s="20">
        <f t="shared" si="1"/>
        <v>0</v>
      </c>
      <c r="G24" s="25"/>
    </row>
    <row r="25" spans="1:14" x14ac:dyDescent="0.4">
      <c r="A25" s="58" t="s">
        <v>22</v>
      </c>
      <c r="B25" s="59">
        <v>0</v>
      </c>
      <c r="C25" s="61">
        <v>0</v>
      </c>
      <c r="D25" s="61"/>
      <c r="E25" s="19" t="s">
        <v>6</v>
      </c>
      <c r="F25" s="20">
        <f t="shared" si="1"/>
        <v>0</v>
      </c>
      <c r="G25" s="25"/>
    </row>
    <row r="26" spans="1:14" x14ac:dyDescent="0.4">
      <c r="A26" s="58" t="s">
        <v>23</v>
      </c>
      <c r="B26" s="59">
        <v>0</v>
      </c>
      <c r="C26" s="61">
        <v>0</v>
      </c>
      <c r="D26" s="61"/>
      <c r="E26" s="19" t="s">
        <v>6</v>
      </c>
      <c r="F26" s="20">
        <f t="shared" si="1"/>
        <v>0</v>
      </c>
      <c r="G26" s="25"/>
    </row>
    <row r="27" spans="1:14" x14ac:dyDescent="0.4">
      <c r="A27" s="58" t="s">
        <v>24</v>
      </c>
      <c r="B27" s="59">
        <v>0</v>
      </c>
      <c r="C27" s="61">
        <v>0</v>
      </c>
      <c r="D27" s="61"/>
      <c r="E27" s="19" t="s">
        <v>6</v>
      </c>
      <c r="F27" s="20">
        <f t="shared" si="1"/>
        <v>0</v>
      </c>
      <c r="G27" s="25"/>
    </row>
    <row r="28" spans="1:14" x14ac:dyDescent="0.4">
      <c r="A28" s="58" t="s">
        <v>25</v>
      </c>
      <c r="B28" s="59">
        <v>0</v>
      </c>
      <c r="C28" s="61">
        <v>0</v>
      </c>
      <c r="D28" s="61"/>
      <c r="E28" s="19" t="s">
        <v>6</v>
      </c>
      <c r="F28" s="20">
        <f t="shared" si="1"/>
        <v>0</v>
      </c>
      <c r="G28" s="25"/>
      <c r="I28" s="15" t="s">
        <v>62</v>
      </c>
    </row>
    <row r="29" spans="1:14" x14ac:dyDescent="0.4">
      <c r="A29" s="42"/>
      <c r="B29" s="43"/>
      <c r="C29" s="44"/>
      <c r="D29" s="44"/>
      <c r="E29" s="29"/>
      <c r="F29" s="45">
        <f>SUM(F19:F28)</f>
        <v>439</v>
      </c>
      <c r="G29" s="25" t="s">
        <v>69</v>
      </c>
    </row>
    <row r="30" spans="1:14" x14ac:dyDescent="0.4">
      <c r="A30" s="31"/>
      <c r="B30" s="16"/>
      <c r="C30" s="16"/>
      <c r="D30" s="16"/>
      <c r="E30" s="16"/>
      <c r="F30" s="46"/>
      <c r="G30" s="25"/>
    </row>
    <row r="31" spans="1:14" ht="18.45" x14ac:dyDescent="0.5">
      <c r="A31" s="31"/>
      <c r="B31" s="16"/>
      <c r="C31" s="16"/>
      <c r="D31" s="16"/>
      <c r="E31" s="16"/>
      <c r="F31" s="45">
        <f>SUM(F29,F16)</f>
        <v>487.75</v>
      </c>
      <c r="G31" s="47" t="s">
        <v>79</v>
      </c>
      <c r="I31" s="62" t="s">
        <v>75</v>
      </c>
      <c r="J31" s="62"/>
      <c r="K31" s="62"/>
      <c r="L31" s="62"/>
      <c r="M31" s="62"/>
      <c r="N31" s="62"/>
    </row>
    <row r="32" spans="1:14" x14ac:dyDescent="0.4">
      <c r="A32" s="31"/>
      <c r="B32" s="16"/>
      <c r="C32" s="16"/>
      <c r="D32" s="16"/>
      <c r="E32" s="16"/>
      <c r="F32" s="45">
        <f>(F31*2000)/D16</f>
        <v>650.33333333333337</v>
      </c>
      <c r="G32" s="47" t="s">
        <v>78</v>
      </c>
      <c r="I32" s="3" t="s">
        <v>28</v>
      </c>
      <c r="J32" s="4"/>
      <c r="K32" s="17" t="s">
        <v>29</v>
      </c>
      <c r="M32" s="3" t="s">
        <v>30</v>
      </c>
      <c r="N32" s="5" t="s">
        <v>29</v>
      </c>
    </row>
    <row r="33" spans="1:14" ht="18.899999999999999" thickBot="1" x14ac:dyDescent="0.55000000000000004">
      <c r="A33" s="26" t="s">
        <v>26</v>
      </c>
      <c r="B33" s="1"/>
      <c r="C33" s="1"/>
      <c r="D33" s="1"/>
      <c r="E33" s="1"/>
      <c r="F33" s="1"/>
      <c r="G33" s="27"/>
      <c r="I33" s="6" t="s">
        <v>31</v>
      </c>
      <c r="J33" s="18"/>
      <c r="K33" s="7" t="s">
        <v>32</v>
      </c>
      <c r="M33" s="8" t="s">
        <v>33</v>
      </c>
      <c r="N33" s="9" t="s">
        <v>34</v>
      </c>
    </row>
    <row r="34" spans="1:14" ht="15" thickBot="1" x14ac:dyDescent="0.45">
      <c r="A34" s="31"/>
      <c r="B34" s="16"/>
      <c r="C34" s="16"/>
      <c r="D34" s="16"/>
      <c r="E34" s="16"/>
      <c r="F34" s="16"/>
      <c r="G34" s="25"/>
      <c r="I34" s="6" t="s">
        <v>36</v>
      </c>
      <c r="J34" s="18"/>
      <c r="K34" s="7" t="s">
        <v>37</v>
      </c>
      <c r="M34" s="8" t="s">
        <v>38</v>
      </c>
      <c r="N34" s="9" t="s">
        <v>39</v>
      </c>
    </row>
    <row r="35" spans="1:14" ht="15" thickBot="1" x14ac:dyDescent="0.45">
      <c r="A35" s="48" t="s">
        <v>27</v>
      </c>
      <c r="B35" s="60">
        <v>0.15</v>
      </c>
      <c r="C35" s="64" t="s">
        <v>35</v>
      </c>
      <c r="D35" s="64"/>
      <c r="E35" s="60">
        <v>0.05</v>
      </c>
      <c r="F35" s="16"/>
      <c r="G35" s="25"/>
      <c r="I35" s="6" t="s">
        <v>40</v>
      </c>
      <c r="J35" s="18"/>
      <c r="K35" s="7" t="s">
        <v>41</v>
      </c>
      <c r="M35" s="8" t="s">
        <v>42</v>
      </c>
      <c r="N35" s="9" t="s">
        <v>43</v>
      </c>
    </row>
    <row r="36" spans="1:14" x14ac:dyDescent="0.4">
      <c r="A36" s="31"/>
      <c r="B36" s="49"/>
      <c r="C36" s="16"/>
      <c r="D36" s="16"/>
      <c r="E36" s="16"/>
      <c r="F36" s="16"/>
      <c r="G36" s="25"/>
      <c r="I36" s="6" t="s">
        <v>44</v>
      </c>
      <c r="J36" s="18"/>
      <c r="K36" s="7" t="s">
        <v>45</v>
      </c>
      <c r="M36" s="8" t="s">
        <v>46</v>
      </c>
      <c r="N36" s="9" t="s">
        <v>47</v>
      </c>
    </row>
    <row r="37" spans="1:14" ht="18.899999999999999" thickBot="1" x14ac:dyDescent="0.55000000000000004">
      <c r="A37" s="26" t="s">
        <v>54</v>
      </c>
      <c r="B37" s="1"/>
      <c r="C37" s="1"/>
      <c r="D37" s="1"/>
      <c r="E37" s="1"/>
      <c r="F37" s="1"/>
      <c r="G37" s="27"/>
      <c r="I37" s="6" t="s">
        <v>48</v>
      </c>
      <c r="J37" s="18"/>
      <c r="K37" s="7" t="s">
        <v>49</v>
      </c>
      <c r="M37" s="10" t="s">
        <v>50</v>
      </c>
      <c r="N37" s="11" t="s">
        <v>51</v>
      </c>
    </row>
    <row r="38" spans="1:14" x14ac:dyDescent="0.4">
      <c r="A38" s="31"/>
      <c r="B38" s="29" t="s">
        <v>55</v>
      </c>
      <c r="C38" s="29"/>
      <c r="D38" s="29" t="s">
        <v>55</v>
      </c>
      <c r="E38" s="16"/>
      <c r="F38" s="16"/>
      <c r="G38" s="25"/>
      <c r="I38" s="12" t="s">
        <v>52</v>
      </c>
      <c r="J38" s="13"/>
      <c r="K38" s="14" t="s">
        <v>53</v>
      </c>
    </row>
    <row r="39" spans="1:14" x14ac:dyDescent="0.4">
      <c r="A39" s="31" t="s">
        <v>56</v>
      </c>
      <c r="B39" s="40">
        <f>F31</f>
        <v>487.75</v>
      </c>
      <c r="C39" s="16" t="s">
        <v>57</v>
      </c>
      <c r="D39" s="40">
        <f>B35*B39</f>
        <v>73.162499999999994</v>
      </c>
      <c r="E39" s="29" t="s">
        <v>6</v>
      </c>
      <c r="F39" s="45">
        <f>B39-D39</f>
        <v>414.58749999999998</v>
      </c>
      <c r="G39" s="47" t="s">
        <v>58</v>
      </c>
    </row>
    <row r="40" spans="1:14" x14ac:dyDescent="0.4">
      <c r="A40" s="31" t="s">
        <v>59</v>
      </c>
      <c r="B40" s="40">
        <f>G13</f>
        <v>360.2</v>
      </c>
      <c r="C40" s="16" t="s">
        <v>60</v>
      </c>
      <c r="D40" s="40">
        <f>E35*B40</f>
        <v>18.010000000000002</v>
      </c>
      <c r="E40" s="29" t="s">
        <v>6</v>
      </c>
      <c r="F40" s="45">
        <f>B40+D40</f>
        <v>378.21</v>
      </c>
      <c r="G40" s="47" t="s">
        <v>61</v>
      </c>
    </row>
    <row r="41" spans="1:14" x14ac:dyDescent="0.4">
      <c r="A41" s="31"/>
      <c r="B41" s="40"/>
      <c r="C41" s="16"/>
      <c r="D41" s="40"/>
      <c r="E41" s="16"/>
      <c r="F41" s="46"/>
      <c r="G41" s="25"/>
    </row>
    <row r="42" spans="1:14" x14ac:dyDescent="0.4">
      <c r="A42" s="31"/>
      <c r="B42" s="16"/>
      <c r="C42" s="16"/>
      <c r="D42" s="16"/>
      <c r="E42" s="63">
        <f>F39-F40</f>
        <v>36.377499999999998</v>
      </c>
      <c r="F42" s="63"/>
      <c r="G42" s="50" t="s">
        <v>73</v>
      </c>
    </row>
    <row r="43" spans="1:14" ht="21.9" customHeight="1" x14ac:dyDescent="0.4">
      <c r="A43" s="31"/>
      <c r="B43" s="16"/>
      <c r="C43" s="16"/>
      <c r="D43" s="16"/>
      <c r="E43" s="63">
        <f>E42/(D16/2000)</f>
        <v>48.50333333333333</v>
      </c>
      <c r="F43" s="63"/>
      <c r="G43" s="50" t="s">
        <v>74</v>
      </c>
    </row>
    <row r="44" spans="1:14" ht="21.9" customHeight="1" thickBot="1" x14ac:dyDescent="0.45">
      <c r="A44" s="51"/>
      <c r="B44" s="1"/>
      <c r="C44" s="1"/>
      <c r="D44" s="1"/>
      <c r="E44" s="1"/>
      <c r="F44" s="1"/>
      <c r="G44" s="27"/>
    </row>
    <row r="45" spans="1:14" ht="21.9" customHeight="1" x14ac:dyDescent="0.4"/>
    <row r="46" spans="1:14" ht="21.9" customHeight="1" x14ac:dyDescent="0.4"/>
    <row r="47" spans="1:14" ht="21.9" customHeight="1" x14ac:dyDescent="0.4"/>
  </sheetData>
  <sheetProtection sheet="1" objects="1" scenarios="1"/>
  <mergeCells count="20">
    <mergeCell ref="E43:F43"/>
    <mergeCell ref="C35:D35"/>
    <mergeCell ref="I31:N31"/>
    <mergeCell ref="A1:G1"/>
    <mergeCell ref="A17:F17"/>
    <mergeCell ref="C18:D18"/>
    <mergeCell ref="C19:D19"/>
    <mergeCell ref="C20:D20"/>
    <mergeCell ref="E13:F13"/>
    <mergeCell ref="E14:F14"/>
    <mergeCell ref="C27:D27"/>
    <mergeCell ref="C28:D28"/>
    <mergeCell ref="I1:N2"/>
    <mergeCell ref="C21:D21"/>
    <mergeCell ref="E42:F42"/>
    <mergeCell ref="C22:D22"/>
    <mergeCell ref="C23:D23"/>
    <mergeCell ref="C24:D24"/>
    <mergeCell ref="C25:D25"/>
    <mergeCell ref="C26:D26"/>
  </mergeCells>
  <hyperlinks>
    <hyperlink ref="I28" r:id="rId1" xr:uid="{18465C53-4A53-43A2-993D-F9EF3FCBFBEA}"/>
  </hyperlinks>
  <pageMargins left="0.25" right="0.25" top="0.75" bottom="0.75" header="0.3" footer="0.3"/>
  <pageSetup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Hay Inventory</vt:lpstr>
      <vt:lpstr>'Hay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2022-05-18T14:02:16Z</cp:lastPrinted>
  <dcterms:created xsi:type="dcterms:W3CDTF">2021-07-22T14:29:14Z</dcterms:created>
  <dcterms:modified xsi:type="dcterms:W3CDTF">2022-05-18T14:23:29Z</dcterms:modified>
</cp:coreProperties>
</file>