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December 2015 Updates\"/>
    </mc:Choice>
  </mc:AlternateContent>
  <bookViews>
    <workbookView xWindow="0" yWindow="0" windowWidth="28800" windowHeight="12135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(2)_IDOtherIngValues'!$B$1:$N$3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28" i="1" l="1"/>
  <c r="D27" i="1"/>
  <c r="D26" i="1"/>
  <c r="D18" i="1"/>
  <c r="D15" i="1"/>
  <c r="D6" i="1"/>
  <c r="B24" i="1"/>
  <c r="B23" i="1" l="1"/>
  <c r="G29" i="1" l="1"/>
  <c r="G31" i="1"/>
  <c r="G8" i="1"/>
  <c r="G7" i="1"/>
  <c r="G191" i="1" l="1"/>
  <c r="G192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193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02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46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194" i="1"/>
  <c r="D195" i="1"/>
  <c r="D196" i="1"/>
  <c r="D197" i="1"/>
  <c r="D198" i="1"/>
  <c r="D193" i="1"/>
  <c r="D19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02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46" i="1"/>
  <c r="D39" i="1" l="1"/>
  <c r="B43" i="1"/>
  <c r="B42" i="1"/>
  <c r="B41" i="1"/>
  <c r="B40" i="1"/>
  <c r="B39" i="1"/>
  <c r="G189" i="2"/>
  <c r="F189" i="2"/>
  <c r="P75" i="2" s="1"/>
  <c r="E189" i="2"/>
  <c r="L188" i="2"/>
  <c r="K188" i="2"/>
  <c r="J188" i="2"/>
  <c r="I188" i="2"/>
  <c r="H188" i="2"/>
  <c r="P187" i="2"/>
  <c r="L187" i="2"/>
  <c r="K187" i="2"/>
  <c r="J187" i="2"/>
  <c r="I187" i="2"/>
  <c r="H187" i="2"/>
  <c r="L186" i="2"/>
  <c r="K186" i="2"/>
  <c r="J186" i="2"/>
  <c r="I186" i="2"/>
  <c r="H186" i="2"/>
  <c r="P185" i="2"/>
  <c r="L185" i="2"/>
  <c r="K185" i="2"/>
  <c r="J185" i="2"/>
  <c r="I185" i="2"/>
  <c r="H185" i="2"/>
  <c r="L184" i="2"/>
  <c r="K184" i="2"/>
  <c r="J184" i="2"/>
  <c r="I184" i="2"/>
  <c r="H184" i="2"/>
  <c r="P183" i="2"/>
  <c r="L183" i="2"/>
  <c r="K183" i="2"/>
  <c r="J183" i="2"/>
  <c r="I183" i="2"/>
  <c r="H183" i="2"/>
  <c r="L182" i="2"/>
  <c r="K182" i="2"/>
  <c r="J182" i="2"/>
  <c r="I182" i="2"/>
  <c r="H182" i="2"/>
  <c r="P181" i="2"/>
  <c r="L181" i="2"/>
  <c r="K181" i="2"/>
  <c r="J181" i="2"/>
  <c r="I181" i="2"/>
  <c r="H181" i="2"/>
  <c r="L180" i="2"/>
  <c r="K180" i="2"/>
  <c r="J180" i="2"/>
  <c r="I180" i="2"/>
  <c r="H180" i="2"/>
  <c r="P179" i="2"/>
  <c r="L179" i="2"/>
  <c r="K179" i="2"/>
  <c r="J179" i="2"/>
  <c r="I179" i="2"/>
  <c r="H179" i="2"/>
  <c r="L178" i="2"/>
  <c r="K178" i="2"/>
  <c r="J178" i="2"/>
  <c r="I178" i="2"/>
  <c r="H178" i="2"/>
  <c r="P177" i="2"/>
  <c r="L177" i="2"/>
  <c r="K177" i="2"/>
  <c r="J177" i="2"/>
  <c r="I177" i="2"/>
  <c r="H177" i="2"/>
  <c r="L176" i="2"/>
  <c r="K176" i="2"/>
  <c r="J176" i="2"/>
  <c r="I176" i="2"/>
  <c r="H176" i="2"/>
  <c r="P175" i="2"/>
  <c r="L175" i="2"/>
  <c r="K175" i="2"/>
  <c r="J175" i="2"/>
  <c r="I175" i="2"/>
  <c r="H175" i="2"/>
  <c r="L174" i="2"/>
  <c r="K174" i="2"/>
  <c r="J174" i="2"/>
  <c r="I174" i="2"/>
  <c r="H174" i="2"/>
  <c r="P173" i="2"/>
  <c r="L173" i="2"/>
  <c r="K173" i="2"/>
  <c r="J173" i="2"/>
  <c r="I173" i="2"/>
  <c r="H173" i="2"/>
  <c r="L172" i="2"/>
  <c r="K172" i="2"/>
  <c r="J172" i="2"/>
  <c r="I172" i="2"/>
  <c r="H172" i="2"/>
  <c r="P171" i="2"/>
  <c r="L171" i="2"/>
  <c r="K171" i="2"/>
  <c r="J171" i="2"/>
  <c r="I171" i="2"/>
  <c r="H171" i="2"/>
  <c r="L170" i="2"/>
  <c r="K170" i="2"/>
  <c r="J170" i="2"/>
  <c r="I170" i="2"/>
  <c r="H170" i="2"/>
  <c r="P169" i="2"/>
  <c r="L169" i="2"/>
  <c r="K169" i="2"/>
  <c r="J169" i="2"/>
  <c r="I169" i="2"/>
  <c r="H169" i="2"/>
  <c r="L168" i="2"/>
  <c r="K168" i="2"/>
  <c r="J168" i="2"/>
  <c r="I168" i="2"/>
  <c r="H168" i="2"/>
  <c r="P167" i="2"/>
  <c r="L167" i="2"/>
  <c r="K167" i="2"/>
  <c r="J167" i="2"/>
  <c r="I167" i="2"/>
  <c r="H167" i="2"/>
  <c r="L166" i="2"/>
  <c r="K166" i="2"/>
  <c r="J166" i="2"/>
  <c r="I166" i="2"/>
  <c r="H166" i="2"/>
  <c r="P165" i="2"/>
  <c r="L165" i="2"/>
  <c r="K165" i="2"/>
  <c r="J165" i="2"/>
  <c r="I165" i="2"/>
  <c r="H165" i="2"/>
  <c r="L164" i="2"/>
  <c r="K164" i="2"/>
  <c r="J164" i="2"/>
  <c r="I164" i="2"/>
  <c r="H164" i="2"/>
  <c r="P163" i="2"/>
  <c r="L163" i="2"/>
  <c r="K163" i="2"/>
  <c r="J163" i="2"/>
  <c r="I163" i="2"/>
  <c r="H163" i="2"/>
  <c r="L162" i="2"/>
  <c r="K162" i="2"/>
  <c r="J162" i="2"/>
  <c r="I162" i="2"/>
  <c r="H162" i="2"/>
  <c r="P161" i="2"/>
  <c r="L161" i="2"/>
  <c r="K161" i="2"/>
  <c r="J161" i="2"/>
  <c r="I161" i="2"/>
  <c r="H161" i="2"/>
  <c r="L160" i="2"/>
  <c r="K160" i="2"/>
  <c r="J160" i="2"/>
  <c r="I160" i="2"/>
  <c r="H160" i="2"/>
  <c r="P159" i="2"/>
  <c r="L159" i="2"/>
  <c r="K159" i="2"/>
  <c r="J159" i="2"/>
  <c r="I159" i="2"/>
  <c r="H159" i="2"/>
  <c r="L158" i="2"/>
  <c r="K158" i="2"/>
  <c r="J158" i="2"/>
  <c r="I158" i="2"/>
  <c r="H158" i="2"/>
  <c r="P157" i="2"/>
  <c r="L157" i="2"/>
  <c r="K157" i="2"/>
  <c r="J157" i="2"/>
  <c r="I157" i="2"/>
  <c r="H157" i="2"/>
  <c r="L156" i="2"/>
  <c r="K156" i="2"/>
  <c r="J156" i="2"/>
  <c r="I156" i="2"/>
  <c r="H156" i="2"/>
  <c r="P155" i="2"/>
  <c r="L155" i="2"/>
  <c r="K155" i="2"/>
  <c r="J155" i="2"/>
  <c r="I155" i="2"/>
  <c r="H155" i="2"/>
  <c r="L154" i="2"/>
  <c r="K154" i="2"/>
  <c r="J154" i="2"/>
  <c r="I154" i="2"/>
  <c r="H154" i="2"/>
  <c r="P153" i="2"/>
  <c r="L153" i="2"/>
  <c r="K153" i="2"/>
  <c r="J153" i="2"/>
  <c r="I153" i="2"/>
  <c r="H153" i="2"/>
  <c r="L152" i="2"/>
  <c r="K152" i="2"/>
  <c r="J152" i="2"/>
  <c r="I152" i="2"/>
  <c r="H152" i="2"/>
  <c r="P151" i="2"/>
  <c r="L151" i="2"/>
  <c r="K151" i="2"/>
  <c r="J151" i="2"/>
  <c r="I151" i="2"/>
  <c r="H151" i="2"/>
  <c r="L150" i="2"/>
  <c r="K150" i="2"/>
  <c r="J150" i="2"/>
  <c r="I150" i="2"/>
  <c r="H150" i="2"/>
  <c r="P149" i="2"/>
  <c r="L149" i="2"/>
  <c r="K149" i="2"/>
  <c r="J149" i="2"/>
  <c r="I149" i="2"/>
  <c r="H149" i="2"/>
  <c r="L148" i="2"/>
  <c r="K148" i="2"/>
  <c r="J148" i="2"/>
  <c r="I148" i="2"/>
  <c r="H148" i="2"/>
  <c r="P147" i="2"/>
  <c r="L147" i="2"/>
  <c r="K147" i="2"/>
  <c r="J147" i="2"/>
  <c r="I147" i="2"/>
  <c r="H147" i="2"/>
  <c r="L146" i="2"/>
  <c r="K146" i="2"/>
  <c r="J146" i="2"/>
  <c r="I146" i="2"/>
  <c r="H146" i="2"/>
  <c r="P145" i="2"/>
  <c r="L145" i="2"/>
  <c r="K145" i="2"/>
  <c r="J145" i="2"/>
  <c r="I145" i="2"/>
  <c r="H145" i="2"/>
  <c r="L144" i="2"/>
  <c r="K144" i="2"/>
  <c r="J144" i="2"/>
  <c r="I144" i="2"/>
  <c r="H144" i="2"/>
  <c r="P143" i="2"/>
  <c r="L143" i="2"/>
  <c r="K143" i="2"/>
  <c r="J143" i="2"/>
  <c r="I143" i="2"/>
  <c r="H143" i="2"/>
  <c r="L142" i="2"/>
  <c r="K142" i="2"/>
  <c r="J142" i="2"/>
  <c r="I142" i="2"/>
  <c r="H142" i="2"/>
  <c r="P141" i="2"/>
  <c r="L141" i="2"/>
  <c r="K141" i="2"/>
  <c r="J141" i="2"/>
  <c r="I141" i="2"/>
  <c r="H141" i="2"/>
  <c r="L140" i="2"/>
  <c r="K140" i="2"/>
  <c r="J140" i="2"/>
  <c r="I140" i="2"/>
  <c r="H140" i="2"/>
  <c r="P139" i="2"/>
  <c r="L139" i="2"/>
  <c r="K139" i="2"/>
  <c r="J139" i="2"/>
  <c r="I139" i="2"/>
  <c r="H139" i="2"/>
  <c r="L138" i="2"/>
  <c r="K138" i="2"/>
  <c r="J138" i="2"/>
  <c r="I138" i="2"/>
  <c r="H138" i="2"/>
  <c r="P137" i="2"/>
  <c r="L137" i="2"/>
  <c r="K137" i="2"/>
  <c r="J137" i="2"/>
  <c r="I137" i="2"/>
  <c r="H137" i="2"/>
  <c r="L136" i="2"/>
  <c r="K136" i="2"/>
  <c r="J136" i="2"/>
  <c r="I136" i="2"/>
  <c r="H136" i="2"/>
  <c r="P135" i="2"/>
  <c r="L135" i="2"/>
  <c r="K135" i="2"/>
  <c r="J135" i="2"/>
  <c r="I135" i="2"/>
  <c r="H135" i="2"/>
  <c r="L134" i="2"/>
  <c r="K134" i="2"/>
  <c r="J134" i="2"/>
  <c r="I134" i="2"/>
  <c r="H134" i="2"/>
  <c r="P133" i="2"/>
  <c r="L133" i="2"/>
  <c r="K133" i="2"/>
  <c r="J133" i="2"/>
  <c r="I133" i="2"/>
  <c r="H133" i="2"/>
  <c r="L132" i="2"/>
  <c r="K132" i="2"/>
  <c r="J132" i="2"/>
  <c r="I132" i="2"/>
  <c r="H132" i="2"/>
  <c r="P131" i="2"/>
  <c r="L131" i="2"/>
  <c r="K131" i="2"/>
  <c r="J131" i="2"/>
  <c r="I131" i="2"/>
  <c r="H131" i="2"/>
  <c r="L130" i="2"/>
  <c r="K130" i="2"/>
  <c r="J130" i="2"/>
  <c r="I130" i="2"/>
  <c r="H130" i="2"/>
  <c r="P129" i="2"/>
  <c r="L129" i="2"/>
  <c r="K129" i="2"/>
  <c r="J129" i="2"/>
  <c r="I129" i="2"/>
  <c r="H129" i="2"/>
  <c r="L128" i="2"/>
  <c r="K128" i="2"/>
  <c r="J128" i="2"/>
  <c r="I128" i="2"/>
  <c r="H128" i="2"/>
  <c r="P127" i="2"/>
  <c r="L127" i="2"/>
  <c r="K127" i="2"/>
  <c r="J127" i="2"/>
  <c r="I127" i="2"/>
  <c r="H127" i="2"/>
  <c r="L126" i="2"/>
  <c r="K126" i="2"/>
  <c r="J126" i="2"/>
  <c r="I126" i="2"/>
  <c r="H126" i="2"/>
  <c r="P125" i="2"/>
  <c r="L125" i="2"/>
  <c r="K125" i="2"/>
  <c r="J125" i="2"/>
  <c r="I125" i="2"/>
  <c r="H125" i="2"/>
  <c r="L124" i="2"/>
  <c r="K124" i="2"/>
  <c r="J124" i="2"/>
  <c r="I124" i="2"/>
  <c r="H124" i="2"/>
  <c r="P123" i="2"/>
  <c r="L123" i="2"/>
  <c r="K123" i="2"/>
  <c r="J123" i="2"/>
  <c r="I123" i="2"/>
  <c r="H123" i="2"/>
  <c r="L122" i="2"/>
  <c r="K122" i="2"/>
  <c r="J122" i="2"/>
  <c r="I122" i="2"/>
  <c r="H122" i="2"/>
  <c r="P121" i="2"/>
  <c r="L121" i="2"/>
  <c r="K121" i="2"/>
  <c r="J121" i="2"/>
  <c r="I121" i="2"/>
  <c r="H121" i="2"/>
  <c r="L120" i="2"/>
  <c r="K120" i="2"/>
  <c r="J120" i="2"/>
  <c r="I120" i="2"/>
  <c r="H120" i="2"/>
  <c r="P119" i="2"/>
  <c r="L119" i="2"/>
  <c r="K119" i="2"/>
  <c r="J119" i="2"/>
  <c r="I119" i="2"/>
  <c r="H119" i="2"/>
  <c r="L118" i="2"/>
  <c r="K118" i="2"/>
  <c r="J118" i="2"/>
  <c r="I118" i="2"/>
  <c r="H118" i="2"/>
  <c r="P117" i="2"/>
  <c r="L117" i="2"/>
  <c r="K117" i="2"/>
  <c r="J117" i="2"/>
  <c r="I117" i="2"/>
  <c r="H117" i="2"/>
  <c r="L116" i="2"/>
  <c r="K116" i="2"/>
  <c r="J116" i="2"/>
  <c r="I116" i="2"/>
  <c r="H116" i="2"/>
  <c r="P115" i="2"/>
  <c r="L115" i="2"/>
  <c r="K115" i="2"/>
  <c r="J115" i="2"/>
  <c r="I115" i="2"/>
  <c r="H115" i="2"/>
  <c r="L114" i="2"/>
  <c r="K114" i="2"/>
  <c r="J114" i="2"/>
  <c r="I114" i="2"/>
  <c r="H114" i="2"/>
  <c r="P113" i="2"/>
  <c r="L113" i="2"/>
  <c r="K113" i="2"/>
  <c r="J113" i="2"/>
  <c r="I113" i="2"/>
  <c r="H113" i="2"/>
  <c r="L112" i="2"/>
  <c r="K112" i="2"/>
  <c r="J112" i="2"/>
  <c r="I112" i="2"/>
  <c r="H112" i="2"/>
  <c r="P111" i="2"/>
  <c r="L111" i="2"/>
  <c r="K111" i="2"/>
  <c r="J111" i="2"/>
  <c r="I111" i="2"/>
  <c r="H111" i="2"/>
  <c r="L110" i="2"/>
  <c r="K110" i="2"/>
  <c r="J110" i="2"/>
  <c r="I110" i="2"/>
  <c r="H110" i="2"/>
  <c r="P109" i="2"/>
  <c r="L109" i="2"/>
  <c r="K109" i="2"/>
  <c r="J109" i="2"/>
  <c r="I109" i="2"/>
  <c r="H109" i="2"/>
  <c r="L108" i="2"/>
  <c r="K108" i="2"/>
  <c r="J108" i="2"/>
  <c r="I108" i="2"/>
  <c r="H108" i="2"/>
  <c r="P107" i="2"/>
  <c r="L107" i="2"/>
  <c r="K107" i="2"/>
  <c r="J107" i="2"/>
  <c r="I107" i="2"/>
  <c r="H107" i="2"/>
  <c r="L106" i="2"/>
  <c r="K106" i="2"/>
  <c r="J106" i="2"/>
  <c r="I106" i="2"/>
  <c r="H106" i="2"/>
  <c r="P105" i="2"/>
  <c r="L105" i="2"/>
  <c r="K105" i="2"/>
  <c r="J105" i="2"/>
  <c r="I105" i="2"/>
  <c r="H105" i="2"/>
  <c r="L104" i="2"/>
  <c r="K104" i="2"/>
  <c r="J104" i="2"/>
  <c r="I104" i="2"/>
  <c r="H104" i="2"/>
  <c r="P103" i="2"/>
  <c r="L103" i="2"/>
  <c r="K103" i="2"/>
  <c r="J103" i="2"/>
  <c r="I103" i="2"/>
  <c r="H103" i="2"/>
  <c r="L102" i="2"/>
  <c r="K102" i="2"/>
  <c r="J102" i="2"/>
  <c r="I102" i="2"/>
  <c r="H102" i="2"/>
  <c r="P101" i="2"/>
  <c r="L101" i="2"/>
  <c r="K101" i="2"/>
  <c r="J101" i="2"/>
  <c r="I101" i="2"/>
  <c r="H101" i="2"/>
  <c r="L100" i="2"/>
  <c r="K100" i="2"/>
  <c r="J100" i="2"/>
  <c r="I100" i="2"/>
  <c r="H100" i="2"/>
  <c r="P99" i="2"/>
  <c r="L99" i="2"/>
  <c r="K99" i="2"/>
  <c r="J99" i="2"/>
  <c r="I99" i="2"/>
  <c r="H99" i="2"/>
  <c r="L98" i="2"/>
  <c r="K98" i="2"/>
  <c r="J98" i="2"/>
  <c r="I98" i="2"/>
  <c r="H98" i="2"/>
  <c r="P97" i="2"/>
  <c r="L97" i="2"/>
  <c r="K97" i="2"/>
  <c r="J97" i="2"/>
  <c r="I97" i="2"/>
  <c r="H97" i="2"/>
  <c r="L96" i="2"/>
  <c r="K96" i="2"/>
  <c r="J96" i="2"/>
  <c r="I96" i="2"/>
  <c r="H96" i="2"/>
  <c r="P95" i="2"/>
  <c r="L95" i="2"/>
  <c r="K95" i="2"/>
  <c r="J95" i="2"/>
  <c r="I95" i="2"/>
  <c r="H95" i="2"/>
  <c r="L94" i="2"/>
  <c r="K94" i="2"/>
  <c r="J94" i="2"/>
  <c r="I94" i="2"/>
  <c r="H94" i="2"/>
  <c r="P93" i="2"/>
  <c r="L93" i="2"/>
  <c r="K93" i="2"/>
  <c r="J93" i="2"/>
  <c r="I93" i="2"/>
  <c r="H93" i="2"/>
  <c r="L92" i="2"/>
  <c r="K92" i="2"/>
  <c r="J92" i="2"/>
  <c r="I92" i="2"/>
  <c r="H92" i="2"/>
  <c r="P91" i="2"/>
  <c r="L91" i="2"/>
  <c r="K91" i="2"/>
  <c r="J91" i="2"/>
  <c r="I91" i="2"/>
  <c r="H91" i="2"/>
  <c r="L90" i="2"/>
  <c r="K90" i="2"/>
  <c r="J90" i="2"/>
  <c r="I90" i="2"/>
  <c r="H90" i="2"/>
  <c r="P89" i="2"/>
  <c r="L89" i="2"/>
  <c r="K89" i="2"/>
  <c r="J89" i="2"/>
  <c r="I89" i="2"/>
  <c r="H89" i="2"/>
  <c r="L88" i="2"/>
  <c r="K88" i="2"/>
  <c r="J88" i="2"/>
  <c r="I88" i="2"/>
  <c r="H88" i="2"/>
  <c r="P87" i="2"/>
  <c r="L87" i="2"/>
  <c r="K87" i="2"/>
  <c r="J87" i="2"/>
  <c r="I87" i="2"/>
  <c r="H87" i="2"/>
  <c r="L86" i="2"/>
  <c r="K86" i="2"/>
  <c r="J86" i="2"/>
  <c r="I86" i="2"/>
  <c r="H86" i="2"/>
  <c r="P85" i="2"/>
  <c r="L85" i="2"/>
  <c r="K85" i="2"/>
  <c r="J85" i="2"/>
  <c r="I85" i="2"/>
  <c r="H85" i="2"/>
  <c r="L84" i="2"/>
  <c r="K84" i="2"/>
  <c r="J84" i="2"/>
  <c r="I84" i="2"/>
  <c r="H84" i="2"/>
  <c r="P83" i="2"/>
  <c r="L83" i="2"/>
  <c r="K83" i="2"/>
  <c r="J83" i="2"/>
  <c r="I83" i="2"/>
  <c r="H83" i="2"/>
  <c r="L82" i="2"/>
  <c r="K82" i="2"/>
  <c r="J82" i="2"/>
  <c r="I82" i="2"/>
  <c r="H82" i="2"/>
  <c r="P81" i="2"/>
  <c r="L81" i="2"/>
  <c r="L194" i="2" s="1"/>
  <c r="K81" i="2"/>
  <c r="J81" i="2"/>
  <c r="J194" i="2" s="1"/>
  <c r="I81" i="2"/>
  <c r="I194" i="2" s="1"/>
  <c r="H81" i="2"/>
  <c r="H194" i="2" s="1"/>
  <c r="L80" i="2"/>
  <c r="K80" i="2"/>
  <c r="J80" i="2"/>
  <c r="I80" i="2"/>
  <c r="H80" i="2"/>
  <c r="P79" i="2"/>
  <c r="L79" i="2"/>
  <c r="K79" i="2"/>
  <c r="J79" i="2"/>
  <c r="I79" i="2"/>
  <c r="H79" i="2"/>
  <c r="L78" i="2"/>
  <c r="K78" i="2"/>
  <c r="K194" i="2" s="1"/>
  <c r="J78" i="2"/>
  <c r="I78" i="2"/>
  <c r="H78" i="2"/>
  <c r="P77" i="2"/>
  <c r="L77" i="2"/>
  <c r="K77" i="2"/>
  <c r="J77" i="2"/>
  <c r="I77" i="2"/>
  <c r="H77" i="2"/>
  <c r="B77" i="2"/>
  <c r="L76" i="2"/>
  <c r="L196" i="2" s="1"/>
  <c r="K76" i="2"/>
  <c r="K196" i="2" s="1"/>
  <c r="J76" i="2"/>
  <c r="J196" i="2" s="1"/>
  <c r="I76" i="2"/>
  <c r="H76" i="2"/>
  <c r="H196" i="2" s="1"/>
  <c r="L75" i="2"/>
  <c r="K75" i="2"/>
  <c r="J75" i="2"/>
  <c r="I75" i="2"/>
  <c r="H75" i="2"/>
  <c r="L74" i="2"/>
  <c r="K74" i="2"/>
  <c r="J74" i="2"/>
  <c r="I74" i="2"/>
  <c r="H74" i="2"/>
  <c r="L73" i="2"/>
  <c r="K73" i="2"/>
  <c r="J73" i="2"/>
  <c r="I73" i="2"/>
  <c r="H73" i="2"/>
  <c r="L72" i="2"/>
  <c r="K72" i="2"/>
  <c r="J72" i="2"/>
  <c r="I72" i="2"/>
  <c r="H72" i="2"/>
  <c r="L71" i="2"/>
  <c r="K71" i="2"/>
  <c r="J71" i="2"/>
  <c r="I71" i="2"/>
  <c r="H71" i="2"/>
  <c r="L70" i="2"/>
  <c r="K70" i="2"/>
  <c r="J70" i="2"/>
  <c r="I70" i="2"/>
  <c r="H70" i="2"/>
  <c r="L69" i="2"/>
  <c r="K69" i="2"/>
  <c r="J69" i="2"/>
  <c r="I69" i="2"/>
  <c r="H69" i="2"/>
  <c r="L68" i="2"/>
  <c r="K68" i="2"/>
  <c r="J68" i="2"/>
  <c r="I68" i="2"/>
  <c r="H68" i="2"/>
  <c r="L67" i="2"/>
  <c r="K67" i="2"/>
  <c r="J67" i="2"/>
  <c r="I67" i="2"/>
  <c r="H67" i="2"/>
  <c r="L66" i="2"/>
  <c r="K66" i="2"/>
  <c r="J66" i="2"/>
  <c r="I66" i="2"/>
  <c r="H66" i="2"/>
  <c r="L65" i="2"/>
  <c r="K65" i="2"/>
  <c r="J65" i="2"/>
  <c r="I65" i="2"/>
  <c r="H65" i="2"/>
  <c r="L64" i="2"/>
  <c r="K64" i="2"/>
  <c r="J64" i="2"/>
  <c r="I64" i="2"/>
  <c r="H64" i="2"/>
  <c r="L63" i="2"/>
  <c r="K63" i="2"/>
  <c r="J63" i="2"/>
  <c r="I63" i="2"/>
  <c r="H63" i="2"/>
  <c r="L62" i="2"/>
  <c r="K62" i="2"/>
  <c r="J62" i="2"/>
  <c r="I62" i="2"/>
  <c r="H62" i="2"/>
  <c r="L61" i="2"/>
  <c r="K61" i="2"/>
  <c r="J61" i="2"/>
  <c r="I61" i="2"/>
  <c r="H61" i="2"/>
  <c r="L60" i="2"/>
  <c r="K60" i="2"/>
  <c r="J60" i="2"/>
  <c r="I60" i="2"/>
  <c r="H60" i="2"/>
  <c r="L59" i="2"/>
  <c r="K59" i="2"/>
  <c r="J59" i="2"/>
  <c r="I59" i="2"/>
  <c r="H59" i="2"/>
  <c r="L58" i="2"/>
  <c r="K58" i="2"/>
  <c r="J58" i="2"/>
  <c r="I58" i="2"/>
  <c r="H58" i="2"/>
  <c r="L57" i="2"/>
  <c r="K57" i="2"/>
  <c r="J57" i="2"/>
  <c r="I57" i="2"/>
  <c r="H57" i="2"/>
  <c r="L56" i="2"/>
  <c r="K56" i="2"/>
  <c r="J56" i="2"/>
  <c r="I56" i="2"/>
  <c r="H56" i="2"/>
  <c r="L55" i="2"/>
  <c r="K55" i="2"/>
  <c r="J55" i="2"/>
  <c r="I55" i="2"/>
  <c r="H55" i="2"/>
  <c r="L54" i="2"/>
  <c r="K54" i="2"/>
  <c r="J54" i="2"/>
  <c r="I54" i="2"/>
  <c r="H54" i="2"/>
  <c r="L53" i="2"/>
  <c r="K53" i="2"/>
  <c r="J53" i="2"/>
  <c r="I53" i="2"/>
  <c r="H53" i="2"/>
  <c r="L52" i="2"/>
  <c r="K52" i="2"/>
  <c r="J52" i="2"/>
  <c r="I52" i="2"/>
  <c r="H52" i="2"/>
  <c r="L51" i="2"/>
  <c r="K51" i="2"/>
  <c r="J51" i="2"/>
  <c r="I51" i="2"/>
  <c r="H51" i="2"/>
  <c r="L50" i="2"/>
  <c r="K50" i="2"/>
  <c r="J50" i="2"/>
  <c r="I50" i="2"/>
  <c r="H50" i="2"/>
  <c r="L49" i="2"/>
  <c r="K49" i="2"/>
  <c r="J49" i="2"/>
  <c r="I49" i="2"/>
  <c r="H49" i="2"/>
  <c r="L48" i="2"/>
  <c r="K48" i="2"/>
  <c r="J48" i="2"/>
  <c r="I48" i="2"/>
  <c r="H48" i="2"/>
  <c r="L47" i="2"/>
  <c r="K47" i="2"/>
  <c r="J47" i="2"/>
  <c r="I47" i="2"/>
  <c r="H47" i="2"/>
  <c r="L46" i="2"/>
  <c r="K46" i="2"/>
  <c r="J46" i="2"/>
  <c r="I46" i="2"/>
  <c r="H46" i="2"/>
  <c r="L45" i="2"/>
  <c r="K45" i="2"/>
  <c r="J45" i="2"/>
  <c r="I45" i="2"/>
  <c r="H45" i="2"/>
  <c r="L44" i="2"/>
  <c r="K44" i="2"/>
  <c r="J44" i="2"/>
  <c r="I44" i="2"/>
  <c r="H44" i="2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K24" i="2"/>
  <c r="K193" i="2" s="1"/>
  <c r="K192" i="2" s="1"/>
  <c r="J24" i="2"/>
  <c r="J193" i="2" s="1"/>
  <c r="I24" i="2"/>
  <c r="H24" i="2"/>
  <c r="L23" i="2"/>
  <c r="L189" i="2" s="1"/>
  <c r="K23" i="2"/>
  <c r="K189" i="2" s="1"/>
  <c r="J23" i="2"/>
  <c r="J189" i="2" s="1"/>
  <c r="I23" i="2"/>
  <c r="I189" i="2" s="1"/>
  <c r="H23" i="2"/>
  <c r="H189" i="2" s="1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L16" i="2"/>
  <c r="K16" i="2"/>
  <c r="J16" i="2"/>
  <c r="I16" i="2"/>
  <c r="H16" i="2"/>
  <c r="L15" i="2"/>
  <c r="K15" i="2"/>
  <c r="J15" i="2"/>
  <c r="I15" i="2"/>
  <c r="H15" i="2"/>
  <c r="L14" i="2"/>
  <c r="K14" i="2"/>
  <c r="J14" i="2"/>
  <c r="I14" i="2"/>
  <c r="H14" i="2"/>
  <c r="L13" i="2"/>
  <c r="K13" i="2"/>
  <c r="J13" i="2"/>
  <c r="I13" i="2"/>
  <c r="H13" i="2"/>
  <c r="L12" i="2"/>
  <c r="K12" i="2"/>
  <c r="J12" i="2"/>
  <c r="I12" i="2"/>
  <c r="H12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J195" i="2" l="1"/>
  <c r="J197" i="2" s="1"/>
  <c r="J192" i="2"/>
  <c r="H195" i="2"/>
  <c r="H197" i="2" s="1"/>
  <c r="L195" i="2"/>
  <c r="L197" i="2" s="1"/>
  <c r="H193" i="2"/>
  <c r="H192" i="2" s="1"/>
  <c r="L193" i="2"/>
  <c r="L192" i="2" s="1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I193" i="2"/>
  <c r="I192" i="2" s="1"/>
  <c r="K195" i="2"/>
  <c r="K197" i="2" s="1"/>
  <c r="I196" i="2"/>
  <c r="P78" i="2"/>
  <c r="P80" i="2"/>
  <c r="P82" i="2"/>
  <c r="P84" i="2"/>
  <c r="P86" i="2"/>
  <c r="P88" i="2"/>
  <c r="P90" i="2"/>
  <c r="P92" i="2"/>
  <c r="P94" i="2"/>
  <c r="P96" i="2"/>
  <c r="P98" i="2"/>
  <c r="P100" i="2"/>
  <c r="P102" i="2"/>
  <c r="P104" i="2"/>
  <c r="P106" i="2"/>
  <c r="P108" i="2"/>
  <c r="P110" i="2"/>
  <c r="P112" i="2"/>
  <c r="P114" i="2"/>
  <c r="P116" i="2"/>
  <c r="P118" i="2"/>
  <c r="P120" i="2"/>
  <c r="P122" i="2"/>
  <c r="P124" i="2"/>
  <c r="P126" i="2"/>
  <c r="P128" i="2"/>
  <c r="P130" i="2"/>
  <c r="P132" i="2"/>
  <c r="P134" i="2"/>
  <c r="P136" i="2"/>
  <c r="P138" i="2"/>
  <c r="P140" i="2"/>
  <c r="P142" i="2"/>
  <c r="P144" i="2"/>
  <c r="P146" i="2"/>
  <c r="P148" i="2"/>
  <c r="P150" i="2"/>
  <c r="P152" i="2"/>
  <c r="P154" i="2"/>
  <c r="P156" i="2"/>
  <c r="P158" i="2"/>
  <c r="P160" i="2"/>
  <c r="P162" i="2"/>
  <c r="P164" i="2"/>
  <c r="P166" i="2"/>
  <c r="P168" i="2"/>
  <c r="P170" i="2"/>
  <c r="P172" i="2"/>
  <c r="P174" i="2"/>
  <c r="P176" i="2"/>
  <c r="P178" i="2"/>
  <c r="P180" i="2"/>
  <c r="P182" i="2"/>
  <c r="P184" i="2"/>
  <c r="P186" i="2"/>
  <c r="P188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I195" i="2" l="1"/>
  <c r="I197" i="2" s="1"/>
  <c r="D29" i="1" l="1"/>
  <c r="D31" i="1"/>
  <c r="D7" i="1"/>
  <c r="D8" i="1"/>
  <c r="B30" i="1"/>
  <c r="B10" i="1"/>
  <c r="G24" i="1" l="1"/>
  <c r="D24" i="1"/>
  <c r="G33" i="1"/>
  <c r="G32" i="1"/>
  <c r="G30" i="1"/>
  <c r="G23" i="1" l="1"/>
  <c r="G22" i="1"/>
  <c r="G21" i="1"/>
  <c r="G20" i="1"/>
  <c r="G19" i="1"/>
  <c r="G16" i="1"/>
  <c r="D16" i="1"/>
  <c r="D13" i="1"/>
  <c r="B13" i="1"/>
  <c r="B12" i="1"/>
  <c r="G37" i="1"/>
  <c r="D37" i="1"/>
  <c r="G36" i="1"/>
  <c r="D36" i="1"/>
  <c r="G35" i="1"/>
  <c r="D35" i="1"/>
  <c r="G34" i="1"/>
  <c r="D34" i="1"/>
  <c r="D23" i="1" l="1"/>
  <c r="D20" i="1"/>
  <c r="D21" i="1"/>
  <c r="D19" i="1"/>
  <c r="D22" i="1"/>
  <c r="G12" i="1"/>
  <c r="D12" i="1"/>
  <c r="G38" i="1"/>
  <c r="D38" i="1"/>
  <c r="G9" i="1"/>
  <c r="D9" i="1"/>
  <c r="D5" i="1"/>
  <c r="G4" i="1"/>
  <c r="D4" i="1"/>
  <c r="B4" i="1"/>
  <c r="D42" i="1" l="1"/>
  <c r="D33" i="1"/>
  <c r="D30" i="1"/>
  <c r="D32" i="1"/>
  <c r="G40" i="1"/>
  <c r="D10" i="1"/>
  <c r="G10" i="1"/>
  <c r="G42" i="1"/>
  <c r="D40" i="1"/>
  <c r="G41" i="1"/>
  <c r="D41" i="1"/>
  <c r="G43" i="1"/>
  <c r="D43" i="1"/>
  <c r="G39" i="1"/>
</calcChain>
</file>

<file path=xl/comments1.xml><?xml version="1.0" encoding="utf-8"?>
<comments xmlns="http://schemas.openxmlformats.org/spreadsheetml/2006/main">
  <authors>
    <author>Glynn Tonsor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4.21.15.  "Current prices" are from that file as well at this point.
I've also converted everything (see if statement) to $/lb basis for easier sumproduct process in Feed Cost lines of each enterprise budget...</t>
        </r>
      </text>
    </comment>
    <comment ref="E19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4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4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>
  <authors>
    <author>Glynn Tonsor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</commentList>
</comments>
</file>

<file path=xl/sharedStrings.xml><?xml version="1.0" encoding="utf-8"?>
<sst xmlns="http://schemas.openxmlformats.org/spreadsheetml/2006/main" count="1218" uniqueCount="358">
  <si>
    <t>Current Prices</t>
  </si>
  <si>
    <t>One Year Out Prices</t>
  </si>
  <si>
    <t>Five Years Out Prices</t>
  </si>
  <si>
    <t>(Nov. 2014 USDA)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</si>
  <si>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</si>
  <si>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</si>
  <si>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</si>
  <si>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</si>
  <si>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</si>
  <si>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</si>
  <si>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</si>
  <si>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</si>
  <si>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</si>
  <si>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</si>
  <si>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</si>
  <si>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</si>
  <si>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</si>
  <si>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</si>
  <si>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</si>
  <si>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</si>
  <si>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</si>
  <si>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</si>
  <si>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</si>
  <si>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</si>
  <si>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</si>
  <si>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</si>
  <si>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</si>
  <si>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</si>
  <si>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</si>
  <si>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</si>
  <si>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</si>
  <si>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</si>
  <si>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</si>
  <si>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</si>
  <si>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</si>
  <si>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</si>
  <si>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</si>
  <si>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</si>
  <si>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</si>
  <si>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</si>
  <si>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</si>
  <si>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</si>
  <si>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</si>
  <si>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</si>
  <si>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Steer Calves (per hd)</t>
  </si>
  <si>
    <t>Dairy Heifer Calves (per hd)</t>
  </si>
  <si>
    <t>Dairy Cull cow (per cwt)</t>
  </si>
  <si>
    <t>Cull Replacement Heifer (per cwt)</t>
  </si>
  <si>
    <t>Cull Yearling Heifer (per cwt)</t>
  </si>
  <si>
    <t>Heifer Calf Price ($/cwt)</t>
  </si>
  <si>
    <t>Steer Calves Price ($/cwt)</t>
  </si>
  <si>
    <t>Feeder Steers ($/cwt)</t>
  </si>
  <si>
    <t>5-area Fed Cattle ($/cwt)</t>
  </si>
  <si>
    <t>Beef Cull cow ($/cwt)</t>
  </si>
  <si>
    <t>SWINE RATIONS TO SET FEED COSTS</t>
  </si>
  <si>
    <t>Ingredient</t>
  </si>
  <si>
    <t>Usage per pig, lb</t>
  </si>
  <si>
    <t>Total Useage (lbs per pig) by Production Phase/Type</t>
  </si>
  <si>
    <t>Price</t>
  </si>
  <si>
    <t>Unit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</si>
  <si>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</si>
  <si>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</si>
  <si>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</si>
  <si>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</si>
  <si>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</si>
  <si>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</si>
  <si>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</si>
  <si>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</si>
  <si>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</si>
  <si>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</si>
  <si>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</si>
  <si>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</si>
  <si>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</si>
  <si>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</si>
  <si>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</si>
  <si>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</si>
  <si>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</si>
  <si>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</si>
  <si>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</si>
  <si>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</si>
  <si>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</si>
  <si>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</si>
  <si>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</si>
  <si>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</si>
  <si>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</si>
  <si>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</si>
  <si>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$/bu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</si>
  <si>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</si>
  <si>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</si>
  <si>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</si>
  <si>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</si>
  <si>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</si>
  <si>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</si>
  <si>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</si>
  <si>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</si>
  <si>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</si>
  <si>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</si>
  <si>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</si>
  <si>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</si>
  <si>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</si>
  <si>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</si>
  <si>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</si>
  <si>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</si>
  <si>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</si>
  <si>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</si>
  <si>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</si>
  <si>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</si>
  <si>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</si>
  <si>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</si>
  <si>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</si>
  <si>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</si>
  <si>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</si>
  <si>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</si>
  <si>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</si>
  <si>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</si>
  <si>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</si>
  <si>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</si>
  <si>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</si>
  <si>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</si>
  <si>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</si>
  <si>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</si>
  <si>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</si>
  <si>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</si>
  <si>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</si>
  <si>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</si>
  <si>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</si>
  <si>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</si>
  <si>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</si>
  <si>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</si>
  <si>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</si>
  <si>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</si>
  <si>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</si>
  <si>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</si>
  <si>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</si>
  <si>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</si>
  <si>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</si>
  <si>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</si>
  <si>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</si>
  <si>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</si>
  <si>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</si>
  <si>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</si>
  <si>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</si>
  <si>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</si>
  <si>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</si>
  <si>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</si>
  <si>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</si>
  <si>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</si>
  <si>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</si>
  <si>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</si>
  <si>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</si>
  <si>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</si>
  <si>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</si>
  <si>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</si>
  <si>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</si>
  <si>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</si>
  <si>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</si>
  <si>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</si>
  <si>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</si>
  <si>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</si>
  <si>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</si>
  <si>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</si>
  <si>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</si>
  <si>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</si>
  <si>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</si>
  <si>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</si>
  <si>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</si>
  <si>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</si>
  <si>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</si>
  <si>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</si>
  <si>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</si>
  <si>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</si>
  <si>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</si>
  <si>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</si>
  <si>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</si>
  <si>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</si>
  <si>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</si>
  <si>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</si>
  <si>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</si>
  <si>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</si>
  <si>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</si>
  <si>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</si>
  <si>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</si>
  <si>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</si>
  <si>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</si>
  <si>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</si>
  <si>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</si>
  <si>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</si>
  <si>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</si>
  <si>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</si>
  <si>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</si>
  <si>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</si>
  <si>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</si>
  <si>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</si>
  <si>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</si>
  <si>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</si>
  <si>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</si>
  <si>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</si>
  <si>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</si>
  <si>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</si>
  <si>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</si>
  <si>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</si>
  <si>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</si>
  <si>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</si>
  <si>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</si>
  <si>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</si>
  <si>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</si>
  <si>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</si>
  <si>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</si>
  <si>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</si>
  <si>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</si>
  <si>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</si>
  <si>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</si>
  <si>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</si>
  <si>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</si>
  <si>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</si>
  <si>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</si>
  <si>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</si>
  <si>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</si>
  <si>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</si>
  <si>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</si>
  <si>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</si>
  <si>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</si>
  <si>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</si>
  <si>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</si>
  <si>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</si>
  <si>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</si>
  <si>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</si>
  <si>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</si>
  <si>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</si>
  <si>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</si>
  <si>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</si>
  <si>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</si>
  <si>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</si>
  <si>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</si>
  <si>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</si>
  <si>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$/lb: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</si>
  <si>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</si>
  <si>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</si>
  <si>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</si>
  <si>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</si>
  <si>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</si>
  <si>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</si>
  <si>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</si>
  <si>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</si>
  <si>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</si>
  <si>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</si>
  <si>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</si>
  <si>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</si>
  <si>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</si>
  <si>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</si>
  <si>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</si>
  <si>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</si>
  <si>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</si>
  <si>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</si>
  <si>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Adjusted of Feeder Steer Price (adds $8.2648)</t>
  </si>
  <si>
    <t>Will update automatically</t>
  </si>
  <si>
    <t>Beef</t>
  </si>
  <si>
    <t>Steer Calf Price</t>
  </si>
  <si>
    <t>Adjusted of Feeder Steer Price (adds $25.7096)</t>
  </si>
  <si>
    <t>Feeder Steers</t>
  </si>
  <si>
    <t>Use largest market reported, 700-800 pound steer</t>
  </si>
  <si>
    <t>Beef, Dairy</t>
  </si>
  <si>
    <t>5-area Fed Cattle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</si>
  <si>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</si>
  <si>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</si>
  <si>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</si>
  <si>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</si>
  <si>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</si>
  <si>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</si>
  <si>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</si>
  <si>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</si>
  <si>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</si>
  <si>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</si>
  <si>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</si>
  <si>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</si>
  <si>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</si>
  <si>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</si>
  <si>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</si>
  <si>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</si>
  <si>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</si>
  <si>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</si>
  <si>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</si>
  <si>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</si>
  <si>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</si>
  <si>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</si>
  <si>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</si>
  <si>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</si>
  <si>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</si>
  <si>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</si>
  <si>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</si>
  <si>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</si>
  <si>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</si>
  <si>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</si>
  <si>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</si>
  <si>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</si>
  <si>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</si>
  <si>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</si>
  <si>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</si>
  <si>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</si>
  <si>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</si>
  <si>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</si>
  <si>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</si>
  <si>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</si>
  <si>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</si>
  <si>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</si>
  <si>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</si>
  <si>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</si>
  <si>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</si>
  <si>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</si>
  <si>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</si>
  <si>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</si>
  <si>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</si>
  <si>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</si>
  <si>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</si>
  <si>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</si>
  <si>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Adjusts off of Hog and Corn prices (=71.04265+0.110645*Market Hog-5.49985*Corn Price in bushels</t>
  </si>
  <si>
    <t>Adjusts off of Hog and Corn prices (=63.71119+0.934748*Market Hog-9.62831* Corn Price in bushels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</si>
  <si>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</si>
  <si>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</si>
  <si>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</si>
  <si>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</si>
  <si>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</si>
  <si>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</si>
  <si>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</si>
  <si>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</si>
  <si>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</si>
  <si>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</si>
  <si>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Adjusts off of Feeder Steer Price (=168.001+9.873*Feeder Steer Price)</t>
  </si>
  <si>
    <t>Adjusts off of Feeder Steer Price (=-200.713+2.724*Feeder Steer Price)</t>
  </si>
  <si>
    <t>Adjusts off of Feeder Steer Price (=67.142+1.362*Feeder Steer Price)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</si>
  <si>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</si>
  <si>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</si>
  <si>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</si>
  <si>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</si>
  <si>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</si>
  <si>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</si>
  <si>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</si>
  <si>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</si>
  <si>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</si>
  <si>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</si>
  <si>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</si>
  <si>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</si>
  <si>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</si>
  <si>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Adjusts off of Hog and Corn prices (=71.04265+0.110645*Market Hog-5.49985* Corn Price in bushels</t>
  </si>
  <si>
    <t>Adjusts off of Hog and Corn prices (=63.71119+0.934748*Market Hog-9.62831)* Corn Price in bushels</t>
  </si>
  <si>
    <t>Market Hog Price change imposed (5-year out Market Hog/Current Market Hog)*Current Cull sow price</t>
  </si>
  <si>
    <t>Market Hog Price change imposed (5-year out Market Hog/Current Market Hog)*Current Replacement gilt price</t>
  </si>
  <si>
    <t>Adjust off of Steer Calf price (=Current Heifer Calf price/Current Steer Calf Price)*5-year out Steer Calf Price</t>
  </si>
  <si>
    <t>Adjust off of Fed Cattle price (=5-year out Fed Cattle/Current Fed Cattle)*Current Cull Cow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</si>
  <si>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</si>
  <si>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</si>
  <si>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</si>
  <si>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</si>
  <si>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</si>
  <si>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</si>
  <si>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LMIC spreadsheet “wkancatl”, discounted by $8</t>
  </si>
  <si>
    <t>(as of December 1, 2015)</t>
  </si>
  <si>
    <t>LMIC spreadsheet for Milk Prices by State, Kansas All Milk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</si>
</sst>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_(&quot;$&quot;* #,##0.0_);_(&quot;$&quot;* \(#,##0.0\);_(&quot;$&quot;* &quot;-&quot;??_);_(@_)"/>
    <numFmt numFmtId="168" formatCode="_(&quot;$&quot;* #,##0.000_);_(&quot;$&quot;* \(#,##0.0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7" fontId="0" fillId="8" borderId="1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8" fontId="0" fillId="8" borderId="1" xfId="1" applyNumberFormat="1" applyFont="1" applyFill="1" applyBorder="1" applyAlignment="1" applyProtection="1">
      <alignment horizontal="center"/>
      <protection locked="0"/>
    </xf>
    <xf numFmtId="44" fontId="0" fillId="8" borderId="2" xfId="1" applyNumberFormat="1" applyFont="1" applyFill="1" applyBorder="1" applyAlignment="1" applyProtection="1">
      <alignment horizontal="center"/>
      <protection locked="0"/>
    </xf>
    <xf numFmtId="168" fontId="0" fillId="8" borderId="2" xfId="1" applyNumberFormat="1" applyFont="1" applyFill="1" applyBorder="1" applyAlignment="1" applyProtection="1">
      <alignment horizontal="center"/>
      <protection locked="0"/>
    </xf>
    <xf numFmtId="168" fontId="0" fillId="8" borderId="0" xfId="1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>
      <alignment horizontal="center"/>
    </xf>
    <xf numFmtId="2" fontId="0" fillId="0" borderId="0" xfId="0" applyNumberFormat="1"/>
    <xf numFmtId="43" fontId="0" fillId="0" borderId="1" xfId="4" applyFont="1" applyBorder="1"/>
    <xf numFmtId="0" fontId="0" fillId="0" borderId="1" xfId="0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4" xfId="2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5">
    <cellStyle name="Comma" xfId="4" builtinId="3"/>
    <cellStyle name="Currency" xfId="1" builtinId="4"/>
    <cellStyle name="Hyperlink" xfId="2" builtinId="8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lsdethanol.pdf" TargetMode="External"/><Relationship Id="rId3" Type="http://schemas.openxmlformats.org/officeDocument/2006/relationships/hyperlink" Target="http://www.ams.usda.gov/mnreports/nw_ls255.txt" TargetMode="External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sj_gr210.txt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lspdfss.pdf" TargetMode="External"/><Relationship Id="rId11" Type="http://schemas.openxmlformats.org/officeDocument/2006/relationships/hyperlink" Target="http://www.ams.usda.gov/mnreports/sj_gr851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ams.usda.gov/mnreports/dc_gr310.txt" TargetMode="External"/><Relationship Id="rId10" Type="http://schemas.openxmlformats.org/officeDocument/2006/relationships/hyperlink" Target="http://www.ams.usda.gov/mnreports/sj_gr851.txt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jc_ls130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4"/>
  <sheetViews>
    <sheetView tabSelected="1" zoomScaleNormal="100" workbookViewId="0">
      <selection activeCell="J14" sqref="J14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356</v>
      </c>
      <c r="C5" s="3"/>
      <c r="D5" s="4" t="str">
        <f>B5</f>
        <v>(as of December 1, 2015)</v>
      </c>
      <c r="E5" s="5"/>
      <c r="G5" s="15" t="s">
        <v>3</v>
      </c>
      <c r="H5" s="11"/>
    </row>
    <row r="6" spans="1:11">
      <c r="A6" t="s">
        <v>16</v>
      </c>
      <c r="B6" s="16">
        <v>40.36</v>
      </c>
      <c r="C6" s="17"/>
      <c r="D6" s="18">
        <f>B6+((61.8-58.425)*0.74)</f>
        <v>42.857500000000002</v>
      </c>
      <c r="E6" s="19"/>
      <c r="F6" s="20"/>
      <c r="G6" s="21">
        <v>52.07</v>
      </c>
      <c r="H6" s="11"/>
      <c r="I6" s="10"/>
      <c r="J6" s="10"/>
    </row>
    <row r="7" spans="1:11">
      <c r="A7" t="s">
        <v>17</v>
      </c>
      <c r="B7" s="16">
        <v>37.15</v>
      </c>
      <c r="C7" s="17"/>
      <c r="D7" s="38">
        <f>71.04265+0.110645*D6-5.49985*D26</f>
        <v>53.422227987499987</v>
      </c>
      <c r="E7" s="22"/>
      <c r="F7" s="23"/>
      <c r="G7" s="41">
        <f>71.04265+0.110645*G6-5.49985*G26</f>
        <v>57.279467650000001</v>
      </c>
      <c r="H7" s="11"/>
      <c r="I7" s="10"/>
      <c r="J7" s="10"/>
    </row>
    <row r="8" spans="1:11">
      <c r="A8" t="s">
        <v>24</v>
      </c>
      <c r="B8" s="16">
        <v>46.7</v>
      </c>
      <c r="C8" s="17"/>
      <c r="D8" s="38">
        <f>63.71119+0.934748*D6-9.62831*D26</f>
        <v>64.623443949999995</v>
      </c>
      <c r="E8" s="22"/>
      <c r="F8" s="23"/>
      <c r="G8" s="41">
        <f>63.71119+0.934748*G6-9.62831*G26</f>
        <v>78.203017860000017</v>
      </c>
      <c r="H8" s="11"/>
      <c r="I8" s="10"/>
      <c r="J8" s="10"/>
    </row>
    <row r="9" spans="1:11">
      <c r="A9" t="s">
        <v>18</v>
      </c>
      <c r="B9" s="16">
        <v>41.83</v>
      </c>
      <c r="C9" s="17"/>
      <c r="D9" s="38">
        <f>B9*(D6/B6)</f>
        <v>44.418464444995045</v>
      </c>
      <c r="E9" s="22"/>
      <c r="F9" s="23"/>
      <c r="G9" s="41">
        <f>B9*(G6/B6)</f>
        <v>53.966503964321113</v>
      </c>
      <c r="H9" s="11"/>
      <c r="I9" s="10"/>
      <c r="J9" s="10"/>
      <c r="K9" s="10"/>
    </row>
    <row r="10" spans="1:11">
      <c r="A10" t="s">
        <v>19</v>
      </c>
      <c r="B10" s="37">
        <f>B6*2.75+75</f>
        <v>185.99</v>
      </c>
      <c r="C10" s="17"/>
      <c r="D10" s="38">
        <f>B10*(D6/B6)</f>
        <v>197.49916811199208</v>
      </c>
      <c r="E10" s="22"/>
      <c r="F10" s="23"/>
      <c r="G10" s="41">
        <f>B10*(G6/B6)</f>
        <v>239.95290634291382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49</v>
      </c>
      <c r="B12" s="37">
        <f>B14+8.2648</f>
        <v>189.01480000000001</v>
      </c>
      <c r="C12" s="35"/>
      <c r="D12" s="38">
        <f>D14+8.2648</f>
        <v>183.53980000000001</v>
      </c>
      <c r="E12" s="22"/>
      <c r="F12" s="23"/>
      <c r="G12" s="41">
        <f>(B12/B13)*G13</f>
        <v>217.07534340665507</v>
      </c>
      <c r="H12" s="11"/>
      <c r="I12" s="10"/>
      <c r="J12" s="10"/>
    </row>
    <row r="13" spans="1:11">
      <c r="A13" t="s">
        <v>50</v>
      </c>
      <c r="B13" s="37">
        <f>B14+25.7096491</f>
        <v>206.45964910000001</v>
      </c>
      <c r="C13" s="35"/>
      <c r="D13" s="38">
        <f>D14+25.7096491</f>
        <v>200.98464910000001</v>
      </c>
      <c r="E13" s="22"/>
      <c r="F13" s="23"/>
      <c r="G13" s="21">
        <v>237.11</v>
      </c>
      <c r="H13" s="11"/>
      <c r="I13" s="10"/>
      <c r="J13" s="10"/>
    </row>
    <row r="14" spans="1:11">
      <c r="A14" t="s">
        <v>51</v>
      </c>
      <c r="B14" s="16">
        <v>180.75</v>
      </c>
      <c r="C14" s="24"/>
      <c r="D14" s="18">
        <f>B14-5.475</f>
        <v>175.27500000000001</v>
      </c>
      <c r="E14" s="19"/>
      <c r="F14" s="20"/>
      <c r="G14" s="21">
        <v>193.23</v>
      </c>
      <c r="H14" s="11"/>
      <c r="I14" s="10"/>
      <c r="J14" s="10"/>
    </row>
    <row r="15" spans="1:11">
      <c r="A15" t="s">
        <v>52</v>
      </c>
      <c r="B15" s="16">
        <v>126.34</v>
      </c>
      <c r="C15" s="17"/>
      <c r="D15" s="18">
        <f>B15+(124.075-130.05)</f>
        <v>120.36499999999999</v>
      </c>
      <c r="E15" s="19"/>
      <c r="F15" s="20"/>
      <c r="G15" s="21">
        <v>158.41999999999999</v>
      </c>
      <c r="H15" s="25"/>
      <c r="I15" s="10"/>
      <c r="J15" s="10"/>
    </row>
    <row r="16" spans="1:11">
      <c r="A16" t="s">
        <v>53</v>
      </c>
      <c r="B16" s="16">
        <v>75</v>
      </c>
      <c r="C16" s="24"/>
      <c r="D16" s="38">
        <f>B16*(D15/B15)</f>
        <v>71.453023587145793</v>
      </c>
      <c r="E16" s="22"/>
      <c r="F16" s="23"/>
      <c r="G16" s="41">
        <f>B16*(G15/B15)</f>
        <v>94.043849928763635</v>
      </c>
      <c r="H16" s="11"/>
      <c r="I16" s="10"/>
      <c r="J16" s="10"/>
    </row>
    <row r="17" spans="1:13">
      <c r="B17" s="16"/>
      <c r="C17" s="24"/>
      <c r="D17" s="18"/>
      <c r="E17" s="22"/>
      <c r="F17" s="23"/>
      <c r="G17" s="21"/>
      <c r="H17" s="11"/>
      <c r="I17" s="10"/>
      <c r="J17" s="10"/>
    </row>
    <row r="18" spans="1:13">
      <c r="A18" s="12" t="s">
        <v>22</v>
      </c>
      <c r="B18" s="16">
        <v>17.399999999999999</v>
      </c>
      <c r="C18" s="26"/>
      <c r="D18" s="18">
        <f>B18+(16.26-14.62)</f>
        <v>19.04</v>
      </c>
      <c r="E18" s="19"/>
      <c r="F18" s="20"/>
      <c r="G18" s="21">
        <v>18.05</v>
      </c>
      <c r="H18" s="11"/>
    </row>
    <row r="19" spans="1:13">
      <c r="A19" t="s">
        <v>42</v>
      </c>
      <c r="B19" s="16">
        <v>1825</v>
      </c>
      <c r="C19" s="26"/>
      <c r="D19" s="39">
        <f>ROUND(168.001+(9.873*D14),0)</f>
        <v>1898</v>
      </c>
      <c r="E19" s="27"/>
      <c r="F19" s="20"/>
      <c r="G19" s="41">
        <f>ROUND(168.001+(9.873*G14),0)</f>
        <v>2076</v>
      </c>
      <c r="H19" s="11"/>
    </row>
    <row r="20" spans="1:13">
      <c r="A20" t="s">
        <v>44</v>
      </c>
      <c r="B20" s="16">
        <v>365</v>
      </c>
      <c r="C20" s="26"/>
      <c r="D20" s="39">
        <f>ROUND(-200.713+(D14*2.724),0)</f>
        <v>277</v>
      </c>
      <c r="E20" s="19"/>
      <c r="F20" s="20"/>
      <c r="G20" s="80">
        <f>ROUND(-200.713+(2.724*G14),0)</f>
        <v>326</v>
      </c>
      <c r="H20" s="11"/>
    </row>
    <row r="21" spans="1:13">
      <c r="A21" t="s">
        <v>45</v>
      </c>
      <c r="B21" s="16">
        <v>410</v>
      </c>
      <c r="C21" s="26"/>
      <c r="D21" s="39">
        <f>ROUND(67.142+(1.362*D14),0)</f>
        <v>306</v>
      </c>
      <c r="E21" s="19"/>
      <c r="F21" s="20"/>
      <c r="G21" s="41">
        <f>ROUND(67.142+(1.362*G14),0)</f>
        <v>330</v>
      </c>
      <c r="H21" s="11"/>
    </row>
    <row r="22" spans="1:13">
      <c r="A22" t="s">
        <v>46</v>
      </c>
      <c r="B22" s="16">
        <v>62.5</v>
      </c>
      <c r="C22" s="24"/>
      <c r="D22" s="38">
        <f>ROUND(B22*D15/B15,0)</f>
        <v>60</v>
      </c>
      <c r="E22" s="19"/>
      <c r="F22" s="20"/>
      <c r="G22" s="41">
        <f>ROUND(B22*G15/B15,0)</f>
        <v>78</v>
      </c>
      <c r="H22" s="15"/>
      <c r="M22" s="13"/>
    </row>
    <row r="23" spans="1:13">
      <c r="A23" t="s">
        <v>47</v>
      </c>
      <c r="B23" s="37">
        <f>B15-10</f>
        <v>116.34</v>
      </c>
      <c r="C23" s="36"/>
      <c r="D23" s="39">
        <f>ROUND(D15-10,0)</f>
        <v>110</v>
      </c>
      <c r="E23" s="19"/>
      <c r="F23" s="20"/>
      <c r="G23" s="80">
        <f>ROUND(G15-10,0)</f>
        <v>148</v>
      </c>
      <c r="H23" s="15"/>
    </row>
    <row r="24" spans="1:13">
      <c r="A24" t="s">
        <v>48</v>
      </c>
      <c r="B24" s="16">
        <f>183.14-8</f>
        <v>175.14</v>
      </c>
      <c r="C24" s="20"/>
      <c r="D24" s="39">
        <f>ROUND(B24*D14/B14,0)</f>
        <v>170</v>
      </c>
      <c r="E24" s="19"/>
      <c r="F24" s="20"/>
      <c r="G24" s="80">
        <f>ROUND(B24*G14/B14,0)</f>
        <v>187</v>
      </c>
      <c r="H24" s="15"/>
    </row>
    <row r="25" spans="1:13">
      <c r="B25" s="20"/>
      <c r="C25" s="20"/>
      <c r="D25" s="20"/>
      <c r="E25" s="20"/>
      <c r="F25" s="20"/>
      <c r="G25" s="20"/>
    </row>
    <row r="26" spans="1:13">
      <c r="A26" t="s">
        <v>4</v>
      </c>
      <c r="B26" s="16">
        <v>3.77</v>
      </c>
      <c r="C26" s="17"/>
      <c r="D26" s="18">
        <f>B26+(3.946-3.65)</f>
        <v>4.0660000000000007</v>
      </c>
      <c r="E26" s="19"/>
      <c r="F26" s="20"/>
      <c r="G26" s="21">
        <v>3.55</v>
      </c>
    </row>
    <row r="27" spans="1:13">
      <c r="A27" t="s">
        <v>37</v>
      </c>
      <c r="B27" s="16">
        <v>8.8000000000000007</v>
      </c>
      <c r="C27" s="17"/>
      <c r="D27" s="18">
        <f>B27+(9.044-8.81)</f>
        <v>9.0340000000000007</v>
      </c>
      <c r="E27" s="19"/>
      <c r="F27" s="20"/>
      <c r="G27" s="21">
        <v>9.1999999999999993</v>
      </c>
      <c r="H27" s="25"/>
    </row>
    <row r="28" spans="1:13">
      <c r="A28" t="s">
        <v>25</v>
      </c>
      <c r="B28" s="16">
        <v>281.60000000000002</v>
      </c>
      <c r="C28" s="17"/>
      <c r="D28" s="18">
        <f>B28+(294.7-284.6)</f>
        <v>291.7</v>
      </c>
      <c r="E28" s="19"/>
      <c r="F28" s="20"/>
      <c r="G28" s="21">
        <v>326</v>
      </c>
    </row>
    <row r="29" spans="1:13">
      <c r="A29" t="s">
        <v>7</v>
      </c>
      <c r="B29" s="16">
        <v>147.5</v>
      </c>
      <c r="C29" s="17"/>
      <c r="D29" s="38">
        <f>(D26/B26)*B29</f>
        <v>159.08090185676394</v>
      </c>
      <c r="E29" s="19"/>
      <c r="F29" s="20"/>
      <c r="G29" s="41">
        <f>(G26/B26)*B29</f>
        <v>138.89257294429709</v>
      </c>
    </row>
    <row r="30" spans="1:13">
      <c r="A30" t="s">
        <v>10</v>
      </c>
      <c r="B30" s="37">
        <f>B26*8</f>
        <v>30.16</v>
      </c>
      <c r="C30" s="33"/>
      <c r="D30" s="38">
        <f>D26*8</f>
        <v>32.528000000000006</v>
      </c>
      <c r="E30" s="27"/>
      <c r="F30" s="20"/>
      <c r="G30" s="41">
        <f>G26*8</f>
        <v>28.4</v>
      </c>
      <c r="H30" s="15"/>
      <c r="I30" s="10"/>
      <c r="J30" s="10"/>
    </row>
    <row r="31" spans="1:13">
      <c r="A31" t="s">
        <v>11</v>
      </c>
      <c r="B31" s="16">
        <v>60</v>
      </c>
      <c r="C31" s="24"/>
      <c r="D31" s="38">
        <f>(D26/B26)*B31</f>
        <v>64.710875331564992</v>
      </c>
      <c r="E31" s="22"/>
      <c r="F31" s="23"/>
      <c r="G31" s="41">
        <f>(G26/B26)*B31</f>
        <v>56.49867374005305</v>
      </c>
      <c r="H31" s="11"/>
      <c r="I31" s="10"/>
      <c r="J31" s="10"/>
    </row>
    <row r="32" spans="1:13">
      <c r="A32" t="s">
        <v>13</v>
      </c>
      <c r="B32" s="16">
        <v>115</v>
      </c>
      <c r="C32" s="17"/>
      <c r="D32" s="38">
        <f>(D26/B26)*B32</f>
        <v>124.0291777188329</v>
      </c>
      <c r="E32" s="22"/>
      <c r="F32" s="23"/>
      <c r="G32" s="41">
        <f>(G26/B26)*B32</f>
        <v>108.28912466843501</v>
      </c>
      <c r="H32" s="11"/>
      <c r="I32" s="10"/>
      <c r="J32" s="10"/>
    </row>
    <row r="33" spans="1:11">
      <c r="A33" t="s">
        <v>39</v>
      </c>
      <c r="B33" s="16">
        <v>190</v>
      </c>
      <c r="C33" s="24"/>
      <c r="D33" s="38">
        <f>(D26/B26)*B33</f>
        <v>204.91777188328913</v>
      </c>
      <c r="E33" s="19"/>
      <c r="F33" s="20"/>
      <c r="G33" s="41">
        <f>(G26/B26)*B33</f>
        <v>178.91246684350131</v>
      </c>
      <c r="H33" s="11"/>
    </row>
    <row r="34" spans="1:11">
      <c r="A34" t="s">
        <v>14</v>
      </c>
      <c r="B34" s="16">
        <v>18.059999999999999</v>
      </c>
      <c r="C34" s="24"/>
      <c r="D34" s="38">
        <f>B34*1.02</f>
        <v>18.421199999999999</v>
      </c>
      <c r="E34" s="19"/>
      <c r="F34" s="20"/>
      <c r="G34" s="41">
        <f>B34*1.1</f>
        <v>19.866</v>
      </c>
      <c r="H34" s="11"/>
      <c r="I34" s="10"/>
      <c r="J34" s="10"/>
    </row>
    <row r="35" spans="1:11">
      <c r="A35" t="s">
        <v>15</v>
      </c>
      <c r="B35" s="16">
        <v>15</v>
      </c>
      <c r="C35" s="17"/>
      <c r="D35" s="38">
        <f>B35*1.02</f>
        <v>15.3</v>
      </c>
      <c r="E35" s="19"/>
      <c r="F35" s="20"/>
      <c r="G35" s="41">
        <f>B35*1.1</f>
        <v>16.5</v>
      </c>
      <c r="H35" s="11"/>
      <c r="I35" s="10"/>
      <c r="J35" s="10"/>
    </row>
    <row r="36" spans="1:11">
      <c r="A36" t="s">
        <v>40</v>
      </c>
      <c r="B36" s="34">
        <v>800</v>
      </c>
      <c r="C36" s="17"/>
      <c r="D36" s="40">
        <f>B36*1.02</f>
        <v>816</v>
      </c>
      <c r="E36" s="19"/>
      <c r="F36" s="20"/>
      <c r="G36" s="42">
        <f>B36*1.1</f>
        <v>880.00000000000011</v>
      </c>
      <c r="H36" s="11"/>
      <c r="I36" s="10"/>
      <c r="J36" s="10"/>
    </row>
    <row r="37" spans="1:11">
      <c r="A37" t="s">
        <v>41</v>
      </c>
      <c r="B37" s="16">
        <v>550</v>
      </c>
      <c r="C37" s="17"/>
      <c r="D37" s="38">
        <f>B37*1.02</f>
        <v>561</v>
      </c>
      <c r="E37" s="19"/>
      <c r="F37" s="20"/>
      <c r="G37" s="41">
        <f>B37*1.1</f>
        <v>605</v>
      </c>
      <c r="H37" s="11"/>
      <c r="I37" s="10"/>
      <c r="J37" s="10"/>
    </row>
    <row r="38" spans="1:11">
      <c r="A38" t="s">
        <v>38</v>
      </c>
      <c r="B38" s="16">
        <v>17</v>
      </c>
      <c r="C38" s="17"/>
      <c r="D38" s="38">
        <f>B38</f>
        <v>17</v>
      </c>
      <c r="E38" s="19"/>
      <c r="F38" s="20"/>
      <c r="G38" s="41">
        <f>B38</f>
        <v>17</v>
      </c>
      <c r="H38" s="11"/>
    </row>
    <row r="39" spans="1:11">
      <c r="A39" t="s">
        <v>26</v>
      </c>
      <c r="B39" s="16">
        <f>'Feed (2)_IDOtherIngValues'!H197</f>
        <v>0.44896403502804039</v>
      </c>
      <c r="C39" s="17"/>
      <c r="D39" s="38">
        <f>B39*$D$214</f>
        <v>0.45345367537832082</v>
      </c>
      <c r="E39" s="19"/>
      <c r="F39" s="20"/>
      <c r="G39" s="41">
        <f t="shared" ref="G39:G42" si="0">B39*$G$214</f>
        <v>0.4579433157286012</v>
      </c>
    </row>
    <row r="40" spans="1:11">
      <c r="A40" t="s">
        <v>27</v>
      </c>
      <c r="B40" s="16">
        <f>'Feed (2)_IDOtherIngValues'!I197</f>
        <v>0.3483308499475341</v>
      </c>
      <c r="C40" s="17"/>
      <c r="D40" s="38">
        <f t="shared" ref="D40:D42" si="1">B40*$D$214</f>
        <v>0.35181415844700947</v>
      </c>
      <c r="E40" s="19"/>
      <c r="F40" s="20"/>
      <c r="G40" s="41">
        <f t="shared" si="0"/>
        <v>0.35529746694648479</v>
      </c>
    </row>
    <row r="41" spans="1:11">
      <c r="A41" t="s">
        <v>28</v>
      </c>
      <c r="B41" s="16">
        <f>'Feed (2)_IDOtherIngValues'!J197</f>
        <v>0.472174561805218</v>
      </c>
      <c r="C41" s="17"/>
      <c r="D41" s="38">
        <f t="shared" si="1"/>
        <v>0.47689630742327016</v>
      </c>
      <c r="E41" s="19"/>
      <c r="F41" s="20"/>
      <c r="G41" s="41">
        <f t="shared" si="0"/>
        <v>0.48161805304132238</v>
      </c>
    </row>
    <row r="42" spans="1:11">
      <c r="A42" t="s">
        <v>29</v>
      </c>
      <c r="B42" s="16">
        <f>'Feed (2)_IDOtherIngValues'!K197</f>
        <v>0.58968382943070063</v>
      </c>
      <c r="C42" s="17"/>
      <c r="D42" s="38">
        <f t="shared" si="1"/>
        <v>0.59558066772500762</v>
      </c>
      <c r="E42" s="19"/>
      <c r="F42" s="20"/>
      <c r="G42" s="41">
        <f t="shared" si="0"/>
        <v>0.60147750601931471</v>
      </c>
    </row>
    <row r="43" spans="1:11">
      <c r="A43" t="s">
        <v>30</v>
      </c>
      <c r="B43" s="16">
        <f>'Feed (2)_IDOtherIngValues'!L197</f>
        <v>0.41448070442260443</v>
      </c>
      <c r="C43" s="17"/>
      <c r="D43" s="38">
        <f>B43*$D$214</f>
        <v>0.41862551146683047</v>
      </c>
      <c r="E43" s="19"/>
      <c r="F43" s="20"/>
      <c r="G43" s="41">
        <f>B43*$G$214</f>
        <v>0.42277031851105651</v>
      </c>
    </row>
    <row r="45" spans="1:11" hidden="1">
      <c r="A45" s="28" t="s">
        <v>31</v>
      </c>
      <c r="B45" s="29"/>
      <c r="C45" s="29"/>
      <c r="D45" s="29"/>
      <c r="E45" s="29"/>
      <c r="F45" s="29"/>
      <c r="G45" s="29"/>
      <c r="H45" s="29"/>
      <c r="I45" s="29"/>
    </row>
    <row r="46" spans="1:11" hidden="1">
      <c r="A46" t="s">
        <v>85</v>
      </c>
      <c r="B46" s="30">
        <v>6.3303571428571431E-2</v>
      </c>
      <c r="C46" s="29" t="s">
        <v>5</v>
      </c>
      <c r="D46" s="30">
        <f>B46*$D$214</f>
        <v>6.3936607142857149E-2</v>
      </c>
      <c r="E46" s="29"/>
      <c r="F46" s="29"/>
      <c r="G46" s="30">
        <f>B46*$G$214</f>
        <v>6.4569642857142867E-2</v>
      </c>
      <c r="H46" s="25" t="s">
        <v>23</v>
      </c>
      <c r="I46" s="31" t="s">
        <v>32</v>
      </c>
      <c r="K46" s="13"/>
    </row>
    <row r="47" spans="1:11" hidden="1">
      <c r="A47" t="s">
        <v>143</v>
      </c>
      <c r="B47" s="30"/>
      <c r="C47" s="29" t="s">
        <v>6</v>
      </c>
      <c r="D47" s="30">
        <f t="shared" ref="D47:D101" si="2">B47*$D$214</f>
        <v>0</v>
      </c>
      <c r="E47" s="29"/>
      <c r="F47" s="29"/>
      <c r="G47" s="30">
        <f t="shared" ref="G47:G101" si="3">B47*$G$214</f>
        <v>0</v>
      </c>
      <c r="I47" s="31" t="s">
        <v>32</v>
      </c>
    </row>
    <row r="48" spans="1:11" hidden="1">
      <c r="A48" t="s">
        <v>144</v>
      </c>
      <c r="B48" s="30"/>
      <c r="C48" s="29" t="s">
        <v>8</v>
      </c>
      <c r="D48" s="30">
        <f t="shared" si="2"/>
        <v>0</v>
      </c>
      <c r="E48" s="29"/>
      <c r="F48" s="29"/>
      <c r="G48" s="30">
        <f t="shared" si="3"/>
        <v>0</v>
      </c>
      <c r="I48" s="31" t="s">
        <v>32</v>
      </c>
    </row>
    <row r="49" spans="1:9" hidden="1">
      <c r="A49" t="s">
        <v>145</v>
      </c>
      <c r="B49" s="30"/>
      <c r="C49" s="29">
        <v>0</v>
      </c>
      <c r="D49" s="30">
        <f t="shared" si="2"/>
        <v>0</v>
      </c>
      <c r="E49" s="29"/>
      <c r="F49" s="29"/>
      <c r="G49" s="30">
        <f t="shared" si="3"/>
        <v>0</v>
      </c>
      <c r="I49" s="31" t="s">
        <v>32</v>
      </c>
    </row>
    <row r="50" spans="1:9" hidden="1">
      <c r="A50" t="s">
        <v>146</v>
      </c>
      <c r="B50" s="30"/>
      <c r="C50" s="29">
        <v>0</v>
      </c>
      <c r="D50" s="30">
        <f t="shared" si="2"/>
        <v>0</v>
      </c>
      <c r="E50" s="29"/>
      <c r="F50" s="29"/>
      <c r="G50" s="30">
        <f t="shared" si="3"/>
        <v>0</v>
      </c>
      <c r="I50" s="31" t="s">
        <v>32</v>
      </c>
    </row>
    <row r="51" spans="1:9" hidden="1">
      <c r="A51" t="s">
        <v>147</v>
      </c>
      <c r="B51" s="30"/>
      <c r="C51" s="29">
        <v>0</v>
      </c>
      <c r="D51" s="30">
        <f t="shared" si="2"/>
        <v>0</v>
      </c>
      <c r="E51" s="29"/>
      <c r="F51" s="29"/>
      <c r="G51" s="30">
        <f t="shared" si="3"/>
        <v>0</v>
      </c>
      <c r="I51" s="31" t="s">
        <v>32</v>
      </c>
    </row>
    <row r="52" spans="1:9" hidden="1">
      <c r="A52" t="s">
        <v>148</v>
      </c>
      <c r="B52" s="30"/>
      <c r="C52" s="29">
        <v>0</v>
      </c>
      <c r="D52" s="30">
        <f t="shared" si="2"/>
        <v>0</v>
      </c>
      <c r="E52" s="29"/>
      <c r="F52" s="29"/>
      <c r="G52" s="30">
        <f t="shared" si="3"/>
        <v>0</v>
      </c>
      <c r="I52" s="31" t="s">
        <v>32</v>
      </c>
    </row>
    <row r="53" spans="1:9" hidden="1">
      <c r="A53" t="s">
        <v>149</v>
      </c>
      <c r="B53" s="30"/>
      <c r="C53" s="29">
        <v>0</v>
      </c>
      <c r="D53" s="30">
        <f t="shared" si="2"/>
        <v>0</v>
      </c>
      <c r="E53" s="29"/>
      <c r="F53" s="29"/>
      <c r="G53" s="30">
        <f t="shared" si="3"/>
        <v>0</v>
      </c>
      <c r="I53" s="31" t="s">
        <v>32</v>
      </c>
    </row>
    <row r="54" spans="1:9" hidden="1">
      <c r="A54" t="s">
        <v>69</v>
      </c>
      <c r="B54" s="30"/>
      <c r="C54" s="29">
        <v>0</v>
      </c>
      <c r="D54" s="30">
        <f t="shared" si="2"/>
        <v>0</v>
      </c>
      <c r="E54" s="29"/>
      <c r="F54" s="29"/>
      <c r="G54" s="30">
        <f t="shared" si="3"/>
        <v>0</v>
      </c>
      <c r="I54" s="31" t="s">
        <v>32</v>
      </c>
    </row>
    <row r="55" spans="1:9" hidden="1">
      <c r="A55" t="s">
        <v>150</v>
      </c>
      <c r="B55" s="30"/>
      <c r="C55" s="29">
        <v>0</v>
      </c>
      <c r="D55" s="30">
        <f t="shared" si="2"/>
        <v>0</v>
      </c>
      <c r="E55" s="29"/>
      <c r="F55" s="29"/>
      <c r="G55" s="30">
        <f t="shared" si="3"/>
        <v>0</v>
      </c>
      <c r="I55" s="31" t="s">
        <v>32</v>
      </c>
    </row>
    <row r="56" spans="1:9" hidden="1">
      <c r="A56" t="s">
        <v>151</v>
      </c>
      <c r="B56" s="30"/>
      <c r="C56" s="29" t="s">
        <v>5</v>
      </c>
      <c r="D56" s="30">
        <f t="shared" si="2"/>
        <v>0</v>
      </c>
      <c r="E56" s="29"/>
      <c r="F56" s="29"/>
      <c r="G56" s="30">
        <f t="shared" si="3"/>
        <v>0</v>
      </c>
      <c r="I56" s="31" t="s">
        <v>32</v>
      </c>
    </row>
    <row r="57" spans="1:9" hidden="1">
      <c r="A57" t="s">
        <v>152</v>
      </c>
      <c r="B57" s="30"/>
      <c r="C57" s="29" t="s">
        <v>6</v>
      </c>
      <c r="D57" s="30">
        <f t="shared" si="2"/>
        <v>0</v>
      </c>
      <c r="E57" s="29"/>
      <c r="F57" s="29"/>
      <c r="G57" s="30">
        <f t="shared" si="3"/>
        <v>0</v>
      </c>
      <c r="I57" s="31" t="s">
        <v>32</v>
      </c>
    </row>
    <row r="58" spans="1:9" hidden="1">
      <c r="A58" t="s">
        <v>153</v>
      </c>
      <c r="B58" s="30"/>
      <c r="C58" s="29" t="s">
        <v>8</v>
      </c>
      <c r="D58" s="30">
        <f t="shared" si="2"/>
        <v>0</v>
      </c>
      <c r="E58" s="29"/>
      <c r="F58" s="29"/>
      <c r="G58" s="30">
        <f t="shared" si="3"/>
        <v>0</v>
      </c>
      <c r="I58" s="31" t="s">
        <v>32</v>
      </c>
    </row>
    <row r="59" spans="1:9" hidden="1">
      <c r="A59" t="s">
        <v>154</v>
      </c>
      <c r="B59" s="30"/>
      <c r="C59" s="29">
        <v>0</v>
      </c>
      <c r="D59" s="30">
        <f t="shared" si="2"/>
        <v>0</v>
      </c>
      <c r="E59" s="29"/>
      <c r="F59" s="29"/>
      <c r="G59" s="30">
        <f t="shared" si="3"/>
        <v>0</v>
      </c>
      <c r="I59" s="31" t="s">
        <v>32</v>
      </c>
    </row>
    <row r="60" spans="1:9" hidden="1">
      <c r="A60" t="s">
        <v>155</v>
      </c>
      <c r="B60" s="30"/>
      <c r="C60" s="29">
        <v>0</v>
      </c>
      <c r="D60" s="30">
        <f t="shared" si="2"/>
        <v>0</v>
      </c>
      <c r="E60" s="29"/>
      <c r="F60" s="29"/>
      <c r="G60" s="30">
        <f t="shared" si="3"/>
        <v>0</v>
      </c>
      <c r="I60" s="31" t="s">
        <v>32</v>
      </c>
    </row>
    <row r="61" spans="1:9" hidden="1">
      <c r="A61" t="s">
        <v>156</v>
      </c>
      <c r="B61" s="30"/>
      <c r="C61" s="29">
        <v>0</v>
      </c>
      <c r="D61" s="30">
        <f t="shared" si="2"/>
        <v>0</v>
      </c>
      <c r="E61" s="29"/>
      <c r="F61" s="29"/>
      <c r="G61" s="30">
        <f t="shared" si="3"/>
        <v>0</v>
      </c>
      <c r="I61" s="31" t="s">
        <v>32</v>
      </c>
    </row>
    <row r="62" spans="1:9" hidden="1">
      <c r="A62" t="s">
        <v>157</v>
      </c>
      <c r="B62" s="30"/>
      <c r="C62" s="29">
        <v>0</v>
      </c>
      <c r="D62" s="30">
        <f t="shared" si="2"/>
        <v>0</v>
      </c>
      <c r="E62" s="29"/>
      <c r="F62" s="29"/>
      <c r="G62" s="30">
        <f t="shared" si="3"/>
        <v>0</v>
      </c>
      <c r="I62" s="31" t="s">
        <v>32</v>
      </c>
    </row>
    <row r="63" spans="1:9" hidden="1">
      <c r="A63" t="s">
        <v>158</v>
      </c>
      <c r="B63" s="30"/>
      <c r="C63" s="29">
        <v>0</v>
      </c>
      <c r="D63" s="30">
        <f t="shared" si="2"/>
        <v>0</v>
      </c>
      <c r="E63" s="29"/>
      <c r="F63" s="29"/>
      <c r="G63" s="30">
        <f t="shared" si="3"/>
        <v>0</v>
      </c>
      <c r="I63" s="31" t="s">
        <v>32</v>
      </c>
    </row>
    <row r="64" spans="1:9" hidden="1">
      <c r="A64" t="s">
        <v>159</v>
      </c>
      <c r="B64" s="30"/>
      <c r="C64" s="29">
        <v>0</v>
      </c>
      <c r="D64" s="30">
        <f t="shared" si="2"/>
        <v>0</v>
      </c>
      <c r="E64" s="29"/>
      <c r="F64" s="29"/>
      <c r="G64" s="30">
        <f t="shared" si="3"/>
        <v>0</v>
      </c>
      <c r="I64" s="31" t="s">
        <v>32</v>
      </c>
    </row>
    <row r="65" spans="1:9" hidden="1">
      <c r="A65" t="s">
        <v>160</v>
      </c>
      <c r="B65" s="30"/>
      <c r="C65" s="29">
        <v>0</v>
      </c>
      <c r="D65" s="30">
        <f t="shared" si="2"/>
        <v>0</v>
      </c>
      <c r="E65" s="29"/>
      <c r="F65" s="29"/>
      <c r="G65" s="30">
        <f t="shared" si="3"/>
        <v>0</v>
      </c>
      <c r="I65" s="31" t="s">
        <v>32</v>
      </c>
    </row>
    <row r="66" spans="1:9" hidden="1">
      <c r="A66" t="s">
        <v>161</v>
      </c>
      <c r="B66" s="30"/>
      <c r="C66" s="29" t="s">
        <v>5</v>
      </c>
      <c r="D66" s="30">
        <f t="shared" si="2"/>
        <v>0</v>
      </c>
      <c r="E66" s="29"/>
      <c r="F66" s="29"/>
      <c r="G66" s="30">
        <f t="shared" si="3"/>
        <v>0</v>
      </c>
      <c r="I66" s="31" t="s">
        <v>32</v>
      </c>
    </row>
    <row r="67" spans="1:9" hidden="1">
      <c r="A67" t="s">
        <v>162</v>
      </c>
      <c r="B67" s="30"/>
      <c r="C67" s="29" t="s">
        <v>6</v>
      </c>
      <c r="D67" s="30">
        <f t="shared" si="2"/>
        <v>0</v>
      </c>
      <c r="E67" s="29"/>
      <c r="F67" s="29"/>
      <c r="G67" s="30">
        <f t="shared" si="3"/>
        <v>0</v>
      </c>
      <c r="I67" s="31" t="s">
        <v>32</v>
      </c>
    </row>
    <row r="68" spans="1:9" hidden="1">
      <c r="A68" t="s">
        <v>163</v>
      </c>
      <c r="B68" s="30"/>
      <c r="C68" s="29" t="s">
        <v>8</v>
      </c>
      <c r="D68" s="30">
        <f t="shared" si="2"/>
        <v>0</v>
      </c>
      <c r="E68" s="29"/>
      <c r="F68" s="29"/>
      <c r="G68" s="30">
        <f t="shared" si="3"/>
        <v>0</v>
      </c>
      <c r="I68" s="31" t="s">
        <v>32</v>
      </c>
    </row>
    <row r="69" spans="1:9" hidden="1">
      <c r="A69" t="s">
        <v>164</v>
      </c>
      <c r="B69" s="30"/>
      <c r="C69" s="29">
        <v>0</v>
      </c>
      <c r="D69" s="30">
        <f t="shared" si="2"/>
        <v>0</v>
      </c>
      <c r="E69" s="29"/>
      <c r="F69" s="29"/>
      <c r="G69" s="30">
        <f t="shared" si="3"/>
        <v>0</v>
      </c>
      <c r="I69" s="31" t="s">
        <v>32</v>
      </c>
    </row>
    <row r="70" spans="1:9" hidden="1">
      <c r="A70" t="s">
        <v>165</v>
      </c>
      <c r="B70" s="30"/>
      <c r="C70" s="29">
        <v>0</v>
      </c>
      <c r="D70" s="30">
        <f t="shared" si="2"/>
        <v>0</v>
      </c>
      <c r="E70" s="29"/>
      <c r="F70" s="29"/>
      <c r="G70" s="30">
        <f t="shared" si="3"/>
        <v>0</v>
      </c>
      <c r="I70" s="31" t="s">
        <v>32</v>
      </c>
    </row>
    <row r="71" spans="1:9" hidden="1">
      <c r="A71" t="s">
        <v>166</v>
      </c>
      <c r="B71" s="30"/>
      <c r="C71" s="29">
        <v>0</v>
      </c>
      <c r="D71" s="30">
        <f t="shared" si="2"/>
        <v>0</v>
      </c>
      <c r="E71" s="29"/>
      <c r="F71" s="29"/>
      <c r="G71" s="30">
        <f t="shared" si="3"/>
        <v>0</v>
      </c>
      <c r="I71" s="31" t="s">
        <v>32</v>
      </c>
    </row>
    <row r="72" spans="1:9" hidden="1">
      <c r="A72" t="s">
        <v>167</v>
      </c>
      <c r="B72" s="30"/>
      <c r="C72" s="29">
        <v>0</v>
      </c>
      <c r="D72" s="30">
        <f t="shared" si="2"/>
        <v>0</v>
      </c>
      <c r="E72" s="29"/>
      <c r="F72" s="29"/>
      <c r="G72" s="30">
        <f t="shared" si="3"/>
        <v>0</v>
      </c>
      <c r="I72" s="31" t="s">
        <v>32</v>
      </c>
    </row>
    <row r="73" spans="1:9" hidden="1">
      <c r="A73" t="s">
        <v>168</v>
      </c>
      <c r="B73" s="30"/>
      <c r="C73" s="29">
        <v>0</v>
      </c>
      <c r="D73" s="30">
        <f t="shared" si="2"/>
        <v>0</v>
      </c>
      <c r="E73" s="29"/>
      <c r="F73" s="29"/>
      <c r="G73" s="30">
        <f t="shared" si="3"/>
        <v>0</v>
      </c>
      <c r="I73" s="31" t="s">
        <v>32</v>
      </c>
    </row>
    <row r="74" spans="1:9" hidden="1">
      <c r="A74" t="s">
        <v>169</v>
      </c>
      <c r="B74" s="30"/>
      <c r="C74" s="29">
        <v>0</v>
      </c>
      <c r="D74" s="30">
        <f t="shared" si="2"/>
        <v>0</v>
      </c>
      <c r="E74" s="29"/>
      <c r="F74" s="29"/>
      <c r="G74" s="30">
        <f t="shared" si="3"/>
        <v>0</v>
      </c>
      <c r="I74" s="31" t="s">
        <v>32</v>
      </c>
    </row>
    <row r="75" spans="1:9" hidden="1">
      <c r="A75" t="s">
        <v>170</v>
      </c>
      <c r="B75" s="30"/>
      <c r="C75" s="29">
        <v>0</v>
      </c>
      <c r="D75" s="30">
        <f t="shared" si="2"/>
        <v>0</v>
      </c>
      <c r="E75" s="29"/>
      <c r="F75" s="29"/>
      <c r="G75" s="30">
        <f t="shared" si="3"/>
        <v>0</v>
      </c>
      <c r="I75" s="31" t="s">
        <v>32</v>
      </c>
    </row>
    <row r="76" spans="1:9" hidden="1">
      <c r="A76" t="s">
        <v>171</v>
      </c>
      <c r="B76" s="30"/>
      <c r="C76" s="29" t="s">
        <v>5</v>
      </c>
      <c r="D76" s="30">
        <f t="shared" si="2"/>
        <v>0</v>
      </c>
      <c r="E76" s="29"/>
      <c r="F76" s="29"/>
      <c r="G76" s="30">
        <f t="shared" si="3"/>
        <v>0</v>
      </c>
      <c r="I76" s="31" t="s">
        <v>32</v>
      </c>
    </row>
    <row r="77" spans="1:9" hidden="1">
      <c r="A77" t="s">
        <v>172</v>
      </c>
      <c r="B77" s="30"/>
      <c r="C77" s="29" t="s">
        <v>6</v>
      </c>
      <c r="D77" s="30">
        <f t="shared" si="2"/>
        <v>0</v>
      </c>
      <c r="E77" s="29"/>
      <c r="F77" s="29"/>
      <c r="G77" s="30">
        <f t="shared" si="3"/>
        <v>0</v>
      </c>
      <c r="I77" s="31" t="s">
        <v>32</v>
      </c>
    </row>
    <row r="78" spans="1:9" hidden="1">
      <c r="A78" t="s">
        <v>173</v>
      </c>
      <c r="B78" s="30"/>
      <c r="C78" s="29" t="s">
        <v>8</v>
      </c>
      <c r="D78" s="30">
        <f t="shared" si="2"/>
        <v>0</v>
      </c>
      <c r="E78" s="29"/>
      <c r="F78" s="29"/>
      <c r="G78" s="30">
        <f t="shared" si="3"/>
        <v>0</v>
      </c>
      <c r="I78" s="31" t="s">
        <v>32</v>
      </c>
    </row>
    <row r="79" spans="1:9" hidden="1">
      <c r="A79" t="s">
        <v>174</v>
      </c>
      <c r="B79" s="30"/>
      <c r="C79" s="29">
        <v>0</v>
      </c>
      <c r="D79" s="30">
        <f t="shared" si="2"/>
        <v>0</v>
      </c>
      <c r="E79" s="29"/>
      <c r="F79" s="29"/>
      <c r="G79" s="30">
        <f t="shared" si="3"/>
        <v>0</v>
      </c>
      <c r="I79" s="31" t="s">
        <v>32</v>
      </c>
    </row>
    <row r="80" spans="1:9" hidden="1">
      <c r="A80" t="s">
        <v>175</v>
      </c>
      <c r="B80" s="30"/>
      <c r="C80" s="29">
        <v>0</v>
      </c>
      <c r="D80" s="30">
        <f t="shared" si="2"/>
        <v>0</v>
      </c>
      <c r="E80" s="29"/>
      <c r="F80" s="29"/>
      <c r="G80" s="30">
        <f t="shared" si="3"/>
        <v>0</v>
      </c>
      <c r="I80" s="31" t="s">
        <v>32</v>
      </c>
    </row>
    <row r="81" spans="1:9" hidden="1">
      <c r="A81" t="s">
        <v>176</v>
      </c>
      <c r="B81" s="30"/>
      <c r="C81" s="29">
        <v>0</v>
      </c>
      <c r="D81" s="30">
        <f t="shared" si="2"/>
        <v>0</v>
      </c>
      <c r="E81" s="29"/>
      <c r="F81" s="29"/>
      <c r="G81" s="30">
        <f t="shared" si="3"/>
        <v>0</v>
      </c>
      <c r="I81" s="31" t="s">
        <v>32</v>
      </c>
    </row>
    <row r="82" spans="1:9" hidden="1">
      <c r="A82" t="s">
        <v>177</v>
      </c>
      <c r="B82" s="30"/>
      <c r="C82" s="29">
        <v>0</v>
      </c>
      <c r="D82" s="30">
        <f t="shared" si="2"/>
        <v>0</v>
      </c>
      <c r="E82" s="29"/>
      <c r="F82" s="29"/>
      <c r="G82" s="30">
        <f t="shared" si="3"/>
        <v>0</v>
      </c>
      <c r="I82" s="31" t="s">
        <v>32</v>
      </c>
    </row>
    <row r="83" spans="1:9" hidden="1">
      <c r="A83" t="s">
        <v>178</v>
      </c>
      <c r="B83" s="30"/>
      <c r="C83" s="29">
        <v>0</v>
      </c>
      <c r="D83" s="30">
        <f t="shared" si="2"/>
        <v>0</v>
      </c>
      <c r="E83" s="29"/>
      <c r="F83" s="29"/>
      <c r="G83" s="30">
        <f t="shared" si="3"/>
        <v>0</v>
      </c>
      <c r="I83" s="31" t="s">
        <v>32</v>
      </c>
    </row>
    <row r="84" spans="1:9" hidden="1">
      <c r="A84" t="s">
        <v>179</v>
      </c>
      <c r="B84" s="30"/>
      <c r="C84" s="29">
        <v>0</v>
      </c>
      <c r="D84" s="30">
        <f t="shared" si="2"/>
        <v>0</v>
      </c>
      <c r="E84" s="29"/>
      <c r="F84" s="29"/>
      <c r="G84" s="30">
        <f t="shared" si="3"/>
        <v>0</v>
      </c>
      <c r="I84" s="31" t="s">
        <v>32</v>
      </c>
    </row>
    <row r="85" spans="1:9" hidden="1">
      <c r="A85" t="s">
        <v>180</v>
      </c>
      <c r="B85" s="30"/>
      <c r="C85" s="29">
        <v>0</v>
      </c>
      <c r="D85" s="30">
        <f t="shared" si="2"/>
        <v>0</v>
      </c>
      <c r="E85" s="29"/>
      <c r="F85" s="29"/>
      <c r="G85" s="30">
        <f t="shared" si="3"/>
        <v>0</v>
      </c>
      <c r="I85" s="31" t="s">
        <v>32</v>
      </c>
    </row>
    <row r="86" spans="1:9" hidden="1">
      <c r="A86" t="s">
        <v>181</v>
      </c>
      <c r="B86" s="30"/>
      <c r="C86" s="29" t="s">
        <v>5</v>
      </c>
      <c r="D86" s="30">
        <f t="shared" si="2"/>
        <v>0</v>
      </c>
      <c r="E86" s="29"/>
      <c r="F86" s="29"/>
      <c r="G86" s="30">
        <f t="shared" si="3"/>
        <v>0</v>
      </c>
      <c r="I86" s="31" t="s">
        <v>32</v>
      </c>
    </row>
    <row r="87" spans="1:9" hidden="1">
      <c r="A87" t="s">
        <v>182</v>
      </c>
      <c r="B87" s="30"/>
      <c r="C87" s="29" t="s">
        <v>6</v>
      </c>
      <c r="D87" s="30">
        <f t="shared" si="2"/>
        <v>0</v>
      </c>
      <c r="E87" s="29"/>
      <c r="F87" s="29"/>
      <c r="G87" s="30">
        <f t="shared" si="3"/>
        <v>0</v>
      </c>
      <c r="I87" s="31" t="s">
        <v>32</v>
      </c>
    </row>
    <row r="88" spans="1:9" hidden="1">
      <c r="A88" t="s">
        <v>183</v>
      </c>
      <c r="B88" s="30"/>
      <c r="C88" s="29" t="s">
        <v>8</v>
      </c>
      <c r="D88" s="30">
        <f t="shared" si="2"/>
        <v>0</v>
      </c>
      <c r="E88" s="29"/>
      <c r="F88" s="29"/>
      <c r="G88" s="30">
        <f t="shared" si="3"/>
        <v>0</v>
      </c>
      <c r="I88" s="31" t="s">
        <v>32</v>
      </c>
    </row>
    <row r="89" spans="1:9" hidden="1">
      <c r="A89" t="s">
        <v>184</v>
      </c>
      <c r="B89" s="30"/>
      <c r="C89" s="29">
        <v>0</v>
      </c>
      <c r="D89" s="30">
        <f t="shared" si="2"/>
        <v>0</v>
      </c>
      <c r="E89" s="29"/>
      <c r="F89" s="29"/>
      <c r="G89" s="30">
        <f t="shared" si="3"/>
        <v>0</v>
      </c>
      <c r="I89" s="31" t="s">
        <v>32</v>
      </c>
    </row>
    <row r="90" spans="1:9" hidden="1">
      <c r="A90" t="s">
        <v>185</v>
      </c>
      <c r="B90" s="30"/>
      <c r="C90" s="29">
        <v>0</v>
      </c>
      <c r="D90" s="30">
        <f t="shared" si="2"/>
        <v>0</v>
      </c>
      <c r="E90" s="29"/>
      <c r="F90" s="29"/>
      <c r="G90" s="30">
        <f t="shared" si="3"/>
        <v>0</v>
      </c>
      <c r="I90" s="31" t="s">
        <v>32</v>
      </c>
    </row>
    <row r="91" spans="1:9" hidden="1">
      <c r="A91" t="s">
        <v>186</v>
      </c>
      <c r="B91" s="30"/>
      <c r="C91" s="29">
        <v>0</v>
      </c>
      <c r="D91" s="30">
        <f t="shared" si="2"/>
        <v>0</v>
      </c>
      <c r="E91" s="29"/>
      <c r="F91" s="29"/>
      <c r="G91" s="30">
        <f t="shared" si="3"/>
        <v>0</v>
      </c>
      <c r="I91" s="31" t="s">
        <v>32</v>
      </c>
    </row>
    <row r="92" spans="1:9" hidden="1">
      <c r="A92" t="s">
        <v>187</v>
      </c>
      <c r="B92" s="30"/>
      <c r="C92" s="29">
        <v>0</v>
      </c>
      <c r="D92" s="30">
        <f t="shared" si="2"/>
        <v>0</v>
      </c>
      <c r="E92" s="29"/>
      <c r="F92" s="29"/>
      <c r="G92" s="30">
        <f t="shared" si="3"/>
        <v>0</v>
      </c>
      <c r="I92" s="31" t="s">
        <v>32</v>
      </c>
    </row>
    <row r="93" spans="1:9" hidden="1">
      <c r="A93" t="s">
        <v>188</v>
      </c>
      <c r="B93" s="30"/>
      <c r="C93" s="29">
        <v>0</v>
      </c>
      <c r="D93" s="30">
        <f t="shared" si="2"/>
        <v>0</v>
      </c>
      <c r="E93" s="29"/>
      <c r="F93" s="29"/>
      <c r="G93" s="30">
        <f t="shared" si="3"/>
        <v>0</v>
      </c>
      <c r="I93" s="31" t="s">
        <v>32</v>
      </c>
    </row>
    <row r="94" spans="1:9" hidden="1">
      <c r="A94" t="s">
        <v>189</v>
      </c>
      <c r="B94" s="30"/>
      <c r="C94" s="29">
        <v>0</v>
      </c>
      <c r="D94" s="30">
        <f t="shared" si="2"/>
        <v>0</v>
      </c>
      <c r="E94" s="29"/>
      <c r="F94" s="29"/>
      <c r="G94" s="30">
        <f t="shared" si="3"/>
        <v>0</v>
      </c>
      <c r="I94" s="31" t="s">
        <v>32</v>
      </c>
    </row>
    <row r="95" spans="1:9" hidden="1">
      <c r="A95" t="s">
        <v>190</v>
      </c>
      <c r="B95" s="30"/>
      <c r="C95" s="29">
        <v>0</v>
      </c>
      <c r="D95" s="30">
        <f t="shared" si="2"/>
        <v>0</v>
      </c>
      <c r="E95" s="29"/>
      <c r="F95" s="29"/>
      <c r="G95" s="30">
        <f t="shared" si="3"/>
        <v>0</v>
      </c>
      <c r="I95" s="31" t="s">
        <v>32</v>
      </c>
    </row>
    <row r="96" spans="1:9" hidden="1">
      <c r="A96" t="s">
        <v>191</v>
      </c>
      <c r="B96" s="30"/>
      <c r="C96" s="29" t="s">
        <v>5</v>
      </c>
      <c r="D96" s="30">
        <f t="shared" si="2"/>
        <v>0</v>
      </c>
      <c r="E96" s="29"/>
      <c r="F96" s="29"/>
      <c r="G96" s="30">
        <f t="shared" si="3"/>
        <v>0</v>
      </c>
      <c r="I96" s="31" t="s">
        <v>32</v>
      </c>
    </row>
    <row r="97" spans="1:9" hidden="1">
      <c r="A97" t="s">
        <v>192</v>
      </c>
      <c r="B97" s="30"/>
      <c r="C97" s="29" t="s">
        <v>6</v>
      </c>
      <c r="D97" s="30">
        <f t="shared" si="2"/>
        <v>0</v>
      </c>
      <c r="E97" s="29"/>
      <c r="F97" s="29"/>
      <c r="G97" s="30">
        <f t="shared" si="3"/>
        <v>0</v>
      </c>
      <c r="I97" s="31" t="s">
        <v>32</v>
      </c>
    </row>
    <row r="98" spans="1:9" hidden="1">
      <c r="A98" t="s">
        <v>193</v>
      </c>
      <c r="B98" s="30"/>
      <c r="C98" s="29" t="s">
        <v>8</v>
      </c>
      <c r="D98" s="30">
        <f t="shared" si="2"/>
        <v>0</v>
      </c>
      <c r="E98" s="29"/>
      <c r="F98" s="29"/>
      <c r="G98" s="30">
        <f t="shared" si="3"/>
        <v>0</v>
      </c>
      <c r="I98" s="31" t="s">
        <v>32</v>
      </c>
    </row>
    <row r="99" spans="1:9" hidden="1">
      <c r="A99" t="s">
        <v>150</v>
      </c>
      <c r="B99" s="30"/>
      <c r="C99" s="29">
        <v>0</v>
      </c>
      <c r="D99" s="30">
        <f t="shared" si="2"/>
        <v>0</v>
      </c>
      <c r="E99" s="29"/>
      <c r="F99" s="29"/>
      <c r="G99" s="30">
        <f t="shared" si="3"/>
        <v>0</v>
      </c>
      <c r="I99" s="31" t="s">
        <v>32</v>
      </c>
    </row>
    <row r="100" spans="1:9" hidden="1">
      <c r="A100" t="s">
        <v>151</v>
      </c>
      <c r="B100" s="30"/>
      <c r="C100" s="29">
        <v>0</v>
      </c>
      <c r="D100" s="30">
        <f t="shared" si="2"/>
        <v>0</v>
      </c>
      <c r="E100" s="29"/>
      <c r="F100" s="29"/>
      <c r="G100" s="30">
        <f t="shared" si="3"/>
        <v>0</v>
      </c>
      <c r="I100" s="31" t="s">
        <v>32</v>
      </c>
    </row>
    <row r="101" spans="1:9" hidden="1">
      <c r="A101" t="s">
        <v>69</v>
      </c>
      <c r="B101" s="30">
        <v>0.15809999999999999</v>
      </c>
      <c r="C101" s="29" t="s">
        <v>6</v>
      </c>
      <c r="D101" s="30">
        <f t="shared" si="2"/>
        <v>0.15968099999999999</v>
      </c>
      <c r="E101" s="29"/>
      <c r="F101" s="29"/>
      <c r="G101" s="30">
        <f t="shared" si="3"/>
        <v>0.16126199999999999</v>
      </c>
      <c r="H101" s="11" t="s">
        <v>23</v>
      </c>
      <c r="I101" s="31" t="s">
        <v>32</v>
      </c>
    </row>
    <row r="102" spans="1:9" hidden="1">
      <c r="A102" t="s">
        <v>194</v>
      </c>
      <c r="B102" s="7">
        <v>0</v>
      </c>
      <c r="D102" s="8">
        <f>B102*$D$214</f>
        <v>0</v>
      </c>
      <c r="G102" s="9">
        <f>B102*$G$214</f>
        <v>0</v>
      </c>
      <c r="I102" s="31" t="s">
        <v>32</v>
      </c>
    </row>
    <row r="103" spans="1:9" hidden="1">
      <c r="A103" t="s">
        <v>195</v>
      </c>
      <c r="B103" s="7">
        <v>0</v>
      </c>
      <c r="D103" s="8">
        <f t="shared" ref="D103:D166" si="4">B103*$D$214</f>
        <v>0</v>
      </c>
      <c r="G103" s="9">
        <f t="shared" ref="G103:G166" si="5">B103*$G$214</f>
        <v>0</v>
      </c>
      <c r="I103" s="31" t="s">
        <v>32</v>
      </c>
    </row>
    <row r="104" spans="1:9" hidden="1">
      <c r="A104" t="s">
        <v>196</v>
      </c>
      <c r="B104" s="7">
        <v>0</v>
      </c>
      <c r="D104" s="8">
        <f t="shared" si="4"/>
        <v>0</v>
      </c>
      <c r="G104" s="9">
        <f t="shared" si="5"/>
        <v>0</v>
      </c>
      <c r="I104" s="31" t="s">
        <v>32</v>
      </c>
    </row>
    <row r="105" spans="1:9" hidden="1">
      <c r="A105" t="s">
        <v>197</v>
      </c>
      <c r="B105" s="7">
        <v>0</v>
      </c>
      <c r="D105" s="8">
        <f t="shared" si="4"/>
        <v>0</v>
      </c>
      <c r="G105" s="9">
        <f t="shared" si="5"/>
        <v>0</v>
      </c>
      <c r="I105" s="31" t="s">
        <v>32</v>
      </c>
    </row>
    <row r="106" spans="1:9" hidden="1">
      <c r="A106" t="s">
        <v>198</v>
      </c>
      <c r="B106" s="7">
        <v>0</v>
      </c>
      <c r="D106" s="8">
        <f t="shared" si="4"/>
        <v>0</v>
      </c>
      <c r="G106" s="9">
        <f t="shared" si="5"/>
        <v>0</v>
      </c>
      <c r="I106" s="31" t="s">
        <v>32</v>
      </c>
    </row>
    <row r="107" spans="1:9" hidden="1">
      <c r="A107" t="s">
        <v>199</v>
      </c>
      <c r="B107" s="7">
        <v>0</v>
      </c>
      <c r="D107" s="8">
        <f t="shared" si="4"/>
        <v>0</v>
      </c>
      <c r="G107" s="9">
        <f t="shared" si="5"/>
        <v>0</v>
      </c>
      <c r="I107" s="31" t="s">
        <v>32</v>
      </c>
    </row>
    <row r="108" spans="1:9" hidden="1">
      <c r="A108" t="s">
        <v>200</v>
      </c>
      <c r="B108" s="7">
        <v>0</v>
      </c>
      <c r="D108" s="8">
        <f t="shared" si="4"/>
        <v>0</v>
      </c>
      <c r="G108" s="9">
        <f t="shared" si="5"/>
        <v>0</v>
      </c>
      <c r="I108" s="31" t="s">
        <v>32</v>
      </c>
    </row>
    <row r="109" spans="1:9" hidden="1">
      <c r="A109" t="s">
        <v>201</v>
      </c>
      <c r="B109" s="7">
        <v>0</v>
      </c>
      <c r="D109" s="8">
        <f t="shared" si="4"/>
        <v>0</v>
      </c>
      <c r="G109" s="9">
        <f t="shared" si="5"/>
        <v>0</v>
      </c>
      <c r="I109" s="31" t="s">
        <v>32</v>
      </c>
    </row>
    <row r="110" spans="1:9" hidden="1">
      <c r="A110" t="s">
        <v>202</v>
      </c>
      <c r="B110" s="7">
        <v>0</v>
      </c>
      <c r="D110" s="8">
        <f t="shared" si="4"/>
        <v>0</v>
      </c>
      <c r="G110" s="9">
        <f t="shared" si="5"/>
        <v>0</v>
      </c>
      <c r="I110" s="31" t="s">
        <v>32</v>
      </c>
    </row>
    <row r="111" spans="1:9" hidden="1">
      <c r="A111" t="s">
        <v>203</v>
      </c>
      <c r="B111" s="7">
        <v>0</v>
      </c>
      <c r="D111" s="8">
        <f t="shared" si="4"/>
        <v>0</v>
      </c>
      <c r="G111" s="9">
        <f t="shared" si="5"/>
        <v>0</v>
      </c>
      <c r="I111" s="31" t="s">
        <v>32</v>
      </c>
    </row>
    <row r="112" spans="1:9" hidden="1">
      <c r="A112" t="s">
        <v>204</v>
      </c>
      <c r="B112" s="7">
        <v>0</v>
      </c>
      <c r="D112" s="8">
        <f t="shared" si="4"/>
        <v>0</v>
      </c>
      <c r="G112" s="9">
        <f t="shared" si="5"/>
        <v>0</v>
      </c>
      <c r="I112" s="31" t="s">
        <v>32</v>
      </c>
    </row>
    <row r="113" spans="1:9" hidden="1">
      <c r="A113" t="s">
        <v>205</v>
      </c>
      <c r="B113" s="7">
        <v>0</v>
      </c>
      <c r="D113" s="8">
        <f t="shared" si="4"/>
        <v>0</v>
      </c>
      <c r="G113" s="9">
        <f t="shared" si="5"/>
        <v>0</v>
      </c>
      <c r="I113" s="31" t="s">
        <v>32</v>
      </c>
    </row>
    <row r="114" spans="1:9" hidden="1">
      <c r="A114" t="s">
        <v>206</v>
      </c>
      <c r="B114" s="7">
        <v>0</v>
      </c>
      <c r="D114" s="8">
        <f t="shared" si="4"/>
        <v>0</v>
      </c>
      <c r="G114" s="9">
        <f t="shared" si="5"/>
        <v>0</v>
      </c>
      <c r="I114" s="31" t="s">
        <v>32</v>
      </c>
    </row>
    <row r="115" spans="1:9" hidden="1">
      <c r="A115" t="s">
        <v>207</v>
      </c>
      <c r="B115" s="7">
        <v>0</v>
      </c>
      <c r="D115" s="8">
        <f t="shared" si="4"/>
        <v>0</v>
      </c>
      <c r="G115" s="9">
        <f t="shared" si="5"/>
        <v>0</v>
      </c>
      <c r="I115" s="31" t="s">
        <v>32</v>
      </c>
    </row>
    <row r="116" spans="1:9" hidden="1">
      <c r="A116" t="s">
        <v>208</v>
      </c>
      <c r="B116" s="7">
        <v>0</v>
      </c>
      <c r="D116" s="8">
        <f t="shared" si="4"/>
        <v>0</v>
      </c>
      <c r="G116" s="9">
        <f t="shared" si="5"/>
        <v>0</v>
      </c>
      <c r="I116" s="31" t="s">
        <v>32</v>
      </c>
    </row>
    <row r="117" spans="1:9" hidden="1">
      <c r="A117" t="s">
        <v>209</v>
      </c>
      <c r="B117" s="7">
        <v>0</v>
      </c>
      <c r="D117" s="8">
        <f t="shared" si="4"/>
        <v>0</v>
      </c>
      <c r="G117" s="9">
        <f t="shared" si="5"/>
        <v>0</v>
      </c>
      <c r="I117" s="31" t="s">
        <v>32</v>
      </c>
    </row>
    <row r="118" spans="1:9" hidden="1">
      <c r="A118" t="s">
        <v>210</v>
      </c>
      <c r="B118" s="7">
        <v>0</v>
      </c>
      <c r="D118" s="8">
        <f t="shared" si="4"/>
        <v>0</v>
      </c>
      <c r="G118" s="9">
        <f t="shared" si="5"/>
        <v>0</v>
      </c>
      <c r="I118" s="31" t="s">
        <v>32</v>
      </c>
    </row>
    <row r="119" spans="1:9" hidden="1">
      <c r="A119" t="s">
        <v>211</v>
      </c>
      <c r="B119" s="7">
        <v>0</v>
      </c>
      <c r="D119" s="8">
        <f t="shared" si="4"/>
        <v>0</v>
      </c>
      <c r="G119" s="9">
        <f t="shared" si="5"/>
        <v>0</v>
      </c>
      <c r="I119" s="31" t="s">
        <v>32</v>
      </c>
    </row>
    <row r="120" spans="1:9" hidden="1">
      <c r="A120" t="s">
        <v>212</v>
      </c>
      <c r="B120" s="7">
        <v>0</v>
      </c>
      <c r="D120" s="8">
        <f t="shared" si="4"/>
        <v>0</v>
      </c>
      <c r="G120" s="9">
        <f t="shared" si="5"/>
        <v>0</v>
      </c>
      <c r="I120" s="31" t="s">
        <v>32</v>
      </c>
    </row>
    <row r="121" spans="1:9" hidden="1">
      <c r="A121" t="s">
        <v>213</v>
      </c>
      <c r="B121" s="7">
        <v>0</v>
      </c>
      <c r="D121" s="8">
        <f t="shared" si="4"/>
        <v>0</v>
      </c>
      <c r="G121" s="9">
        <f t="shared" si="5"/>
        <v>0</v>
      </c>
      <c r="I121" s="31" t="s">
        <v>32</v>
      </c>
    </row>
    <row r="122" spans="1:9" hidden="1">
      <c r="A122" t="s">
        <v>214</v>
      </c>
      <c r="B122" s="7">
        <v>0</v>
      </c>
      <c r="D122" s="8">
        <f t="shared" si="4"/>
        <v>0</v>
      </c>
      <c r="G122" s="9">
        <f t="shared" si="5"/>
        <v>0</v>
      </c>
      <c r="I122" s="31" t="s">
        <v>32</v>
      </c>
    </row>
    <row r="123" spans="1:9" hidden="1">
      <c r="A123" t="s">
        <v>215</v>
      </c>
      <c r="B123" s="7">
        <v>0</v>
      </c>
      <c r="D123" s="8">
        <f t="shared" si="4"/>
        <v>0</v>
      </c>
      <c r="G123" s="9">
        <f t="shared" si="5"/>
        <v>0</v>
      </c>
      <c r="I123" s="31" t="s">
        <v>32</v>
      </c>
    </row>
    <row r="124" spans="1:9" hidden="1">
      <c r="A124" t="s">
        <v>216</v>
      </c>
      <c r="B124" s="7">
        <v>0</v>
      </c>
      <c r="D124" s="8">
        <f t="shared" si="4"/>
        <v>0</v>
      </c>
      <c r="G124" s="9">
        <f t="shared" si="5"/>
        <v>0</v>
      </c>
      <c r="I124" s="31" t="s">
        <v>32</v>
      </c>
    </row>
    <row r="125" spans="1:9" hidden="1">
      <c r="A125" t="s">
        <v>217</v>
      </c>
      <c r="B125" s="7">
        <v>0</v>
      </c>
      <c r="D125" s="8">
        <f t="shared" si="4"/>
        <v>0</v>
      </c>
      <c r="G125" s="9">
        <f t="shared" si="5"/>
        <v>0</v>
      </c>
      <c r="I125" s="31" t="s">
        <v>32</v>
      </c>
    </row>
    <row r="126" spans="1:9" hidden="1">
      <c r="A126" t="s">
        <v>218</v>
      </c>
      <c r="B126" s="7">
        <v>0</v>
      </c>
      <c r="D126" s="8">
        <f t="shared" si="4"/>
        <v>0</v>
      </c>
      <c r="G126" s="9">
        <f t="shared" si="5"/>
        <v>0</v>
      </c>
      <c r="I126" s="31" t="s">
        <v>32</v>
      </c>
    </row>
    <row r="127" spans="1:9" hidden="1">
      <c r="A127" t="s">
        <v>219</v>
      </c>
      <c r="B127" s="7">
        <v>0</v>
      </c>
      <c r="D127" s="8">
        <f t="shared" si="4"/>
        <v>0</v>
      </c>
      <c r="G127" s="9">
        <f t="shared" si="5"/>
        <v>0</v>
      </c>
      <c r="I127" s="31" t="s">
        <v>32</v>
      </c>
    </row>
    <row r="128" spans="1:9" hidden="1">
      <c r="A128" t="s">
        <v>220</v>
      </c>
      <c r="B128" s="7">
        <v>0</v>
      </c>
      <c r="D128" s="8">
        <f t="shared" si="4"/>
        <v>0</v>
      </c>
      <c r="G128" s="9">
        <f t="shared" si="5"/>
        <v>0</v>
      </c>
      <c r="I128" s="31" t="s">
        <v>32</v>
      </c>
    </row>
    <row r="129" spans="1:9" hidden="1">
      <c r="A129" t="s">
        <v>221</v>
      </c>
      <c r="B129" s="7">
        <v>0</v>
      </c>
      <c r="D129" s="8">
        <f t="shared" si="4"/>
        <v>0</v>
      </c>
      <c r="G129" s="9">
        <f t="shared" si="5"/>
        <v>0</v>
      </c>
      <c r="I129" s="31" t="s">
        <v>32</v>
      </c>
    </row>
    <row r="130" spans="1:9" hidden="1">
      <c r="A130" t="s">
        <v>222</v>
      </c>
      <c r="B130" s="7">
        <v>0</v>
      </c>
      <c r="D130" s="8">
        <f t="shared" si="4"/>
        <v>0</v>
      </c>
      <c r="G130" s="9">
        <f t="shared" si="5"/>
        <v>0</v>
      </c>
      <c r="I130" s="31" t="s">
        <v>32</v>
      </c>
    </row>
    <row r="131" spans="1:9" hidden="1">
      <c r="A131" t="s">
        <v>223</v>
      </c>
      <c r="B131" s="7">
        <v>0</v>
      </c>
      <c r="D131" s="8">
        <f t="shared" si="4"/>
        <v>0</v>
      </c>
      <c r="G131" s="9">
        <f t="shared" si="5"/>
        <v>0</v>
      </c>
      <c r="I131" s="31" t="s">
        <v>32</v>
      </c>
    </row>
    <row r="132" spans="1:9" hidden="1">
      <c r="A132" t="s">
        <v>224</v>
      </c>
      <c r="B132" s="7">
        <v>0</v>
      </c>
      <c r="D132" s="8">
        <f t="shared" si="4"/>
        <v>0</v>
      </c>
      <c r="G132" s="9">
        <f t="shared" si="5"/>
        <v>0</v>
      </c>
      <c r="I132" s="31" t="s">
        <v>32</v>
      </c>
    </row>
    <row r="133" spans="1:9" hidden="1">
      <c r="A133" t="s">
        <v>225</v>
      </c>
      <c r="B133" s="7">
        <v>0</v>
      </c>
      <c r="D133" s="8">
        <f t="shared" si="4"/>
        <v>0</v>
      </c>
      <c r="G133" s="9">
        <f t="shared" si="5"/>
        <v>0</v>
      </c>
      <c r="I133" s="31" t="s">
        <v>32</v>
      </c>
    </row>
    <row r="134" spans="1:9" hidden="1">
      <c r="A134" t="s">
        <v>226</v>
      </c>
      <c r="B134" s="7">
        <v>0</v>
      </c>
      <c r="D134" s="8">
        <f t="shared" si="4"/>
        <v>0</v>
      </c>
      <c r="G134" s="9">
        <f t="shared" si="5"/>
        <v>0</v>
      </c>
      <c r="I134" s="31" t="s">
        <v>32</v>
      </c>
    </row>
    <row r="135" spans="1:9" hidden="1">
      <c r="A135" t="s">
        <v>227</v>
      </c>
      <c r="B135" s="7">
        <v>0</v>
      </c>
      <c r="D135" s="8">
        <f t="shared" si="4"/>
        <v>0</v>
      </c>
      <c r="G135" s="9">
        <f t="shared" si="5"/>
        <v>0</v>
      </c>
      <c r="I135" s="31" t="s">
        <v>32</v>
      </c>
    </row>
    <row r="136" spans="1:9" hidden="1">
      <c r="A136" t="s">
        <v>228</v>
      </c>
      <c r="B136" s="7">
        <v>0</v>
      </c>
      <c r="D136" s="8">
        <f t="shared" si="4"/>
        <v>0</v>
      </c>
      <c r="G136" s="9">
        <f t="shared" si="5"/>
        <v>0</v>
      </c>
      <c r="I136" s="31" t="s">
        <v>32</v>
      </c>
    </row>
    <row r="137" spans="1:9" hidden="1">
      <c r="A137" t="s">
        <v>140</v>
      </c>
      <c r="B137" s="7">
        <v>0.32800000000000001</v>
      </c>
      <c r="C137" s="3" t="s">
        <v>33</v>
      </c>
      <c r="D137" s="8">
        <f t="shared" si="4"/>
        <v>0.33128000000000002</v>
      </c>
      <c r="E137" s="5" t="s">
        <v>34</v>
      </c>
      <c r="G137" s="9">
        <f t="shared" si="5"/>
        <v>0.33456000000000002</v>
      </c>
      <c r="H137" s="11" t="s">
        <v>35</v>
      </c>
      <c r="I137" s="31" t="s">
        <v>32</v>
      </c>
    </row>
    <row r="138" spans="1:9" hidden="1">
      <c r="A138" t="s">
        <v>229</v>
      </c>
      <c r="B138" s="7">
        <v>0</v>
      </c>
      <c r="C138" s="3" t="s">
        <v>33</v>
      </c>
      <c r="D138" s="8">
        <f t="shared" si="4"/>
        <v>0</v>
      </c>
      <c r="E138" s="5" t="s">
        <v>34</v>
      </c>
      <c r="G138" s="9">
        <f t="shared" si="5"/>
        <v>0</v>
      </c>
      <c r="H138" s="11" t="s">
        <v>35</v>
      </c>
      <c r="I138" s="31" t="s">
        <v>32</v>
      </c>
    </row>
    <row r="139" spans="1:9" hidden="1">
      <c r="A139" t="s">
        <v>138</v>
      </c>
      <c r="B139" s="7">
        <v>1.7600000000000001E-2</v>
      </c>
      <c r="C139" s="3" t="s">
        <v>33</v>
      </c>
      <c r="D139" s="8">
        <f t="shared" si="4"/>
        <v>1.7776E-2</v>
      </c>
      <c r="E139" s="5" t="s">
        <v>34</v>
      </c>
      <c r="G139" s="9">
        <f t="shared" si="5"/>
        <v>1.7952000000000003E-2</v>
      </c>
      <c r="H139" s="11" t="s">
        <v>35</v>
      </c>
      <c r="I139" s="31" t="s">
        <v>32</v>
      </c>
    </row>
    <row r="140" spans="1:9" hidden="1">
      <c r="A140" t="s">
        <v>230</v>
      </c>
      <c r="B140" s="7">
        <v>0</v>
      </c>
      <c r="C140" s="3" t="s">
        <v>33</v>
      </c>
      <c r="D140" s="8">
        <f t="shared" si="4"/>
        <v>0</v>
      </c>
      <c r="E140" s="5" t="s">
        <v>34</v>
      </c>
      <c r="G140" s="9">
        <f t="shared" si="5"/>
        <v>0</v>
      </c>
      <c r="H140" s="11" t="s">
        <v>35</v>
      </c>
      <c r="I140" s="31" t="s">
        <v>32</v>
      </c>
    </row>
    <row r="141" spans="1:9" hidden="1">
      <c r="A141" t="s">
        <v>231</v>
      </c>
      <c r="B141" s="7">
        <v>0</v>
      </c>
      <c r="C141" s="3" t="s">
        <v>33</v>
      </c>
      <c r="D141" s="8">
        <f t="shared" si="4"/>
        <v>0</v>
      </c>
      <c r="E141" s="5" t="s">
        <v>34</v>
      </c>
      <c r="G141" s="9">
        <f t="shared" si="5"/>
        <v>0</v>
      </c>
      <c r="H141" s="11" t="s">
        <v>35</v>
      </c>
      <c r="I141" s="31" t="s">
        <v>32</v>
      </c>
    </row>
    <row r="142" spans="1:9" hidden="1">
      <c r="A142" t="s">
        <v>232</v>
      </c>
      <c r="B142" s="7">
        <v>0</v>
      </c>
      <c r="C142" s="3" t="s">
        <v>33</v>
      </c>
      <c r="D142" s="8">
        <f t="shared" si="4"/>
        <v>0</v>
      </c>
      <c r="E142" s="5" t="s">
        <v>34</v>
      </c>
      <c r="G142" s="9">
        <f t="shared" si="5"/>
        <v>0</v>
      </c>
      <c r="H142" s="11" t="s">
        <v>35</v>
      </c>
      <c r="I142" s="31" t="s">
        <v>32</v>
      </c>
    </row>
    <row r="143" spans="1:9" hidden="1">
      <c r="A143" t="s">
        <v>139</v>
      </c>
      <c r="B143" s="7">
        <v>5.8000000000000003E-2</v>
      </c>
      <c r="C143" s="3" t="s">
        <v>33</v>
      </c>
      <c r="D143" s="8">
        <f t="shared" si="4"/>
        <v>5.858E-2</v>
      </c>
      <c r="E143" s="5" t="s">
        <v>34</v>
      </c>
      <c r="G143" s="9">
        <f t="shared" si="5"/>
        <v>5.9160000000000004E-2</v>
      </c>
      <c r="H143" s="11" t="s">
        <v>35</v>
      </c>
      <c r="I143" s="31" t="s">
        <v>32</v>
      </c>
    </row>
    <row r="144" spans="1:9" hidden="1">
      <c r="A144" t="s">
        <v>233</v>
      </c>
      <c r="B144" s="7">
        <v>0</v>
      </c>
      <c r="C144" s="3" t="s">
        <v>33</v>
      </c>
      <c r="D144" s="8">
        <f t="shared" si="4"/>
        <v>0</v>
      </c>
      <c r="E144" s="5" t="s">
        <v>34</v>
      </c>
      <c r="G144" s="9">
        <f t="shared" si="5"/>
        <v>0</v>
      </c>
      <c r="H144" s="11" t="s">
        <v>35</v>
      </c>
      <c r="I144" s="31" t="s">
        <v>32</v>
      </c>
    </row>
    <row r="145" spans="1:9" hidden="1">
      <c r="A145" t="s">
        <v>234</v>
      </c>
      <c r="B145" s="7">
        <v>0</v>
      </c>
      <c r="C145" s="3" t="s">
        <v>33</v>
      </c>
      <c r="D145" s="8">
        <f t="shared" si="4"/>
        <v>0</v>
      </c>
      <c r="E145" s="5" t="s">
        <v>34</v>
      </c>
      <c r="G145" s="9">
        <f t="shared" si="5"/>
        <v>0</v>
      </c>
      <c r="H145" s="11" t="s">
        <v>35</v>
      </c>
      <c r="I145" s="31" t="s">
        <v>32</v>
      </c>
    </row>
    <row r="146" spans="1:9" hidden="1">
      <c r="A146" t="s">
        <v>87</v>
      </c>
      <c r="B146" s="7">
        <v>0.90900000000000003</v>
      </c>
      <c r="C146" s="3" t="s">
        <v>33</v>
      </c>
      <c r="D146" s="8">
        <f t="shared" si="4"/>
        <v>0.91809000000000007</v>
      </c>
      <c r="E146" s="5" t="s">
        <v>34</v>
      </c>
      <c r="G146" s="9">
        <f t="shared" si="5"/>
        <v>0.92718</v>
      </c>
      <c r="H146" s="11" t="s">
        <v>35</v>
      </c>
      <c r="I146" s="31" t="s">
        <v>32</v>
      </c>
    </row>
    <row r="147" spans="1:9" hidden="1">
      <c r="A147" t="s">
        <v>91</v>
      </c>
      <c r="B147" s="7">
        <v>4.359</v>
      </c>
      <c r="C147" s="3" t="s">
        <v>33</v>
      </c>
      <c r="D147" s="8">
        <f t="shared" si="4"/>
        <v>4.40259</v>
      </c>
      <c r="E147" s="5" t="s">
        <v>34</v>
      </c>
      <c r="G147" s="9">
        <f t="shared" si="5"/>
        <v>4.44618</v>
      </c>
      <c r="H147" s="11" t="s">
        <v>35</v>
      </c>
      <c r="I147" s="31" t="s">
        <v>32</v>
      </c>
    </row>
    <row r="148" spans="1:9" hidden="1">
      <c r="A148" t="s">
        <v>90</v>
      </c>
      <c r="B148" s="7">
        <v>3.5102000000000002</v>
      </c>
      <c r="C148" s="3" t="s">
        <v>33</v>
      </c>
      <c r="D148" s="8">
        <f t="shared" si="4"/>
        <v>3.5453020000000004</v>
      </c>
      <c r="E148" s="5" t="s">
        <v>34</v>
      </c>
      <c r="G148" s="9">
        <f t="shared" si="5"/>
        <v>3.5804040000000001</v>
      </c>
      <c r="H148" s="11" t="s">
        <v>35</v>
      </c>
      <c r="I148" s="31" t="s">
        <v>32</v>
      </c>
    </row>
    <row r="149" spans="1:9" hidden="1">
      <c r="A149" t="s">
        <v>95</v>
      </c>
      <c r="B149" s="7">
        <v>0</v>
      </c>
      <c r="C149" s="3" t="s">
        <v>33</v>
      </c>
      <c r="D149" s="8">
        <f t="shared" si="4"/>
        <v>0</v>
      </c>
      <c r="E149" s="5" t="s">
        <v>34</v>
      </c>
      <c r="G149" s="9">
        <f t="shared" si="5"/>
        <v>0</v>
      </c>
      <c r="H149" s="11" t="s">
        <v>35</v>
      </c>
      <c r="I149" s="31" t="s">
        <v>32</v>
      </c>
    </row>
    <row r="150" spans="1:9" hidden="1">
      <c r="A150" t="s">
        <v>96</v>
      </c>
      <c r="B150" s="7">
        <v>7</v>
      </c>
      <c r="C150" s="3" t="s">
        <v>33</v>
      </c>
      <c r="D150" s="8">
        <f t="shared" si="4"/>
        <v>7.07</v>
      </c>
      <c r="E150" s="5" t="s">
        <v>34</v>
      </c>
      <c r="G150" s="9">
        <f t="shared" si="5"/>
        <v>7.1400000000000006</v>
      </c>
      <c r="H150" s="11" t="s">
        <v>35</v>
      </c>
      <c r="I150" s="31" t="s">
        <v>32</v>
      </c>
    </row>
    <row r="151" spans="1:9" hidden="1">
      <c r="A151" t="s">
        <v>97</v>
      </c>
      <c r="B151" s="7">
        <v>7</v>
      </c>
      <c r="C151" s="3" t="s">
        <v>33</v>
      </c>
      <c r="D151" s="8">
        <f t="shared" si="4"/>
        <v>7.07</v>
      </c>
      <c r="E151" s="5" t="s">
        <v>34</v>
      </c>
      <c r="G151" s="9">
        <f t="shared" si="5"/>
        <v>7.1400000000000006</v>
      </c>
      <c r="H151" s="11" t="s">
        <v>35</v>
      </c>
      <c r="I151" s="31" t="s">
        <v>32</v>
      </c>
    </row>
    <row r="152" spans="1:9" hidden="1">
      <c r="A152" t="s">
        <v>98</v>
      </c>
      <c r="B152" s="7">
        <v>1.2</v>
      </c>
      <c r="C152" s="3" t="s">
        <v>33</v>
      </c>
      <c r="D152" s="8">
        <f t="shared" si="4"/>
        <v>1.212</v>
      </c>
      <c r="E152" s="5" t="s">
        <v>34</v>
      </c>
      <c r="G152" s="9">
        <f t="shared" si="5"/>
        <v>1.224</v>
      </c>
      <c r="H152" s="11" t="s">
        <v>35</v>
      </c>
      <c r="I152" s="31" t="s">
        <v>32</v>
      </c>
    </row>
    <row r="153" spans="1:9" hidden="1">
      <c r="A153" t="s">
        <v>99</v>
      </c>
      <c r="B153" s="7">
        <v>0</v>
      </c>
      <c r="C153" s="3" t="s">
        <v>33</v>
      </c>
      <c r="D153" s="8">
        <f t="shared" si="4"/>
        <v>0</v>
      </c>
      <c r="E153" s="5" t="s">
        <v>34</v>
      </c>
      <c r="G153" s="9">
        <f t="shared" si="5"/>
        <v>0</v>
      </c>
      <c r="H153" s="11" t="s">
        <v>35</v>
      </c>
      <c r="I153" s="31" t="s">
        <v>32</v>
      </c>
    </row>
    <row r="154" spans="1:9" hidden="1">
      <c r="A154" t="s">
        <v>100</v>
      </c>
      <c r="B154" s="7">
        <v>0</v>
      </c>
      <c r="C154" s="3" t="s">
        <v>33</v>
      </c>
      <c r="D154" s="8">
        <f t="shared" si="4"/>
        <v>0</v>
      </c>
      <c r="E154" s="5" t="s">
        <v>34</v>
      </c>
      <c r="G154" s="9">
        <f t="shared" si="5"/>
        <v>0</v>
      </c>
      <c r="H154" s="11" t="s">
        <v>35</v>
      </c>
      <c r="I154" s="31" t="s">
        <v>32</v>
      </c>
    </row>
    <row r="155" spans="1:9" hidden="1">
      <c r="A155" t="s">
        <v>101</v>
      </c>
      <c r="B155" s="7">
        <v>0.7</v>
      </c>
      <c r="C155" s="3" t="s">
        <v>33</v>
      </c>
      <c r="D155" s="8">
        <f t="shared" si="4"/>
        <v>0.70699999999999996</v>
      </c>
      <c r="E155" s="5" t="s">
        <v>34</v>
      </c>
      <c r="G155" s="9">
        <f t="shared" si="5"/>
        <v>0.71399999999999997</v>
      </c>
      <c r="H155" s="11" t="s">
        <v>35</v>
      </c>
      <c r="I155" s="31" t="s">
        <v>32</v>
      </c>
    </row>
    <row r="156" spans="1:9" hidden="1">
      <c r="A156" t="s">
        <v>102</v>
      </c>
      <c r="B156" s="7">
        <v>0.6</v>
      </c>
      <c r="C156" s="3" t="s">
        <v>33</v>
      </c>
      <c r="D156" s="8">
        <f t="shared" si="4"/>
        <v>0.60599999999999998</v>
      </c>
      <c r="E156" s="5" t="s">
        <v>34</v>
      </c>
      <c r="G156" s="9">
        <f t="shared" si="5"/>
        <v>0.61199999999999999</v>
      </c>
      <c r="H156" s="11" t="s">
        <v>35</v>
      </c>
      <c r="I156" s="31" t="s">
        <v>32</v>
      </c>
    </row>
    <row r="157" spans="1:9" hidden="1">
      <c r="A157" t="s">
        <v>103</v>
      </c>
      <c r="B157" s="7">
        <v>2.2000000000000002</v>
      </c>
      <c r="C157" s="3" t="s">
        <v>33</v>
      </c>
      <c r="D157" s="8">
        <f t="shared" si="4"/>
        <v>2.2220000000000004</v>
      </c>
      <c r="E157" s="5" t="s">
        <v>34</v>
      </c>
      <c r="G157" s="9">
        <f t="shared" si="5"/>
        <v>2.2440000000000002</v>
      </c>
      <c r="H157" s="11" t="s">
        <v>35</v>
      </c>
      <c r="I157" s="31" t="s">
        <v>32</v>
      </c>
    </row>
    <row r="158" spans="1:9" hidden="1">
      <c r="A158" t="s">
        <v>93</v>
      </c>
      <c r="B158" s="7">
        <v>37</v>
      </c>
      <c r="C158" s="3" t="s">
        <v>33</v>
      </c>
      <c r="D158" s="8">
        <f t="shared" si="4"/>
        <v>37.369999999999997</v>
      </c>
      <c r="E158" s="5" t="s">
        <v>34</v>
      </c>
      <c r="G158" s="9">
        <f t="shared" si="5"/>
        <v>37.74</v>
      </c>
      <c r="H158" s="11" t="s">
        <v>35</v>
      </c>
      <c r="I158" s="31" t="s">
        <v>32</v>
      </c>
    </row>
    <row r="159" spans="1:9" hidden="1">
      <c r="A159" t="s">
        <v>104</v>
      </c>
      <c r="B159" s="7">
        <v>0.45</v>
      </c>
      <c r="C159" s="3" t="s">
        <v>33</v>
      </c>
      <c r="D159" s="8">
        <f t="shared" si="4"/>
        <v>0.45450000000000002</v>
      </c>
      <c r="E159" s="5" t="s">
        <v>34</v>
      </c>
      <c r="G159" s="9">
        <f t="shared" si="5"/>
        <v>0.45900000000000002</v>
      </c>
      <c r="H159" s="11" t="s">
        <v>35</v>
      </c>
      <c r="I159" s="31" t="s">
        <v>32</v>
      </c>
    </row>
    <row r="160" spans="1:9" hidden="1">
      <c r="A160" t="s">
        <v>105</v>
      </c>
      <c r="B160" s="7">
        <v>0.36</v>
      </c>
      <c r="C160" s="3" t="s">
        <v>33</v>
      </c>
      <c r="D160" s="8">
        <f t="shared" si="4"/>
        <v>0.36359999999999998</v>
      </c>
      <c r="E160" s="5" t="s">
        <v>34</v>
      </c>
      <c r="G160" s="9">
        <f t="shared" si="5"/>
        <v>0.36719999999999997</v>
      </c>
      <c r="H160" s="11" t="s">
        <v>35</v>
      </c>
      <c r="I160" s="31" t="s">
        <v>32</v>
      </c>
    </row>
    <row r="161" spans="1:9" hidden="1">
      <c r="A161" t="s">
        <v>106</v>
      </c>
      <c r="B161" s="7">
        <v>0.22</v>
      </c>
      <c r="C161" s="3" t="s">
        <v>33</v>
      </c>
      <c r="D161" s="8">
        <f t="shared" si="4"/>
        <v>0.22220000000000001</v>
      </c>
      <c r="E161" s="5" t="s">
        <v>34</v>
      </c>
      <c r="G161" s="9">
        <f t="shared" si="5"/>
        <v>0.22440000000000002</v>
      </c>
      <c r="H161" s="11" t="s">
        <v>35</v>
      </c>
      <c r="I161" s="31" t="s">
        <v>32</v>
      </c>
    </row>
    <row r="162" spans="1:9" hidden="1">
      <c r="A162" t="s">
        <v>107</v>
      </c>
      <c r="B162" s="7">
        <v>0.2</v>
      </c>
      <c r="C162" s="3" t="s">
        <v>33</v>
      </c>
      <c r="D162" s="8">
        <f t="shared" si="4"/>
        <v>0.20200000000000001</v>
      </c>
      <c r="E162" s="5" t="s">
        <v>34</v>
      </c>
      <c r="G162" s="9">
        <f t="shared" si="5"/>
        <v>0.20400000000000001</v>
      </c>
      <c r="H162" s="11" t="s">
        <v>35</v>
      </c>
      <c r="I162" s="31" t="s">
        <v>32</v>
      </c>
    </row>
    <row r="163" spans="1:9" hidden="1">
      <c r="A163" t="s">
        <v>108</v>
      </c>
      <c r="B163" s="7">
        <v>0.22</v>
      </c>
      <c r="C163" s="3" t="s">
        <v>33</v>
      </c>
      <c r="D163" s="8">
        <f t="shared" si="4"/>
        <v>0.22220000000000001</v>
      </c>
      <c r="E163" s="5" t="s">
        <v>34</v>
      </c>
      <c r="G163" s="9">
        <f t="shared" si="5"/>
        <v>0.22440000000000002</v>
      </c>
      <c r="H163" s="11" t="s">
        <v>35</v>
      </c>
      <c r="I163" s="31" t="s">
        <v>32</v>
      </c>
    </row>
    <row r="164" spans="1:9" hidden="1">
      <c r="A164" t="s">
        <v>88</v>
      </c>
      <c r="B164" s="7">
        <v>0.67700000000000005</v>
      </c>
      <c r="C164" s="3" t="s">
        <v>33</v>
      </c>
      <c r="D164" s="8">
        <f t="shared" si="4"/>
        <v>0.6837700000000001</v>
      </c>
      <c r="E164" s="5" t="s">
        <v>34</v>
      </c>
      <c r="G164" s="9">
        <f t="shared" si="5"/>
        <v>0.69054000000000004</v>
      </c>
      <c r="H164" s="11" t="s">
        <v>35</v>
      </c>
      <c r="I164" s="31" t="s">
        <v>32</v>
      </c>
    </row>
    <row r="165" spans="1:9" hidden="1">
      <c r="A165" t="s">
        <v>89</v>
      </c>
      <c r="B165" s="7">
        <v>0.41</v>
      </c>
      <c r="C165" s="3" t="s">
        <v>33</v>
      </c>
      <c r="D165" s="8">
        <f t="shared" si="4"/>
        <v>0.41409999999999997</v>
      </c>
      <c r="E165" s="5" t="s">
        <v>34</v>
      </c>
      <c r="G165" s="9">
        <f t="shared" si="5"/>
        <v>0.41819999999999996</v>
      </c>
      <c r="H165" s="11" t="s">
        <v>35</v>
      </c>
      <c r="I165" s="31" t="s">
        <v>32</v>
      </c>
    </row>
    <row r="166" spans="1:9" hidden="1">
      <c r="A166" t="s">
        <v>94</v>
      </c>
      <c r="B166" s="7">
        <v>1.7</v>
      </c>
      <c r="C166" s="3" t="s">
        <v>33</v>
      </c>
      <c r="D166" s="8">
        <f t="shared" si="4"/>
        <v>1.7169999999999999</v>
      </c>
      <c r="E166" s="5" t="s">
        <v>34</v>
      </c>
      <c r="G166" s="9">
        <f t="shared" si="5"/>
        <v>1.734</v>
      </c>
      <c r="H166" s="11" t="s">
        <v>35</v>
      </c>
      <c r="I166" s="31" t="s">
        <v>32</v>
      </c>
    </row>
    <row r="167" spans="1:9" hidden="1">
      <c r="A167" t="s">
        <v>112</v>
      </c>
      <c r="B167" s="7">
        <v>0.9</v>
      </c>
      <c r="C167" s="3" t="s">
        <v>33</v>
      </c>
      <c r="D167" s="8">
        <f t="shared" ref="D167:D191" si="6">B167*$D$214</f>
        <v>0.90900000000000003</v>
      </c>
      <c r="E167" s="5" t="s">
        <v>34</v>
      </c>
      <c r="G167" s="9">
        <f t="shared" ref="G167:G190" si="7">B167*$G$214</f>
        <v>0.91800000000000004</v>
      </c>
      <c r="H167" s="11" t="s">
        <v>35</v>
      </c>
      <c r="I167" s="31" t="s">
        <v>32</v>
      </c>
    </row>
    <row r="168" spans="1:9" hidden="1">
      <c r="A168" t="s">
        <v>113</v>
      </c>
      <c r="B168" s="7">
        <v>0.25</v>
      </c>
      <c r="C168" s="3" t="s">
        <v>33</v>
      </c>
      <c r="D168" s="8">
        <f t="shared" si="6"/>
        <v>0.2525</v>
      </c>
      <c r="E168" s="5" t="s">
        <v>34</v>
      </c>
      <c r="G168" s="9">
        <f t="shared" si="7"/>
        <v>0.255</v>
      </c>
      <c r="H168" s="11" t="s">
        <v>35</v>
      </c>
      <c r="I168" s="31" t="s">
        <v>32</v>
      </c>
    </row>
    <row r="169" spans="1:9" hidden="1">
      <c r="A169" t="s">
        <v>114</v>
      </c>
      <c r="B169" s="7">
        <v>0.3</v>
      </c>
      <c r="C169" s="3" t="s">
        <v>33</v>
      </c>
      <c r="D169" s="8">
        <f t="shared" si="6"/>
        <v>0.30299999999999999</v>
      </c>
      <c r="E169" s="5" t="s">
        <v>34</v>
      </c>
      <c r="G169" s="9">
        <f t="shared" si="7"/>
        <v>0.30599999999999999</v>
      </c>
      <c r="H169" s="11" t="s">
        <v>35</v>
      </c>
      <c r="I169" s="31" t="s">
        <v>32</v>
      </c>
    </row>
    <row r="170" spans="1:9" hidden="1">
      <c r="A170" t="s">
        <v>115</v>
      </c>
      <c r="B170" s="7">
        <v>0.6</v>
      </c>
      <c r="C170" s="3" t="s">
        <v>33</v>
      </c>
      <c r="D170" s="8">
        <f t="shared" si="6"/>
        <v>0.60599999999999998</v>
      </c>
      <c r="E170" s="5" t="s">
        <v>34</v>
      </c>
      <c r="G170" s="9">
        <f t="shared" si="7"/>
        <v>0.61199999999999999</v>
      </c>
      <c r="H170" s="11" t="s">
        <v>35</v>
      </c>
      <c r="I170" s="31" t="s">
        <v>32</v>
      </c>
    </row>
    <row r="171" spans="1:9" hidden="1">
      <c r="A171" t="s">
        <v>116</v>
      </c>
      <c r="B171" s="7">
        <v>0</v>
      </c>
      <c r="C171" s="3" t="s">
        <v>33</v>
      </c>
      <c r="D171" s="8">
        <f t="shared" si="6"/>
        <v>0</v>
      </c>
      <c r="E171" s="5" t="s">
        <v>34</v>
      </c>
      <c r="G171" s="9">
        <f t="shared" si="7"/>
        <v>0</v>
      </c>
      <c r="H171" s="11" t="s">
        <v>35</v>
      </c>
      <c r="I171" s="31" t="s">
        <v>32</v>
      </c>
    </row>
    <row r="172" spans="1:9" hidden="1">
      <c r="A172" t="s">
        <v>117</v>
      </c>
      <c r="B172" s="7">
        <v>0</v>
      </c>
      <c r="C172" s="3" t="s">
        <v>33</v>
      </c>
      <c r="D172" s="8">
        <f t="shared" si="6"/>
        <v>0</v>
      </c>
      <c r="E172" s="5" t="s">
        <v>34</v>
      </c>
      <c r="G172" s="9">
        <f t="shared" si="7"/>
        <v>0</v>
      </c>
      <c r="H172" s="11" t="s">
        <v>35</v>
      </c>
      <c r="I172" s="31" t="s">
        <v>32</v>
      </c>
    </row>
    <row r="173" spans="1:9" hidden="1">
      <c r="A173" t="s">
        <v>118</v>
      </c>
      <c r="B173" s="7">
        <v>0</v>
      </c>
      <c r="C173" s="3" t="s">
        <v>33</v>
      </c>
      <c r="D173" s="8">
        <f t="shared" si="6"/>
        <v>0</v>
      </c>
      <c r="E173" s="5" t="s">
        <v>34</v>
      </c>
      <c r="G173" s="9">
        <f t="shared" si="7"/>
        <v>0</v>
      </c>
      <c r="H173" s="11" t="s">
        <v>35</v>
      </c>
      <c r="I173" s="31" t="s">
        <v>32</v>
      </c>
    </row>
    <row r="174" spans="1:9" hidden="1">
      <c r="A174" t="s">
        <v>119</v>
      </c>
      <c r="B174" s="7">
        <v>0</v>
      </c>
      <c r="C174" s="3" t="s">
        <v>33</v>
      </c>
      <c r="D174" s="8">
        <f t="shared" si="6"/>
        <v>0</v>
      </c>
      <c r="E174" s="5" t="s">
        <v>34</v>
      </c>
      <c r="G174" s="9">
        <f t="shared" si="7"/>
        <v>0</v>
      </c>
      <c r="H174" s="11" t="s">
        <v>35</v>
      </c>
      <c r="I174" s="31" t="s">
        <v>32</v>
      </c>
    </row>
    <row r="175" spans="1:9" hidden="1">
      <c r="A175" t="s">
        <v>120</v>
      </c>
      <c r="B175" s="7">
        <v>0</v>
      </c>
      <c r="C175" s="3" t="s">
        <v>33</v>
      </c>
      <c r="D175" s="8">
        <f t="shared" si="6"/>
        <v>0</v>
      </c>
      <c r="E175" s="5" t="s">
        <v>34</v>
      </c>
      <c r="G175" s="9">
        <f t="shared" si="7"/>
        <v>0</v>
      </c>
      <c r="H175" s="11" t="s">
        <v>35</v>
      </c>
      <c r="I175" s="31" t="s">
        <v>32</v>
      </c>
    </row>
    <row r="176" spans="1:9" hidden="1">
      <c r="A176" t="s">
        <v>121</v>
      </c>
      <c r="B176" s="7">
        <v>0</v>
      </c>
      <c r="C176" s="3" t="s">
        <v>33</v>
      </c>
      <c r="D176" s="8">
        <f t="shared" si="6"/>
        <v>0</v>
      </c>
      <c r="E176" s="5" t="s">
        <v>34</v>
      </c>
      <c r="G176" s="9">
        <f t="shared" si="7"/>
        <v>0</v>
      </c>
      <c r="H176" s="11" t="s">
        <v>35</v>
      </c>
      <c r="I176" s="31" t="s">
        <v>32</v>
      </c>
    </row>
    <row r="177" spans="1:9" hidden="1">
      <c r="A177" t="s">
        <v>122</v>
      </c>
      <c r="B177" s="7">
        <v>0</v>
      </c>
      <c r="C177" s="3" t="s">
        <v>33</v>
      </c>
      <c r="D177" s="8">
        <f t="shared" si="6"/>
        <v>0</v>
      </c>
      <c r="E177" s="5" t="s">
        <v>34</v>
      </c>
      <c r="G177" s="9">
        <f t="shared" si="7"/>
        <v>0</v>
      </c>
      <c r="H177" s="11" t="s">
        <v>35</v>
      </c>
      <c r="I177" s="31" t="s">
        <v>32</v>
      </c>
    </row>
    <row r="178" spans="1:9" hidden="1">
      <c r="A178" t="s">
        <v>92</v>
      </c>
      <c r="B178" s="7">
        <v>0.83320000000000005</v>
      </c>
      <c r="C178" s="3" t="s">
        <v>33</v>
      </c>
      <c r="D178" s="8">
        <f t="shared" si="6"/>
        <v>0.84153200000000006</v>
      </c>
      <c r="E178" s="5" t="s">
        <v>34</v>
      </c>
      <c r="G178" s="9">
        <f t="shared" si="7"/>
        <v>0.84986400000000006</v>
      </c>
      <c r="H178" s="11" t="s">
        <v>35</v>
      </c>
      <c r="I178" s="31" t="s">
        <v>32</v>
      </c>
    </row>
    <row r="179" spans="1:9" hidden="1">
      <c r="A179" t="s">
        <v>124</v>
      </c>
      <c r="B179" s="7">
        <v>1.1000000000000001</v>
      </c>
      <c r="C179" s="3" t="s">
        <v>33</v>
      </c>
      <c r="D179" s="8">
        <f t="shared" si="6"/>
        <v>1.1110000000000002</v>
      </c>
      <c r="E179" s="5" t="s">
        <v>34</v>
      </c>
      <c r="G179" s="9">
        <f t="shared" si="7"/>
        <v>1.1220000000000001</v>
      </c>
      <c r="H179" s="11" t="s">
        <v>35</v>
      </c>
      <c r="I179" s="31" t="s">
        <v>32</v>
      </c>
    </row>
    <row r="180" spans="1:9" hidden="1">
      <c r="A180" t="s">
        <v>125</v>
      </c>
      <c r="B180" s="7">
        <v>1.1000000000000001</v>
      </c>
      <c r="C180" s="3" t="s">
        <v>33</v>
      </c>
      <c r="D180" s="8">
        <f t="shared" si="6"/>
        <v>1.1110000000000002</v>
      </c>
      <c r="E180" s="5" t="s">
        <v>34</v>
      </c>
      <c r="G180" s="9">
        <f t="shared" si="7"/>
        <v>1.1220000000000001</v>
      </c>
      <c r="H180" s="11" t="s">
        <v>35</v>
      </c>
      <c r="I180" s="31" t="s">
        <v>32</v>
      </c>
    </row>
    <row r="181" spans="1:9" hidden="1">
      <c r="A181" t="s">
        <v>126</v>
      </c>
      <c r="B181" s="7">
        <v>0.17499999999999999</v>
      </c>
      <c r="C181" s="3" t="s">
        <v>33</v>
      </c>
      <c r="D181" s="8">
        <f t="shared" si="6"/>
        <v>0.17674999999999999</v>
      </c>
      <c r="E181" s="5" t="s">
        <v>34</v>
      </c>
      <c r="G181" s="9">
        <f t="shared" si="7"/>
        <v>0.17849999999999999</v>
      </c>
      <c r="H181" s="11" t="s">
        <v>35</v>
      </c>
      <c r="I181" s="31" t="s">
        <v>32</v>
      </c>
    </row>
    <row r="182" spans="1:9" hidden="1">
      <c r="A182" t="s">
        <v>127</v>
      </c>
      <c r="B182" s="7">
        <v>0.2</v>
      </c>
      <c r="C182" s="3" t="s">
        <v>33</v>
      </c>
      <c r="D182" s="8">
        <f t="shared" si="6"/>
        <v>0.20200000000000001</v>
      </c>
      <c r="E182" s="5" t="s">
        <v>34</v>
      </c>
      <c r="G182" s="9">
        <f t="shared" si="7"/>
        <v>0.20400000000000001</v>
      </c>
      <c r="H182" s="11" t="s">
        <v>35</v>
      </c>
      <c r="I182" s="31" t="s">
        <v>32</v>
      </c>
    </row>
    <row r="183" spans="1:9" hidden="1">
      <c r="A183" t="s">
        <v>128</v>
      </c>
      <c r="B183" s="7">
        <v>1</v>
      </c>
      <c r="C183" s="3" t="s">
        <v>33</v>
      </c>
      <c r="D183" s="8">
        <f t="shared" si="6"/>
        <v>1.01</v>
      </c>
      <c r="E183" s="5" t="s">
        <v>34</v>
      </c>
      <c r="G183" s="9">
        <f t="shared" si="7"/>
        <v>1.02</v>
      </c>
      <c r="H183" s="11" t="s">
        <v>35</v>
      </c>
      <c r="I183" s="31" t="s">
        <v>32</v>
      </c>
    </row>
    <row r="184" spans="1:9" hidden="1">
      <c r="A184" t="s">
        <v>129</v>
      </c>
      <c r="B184" s="7">
        <v>0.4</v>
      </c>
      <c r="C184" s="3" t="s">
        <v>33</v>
      </c>
      <c r="D184" s="8">
        <f t="shared" si="6"/>
        <v>0.40400000000000003</v>
      </c>
      <c r="E184" s="5" t="s">
        <v>34</v>
      </c>
      <c r="G184" s="9">
        <f t="shared" si="7"/>
        <v>0.40800000000000003</v>
      </c>
      <c r="H184" s="11" t="s">
        <v>35</v>
      </c>
      <c r="I184" s="31" t="s">
        <v>32</v>
      </c>
    </row>
    <row r="185" spans="1:9" hidden="1">
      <c r="A185" t="s">
        <v>130</v>
      </c>
      <c r="B185" s="7">
        <v>0.4</v>
      </c>
      <c r="C185" s="3" t="s">
        <v>33</v>
      </c>
      <c r="D185" s="8">
        <f t="shared" si="6"/>
        <v>0.40400000000000003</v>
      </c>
      <c r="E185" s="5" t="s">
        <v>34</v>
      </c>
      <c r="G185" s="9">
        <f t="shared" si="7"/>
        <v>0.40800000000000003</v>
      </c>
      <c r="H185" s="11" t="s">
        <v>35</v>
      </c>
      <c r="I185" s="31" t="s">
        <v>32</v>
      </c>
    </row>
    <row r="186" spans="1:9" hidden="1">
      <c r="A186" t="s">
        <v>131</v>
      </c>
      <c r="B186" s="7">
        <v>0.5</v>
      </c>
      <c r="C186" s="3" t="s">
        <v>33</v>
      </c>
      <c r="D186" s="8">
        <f t="shared" si="6"/>
        <v>0.505</v>
      </c>
      <c r="E186" s="5" t="s">
        <v>34</v>
      </c>
      <c r="G186" s="9">
        <f t="shared" si="7"/>
        <v>0.51</v>
      </c>
      <c r="H186" s="11" t="s">
        <v>35</v>
      </c>
      <c r="I186" s="31" t="s">
        <v>32</v>
      </c>
    </row>
    <row r="187" spans="1:9" hidden="1">
      <c r="A187" t="s">
        <v>132</v>
      </c>
      <c r="B187" s="7">
        <v>0.6</v>
      </c>
      <c r="C187" s="3" t="s">
        <v>33</v>
      </c>
      <c r="D187" s="8">
        <f t="shared" si="6"/>
        <v>0.60599999999999998</v>
      </c>
      <c r="E187" s="5" t="s">
        <v>34</v>
      </c>
      <c r="G187" s="9">
        <f t="shared" si="7"/>
        <v>0.61199999999999999</v>
      </c>
      <c r="H187" s="11" t="s">
        <v>35</v>
      </c>
      <c r="I187" s="31" t="s">
        <v>32</v>
      </c>
    </row>
    <row r="188" spans="1:9" hidden="1">
      <c r="A188" t="s">
        <v>133</v>
      </c>
      <c r="B188" s="7">
        <v>0.5</v>
      </c>
      <c r="C188" s="3" t="s">
        <v>33</v>
      </c>
      <c r="D188" s="8">
        <f t="shared" si="6"/>
        <v>0.505</v>
      </c>
      <c r="E188" s="5" t="s">
        <v>34</v>
      </c>
      <c r="G188" s="9">
        <f t="shared" si="7"/>
        <v>0.51</v>
      </c>
      <c r="H188" s="11" t="s">
        <v>35</v>
      </c>
      <c r="I188" s="31" t="s">
        <v>32</v>
      </c>
    </row>
    <row r="189" spans="1:9" hidden="1">
      <c r="A189" t="s">
        <v>109</v>
      </c>
      <c r="B189" s="7">
        <v>9.4375</v>
      </c>
      <c r="C189" s="3" t="s">
        <v>33</v>
      </c>
      <c r="D189" s="8">
        <f t="shared" si="6"/>
        <v>9.5318749999999994</v>
      </c>
      <c r="E189" s="5" t="s">
        <v>34</v>
      </c>
      <c r="G189" s="9">
        <f t="shared" si="7"/>
        <v>9.6262500000000006</v>
      </c>
      <c r="H189" s="11" t="s">
        <v>35</v>
      </c>
      <c r="I189" s="31" t="s">
        <v>32</v>
      </c>
    </row>
    <row r="190" spans="1:9" hidden="1">
      <c r="A190" t="s">
        <v>135</v>
      </c>
      <c r="B190" s="7">
        <v>0</v>
      </c>
      <c r="D190" s="8">
        <f t="shared" si="6"/>
        <v>0</v>
      </c>
      <c r="G190" s="9">
        <f t="shared" si="7"/>
        <v>0</v>
      </c>
      <c r="I190" s="31" t="s">
        <v>32</v>
      </c>
    </row>
    <row r="191" spans="1:9" hidden="1">
      <c r="A191" t="s">
        <v>136</v>
      </c>
      <c r="B191" s="7">
        <v>0.125</v>
      </c>
      <c r="D191" s="8">
        <f t="shared" si="6"/>
        <v>0.12625</v>
      </c>
      <c r="G191" s="9">
        <f>B191*$G$214</f>
        <v>0.1275</v>
      </c>
      <c r="I191" s="31" t="s">
        <v>32</v>
      </c>
    </row>
    <row r="192" spans="1:9" hidden="1">
      <c r="A192" t="s">
        <v>141</v>
      </c>
      <c r="B192" s="30">
        <v>8.3750000000000005E-2</v>
      </c>
      <c r="C192" s="29" t="s">
        <v>8</v>
      </c>
      <c r="D192" s="30">
        <f>B192*D214</f>
        <v>8.458750000000001E-2</v>
      </c>
      <c r="E192" s="29"/>
      <c r="F192" s="29"/>
      <c r="G192" s="30">
        <f>B192*G214</f>
        <v>8.5425000000000001E-2</v>
      </c>
      <c r="H192" s="11" t="s">
        <v>9</v>
      </c>
      <c r="I192" s="31" t="s">
        <v>32</v>
      </c>
    </row>
    <row r="193" spans="1:9" hidden="1">
      <c r="A193" t="s">
        <v>137</v>
      </c>
      <c r="B193" s="7">
        <v>0.125</v>
      </c>
      <c r="D193" s="8">
        <f>B193*$D$214</f>
        <v>0.12625</v>
      </c>
      <c r="G193" s="9">
        <f>B193*$G$214</f>
        <v>0.1275</v>
      </c>
      <c r="I193" s="31" t="s">
        <v>32</v>
      </c>
    </row>
    <row r="194" spans="1:9" hidden="1">
      <c r="A194" t="s">
        <v>110</v>
      </c>
      <c r="B194" s="7">
        <v>4.7286000000000001</v>
      </c>
      <c r="C194" s="3" t="s">
        <v>33</v>
      </c>
      <c r="D194" s="8">
        <f t="shared" ref="D194:D213" si="8">B194*$D$214</f>
        <v>4.7758859999999999</v>
      </c>
      <c r="E194" s="5" t="s">
        <v>34</v>
      </c>
      <c r="G194" s="9">
        <f t="shared" ref="G194:G213" si="9">B194*$G$214</f>
        <v>4.8231720000000005</v>
      </c>
      <c r="H194" s="11" t="s">
        <v>35</v>
      </c>
      <c r="I194" s="31" t="s">
        <v>32</v>
      </c>
    </row>
    <row r="195" spans="1:9" hidden="1">
      <c r="A195" t="s">
        <v>111</v>
      </c>
      <c r="B195" s="7">
        <v>1.44</v>
      </c>
      <c r="C195" s="3" t="s">
        <v>33</v>
      </c>
      <c r="D195" s="8">
        <f t="shared" si="8"/>
        <v>1.4543999999999999</v>
      </c>
      <c r="E195" s="5" t="s">
        <v>34</v>
      </c>
      <c r="G195" s="9">
        <f t="shared" si="9"/>
        <v>1.4687999999999999</v>
      </c>
      <c r="H195" s="11" t="s">
        <v>35</v>
      </c>
      <c r="I195" s="31" t="s">
        <v>32</v>
      </c>
    </row>
    <row r="196" spans="1:9" hidden="1">
      <c r="A196" t="s">
        <v>123</v>
      </c>
      <c r="B196" s="7">
        <v>0.15</v>
      </c>
      <c r="C196" s="3" t="s">
        <v>33</v>
      </c>
      <c r="D196" s="8">
        <f t="shared" si="8"/>
        <v>0.1515</v>
      </c>
      <c r="E196" s="5" t="s">
        <v>34</v>
      </c>
      <c r="G196" s="9">
        <f t="shared" si="9"/>
        <v>0.153</v>
      </c>
      <c r="H196" s="11" t="s">
        <v>35</v>
      </c>
      <c r="I196" s="31" t="s">
        <v>32</v>
      </c>
    </row>
    <row r="197" spans="1:9" hidden="1">
      <c r="A197" t="s">
        <v>134</v>
      </c>
      <c r="B197" s="7">
        <v>0.73619999999999997</v>
      </c>
      <c r="C197" s="3" t="s">
        <v>33</v>
      </c>
      <c r="D197" s="8">
        <f t="shared" si="8"/>
        <v>0.74356199999999995</v>
      </c>
      <c r="E197" s="5" t="s">
        <v>34</v>
      </c>
      <c r="G197" s="9">
        <f t="shared" si="9"/>
        <v>0.75092399999999992</v>
      </c>
      <c r="H197" s="11" t="s">
        <v>35</v>
      </c>
      <c r="I197" s="31" t="s">
        <v>32</v>
      </c>
    </row>
    <row r="198" spans="1:9" hidden="1">
      <c r="A198" t="s">
        <v>135</v>
      </c>
      <c r="B198" s="7">
        <v>0</v>
      </c>
      <c r="C198" s="3" t="s">
        <v>33</v>
      </c>
      <c r="D198" s="8">
        <f t="shared" si="8"/>
        <v>0</v>
      </c>
      <c r="E198" s="5" t="s">
        <v>34</v>
      </c>
      <c r="G198" s="9">
        <f t="shared" si="9"/>
        <v>0</v>
      </c>
      <c r="H198" s="11" t="s">
        <v>35</v>
      </c>
      <c r="I198" s="31" t="s">
        <v>32</v>
      </c>
    </row>
    <row r="199" spans="1:9" hidden="1">
      <c r="A199" t="s">
        <v>135</v>
      </c>
      <c r="B199" s="7">
        <v>0</v>
      </c>
      <c r="C199" s="3" t="s">
        <v>33</v>
      </c>
      <c r="D199" s="8">
        <f t="shared" si="8"/>
        <v>0</v>
      </c>
      <c r="E199" s="5" t="s">
        <v>34</v>
      </c>
      <c r="G199" s="9">
        <f t="shared" si="9"/>
        <v>0</v>
      </c>
      <c r="H199" s="11" t="s">
        <v>35</v>
      </c>
      <c r="I199" s="31" t="s">
        <v>32</v>
      </c>
    </row>
    <row r="200" spans="1:9" hidden="1">
      <c r="A200" t="s">
        <v>135</v>
      </c>
      <c r="B200" s="7">
        <v>0</v>
      </c>
      <c r="C200" s="3" t="s">
        <v>33</v>
      </c>
      <c r="D200" s="8">
        <f t="shared" si="8"/>
        <v>0</v>
      </c>
      <c r="E200" s="5" t="s">
        <v>34</v>
      </c>
      <c r="G200" s="9">
        <f t="shared" si="9"/>
        <v>0</v>
      </c>
      <c r="H200" s="11" t="s">
        <v>35</v>
      </c>
      <c r="I200" s="31" t="s">
        <v>32</v>
      </c>
    </row>
    <row r="201" spans="1:9" hidden="1">
      <c r="A201" t="s">
        <v>135</v>
      </c>
      <c r="B201" s="7">
        <v>0</v>
      </c>
      <c r="C201" s="3" t="s">
        <v>33</v>
      </c>
      <c r="D201" s="8">
        <f t="shared" si="8"/>
        <v>0</v>
      </c>
      <c r="E201" s="5" t="s">
        <v>34</v>
      </c>
      <c r="G201" s="9">
        <f t="shared" si="9"/>
        <v>0</v>
      </c>
      <c r="H201" s="11" t="s">
        <v>35</v>
      </c>
      <c r="I201" s="31" t="s">
        <v>32</v>
      </c>
    </row>
    <row r="202" spans="1:9" hidden="1">
      <c r="A202" t="s">
        <v>135</v>
      </c>
      <c r="B202" s="7">
        <v>0</v>
      </c>
      <c r="C202" s="3" t="s">
        <v>33</v>
      </c>
      <c r="D202" s="8">
        <f t="shared" si="8"/>
        <v>0</v>
      </c>
      <c r="E202" s="5" t="s">
        <v>34</v>
      </c>
      <c r="G202" s="9">
        <f t="shared" si="9"/>
        <v>0</v>
      </c>
      <c r="H202" s="11" t="s">
        <v>35</v>
      </c>
      <c r="I202" s="31" t="s">
        <v>32</v>
      </c>
    </row>
    <row r="203" spans="1:9" hidden="1">
      <c r="A203" t="s">
        <v>135</v>
      </c>
      <c r="B203" s="7">
        <v>0</v>
      </c>
      <c r="C203" s="3" t="s">
        <v>33</v>
      </c>
      <c r="D203" s="8">
        <f t="shared" si="8"/>
        <v>0</v>
      </c>
      <c r="E203" s="5" t="s">
        <v>34</v>
      </c>
      <c r="G203" s="9">
        <f t="shared" si="9"/>
        <v>0</v>
      </c>
      <c r="H203" s="11" t="s">
        <v>35</v>
      </c>
      <c r="I203" s="31" t="s">
        <v>32</v>
      </c>
    </row>
    <row r="204" spans="1:9" hidden="1">
      <c r="A204" t="s">
        <v>135</v>
      </c>
      <c r="B204" s="7">
        <v>0</v>
      </c>
      <c r="C204" s="3" t="s">
        <v>33</v>
      </c>
      <c r="D204" s="8">
        <f t="shared" si="8"/>
        <v>0</v>
      </c>
      <c r="E204" s="5" t="s">
        <v>34</v>
      </c>
      <c r="G204" s="9">
        <f t="shared" si="9"/>
        <v>0</v>
      </c>
      <c r="H204" s="11" t="s">
        <v>35</v>
      </c>
      <c r="I204" s="31" t="s">
        <v>32</v>
      </c>
    </row>
    <row r="205" spans="1:9" hidden="1">
      <c r="A205" t="s">
        <v>135</v>
      </c>
      <c r="B205" s="7">
        <v>0</v>
      </c>
      <c r="C205" s="3" t="s">
        <v>33</v>
      </c>
      <c r="D205" s="8">
        <f t="shared" si="8"/>
        <v>0</v>
      </c>
      <c r="E205" s="5" t="s">
        <v>34</v>
      </c>
      <c r="G205" s="9">
        <f t="shared" si="9"/>
        <v>0</v>
      </c>
      <c r="H205" s="11" t="s">
        <v>35</v>
      </c>
      <c r="I205" s="31" t="s">
        <v>32</v>
      </c>
    </row>
    <row r="206" spans="1:9" hidden="1">
      <c r="A206" t="s">
        <v>135</v>
      </c>
      <c r="B206" s="7">
        <v>0</v>
      </c>
      <c r="C206" s="3" t="s">
        <v>33</v>
      </c>
      <c r="D206" s="8">
        <f t="shared" si="8"/>
        <v>0</v>
      </c>
      <c r="E206" s="5" t="s">
        <v>34</v>
      </c>
      <c r="G206" s="9">
        <f t="shared" si="9"/>
        <v>0</v>
      </c>
      <c r="H206" s="11" t="s">
        <v>35</v>
      </c>
      <c r="I206" s="31" t="s">
        <v>32</v>
      </c>
    </row>
    <row r="207" spans="1:9" hidden="1">
      <c r="A207" t="s">
        <v>135</v>
      </c>
      <c r="B207" s="7">
        <v>0</v>
      </c>
      <c r="C207" s="3" t="s">
        <v>33</v>
      </c>
      <c r="D207" s="8">
        <f t="shared" si="8"/>
        <v>0</v>
      </c>
      <c r="E207" s="5" t="s">
        <v>34</v>
      </c>
      <c r="G207" s="9">
        <f t="shared" si="9"/>
        <v>0</v>
      </c>
      <c r="H207" s="11" t="s">
        <v>35</v>
      </c>
      <c r="I207" s="31" t="s">
        <v>32</v>
      </c>
    </row>
    <row r="208" spans="1:9" hidden="1">
      <c r="A208" t="s">
        <v>135</v>
      </c>
      <c r="B208" s="7">
        <v>0</v>
      </c>
      <c r="C208" s="3" t="s">
        <v>33</v>
      </c>
      <c r="D208" s="8">
        <f t="shared" si="8"/>
        <v>0</v>
      </c>
      <c r="E208" s="5" t="s">
        <v>34</v>
      </c>
      <c r="G208" s="9">
        <f t="shared" si="9"/>
        <v>0</v>
      </c>
      <c r="H208" s="11" t="s">
        <v>35</v>
      </c>
      <c r="I208" s="31" t="s">
        <v>32</v>
      </c>
    </row>
    <row r="209" spans="1:9" hidden="1">
      <c r="A209" t="s">
        <v>135</v>
      </c>
      <c r="B209" s="7">
        <v>0</v>
      </c>
      <c r="C209" s="3" t="s">
        <v>33</v>
      </c>
      <c r="D209" s="8">
        <f t="shared" si="8"/>
        <v>0</v>
      </c>
      <c r="E209" s="5" t="s">
        <v>34</v>
      </c>
      <c r="G209" s="9">
        <f t="shared" si="9"/>
        <v>0</v>
      </c>
      <c r="H209" s="11" t="s">
        <v>35</v>
      </c>
      <c r="I209" s="31" t="s">
        <v>32</v>
      </c>
    </row>
    <row r="210" spans="1:9" hidden="1">
      <c r="A210">
        <v>0</v>
      </c>
      <c r="B210" s="7">
        <v>0</v>
      </c>
      <c r="C210" s="3" t="s">
        <v>33</v>
      </c>
      <c r="D210" s="8">
        <f t="shared" si="8"/>
        <v>0</v>
      </c>
      <c r="E210" s="5" t="s">
        <v>34</v>
      </c>
      <c r="G210" s="9">
        <f t="shared" si="9"/>
        <v>0</v>
      </c>
      <c r="H210" s="11" t="s">
        <v>35</v>
      </c>
      <c r="I210" s="31" t="s">
        <v>32</v>
      </c>
    </row>
    <row r="211" spans="1:9" hidden="1">
      <c r="A211" t="s">
        <v>142</v>
      </c>
      <c r="B211" s="7">
        <v>0.35</v>
      </c>
      <c r="C211" s="3" t="s">
        <v>33</v>
      </c>
      <c r="D211" s="8">
        <f t="shared" si="8"/>
        <v>0.35349999999999998</v>
      </c>
      <c r="E211" s="5" t="s">
        <v>34</v>
      </c>
      <c r="G211" s="9">
        <f t="shared" si="9"/>
        <v>0.35699999999999998</v>
      </c>
      <c r="H211" s="11" t="s">
        <v>35</v>
      </c>
      <c r="I211" s="31" t="s">
        <v>36</v>
      </c>
    </row>
    <row r="212" spans="1:9" hidden="1">
      <c r="A212">
        <v>0</v>
      </c>
      <c r="B212" s="7">
        <v>0</v>
      </c>
      <c r="C212" s="3"/>
      <c r="D212" s="8">
        <f t="shared" si="8"/>
        <v>0</v>
      </c>
      <c r="E212" s="5"/>
      <c r="G212" s="9">
        <f t="shared" si="9"/>
        <v>0</v>
      </c>
      <c r="H212" s="11"/>
      <c r="I212" s="31"/>
    </row>
    <row r="213" spans="1:9" hidden="1"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D214" s="32">
        <v>1.01</v>
      </c>
      <c r="G214" s="32">
        <v>1.02</v>
      </c>
    </row>
  </sheetData>
  <hyperlinks>
    <hyperlink ref="H46" r:id="rId1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Normal="100" workbookViewId="0">
      <selection activeCell="G17" sqref="G17"/>
    </sheetView>
  </sheetViews>
  <sheetFormatPr defaultRowHeight="15"/>
  <cols>
    <col min="1" max="1" width="25.7109375" customWidth="1"/>
    <col min="2" max="2" width="63.28515625" customWidth="1"/>
    <col min="3" max="3" width="55.28515625" hidden="1" customWidth="1"/>
    <col min="4" max="4" width="17.85546875" customWidth="1"/>
  </cols>
  <sheetData>
    <row r="1" spans="1:4" ht="15.75" thickBot="1">
      <c r="A1" s="89" t="s">
        <v>237</v>
      </c>
      <c r="B1" s="90" t="s">
        <v>238</v>
      </c>
      <c r="C1" s="90" t="s">
        <v>239</v>
      </c>
      <c r="D1" s="91" t="s">
        <v>240</v>
      </c>
    </row>
    <row r="2" spans="1:4">
      <c r="A2" s="87" t="s">
        <v>241</v>
      </c>
      <c r="B2" s="88" t="s">
        <v>242</v>
      </c>
      <c r="C2" s="87" t="s">
        <v>236</v>
      </c>
      <c r="D2" s="87" t="s">
        <v>243</v>
      </c>
    </row>
    <row r="3" spans="1:4">
      <c r="A3" s="81" t="s">
        <v>244</v>
      </c>
      <c r="B3" s="98" t="s">
        <v>245</v>
      </c>
      <c r="C3" s="81" t="s">
        <v>246</v>
      </c>
      <c r="D3" s="81" t="s">
        <v>243</v>
      </c>
    </row>
    <row r="4" spans="1:4">
      <c r="A4" s="81" t="s">
        <v>247</v>
      </c>
      <c r="B4" s="82" t="s">
        <v>245</v>
      </c>
      <c r="C4" s="81" t="s">
        <v>246</v>
      </c>
      <c r="D4" s="81" t="s">
        <v>243</v>
      </c>
    </row>
    <row r="5" spans="1:4" ht="30">
      <c r="A5" s="81" t="s">
        <v>248</v>
      </c>
      <c r="B5" s="98" t="s">
        <v>249</v>
      </c>
      <c r="C5" s="81" t="s">
        <v>250</v>
      </c>
      <c r="D5" s="81" t="s">
        <v>243</v>
      </c>
    </row>
    <row r="6" spans="1:4">
      <c r="A6" s="81" t="s">
        <v>251</v>
      </c>
      <c r="B6" s="81" t="s">
        <v>20</v>
      </c>
      <c r="C6" s="81" t="s">
        <v>252</v>
      </c>
      <c r="D6" s="81" t="s">
        <v>243</v>
      </c>
    </row>
    <row r="7" spans="1:4">
      <c r="A7" s="81"/>
      <c r="B7" s="81"/>
      <c r="C7" s="81"/>
      <c r="D7" s="81"/>
    </row>
    <row r="8" spans="1:4">
      <c r="A8" s="81" t="s">
        <v>253</v>
      </c>
      <c r="B8" s="81" t="s">
        <v>254</v>
      </c>
      <c r="C8" s="81" t="s">
        <v>255</v>
      </c>
      <c r="D8" s="81" t="s">
        <v>256</v>
      </c>
    </row>
    <row r="9" spans="1:4">
      <c r="A9" s="81" t="s">
        <v>257</v>
      </c>
      <c r="B9" s="81" t="s">
        <v>258</v>
      </c>
      <c r="C9" s="81" t="s">
        <v>255</v>
      </c>
      <c r="D9" s="81" t="s">
        <v>256</v>
      </c>
    </row>
    <row r="10" spans="1:4">
      <c r="A10" s="81" t="s">
        <v>259</v>
      </c>
      <c r="B10" s="98" t="s">
        <v>21</v>
      </c>
      <c r="C10" s="81" t="s">
        <v>260</v>
      </c>
      <c r="D10" s="81" t="s">
        <v>261</v>
      </c>
    </row>
    <row r="11" spans="1:4">
      <c r="A11" s="97" t="s">
        <v>262</v>
      </c>
      <c r="B11" s="82" t="s">
        <v>21</v>
      </c>
      <c r="C11" s="81" t="s">
        <v>263</v>
      </c>
      <c r="D11" s="97" t="s">
        <v>261</v>
      </c>
    </row>
    <row r="12" spans="1:4">
      <c r="A12" s="99" t="s">
        <v>264</v>
      </c>
      <c r="B12" s="100" t="s">
        <v>21</v>
      </c>
      <c r="C12" s="83" t="s">
        <v>265</v>
      </c>
      <c r="D12" s="99" t="s">
        <v>261</v>
      </c>
    </row>
    <row r="13" spans="1:4" ht="7.5" customHeight="1">
      <c r="A13" s="99"/>
      <c r="B13" s="100"/>
      <c r="C13" s="83" t="s">
        <v>266</v>
      </c>
      <c r="D13" s="99"/>
    </row>
    <row r="14" spans="1:4">
      <c r="A14" s="81"/>
      <c r="B14" s="81"/>
      <c r="C14" s="84"/>
      <c r="D14" s="81"/>
    </row>
    <row r="15" spans="1:4">
      <c r="A15" s="99" t="s">
        <v>267</v>
      </c>
      <c r="B15" s="82" t="s">
        <v>357</v>
      </c>
      <c r="C15" s="81"/>
      <c r="D15" s="99" t="s">
        <v>269</v>
      </c>
    </row>
    <row r="16" spans="1:4">
      <c r="A16" s="99"/>
      <c r="B16" s="81"/>
      <c r="C16" s="81"/>
      <c r="D16" s="99"/>
    </row>
    <row r="17" spans="1:4">
      <c r="A17" s="99"/>
      <c r="B17" s="82"/>
      <c r="C17" s="81" t="s">
        <v>268</v>
      </c>
      <c r="D17" s="99"/>
    </row>
    <row r="18" spans="1:4" ht="30">
      <c r="A18" s="81" t="s">
        <v>270</v>
      </c>
      <c r="B18" s="82" t="s">
        <v>43</v>
      </c>
      <c r="C18" s="81" t="s">
        <v>271</v>
      </c>
      <c r="D18" s="81" t="s">
        <v>269</v>
      </c>
    </row>
    <row r="19" spans="1:4">
      <c r="A19" s="81" t="s">
        <v>272</v>
      </c>
      <c r="B19" s="82" t="s">
        <v>43</v>
      </c>
      <c r="C19" s="81" t="s">
        <v>273</v>
      </c>
      <c r="D19" s="81" t="s">
        <v>269</v>
      </c>
    </row>
    <row r="20" spans="1:4">
      <c r="A20" s="81" t="s">
        <v>274</v>
      </c>
      <c r="B20" s="82" t="s">
        <v>43</v>
      </c>
      <c r="C20" s="81" t="s">
        <v>275</v>
      </c>
      <c r="D20" s="81" t="s">
        <v>269</v>
      </c>
    </row>
    <row r="21" spans="1:4">
      <c r="A21" s="81" t="s">
        <v>276</v>
      </c>
      <c r="B21" s="81" t="s">
        <v>277</v>
      </c>
      <c r="C21" s="81" t="s">
        <v>312</v>
      </c>
      <c r="D21" s="81" t="s">
        <v>269</v>
      </c>
    </row>
    <row r="22" spans="1:4" ht="30">
      <c r="A22" s="81" t="s">
        <v>279</v>
      </c>
      <c r="B22" s="81" t="s">
        <v>355</v>
      </c>
      <c r="C22" s="81" t="s">
        <v>280</v>
      </c>
      <c r="D22" s="81" t="s">
        <v>269</v>
      </c>
    </row>
    <row r="23" spans="1:4">
      <c r="A23" s="81"/>
      <c r="B23" s="81"/>
      <c r="C23" s="81"/>
      <c r="D23" s="81"/>
    </row>
    <row r="24" spans="1:4">
      <c r="A24" s="81" t="s">
        <v>68</v>
      </c>
      <c r="B24" s="82" t="s">
        <v>281</v>
      </c>
      <c r="C24" s="81" t="s">
        <v>282</v>
      </c>
      <c r="D24" s="81" t="s">
        <v>283</v>
      </c>
    </row>
    <row r="25" spans="1:4">
      <c r="A25" s="81" t="s">
        <v>284</v>
      </c>
      <c r="B25" s="82" t="s">
        <v>281</v>
      </c>
      <c r="C25" s="81" t="s">
        <v>285</v>
      </c>
      <c r="D25" s="81" t="s">
        <v>269</v>
      </c>
    </row>
    <row r="26" spans="1:4">
      <c r="A26" s="81" t="s">
        <v>286</v>
      </c>
      <c r="B26" s="82" t="s">
        <v>287</v>
      </c>
      <c r="C26" s="81" t="s">
        <v>288</v>
      </c>
      <c r="D26" s="81" t="s">
        <v>289</v>
      </c>
    </row>
    <row r="27" spans="1:4">
      <c r="A27" s="81" t="s">
        <v>290</v>
      </c>
      <c r="B27" s="82" t="s">
        <v>291</v>
      </c>
      <c r="C27" s="81" t="s">
        <v>292</v>
      </c>
      <c r="D27" s="81" t="s">
        <v>289</v>
      </c>
    </row>
    <row r="28" spans="1:4">
      <c r="A28" s="81" t="s">
        <v>293</v>
      </c>
      <c r="B28" s="81" t="s">
        <v>294</v>
      </c>
      <c r="C28" s="81" t="s">
        <v>295</v>
      </c>
      <c r="D28" s="81" t="s">
        <v>256</v>
      </c>
    </row>
    <row r="29" spans="1:4" ht="30">
      <c r="A29" s="81" t="s">
        <v>296</v>
      </c>
      <c r="B29" s="82" t="s">
        <v>12</v>
      </c>
      <c r="C29" s="81" t="s">
        <v>297</v>
      </c>
      <c r="D29" s="81" t="s">
        <v>256</v>
      </c>
    </row>
    <row r="30" spans="1:4" ht="45">
      <c r="A30" s="81" t="s">
        <v>298</v>
      </c>
      <c r="B30" s="100" t="s">
        <v>12</v>
      </c>
      <c r="C30" s="83" t="s">
        <v>300</v>
      </c>
      <c r="D30" s="99" t="s">
        <v>261</v>
      </c>
    </row>
    <row r="31" spans="1:4" ht="30">
      <c r="A31" s="81"/>
      <c r="B31" s="100"/>
      <c r="C31" s="83" t="s">
        <v>301</v>
      </c>
      <c r="D31" s="99"/>
    </row>
    <row r="32" spans="1:4">
      <c r="A32" s="81" t="s">
        <v>299</v>
      </c>
      <c r="B32" s="100"/>
      <c r="C32" s="85"/>
      <c r="D32" s="99"/>
    </row>
    <row r="33" spans="1:4" ht="45">
      <c r="A33" s="81" t="s">
        <v>302</v>
      </c>
      <c r="B33" s="86" t="s">
        <v>309</v>
      </c>
      <c r="C33" s="86" t="s">
        <v>303</v>
      </c>
      <c r="D33" s="86" t="s">
        <v>256</v>
      </c>
    </row>
    <row r="34" spans="1:4">
      <c r="A34" s="81" t="s">
        <v>304</v>
      </c>
      <c r="B34" s="81" t="s">
        <v>310</v>
      </c>
      <c r="C34" s="81"/>
      <c r="D34" s="81" t="s">
        <v>256</v>
      </c>
    </row>
    <row r="35" spans="1:4">
      <c r="A35" s="81" t="s">
        <v>305</v>
      </c>
      <c r="B35" s="81" t="s">
        <v>310</v>
      </c>
      <c r="C35" s="81"/>
      <c r="D35" s="81" t="s">
        <v>256</v>
      </c>
    </row>
    <row r="36" spans="1:4">
      <c r="A36" s="81" t="s">
        <v>306</v>
      </c>
      <c r="B36" s="81" t="s">
        <v>310</v>
      </c>
      <c r="C36" s="81"/>
      <c r="D36" s="81" t="s">
        <v>256</v>
      </c>
    </row>
    <row r="37" spans="1:4">
      <c r="A37" s="81" t="s">
        <v>307</v>
      </c>
      <c r="B37" s="81" t="s">
        <v>311</v>
      </c>
      <c r="C37" s="81"/>
      <c r="D37" s="81" t="s">
        <v>243</v>
      </c>
    </row>
    <row r="38" spans="1:4">
      <c r="A38" s="81" t="s">
        <v>308</v>
      </c>
      <c r="B38" s="81" t="s">
        <v>311</v>
      </c>
      <c r="C38" s="81"/>
      <c r="D38" s="81" t="s">
        <v>243</v>
      </c>
    </row>
  </sheetData>
  <mergeCells count="7">
    <mergeCell ref="D30:D32"/>
    <mergeCell ref="A12:A13"/>
    <mergeCell ref="B12:B13"/>
    <mergeCell ref="D12:D13"/>
    <mergeCell ref="A15:A17"/>
    <mergeCell ref="D15:D17"/>
    <mergeCell ref="B30:B32"/>
  </mergeCells>
  <hyperlinks>
    <hyperlink ref="B2" r:id="rId1"/>
    <hyperlink ref="B3" r:id="rId2"/>
    <hyperlink ref="B4" r:id="rId3"/>
    <hyperlink ref="B5" r:id="rId4"/>
    <hyperlink ref="B10" r:id="rId5"/>
    <hyperlink ref="B11" r:id="rId6"/>
    <hyperlink ref="B18" r:id="rId7"/>
    <hyperlink ref="B19" r:id="rId8"/>
    <hyperlink ref="B20" r:id="rId9"/>
    <hyperlink ref="B24" r:id="rId10"/>
    <hyperlink ref="B25" r:id="rId11"/>
    <hyperlink ref="B26" r:id="rId12"/>
    <hyperlink ref="B27" r:id="rId13"/>
    <hyperlink ref="B29" r:id="rId14"/>
    <hyperlink ref="B30" r:id="rId15"/>
  </hyperlinks>
  <pageMargins left="0.25" right="0.25" top="0.75" bottom="0.75" header="0.3" footer="0.3"/>
  <pageSetup fitToHeight="0" orientation="landscape" horizontalDpi="4294967295" verticalDpi="4294967295" r:id="rId16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D13" sqref="D13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93" t="s">
        <v>237</v>
      </c>
      <c r="B1" s="94" t="s">
        <v>238</v>
      </c>
      <c r="C1" s="94" t="s">
        <v>239</v>
      </c>
      <c r="D1" s="95" t="s">
        <v>240</v>
      </c>
    </row>
    <row r="2" spans="1:4" ht="30">
      <c r="A2" s="87" t="s">
        <v>241</v>
      </c>
      <c r="B2" s="88" t="s">
        <v>313</v>
      </c>
      <c r="C2" s="87" t="s">
        <v>314</v>
      </c>
      <c r="D2" s="87" t="s">
        <v>243</v>
      </c>
    </row>
    <row r="3" spans="1:4" ht="30">
      <c r="A3" s="81" t="s">
        <v>244</v>
      </c>
      <c r="B3" s="81" t="s">
        <v>315</v>
      </c>
      <c r="C3" s="81" t="s">
        <v>252</v>
      </c>
      <c r="D3" s="81" t="s">
        <v>243</v>
      </c>
    </row>
    <row r="4" spans="1:4" ht="30">
      <c r="A4" s="81" t="s">
        <v>247</v>
      </c>
      <c r="B4" s="81" t="s">
        <v>316</v>
      </c>
      <c r="C4" s="81" t="s">
        <v>252</v>
      </c>
      <c r="D4" s="81" t="s">
        <v>243</v>
      </c>
    </row>
    <row r="5" spans="1:4" ht="30">
      <c r="A5" s="81" t="s">
        <v>248</v>
      </c>
      <c r="B5" s="81" t="s">
        <v>317</v>
      </c>
      <c r="C5" s="81" t="s">
        <v>252</v>
      </c>
      <c r="D5" s="81" t="s">
        <v>243</v>
      </c>
    </row>
    <row r="6" spans="1:4" ht="30">
      <c r="A6" s="81" t="s">
        <v>251</v>
      </c>
      <c r="B6" s="81" t="s">
        <v>318</v>
      </c>
      <c r="C6" s="81" t="s">
        <v>252</v>
      </c>
      <c r="D6" s="81" t="s">
        <v>243</v>
      </c>
    </row>
    <row r="7" spans="1:4">
      <c r="A7" s="92"/>
      <c r="B7" s="81"/>
      <c r="C7" s="81"/>
      <c r="D7" s="81"/>
    </row>
    <row r="8" spans="1:4">
      <c r="A8" s="81" t="s">
        <v>253</v>
      </c>
      <c r="B8" s="81" t="s">
        <v>254</v>
      </c>
      <c r="C8" s="81" t="s">
        <v>255</v>
      </c>
      <c r="D8" s="81" t="s">
        <v>256</v>
      </c>
    </row>
    <row r="9" spans="1:4">
      <c r="A9" s="81" t="s">
        <v>257</v>
      </c>
      <c r="B9" s="81" t="s">
        <v>258</v>
      </c>
      <c r="C9" s="81" t="s">
        <v>255</v>
      </c>
      <c r="D9" s="81" t="s">
        <v>256</v>
      </c>
    </row>
    <row r="10" spans="1:4" ht="45">
      <c r="A10" s="81" t="s">
        <v>259</v>
      </c>
      <c r="B10" s="82" t="s">
        <v>319</v>
      </c>
      <c r="C10" s="81" t="s">
        <v>320</v>
      </c>
      <c r="D10" s="81" t="s">
        <v>261</v>
      </c>
    </row>
    <row r="11" spans="1:4" ht="30">
      <c r="A11" s="81" t="s">
        <v>262</v>
      </c>
      <c r="B11" s="82" t="s">
        <v>321</v>
      </c>
      <c r="C11" s="81" t="s">
        <v>322</v>
      </c>
      <c r="D11" s="81" t="s">
        <v>261</v>
      </c>
    </row>
    <row r="12" spans="1:4" ht="30">
      <c r="A12" s="81" t="s">
        <v>264</v>
      </c>
      <c r="B12" s="81" t="s">
        <v>323</v>
      </c>
      <c r="C12" s="81" t="s">
        <v>324</v>
      </c>
      <c r="D12" s="81" t="s">
        <v>261</v>
      </c>
    </row>
    <row r="13" spans="1:4">
      <c r="A13" s="92"/>
      <c r="B13" s="81"/>
      <c r="C13" s="81"/>
      <c r="D13" s="81"/>
    </row>
    <row r="14" spans="1:4" ht="30">
      <c r="A14" s="81" t="s">
        <v>267</v>
      </c>
      <c r="B14" s="82" t="s">
        <v>325</v>
      </c>
      <c r="C14" s="81" t="s">
        <v>326</v>
      </c>
      <c r="D14" s="81" t="s">
        <v>269</v>
      </c>
    </row>
    <row r="15" spans="1:4">
      <c r="A15" s="81" t="s">
        <v>270</v>
      </c>
      <c r="B15" s="81" t="s">
        <v>327</v>
      </c>
      <c r="C15" s="81" t="s">
        <v>324</v>
      </c>
      <c r="D15" s="81" t="s">
        <v>269</v>
      </c>
    </row>
    <row r="16" spans="1:4">
      <c r="A16" s="81" t="s">
        <v>272</v>
      </c>
      <c r="B16" s="81" t="s">
        <v>328</v>
      </c>
      <c r="C16" s="81" t="s">
        <v>324</v>
      </c>
      <c r="D16" s="81" t="s">
        <v>269</v>
      </c>
    </row>
    <row r="17" spans="1:4">
      <c r="A17" s="81" t="s">
        <v>274</v>
      </c>
      <c r="B17" s="81" t="s">
        <v>329</v>
      </c>
      <c r="C17" s="81" t="s">
        <v>324</v>
      </c>
      <c r="D17" s="81" t="s">
        <v>269</v>
      </c>
    </row>
    <row r="18" spans="1:4" ht="30">
      <c r="A18" s="81" t="s">
        <v>276</v>
      </c>
      <c r="B18" s="81" t="s">
        <v>277</v>
      </c>
      <c r="C18" s="81" t="s">
        <v>278</v>
      </c>
      <c r="D18" s="81" t="s">
        <v>269</v>
      </c>
    </row>
    <row r="19" spans="1:4" ht="30">
      <c r="A19" s="81" t="s">
        <v>279</v>
      </c>
      <c r="B19" s="81" t="s">
        <v>330</v>
      </c>
      <c r="C19" s="81" t="s">
        <v>252</v>
      </c>
      <c r="D19" s="81" t="s">
        <v>269</v>
      </c>
    </row>
    <row r="20" spans="1:4">
      <c r="A20" s="92"/>
      <c r="B20" s="81"/>
      <c r="C20" s="81"/>
      <c r="D20" s="81"/>
    </row>
    <row r="21" spans="1:4" ht="45">
      <c r="A21" s="81" t="s">
        <v>68</v>
      </c>
      <c r="B21" s="82" t="s">
        <v>331</v>
      </c>
      <c r="C21" s="81" t="s">
        <v>320</v>
      </c>
      <c r="D21" s="81" t="s">
        <v>283</v>
      </c>
    </row>
    <row r="22" spans="1:4" ht="30">
      <c r="A22" s="81" t="s">
        <v>284</v>
      </c>
      <c r="B22" s="82" t="s">
        <v>332</v>
      </c>
      <c r="C22" s="81" t="s">
        <v>326</v>
      </c>
      <c r="D22" s="81" t="s">
        <v>269</v>
      </c>
    </row>
    <row r="23" spans="1:4" ht="30">
      <c r="A23" s="81" t="s">
        <v>286</v>
      </c>
      <c r="B23" s="82" t="s">
        <v>333</v>
      </c>
      <c r="C23" s="81" t="s">
        <v>326</v>
      </c>
      <c r="D23" s="81" t="s">
        <v>289</v>
      </c>
    </row>
    <row r="24" spans="1:4">
      <c r="A24" s="81" t="s">
        <v>290</v>
      </c>
      <c r="B24" s="81" t="s">
        <v>334</v>
      </c>
      <c r="C24" s="81" t="s">
        <v>324</v>
      </c>
      <c r="D24" s="81" t="s">
        <v>289</v>
      </c>
    </row>
    <row r="25" spans="1:4">
      <c r="A25" s="81" t="s">
        <v>293</v>
      </c>
      <c r="B25" s="81" t="s">
        <v>294</v>
      </c>
      <c r="C25" s="81" t="s">
        <v>324</v>
      </c>
      <c r="D25" s="81" t="s">
        <v>256</v>
      </c>
    </row>
    <row r="26" spans="1:4">
      <c r="A26" s="81" t="s">
        <v>296</v>
      </c>
      <c r="B26" s="81" t="s">
        <v>335</v>
      </c>
      <c r="C26" s="81" t="s">
        <v>324</v>
      </c>
      <c r="D26" s="81" t="s">
        <v>256</v>
      </c>
    </row>
    <row r="27" spans="1:4">
      <c r="A27" s="81" t="s">
        <v>298</v>
      </c>
      <c r="B27" s="99" t="s">
        <v>336</v>
      </c>
      <c r="C27" s="99" t="s">
        <v>324</v>
      </c>
      <c r="D27" s="99" t="s">
        <v>261</v>
      </c>
    </row>
    <row r="28" spans="1:4">
      <c r="A28" s="96" t="s">
        <v>299</v>
      </c>
      <c r="B28" s="101"/>
      <c r="C28" s="101"/>
      <c r="D28" s="101"/>
    </row>
    <row r="29" spans="1:4">
      <c r="A29" s="86" t="s">
        <v>302</v>
      </c>
      <c r="B29" s="86" t="s">
        <v>337</v>
      </c>
      <c r="C29" s="86" t="s">
        <v>252</v>
      </c>
      <c r="D29" s="86" t="s">
        <v>256</v>
      </c>
    </row>
    <row r="30" spans="1:4">
      <c r="A30" s="81" t="s">
        <v>304</v>
      </c>
      <c r="B30" s="81" t="s">
        <v>337</v>
      </c>
      <c r="C30" s="81" t="s">
        <v>252</v>
      </c>
      <c r="D30" s="81" t="s">
        <v>256</v>
      </c>
    </row>
    <row r="31" spans="1:4">
      <c r="A31" s="81" t="s">
        <v>338</v>
      </c>
      <c r="B31" s="81" t="s">
        <v>337</v>
      </c>
      <c r="C31" s="81" t="s">
        <v>252</v>
      </c>
      <c r="D31" s="81" t="s">
        <v>256</v>
      </c>
    </row>
    <row r="32" spans="1:4">
      <c r="A32" s="81" t="s">
        <v>339</v>
      </c>
      <c r="B32" s="81" t="s">
        <v>337</v>
      </c>
      <c r="C32" s="81" t="s">
        <v>252</v>
      </c>
      <c r="D32" s="81" t="s">
        <v>256</v>
      </c>
    </row>
    <row r="33" spans="1:4">
      <c r="A33" s="81" t="s">
        <v>340</v>
      </c>
      <c r="B33" s="81" t="s">
        <v>341</v>
      </c>
      <c r="C33" s="81"/>
      <c r="D33" s="81" t="s">
        <v>243</v>
      </c>
    </row>
    <row r="34" spans="1:4">
      <c r="A34" s="81" t="s">
        <v>308</v>
      </c>
      <c r="B34" s="81" t="s">
        <v>342</v>
      </c>
      <c r="C34" s="81" t="s">
        <v>252</v>
      </c>
      <c r="D34" s="81" t="s">
        <v>243</v>
      </c>
    </row>
  </sheetData>
  <mergeCells count="3">
    <mergeCell ref="B27:B28"/>
    <mergeCell ref="C27:C28"/>
    <mergeCell ref="D27:D28"/>
  </mergeCells>
  <hyperlinks>
    <hyperlink ref="B2" r:id="rId1"/>
    <hyperlink ref="B10" r:id="rId2"/>
    <hyperlink ref="B11" r:id="rId3"/>
    <hyperlink ref="B14" r:id="rId4"/>
    <hyperlink ref="B21" r:id="rId5"/>
    <hyperlink ref="B22" r:id="rId6"/>
    <hyperlink ref="B23" r:id="rId7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F12" sqref="F12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89" t="s">
        <v>237</v>
      </c>
      <c r="B1" s="90" t="s">
        <v>238</v>
      </c>
      <c r="C1" s="90" t="s">
        <v>239</v>
      </c>
      <c r="D1" s="91" t="s">
        <v>240</v>
      </c>
    </row>
    <row r="2" spans="1:4">
      <c r="A2" s="87" t="s">
        <v>241</v>
      </c>
      <c r="B2" s="88" t="s">
        <v>23</v>
      </c>
      <c r="C2" s="87"/>
      <c r="D2" s="87" t="s">
        <v>243</v>
      </c>
    </row>
    <row r="3" spans="1:4" ht="30">
      <c r="A3" s="81" t="s">
        <v>244</v>
      </c>
      <c r="B3" s="81" t="s">
        <v>343</v>
      </c>
      <c r="C3" s="81" t="s">
        <v>252</v>
      </c>
      <c r="D3" s="81" t="s">
        <v>243</v>
      </c>
    </row>
    <row r="4" spans="1:4" ht="30">
      <c r="A4" s="81" t="s">
        <v>247</v>
      </c>
      <c r="B4" s="81" t="s">
        <v>344</v>
      </c>
      <c r="C4" s="81" t="s">
        <v>252</v>
      </c>
      <c r="D4" s="81" t="s">
        <v>243</v>
      </c>
    </row>
    <row r="5" spans="1:4" ht="30">
      <c r="A5" s="81" t="s">
        <v>248</v>
      </c>
      <c r="B5" s="81" t="s">
        <v>345</v>
      </c>
      <c r="C5" s="81" t="s">
        <v>252</v>
      </c>
      <c r="D5" s="81" t="s">
        <v>243</v>
      </c>
    </row>
    <row r="6" spans="1:4" ht="30">
      <c r="A6" s="81" t="s">
        <v>251</v>
      </c>
      <c r="B6" s="81" t="s">
        <v>346</v>
      </c>
      <c r="C6" s="81" t="s">
        <v>252</v>
      </c>
      <c r="D6" s="81" t="s">
        <v>243</v>
      </c>
    </row>
    <row r="7" spans="1:4">
      <c r="A7" s="92"/>
      <c r="B7" s="81"/>
      <c r="C7" s="81"/>
      <c r="D7" s="81"/>
    </row>
    <row r="8" spans="1:4" ht="30">
      <c r="A8" s="81" t="s">
        <v>253</v>
      </c>
      <c r="B8" s="81" t="s">
        <v>347</v>
      </c>
      <c r="C8" s="81" t="s">
        <v>324</v>
      </c>
      <c r="D8" s="81" t="s">
        <v>256</v>
      </c>
    </row>
    <row r="9" spans="1:4">
      <c r="A9" s="81" t="s">
        <v>257</v>
      </c>
      <c r="B9" s="82" t="s">
        <v>23</v>
      </c>
      <c r="C9" s="81"/>
      <c r="D9" s="81" t="s">
        <v>256</v>
      </c>
    </row>
    <row r="10" spans="1:4">
      <c r="A10" s="81" t="s">
        <v>259</v>
      </c>
      <c r="B10" s="82" t="s">
        <v>23</v>
      </c>
      <c r="C10" s="81"/>
      <c r="D10" s="81" t="s">
        <v>261</v>
      </c>
    </row>
    <row r="11" spans="1:4">
      <c r="A11" s="81" t="s">
        <v>262</v>
      </c>
      <c r="B11" s="82" t="s">
        <v>23</v>
      </c>
      <c r="C11" s="81"/>
      <c r="D11" s="81" t="s">
        <v>261</v>
      </c>
    </row>
    <row r="12" spans="1:4" ht="30">
      <c r="A12" s="81" t="s">
        <v>264</v>
      </c>
      <c r="B12" s="81" t="s">
        <v>348</v>
      </c>
      <c r="C12" s="81" t="s">
        <v>324</v>
      </c>
      <c r="D12" s="81" t="s">
        <v>261</v>
      </c>
    </row>
    <row r="13" spans="1:4">
      <c r="A13" s="92"/>
      <c r="B13" s="81"/>
      <c r="C13" s="81"/>
      <c r="D13" s="81"/>
    </row>
    <row r="14" spans="1:4">
      <c r="A14" s="81" t="s">
        <v>267</v>
      </c>
      <c r="B14" s="82" t="s">
        <v>23</v>
      </c>
      <c r="C14" s="81"/>
      <c r="D14" s="81" t="s">
        <v>269</v>
      </c>
    </row>
    <row r="15" spans="1:4">
      <c r="A15" s="81" t="s">
        <v>270</v>
      </c>
      <c r="B15" s="81" t="s">
        <v>327</v>
      </c>
      <c r="C15" s="81" t="s">
        <v>324</v>
      </c>
      <c r="D15" s="81" t="s">
        <v>269</v>
      </c>
    </row>
    <row r="16" spans="1:4">
      <c r="A16" s="81" t="s">
        <v>272</v>
      </c>
      <c r="B16" s="81" t="s">
        <v>328</v>
      </c>
      <c r="C16" s="81" t="s">
        <v>324</v>
      </c>
      <c r="D16" s="81" t="s">
        <v>269</v>
      </c>
    </row>
    <row r="17" spans="1:4">
      <c r="A17" s="81" t="s">
        <v>274</v>
      </c>
      <c r="B17" s="81" t="s">
        <v>329</v>
      </c>
      <c r="C17" s="81" t="s">
        <v>324</v>
      </c>
      <c r="D17" s="81" t="s">
        <v>269</v>
      </c>
    </row>
    <row r="18" spans="1:4" ht="30">
      <c r="A18" s="81" t="s">
        <v>276</v>
      </c>
      <c r="B18" s="81" t="s">
        <v>277</v>
      </c>
      <c r="C18" s="81" t="s">
        <v>278</v>
      </c>
      <c r="D18" s="81" t="s">
        <v>269</v>
      </c>
    </row>
    <row r="19" spans="1:4" ht="30">
      <c r="A19" s="81" t="s">
        <v>279</v>
      </c>
      <c r="B19" s="81" t="s">
        <v>349</v>
      </c>
      <c r="C19" s="81" t="s">
        <v>252</v>
      </c>
      <c r="D19" s="81" t="s">
        <v>269</v>
      </c>
    </row>
    <row r="20" spans="1:4">
      <c r="A20" s="92"/>
      <c r="B20" s="81"/>
      <c r="C20" s="81"/>
      <c r="D20" s="81"/>
    </row>
    <row r="21" spans="1:4">
      <c r="A21" s="81" t="s">
        <v>68</v>
      </c>
      <c r="B21" s="82" t="s">
        <v>23</v>
      </c>
      <c r="C21" s="81"/>
      <c r="D21" s="81" t="s">
        <v>283</v>
      </c>
    </row>
    <row r="22" spans="1:4">
      <c r="A22" s="81" t="s">
        <v>284</v>
      </c>
      <c r="B22" s="82" t="s">
        <v>23</v>
      </c>
      <c r="C22" s="81"/>
      <c r="D22" s="81" t="s">
        <v>269</v>
      </c>
    </row>
    <row r="23" spans="1:4">
      <c r="A23" s="81" t="s">
        <v>286</v>
      </c>
      <c r="B23" s="82" t="s">
        <v>23</v>
      </c>
      <c r="C23" s="81"/>
      <c r="D23" s="81" t="s">
        <v>289</v>
      </c>
    </row>
    <row r="24" spans="1:4" ht="30">
      <c r="A24" s="81" t="s">
        <v>290</v>
      </c>
      <c r="B24" s="81" t="s">
        <v>350</v>
      </c>
      <c r="C24" s="81" t="s">
        <v>324</v>
      </c>
      <c r="D24" s="81" t="s">
        <v>289</v>
      </c>
    </row>
    <row r="25" spans="1:4">
      <c r="A25" s="81" t="s">
        <v>293</v>
      </c>
      <c r="B25" s="81" t="s">
        <v>294</v>
      </c>
      <c r="C25" s="81" t="s">
        <v>324</v>
      </c>
      <c r="D25" s="81" t="s">
        <v>256</v>
      </c>
    </row>
    <row r="26" spans="1:4" ht="30">
      <c r="A26" s="81" t="s">
        <v>296</v>
      </c>
      <c r="B26" s="81" t="s">
        <v>351</v>
      </c>
      <c r="C26" s="81" t="s">
        <v>324</v>
      </c>
      <c r="D26" s="81" t="s">
        <v>256</v>
      </c>
    </row>
    <row r="27" spans="1:4">
      <c r="A27" s="81" t="s">
        <v>298</v>
      </c>
      <c r="B27" s="99" t="s">
        <v>352</v>
      </c>
      <c r="C27" s="99" t="s">
        <v>324</v>
      </c>
      <c r="D27" s="99" t="s">
        <v>261</v>
      </c>
    </row>
    <row r="28" spans="1:4">
      <c r="A28" s="81" t="s">
        <v>299</v>
      </c>
      <c r="B28" s="99"/>
      <c r="C28" s="99"/>
      <c r="D28" s="99"/>
    </row>
    <row r="29" spans="1:4">
      <c r="A29" s="81" t="s">
        <v>302</v>
      </c>
      <c r="B29" s="86" t="s">
        <v>353</v>
      </c>
      <c r="C29" s="86" t="s">
        <v>252</v>
      </c>
      <c r="D29" s="86" t="s">
        <v>256</v>
      </c>
    </row>
    <row r="30" spans="1:4">
      <c r="A30" s="81" t="s">
        <v>304</v>
      </c>
      <c r="B30" s="81" t="s">
        <v>353</v>
      </c>
      <c r="C30" s="81" t="s">
        <v>252</v>
      </c>
      <c r="D30" s="81" t="s">
        <v>256</v>
      </c>
    </row>
    <row r="31" spans="1:4">
      <c r="A31" s="81" t="s">
        <v>338</v>
      </c>
      <c r="B31" s="81" t="s">
        <v>353</v>
      </c>
      <c r="C31" s="81" t="s">
        <v>252</v>
      </c>
      <c r="D31" s="81" t="s">
        <v>256</v>
      </c>
    </row>
    <row r="32" spans="1:4">
      <c r="A32" s="81" t="s">
        <v>339</v>
      </c>
      <c r="B32" s="81" t="s">
        <v>353</v>
      </c>
      <c r="C32" s="81" t="s">
        <v>252</v>
      </c>
      <c r="D32" s="81" t="s">
        <v>256</v>
      </c>
    </row>
    <row r="33" spans="1:4">
      <c r="A33" s="81" t="s">
        <v>340</v>
      </c>
      <c r="B33" s="81" t="s">
        <v>341</v>
      </c>
      <c r="C33" s="81"/>
      <c r="D33" s="81" t="s">
        <v>243</v>
      </c>
    </row>
    <row r="34" spans="1:4">
      <c r="A34" s="81" t="s">
        <v>308</v>
      </c>
      <c r="B34" s="81" t="s">
        <v>354</v>
      </c>
      <c r="C34" s="81" t="s">
        <v>252</v>
      </c>
      <c r="D34" s="81" t="s">
        <v>243</v>
      </c>
    </row>
  </sheetData>
  <mergeCells count="3">
    <mergeCell ref="B27:B28"/>
    <mergeCell ref="C27:C28"/>
    <mergeCell ref="D27:D28"/>
  </mergeCells>
  <hyperlinks>
    <hyperlink ref="B2" r:id="rId1"/>
    <hyperlink ref="B9" r:id="rId2"/>
    <hyperlink ref="B10" r:id="rId3"/>
    <hyperlink ref="B11" r:id="rId4"/>
    <hyperlink ref="B14" r:id="rId5"/>
    <hyperlink ref="B21" r:id="rId6"/>
    <hyperlink ref="B22" r:id="rId7"/>
    <hyperlink ref="B23" r:id="rId8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70C0"/>
  </sheetPr>
  <dimension ref="A1:P198"/>
  <sheetViews>
    <sheetView workbookViewId="0">
      <pane ySplit="4" topLeftCell="A5" activePane="bottomLeft" state="frozen"/>
      <selection pane="bottomLeft" activeCell="H189" sqref="H189"/>
    </sheetView>
  </sheetViews>
  <sheetFormatPr defaultRowHeight="15"/>
  <cols>
    <col min="1" max="1" width="35.28515625" bestFit="1" customWidth="1"/>
    <col min="2" max="2" width="31.140625" customWidth="1"/>
    <col min="3" max="3" width="10.5703125" customWidth="1"/>
    <col min="4" max="4" width="2.7109375" customWidth="1"/>
    <col min="5" max="5" width="15.42578125" customWidth="1"/>
    <col min="6" max="6" width="8.85546875" customWidth="1"/>
    <col min="7" max="7" width="30.85546875" customWidth="1"/>
    <col min="8" max="8" width="11.85546875" customWidth="1"/>
    <col min="9" max="9" width="14.42578125" bestFit="1" customWidth="1"/>
    <col min="10" max="10" width="11" bestFit="1" customWidth="1"/>
    <col min="12" max="12" width="11.28515625" customWidth="1"/>
    <col min="13" max="14" width="0" hidden="1" customWidth="1"/>
    <col min="15" max="15" width="9.140625" hidden="1" customWidth="1"/>
    <col min="16" max="17" width="12" bestFit="1" customWidth="1"/>
  </cols>
  <sheetData>
    <row r="1" spans="1:16" ht="28.5">
      <c r="A1" s="43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3" spans="1:16">
      <c r="A3" s="45" t="s">
        <v>55</v>
      </c>
      <c r="E3" s="29" t="s">
        <v>56</v>
      </c>
      <c r="F3" s="29"/>
      <c r="G3" s="29"/>
      <c r="H3" s="102" t="s">
        <v>57</v>
      </c>
      <c r="I3" s="103"/>
      <c r="J3" s="103"/>
      <c r="K3" s="103"/>
      <c r="L3" s="103"/>
    </row>
    <row r="4" spans="1:16">
      <c r="A4" s="46"/>
      <c r="B4" t="s">
        <v>58</v>
      </c>
      <c r="C4" t="s">
        <v>59</v>
      </c>
      <c r="E4" s="47" t="s">
        <v>60</v>
      </c>
      <c r="F4" s="47" t="s">
        <v>61</v>
      </c>
      <c r="G4" s="47" t="s">
        <v>62</v>
      </c>
      <c r="H4" s="48" t="s">
        <v>63</v>
      </c>
      <c r="I4" s="48" t="s">
        <v>64</v>
      </c>
      <c r="J4" s="48" t="s">
        <v>65</v>
      </c>
      <c r="K4" s="48" t="s">
        <v>61</v>
      </c>
      <c r="L4" s="48" t="s">
        <v>66</v>
      </c>
      <c r="P4" t="s">
        <v>67</v>
      </c>
    </row>
    <row r="5" spans="1:16" hidden="1">
      <c r="A5" s="49" t="s">
        <v>68</v>
      </c>
      <c r="B5" s="49"/>
      <c r="C5" s="49"/>
      <c r="D5" s="49"/>
      <c r="E5" s="50"/>
      <c r="F5" s="50"/>
      <c r="G5" s="50"/>
      <c r="H5" s="51">
        <f t="shared" ref="H5:H36" si="0">SUM(E5:G5)</f>
        <v>0</v>
      </c>
      <c r="I5" s="51">
        <f t="shared" ref="I5:I68" si="1">E5</f>
        <v>0</v>
      </c>
      <c r="J5" s="51">
        <f t="shared" ref="J5:J68" si="2">F5+G5</f>
        <v>0</v>
      </c>
      <c r="K5" s="51">
        <f t="shared" ref="K5:L36" si="3">F5</f>
        <v>0</v>
      </c>
      <c r="L5" s="51">
        <f t="shared" si="3"/>
        <v>0</v>
      </c>
      <c r="P5">
        <v>0</v>
      </c>
    </row>
    <row r="6" spans="1:16" hidden="1">
      <c r="A6" s="49" t="s">
        <v>69</v>
      </c>
      <c r="B6" s="49"/>
      <c r="C6" s="49"/>
      <c r="D6" s="49"/>
      <c r="E6" s="50"/>
      <c r="F6" s="50"/>
      <c r="G6" s="50"/>
      <c r="H6" s="51">
        <f t="shared" si="0"/>
        <v>0</v>
      </c>
      <c r="I6" s="51">
        <f t="shared" si="1"/>
        <v>0</v>
      </c>
      <c r="J6" s="51">
        <f t="shared" si="2"/>
        <v>0</v>
      </c>
      <c r="K6" s="51">
        <f t="shared" si="3"/>
        <v>0</v>
      </c>
      <c r="L6" s="51">
        <f t="shared" si="3"/>
        <v>0</v>
      </c>
      <c r="P6">
        <v>0</v>
      </c>
    </row>
    <row r="7" spans="1:16" hidden="1">
      <c r="A7" s="49" t="s">
        <v>68</v>
      </c>
      <c r="B7" s="49"/>
      <c r="C7" s="49"/>
      <c r="D7" s="49"/>
      <c r="E7" s="50"/>
      <c r="F7" s="50"/>
      <c r="G7" s="50"/>
      <c r="H7" s="51">
        <f t="shared" si="0"/>
        <v>0</v>
      </c>
      <c r="I7" s="51">
        <f t="shared" si="1"/>
        <v>0</v>
      </c>
      <c r="J7" s="51">
        <f t="shared" si="2"/>
        <v>0</v>
      </c>
      <c r="K7" s="51">
        <f t="shared" si="3"/>
        <v>0</v>
      </c>
      <c r="L7" s="51">
        <f t="shared" si="3"/>
        <v>0</v>
      </c>
      <c r="P7">
        <v>0</v>
      </c>
    </row>
    <row r="8" spans="1:16" hidden="1">
      <c r="A8" s="49" t="s">
        <v>70</v>
      </c>
      <c r="B8" s="49"/>
      <c r="C8" s="49"/>
      <c r="D8" s="49"/>
      <c r="E8" s="50"/>
      <c r="F8" s="50"/>
      <c r="G8" s="50"/>
      <c r="H8" s="51">
        <f t="shared" si="0"/>
        <v>0</v>
      </c>
      <c r="I8" s="51">
        <f t="shared" si="1"/>
        <v>0</v>
      </c>
      <c r="J8" s="51">
        <f t="shared" si="2"/>
        <v>0</v>
      </c>
      <c r="K8" s="51">
        <f t="shared" si="3"/>
        <v>0</v>
      </c>
      <c r="L8" s="51">
        <f t="shared" si="3"/>
        <v>0</v>
      </c>
      <c r="P8">
        <v>0</v>
      </c>
    </row>
    <row r="9" spans="1:16" hidden="1">
      <c r="A9" s="49" t="s">
        <v>71</v>
      </c>
      <c r="B9" s="49"/>
      <c r="C9" s="49"/>
      <c r="D9" s="49"/>
      <c r="E9" s="50"/>
      <c r="F9" s="50"/>
      <c r="G9" s="50"/>
      <c r="H9" s="51">
        <f t="shared" si="0"/>
        <v>0</v>
      </c>
      <c r="I9" s="51">
        <f t="shared" si="1"/>
        <v>0</v>
      </c>
      <c r="J9" s="51">
        <f t="shared" si="2"/>
        <v>0</v>
      </c>
      <c r="K9" s="51">
        <f t="shared" si="3"/>
        <v>0</v>
      </c>
      <c r="L9" s="51">
        <f t="shared" si="3"/>
        <v>0</v>
      </c>
      <c r="P9">
        <v>0</v>
      </c>
    </row>
    <row r="10" spans="1:16" hidden="1">
      <c r="A10" s="49" t="s">
        <v>72</v>
      </c>
      <c r="B10" s="49"/>
      <c r="C10" s="49"/>
      <c r="D10" s="49"/>
      <c r="E10" s="50"/>
      <c r="F10" s="50"/>
      <c r="G10" s="50"/>
      <c r="H10" s="51">
        <f t="shared" si="0"/>
        <v>0</v>
      </c>
      <c r="I10" s="51">
        <f t="shared" si="1"/>
        <v>0</v>
      </c>
      <c r="J10" s="51">
        <f t="shared" si="2"/>
        <v>0</v>
      </c>
      <c r="K10" s="51">
        <f t="shared" si="3"/>
        <v>0</v>
      </c>
      <c r="L10" s="51">
        <f t="shared" si="3"/>
        <v>0</v>
      </c>
      <c r="P10">
        <v>0</v>
      </c>
    </row>
    <row r="11" spans="1:16" hidden="1">
      <c r="A11" s="49" t="s">
        <v>73</v>
      </c>
      <c r="B11" s="49"/>
      <c r="C11" s="49"/>
      <c r="D11" s="49"/>
      <c r="E11" s="50"/>
      <c r="F11" s="50"/>
      <c r="G11" s="50"/>
      <c r="H11" s="51">
        <f t="shared" si="0"/>
        <v>0</v>
      </c>
      <c r="I11" s="51">
        <f t="shared" si="1"/>
        <v>0</v>
      </c>
      <c r="J11" s="51">
        <f t="shared" si="2"/>
        <v>0</v>
      </c>
      <c r="K11" s="51">
        <f t="shared" si="3"/>
        <v>0</v>
      </c>
      <c r="L11" s="51">
        <f t="shared" si="3"/>
        <v>0</v>
      </c>
      <c r="P11">
        <v>0</v>
      </c>
    </row>
    <row r="12" spans="1:16" hidden="1">
      <c r="A12" s="49" t="s">
        <v>74</v>
      </c>
      <c r="B12" s="49"/>
      <c r="C12" s="49"/>
      <c r="D12" s="49"/>
      <c r="E12" s="50"/>
      <c r="F12" s="50"/>
      <c r="G12" s="50"/>
      <c r="H12" s="51">
        <f t="shared" si="0"/>
        <v>0</v>
      </c>
      <c r="I12" s="51">
        <f t="shared" si="1"/>
        <v>0</v>
      </c>
      <c r="J12" s="51">
        <f t="shared" si="2"/>
        <v>0</v>
      </c>
      <c r="K12" s="51">
        <f t="shared" si="3"/>
        <v>0</v>
      </c>
      <c r="L12" s="51">
        <f t="shared" si="3"/>
        <v>0</v>
      </c>
      <c r="P12">
        <v>0</v>
      </c>
    </row>
    <row r="13" spans="1:16" hidden="1">
      <c r="A13" s="49" t="s">
        <v>75</v>
      </c>
      <c r="B13" s="49"/>
      <c r="C13" s="49"/>
      <c r="D13" s="49"/>
      <c r="E13" s="50"/>
      <c r="F13" s="50"/>
      <c r="G13" s="50"/>
      <c r="H13" s="51">
        <f t="shared" si="0"/>
        <v>0</v>
      </c>
      <c r="I13" s="51">
        <f t="shared" si="1"/>
        <v>0</v>
      </c>
      <c r="J13" s="51">
        <f t="shared" si="2"/>
        <v>0</v>
      </c>
      <c r="K13" s="51">
        <f t="shared" si="3"/>
        <v>0</v>
      </c>
      <c r="L13" s="51">
        <f t="shared" si="3"/>
        <v>0</v>
      </c>
      <c r="P13">
        <v>0</v>
      </c>
    </row>
    <row r="14" spans="1:16" hidden="1">
      <c r="A14" s="49" t="s">
        <v>76</v>
      </c>
      <c r="B14" s="49"/>
      <c r="C14" s="49"/>
      <c r="D14" s="49"/>
      <c r="E14" s="50"/>
      <c r="F14" s="50"/>
      <c r="G14" s="50"/>
      <c r="H14" s="51">
        <f t="shared" si="0"/>
        <v>0</v>
      </c>
      <c r="I14" s="51">
        <f t="shared" si="1"/>
        <v>0</v>
      </c>
      <c r="J14" s="51">
        <f t="shared" si="2"/>
        <v>0</v>
      </c>
      <c r="K14" s="51">
        <f t="shared" si="3"/>
        <v>0</v>
      </c>
      <c r="L14" s="51">
        <f t="shared" si="3"/>
        <v>0</v>
      </c>
      <c r="P14">
        <v>0</v>
      </c>
    </row>
    <row r="15" spans="1:16" hidden="1">
      <c r="A15" s="49" t="s">
        <v>77</v>
      </c>
      <c r="B15" s="49"/>
      <c r="C15" s="49"/>
      <c r="D15" s="49"/>
      <c r="E15" s="50"/>
      <c r="F15" s="50"/>
      <c r="G15" s="50"/>
      <c r="H15" s="51">
        <f t="shared" si="0"/>
        <v>0</v>
      </c>
      <c r="I15" s="51">
        <f t="shared" si="1"/>
        <v>0</v>
      </c>
      <c r="J15" s="51">
        <f t="shared" si="2"/>
        <v>0</v>
      </c>
      <c r="K15" s="51">
        <f t="shared" si="3"/>
        <v>0</v>
      </c>
      <c r="L15" s="51">
        <f t="shared" si="3"/>
        <v>0</v>
      </c>
      <c r="P15">
        <v>0</v>
      </c>
    </row>
    <row r="16" spans="1:16" hidden="1">
      <c r="A16" s="49" t="s">
        <v>78</v>
      </c>
      <c r="B16" s="49"/>
      <c r="C16" s="49"/>
      <c r="D16" s="49"/>
      <c r="E16" s="50"/>
      <c r="F16" s="50"/>
      <c r="G16" s="50"/>
      <c r="H16" s="51">
        <f t="shared" si="0"/>
        <v>0</v>
      </c>
      <c r="I16" s="51">
        <f t="shared" si="1"/>
        <v>0</v>
      </c>
      <c r="J16" s="51">
        <f t="shared" si="2"/>
        <v>0</v>
      </c>
      <c r="K16" s="51">
        <f t="shared" si="3"/>
        <v>0</v>
      </c>
      <c r="L16" s="51">
        <f t="shared" si="3"/>
        <v>0</v>
      </c>
      <c r="P16">
        <v>0</v>
      </c>
    </row>
    <row r="17" spans="1:16" hidden="1">
      <c r="A17" s="49" t="s">
        <v>79</v>
      </c>
      <c r="B17" s="49"/>
      <c r="C17" s="49"/>
      <c r="D17" s="49"/>
      <c r="E17" s="50"/>
      <c r="F17" s="50"/>
      <c r="G17" s="50"/>
      <c r="H17" s="51">
        <f t="shared" si="0"/>
        <v>0</v>
      </c>
      <c r="I17" s="51">
        <f t="shared" si="1"/>
        <v>0</v>
      </c>
      <c r="J17" s="51">
        <f t="shared" si="2"/>
        <v>0</v>
      </c>
      <c r="K17" s="51">
        <f t="shared" si="3"/>
        <v>0</v>
      </c>
      <c r="L17" s="51">
        <f t="shared" si="3"/>
        <v>0</v>
      </c>
      <c r="P17">
        <v>0</v>
      </c>
    </row>
    <row r="18" spans="1:16" hidden="1">
      <c r="A18" s="49" t="s">
        <v>80</v>
      </c>
      <c r="B18" s="49"/>
      <c r="C18" s="49"/>
      <c r="D18" s="49"/>
      <c r="E18" s="50"/>
      <c r="F18" s="50"/>
      <c r="G18" s="50"/>
      <c r="H18" s="51">
        <f t="shared" si="0"/>
        <v>0</v>
      </c>
      <c r="I18" s="51">
        <f t="shared" si="1"/>
        <v>0</v>
      </c>
      <c r="J18" s="51">
        <f t="shared" si="2"/>
        <v>0</v>
      </c>
      <c r="K18" s="51">
        <f t="shared" si="3"/>
        <v>0</v>
      </c>
      <c r="L18" s="51">
        <f t="shared" si="3"/>
        <v>0</v>
      </c>
      <c r="P18">
        <v>0</v>
      </c>
    </row>
    <row r="19" spans="1:16" hidden="1">
      <c r="A19" s="49" t="s">
        <v>81</v>
      </c>
      <c r="B19" s="49"/>
      <c r="C19" s="49"/>
      <c r="D19" s="49"/>
      <c r="E19" s="50"/>
      <c r="F19" s="50"/>
      <c r="G19" s="50"/>
      <c r="H19" s="51">
        <f t="shared" si="0"/>
        <v>0</v>
      </c>
      <c r="I19" s="51">
        <f t="shared" si="1"/>
        <v>0</v>
      </c>
      <c r="J19" s="51">
        <f t="shared" si="2"/>
        <v>0</v>
      </c>
      <c r="K19" s="51">
        <f t="shared" si="3"/>
        <v>0</v>
      </c>
      <c r="L19" s="51">
        <f t="shared" si="3"/>
        <v>0</v>
      </c>
      <c r="P19">
        <v>0</v>
      </c>
    </row>
    <row r="20" spans="1:16" hidden="1">
      <c r="A20" s="49" t="s">
        <v>82</v>
      </c>
      <c r="B20" s="49"/>
      <c r="C20" s="49"/>
      <c r="D20" s="49"/>
      <c r="E20" s="50"/>
      <c r="F20" s="50"/>
      <c r="G20" s="50"/>
      <c r="H20" s="51">
        <f t="shared" si="0"/>
        <v>0</v>
      </c>
      <c r="I20" s="51">
        <f t="shared" si="1"/>
        <v>0</v>
      </c>
      <c r="J20" s="51">
        <f t="shared" si="2"/>
        <v>0</v>
      </c>
      <c r="K20" s="51">
        <f t="shared" si="3"/>
        <v>0</v>
      </c>
      <c r="L20" s="51">
        <f t="shared" si="3"/>
        <v>0</v>
      </c>
      <c r="P20">
        <v>0</v>
      </c>
    </row>
    <row r="21" spans="1:16" hidden="1">
      <c r="A21" s="49" t="s">
        <v>83</v>
      </c>
      <c r="B21" s="49"/>
      <c r="C21" s="49"/>
      <c r="D21" s="49"/>
      <c r="E21" s="50"/>
      <c r="F21" s="50"/>
      <c r="G21" s="50"/>
      <c r="H21" s="51">
        <f t="shared" si="0"/>
        <v>0</v>
      </c>
      <c r="I21" s="51">
        <f t="shared" si="1"/>
        <v>0</v>
      </c>
      <c r="J21" s="51">
        <f t="shared" si="2"/>
        <v>0</v>
      </c>
      <c r="K21" s="51">
        <f t="shared" si="3"/>
        <v>0</v>
      </c>
      <c r="L21" s="51">
        <f t="shared" si="3"/>
        <v>0</v>
      </c>
      <c r="P21">
        <v>0</v>
      </c>
    </row>
    <row r="22" spans="1:16" hidden="1">
      <c r="A22" s="49" t="s">
        <v>84</v>
      </c>
      <c r="B22" s="49"/>
      <c r="C22" s="49"/>
      <c r="D22" s="49"/>
      <c r="E22" s="50"/>
      <c r="F22" s="50"/>
      <c r="G22" s="50"/>
      <c r="H22" s="51">
        <f t="shared" si="0"/>
        <v>0</v>
      </c>
      <c r="I22" s="51">
        <f t="shared" si="1"/>
        <v>0</v>
      </c>
      <c r="J22" s="51">
        <f t="shared" si="2"/>
        <v>0</v>
      </c>
      <c r="K22" s="51">
        <f t="shared" si="3"/>
        <v>0</v>
      </c>
      <c r="L22" s="51">
        <f t="shared" si="3"/>
        <v>0</v>
      </c>
      <c r="P22">
        <v>0</v>
      </c>
    </row>
    <row r="23" spans="1:16">
      <c r="A23" t="s">
        <v>85</v>
      </c>
      <c r="B23" s="52">
        <v>3.73</v>
      </c>
      <c r="C23" s="53" t="s">
        <v>86</v>
      </c>
      <c r="D23" s="54"/>
      <c r="E23" s="55">
        <v>97.929323099534585</v>
      </c>
      <c r="F23" s="56">
        <v>28.491718888142149</v>
      </c>
      <c r="G23" s="57">
        <v>464.39196337704988</v>
      </c>
      <c r="H23" s="51">
        <f t="shared" si="0"/>
        <v>590.81300536472656</v>
      </c>
      <c r="I23" s="51">
        <f t="shared" si="1"/>
        <v>97.929323099534585</v>
      </c>
      <c r="J23" s="51">
        <f t="shared" si="2"/>
        <v>492.88368226519202</v>
      </c>
      <c r="K23" s="51">
        <f t="shared" si="3"/>
        <v>28.491718888142149</v>
      </c>
      <c r="L23" s="51">
        <f t="shared" si="3"/>
        <v>464.39196337704988</v>
      </c>
      <c r="P23">
        <f t="shared" ref="P23:P54" si="4">IF(SUM(E23:G222)=0,0,1)</f>
        <v>1</v>
      </c>
    </row>
    <row r="24" spans="1:16">
      <c r="A24" t="s">
        <v>87</v>
      </c>
      <c r="B24" s="52">
        <v>0.90900000000000003</v>
      </c>
      <c r="C24" s="58" t="s">
        <v>32</v>
      </c>
      <c r="E24" s="59">
        <v>0.1075</v>
      </c>
      <c r="F24" s="60">
        <v>0.16800000000000001</v>
      </c>
      <c r="G24" s="60">
        <v>1.5883526335490903</v>
      </c>
      <c r="H24" s="51">
        <f t="shared" si="0"/>
        <v>1.8638526335490904</v>
      </c>
      <c r="I24" s="51">
        <f t="shared" si="1"/>
        <v>0.1075</v>
      </c>
      <c r="J24" s="51">
        <f t="shared" si="2"/>
        <v>1.7563526335490902</v>
      </c>
      <c r="K24" s="51">
        <f t="shared" si="3"/>
        <v>0.16800000000000001</v>
      </c>
      <c r="L24" s="51">
        <f t="shared" si="3"/>
        <v>1.5883526335490903</v>
      </c>
      <c r="P24">
        <f t="shared" si="4"/>
        <v>1</v>
      </c>
    </row>
    <row r="25" spans="1:16">
      <c r="A25" t="s">
        <v>88</v>
      </c>
      <c r="B25" s="52">
        <v>0.67700000000000005</v>
      </c>
      <c r="C25" s="58" t="s">
        <v>32</v>
      </c>
      <c r="E25" s="61">
        <v>0.3125</v>
      </c>
      <c r="F25" s="60">
        <v>0.10125000000000001</v>
      </c>
      <c r="G25" s="60">
        <v>0.62647632986137569</v>
      </c>
      <c r="H25" s="51">
        <f t="shared" si="0"/>
        <v>1.0402263298613756</v>
      </c>
      <c r="I25" s="51">
        <f t="shared" si="1"/>
        <v>0.3125</v>
      </c>
      <c r="J25" s="51">
        <f t="shared" si="2"/>
        <v>0.72772632986137564</v>
      </c>
      <c r="K25" s="51">
        <f t="shared" si="3"/>
        <v>0.10125000000000001</v>
      </c>
      <c r="L25" s="51">
        <f t="shared" si="3"/>
        <v>0.62647632986137569</v>
      </c>
      <c r="P25">
        <f t="shared" si="4"/>
        <v>1</v>
      </c>
    </row>
    <row r="26" spans="1:16">
      <c r="A26" t="s">
        <v>89</v>
      </c>
      <c r="B26" s="52">
        <v>0.41</v>
      </c>
      <c r="C26" s="58" t="s">
        <v>32</v>
      </c>
      <c r="E26" s="59">
        <v>0.1875</v>
      </c>
      <c r="F26" s="60">
        <v>6.0749999999999998E-2</v>
      </c>
      <c r="G26" s="60">
        <v>0.62647632986137569</v>
      </c>
      <c r="H26" s="51">
        <f t="shared" si="0"/>
        <v>0.87472632986137566</v>
      </c>
      <c r="I26" s="51">
        <f t="shared" si="1"/>
        <v>0.1875</v>
      </c>
      <c r="J26" s="51">
        <f t="shared" si="2"/>
        <v>0.68722632986137566</v>
      </c>
      <c r="K26" s="51">
        <f t="shared" si="3"/>
        <v>6.0749999999999998E-2</v>
      </c>
      <c r="L26" s="51">
        <f t="shared" si="3"/>
        <v>0.62647632986137569</v>
      </c>
      <c r="P26">
        <f t="shared" si="4"/>
        <v>1</v>
      </c>
    </row>
    <row r="27" spans="1:16">
      <c r="A27" t="s">
        <v>90</v>
      </c>
      <c r="B27" s="52">
        <v>3.5102000000000002</v>
      </c>
      <c r="C27" s="58" t="s">
        <v>32</v>
      </c>
      <c r="E27" s="59">
        <v>1.8749999999999999E-2</v>
      </c>
      <c r="F27" s="60">
        <v>4.4550000000000006E-2</v>
      </c>
      <c r="G27" s="60">
        <v>0.37444002241050678</v>
      </c>
      <c r="H27" s="51">
        <f t="shared" si="0"/>
        <v>0.4377400224105068</v>
      </c>
      <c r="I27" s="51">
        <f t="shared" si="1"/>
        <v>1.8749999999999999E-2</v>
      </c>
      <c r="J27" s="51">
        <f t="shared" si="2"/>
        <v>0.41899002241050676</v>
      </c>
      <c r="K27" s="51">
        <f t="shared" si="3"/>
        <v>4.4550000000000006E-2</v>
      </c>
      <c r="L27" s="51">
        <f t="shared" si="3"/>
        <v>0.37444002241050678</v>
      </c>
      <c r="P27">
        <f t="shared" si="4"/>
        <v>1</v>
      </c>
    </row>
    <row r="28" spans="1:16">
      <c r="A28" t="s">
        <v>91</v>
      </c>
      <c r="B28" s="52">
        <v>4.359</v>
      </c>
      <c r="C28" s="58" t="s">
        <v>32</v>
      </c>
      <c r="E28" s="59">
        <v>1.8749999999999999E-2</v>
      </c>
      <c r="F28" s="60">
        <v>3.4424999999999997E-2</v>
      </c>
      <c r="G28" s="60">
        <v>0.10347588139699389</v>
      </c>
      <c r="H28" s="51">
        <f t="shared" si="0"/>
        <v>0.1566508813969939</v>
      </c>
      <c r="I28" s="51">
        <f t="shared" si="1"/>
        <v>1.8749999999999999E-2</v>
      </c>
      <c r="J28" s="51">
        <f t="shared" si="2"/>
        <v>0.13790088139699389</v>
      </c>
      <c r="K28" s="51">
        <f t="shared" si="3"/>
        <v>3.4424999999999997E-2</v>
      </c>
      <c r="L28" s="51">
        <f t="shared" si="3"/>
        <v>0.10347588139699389</v>
      </c>
      <c r="P28">
        <f t="shared" si="4"/>
        <v>1</v>
      </c>
    </row>
    <row r="29" spans="1:16">
      <c r="A29" t="s">
        <v>92</v>
      </c>
      <c r="B29" s="52">
        <v>0.83320000000000005</v>
      </c>
      <c r="C29" s="58" t="s">
        <v>32</v>
      </c>
      <c r="E29" s="59">
        <v>0</v>
      </c>
      <c r="F29" s="60">
        <v>0</v>
      </c>
      <c r="G29" s="60">
        <v>7.1154959605232604E-2</v>
      </c>
      <c r="H29" s="51">
        <f t="shared" si="0"/>
        <v>7.1154959605232604E-2</v>
      </c>
      <c r="I29" s="51">
        <f t="shared" si="1"/>
        <v>0</v>
      </c>
      <c r="J29" s="51">
        <f t="shared" si="2"/>
        <v>7.1154959605232604E-2</v>
      </c>
      <c r="K29" s="51">
        <f t="shared" si="3"/>
        <v>0</v>
      </c>
      <c r="L29" s="51">
        <f t="shared" si="3"/>
        <v>7.1154959605232604E-2</v>
      </c>
      <c r="P29">
        <f t="shared" si="4"/>
        <v>1</v>
      </c>
    </row>
    <row r="30" spans="1:16">
      <c r="A30" t="s">
        <v>93</v>
      </c>
      <c r="B30" s="52">
        <v>37</v>
      </c>
      <c r="C30" s="58" t="s">
        <v>32</v>
      </c>
      <c r="E30" s="59">
        <v>0</v>
      </c>
      <c r="F30" s="60">
        <v>0</v>
      </c>
      <c r="G30" s="62">
        <v>2.1785655119556373E-2</v>
      </c>
      <c r="H30" s="51">
        <f t="shared" si="0"/>
        <v>2.1785655119556373E-2</v>
      </c>
      <c r="I30" s="51">
        <f t="shared" si="1"/>
        <v>0</v>
      </c>
      <c r="J30" s="51">
        <f t="shared" si="2"/>
        <v>2.1785655119556373E-2</v>
      </c>
      <c r="K30" s="51">
        <f t="shared" si="3"/>
        <v>0</v>
      </c>
      <c r="L30" s="51">
        <f t="shared" si="3"/>
        <v>2.1785655119556373E-2</v>
      </c>
      <c r="P30">
        <f t="shared" si="4"/>
        <v>1</v>
      </c>
    </row>
    <row r="31" spans="1:16">
      <c r="A31" t="s">
        <v>94</v>
      </c>
      <c r="B31" s="52">
        <v>1.7</v>
      </c>
      <c r="C31" s="58" t="s">
        <v>32</v>
      </c>
      <c r="E31" s="59">
        <v>0.3125</v>
      </c>
      <c r="F31" s="60">
        <v>0</v>
      </c>
      <c r="G31" s="60">
        <v>0</v>
      </c>
      <c r="H31" s="51">
        <f t="shared" si="0"/>
        <v>0.3125</v>
      </c>
      <c r="I31" s="51">
        <f t="shared" si="1"/>
        <v>0.3125</v>
      </c>
      <c r="J31" s="51">
        <f t="shared" si="2"/>
        <v>0</v>
      </c>
      <c r="K31" s="51">
        <f t="shared" si="3"/>
        <v>0</v>
      </c>
      <c r="L31" s="51">
        <f t="shared" si="3"/>
        <v>0</v>
      </c>
      <c r="P31">
        <f t="shared" si="4"/>
        <v>1</v>
      </c>
    </row>
    <row r="32" spans="1:16" hidden="1">
      <c r="A32" t="s">
        <v>95</v>
      </c>
      <c r="B32" s="52"/>
      <c r="C32" s="58" t="s">
        <v>32</v>
      </c>
      <c r="E32" s="59">
        <v>0</v>
      </c>
      <c r="F32" s="60">
        <v>0</v>
      </c>
      <c r="G32" s="60">
        <v>0</v>
      </c>
      <c r="H32" s="51">
        <f t="shared" si="0"/>
        <v>0</v>
      </c>
      <c r="I32" s="51">
        <f t="shared" si="1"/>
        <v>0</v>
      </c>
      <c r="J32" s="51">
        <f t="shared" si="2"/>
        <v>0</v>
      </c>
      <c r="K32" s="51">
        <f t="shared" si="3"/>
        <v>0</v>
      </c>
      <c r="L32" s="51">
        <f t="shared" si="3"/>
        <v>0</v>
      </c>
      <c r="P32">
        <f t="shared" si="4"/>
        <v>1</v>
      </c>
    </row>
    <row r="33" spans="1:16" hidden="1">
      <c r="A33" t="s">
        <v>96</v>
      </c>
      <c r="B33" s="52">
        <v>7</v>
      </c>
      <c r="C33" s="58" t="s">
        <v>32</v>
      </c>
      <c r="E33" s="59">
        <v>0</v>
      </c>
      <c r="F33" s="60">
        <v>0</v>
      </c>
      <c r="G33" s="60">
        <v>0</v>
      </c>
      <c r="H33" s="51">
        <f t="shared" si="0"/>
        <v>0</v>
      </c>
      <c r="I33" s="51">
        <f t="shared" si="1"/>
        <v>0</v>
      </c>
      <c r="J33" s="51">
        <f t="shared" si="2"/>
        <v>0</v>
      </c>
      <c r="K33" s="51">
        <f t="shared" si="3"/>
        <v>0</v>
      </c>
      <c r="L33" s="51">
        <f t="shared" si="3"/>
        <v>0</v>
      </c>
      <c r="P33">
        <f t="shared" si="4"/>
        <v>1</v>
      </c>
    </row>
    <row r="34" spans="1:16" hidden="1">
      <c r="A34" t="s">
        <v>97</v>
      </c>
      <c r="B34" s="52">
        <v>7</v>
      </c>
      <c r="C34" s="58" t="s">
        <v>32</v>
      </c>
      <c r="E34" s="59">
        <v>0</v>
      </c>
      <c r="F34" s="60">
        <v>0</v>
      </c>
      <c r="G34" s="60">
        <v>0</v>
      </c>
      <c r="H34" s="51">
        <f t="shared" si="0"/>
        <v>0</v>
      </c>
      <c r="I34" s="51">
        <f t="shared" si="1"/>
        <v>0</v>
      </c>
      <c r="J34" s="51">
        <f t="shared" si="2"/>
        <v>0</v>
      </c>
      <c r="K34" s="51">
        <f t="shared" si="3"/>
        <v>0</v>
      </c>
      <c r="L34" s="51">
        <f t="shared" si="3"/>
        <v>0</v>
      </c>
      <c r="P34">
        <f t="shared" si="4"/>
        <v>1</v>
      </c>
    </row>
    <row r="35" spans="1:16" hidden="1">
      <c r="A35" t="s">
        <v>98</v>
      </c>
      <c r="B35" s="52">
        <v>1.2</v>
      </c>
      <c r="C35" s="58" t="s">
        <v>32</v>
      </c>
      <c r="E35" s="59">
        <v>0</v>
      </c>
      <c r="F35" s="60">
        <v>0</v>
      </c>
      <c r="G35" s="60">
        <v>0</v>
      </c>
      <c r="H35" s="51">
        <f t="shared" si="0"/>
        <v>0</v>
      </c>
      <c r="I35" s="51">
        <f t="shared" si="1"/>
        <v>0</v>
      </c>
      <c r="J35" s="51">
        <f t="shared" si="2"/>
        <v>0</v>
      </c>
      <c r="K35" s="51">
        <f t="shared" si="3"/>
        <v>0</v>
      </c>
      <c r="L35" s="51">
        <f t="shared" si="3"/>
        <v>0</v>
      </c>
      <c r="P35">
        <f t="shared" si="4"/>
        <v>1</v>
      </c>
    </row>
    <row r="36" spans="1:16" hidden="1">
      <c r="A36" t="s">
        <v>99</v>
      </c>
      <c r="B36" s="52">
        <v>0</v>
      </c>
      <c r="C36" s="58" t="s">
        <v>32</v>
      </c>
      <c r="E36" s="59">
        <v>0</v>
      </c>
      <c r="F36" s="60">
        <v>0</v>
      </c>
      <c r="G36" s="60">
        <v>0</v>
      </c>
      <c r="H36" s="51">
        <f t="shared" si="0"/>
        <v>0</v>
      </c>
      <c r="I36" s="51">
        <f t="shared" si="1"/>
        <v>0</v>
      </c>
      <c r="J36" s="51">
        <f t="shared" si="2"/>
        <v>0</v>
      </c>
      <c r="K36" s="51">
        <f t="shared" si="3"/>
        <v>0</v>
      </c>
      <c r="L36" s="51">
        <f t="shared" si="3"/>
        <v>0</v>
      </c>
      <c r="P36">
        <f t="shared" si="4"/>
        <v>1</v>
      </c>
    </row>
    <row r="37" spans="1:16" hidden="1">
      <c r="A37" t="s">
        <v>100</v>
      </c>
      <c r="B37" s="52">
        <v>0</v>
      </c>
      <c r="C37" s="58" t="s">
        <v>32</v>
      </c>
      <c r="E37" s="59">
        <v>0</v>
      </c>
      <c r="F37" s="60">
        <v>0</v>
      </c>
      <c r="G37" s="60">
        <v>0</v>
      </c>
      <c r="H37" s="51">
        <f t="shared" ref="H37:H68" si="5">SUM(E37:G37)</f>
        <v>0</v>
      </c>
      <c r="I37" s="51">
        <f t="shared" si="1"/>
        <v>0</v>
      </c>
      <c r="J37" s="51">
        <f t="shared" si="2"/>
        <v>0</v>
      </c>
      <c r="K37" s="51">
        <f t="shared" ref="K37:L68" si="6">F37</f>
        <v>0</v>
      </c>
      <c r="L37" s="51">
        <f t="shared" si="6"/>
        <v>0</v>
      </c>
      <c r="P37">
        <f t="shared" si="4"/>
        <v>1</v>
      </c>
    </row>
    <row r="38" spans="1:16" hidden="1">
      <c r="A38" t="s">
        <v>101</v>
      </c>
      <c r="B38" s="52">
        <v>0.7</v>
      </c>
      <c r="C38" s="58" t="s">
        <v>32</v>
      </c>
      <c r="E38" s="59">
        <v>0</v>
      </c>
      <c r="F38" s="60">
        <v>0</v>
      </c>
      <c r="G38" s="60">
        <v>0</v>
      </c>
      <c r="H38" s="51">
        <f t="shared" si="5"/>
        <v>0</v>
      </c>
      <c r="I38" s="51">
        <f t="shared" si="1"/>
        <v>0</v>
      </c>
      <c r="J38" s="51">
        <f t="shared" si="2"/>
        <v>0</v>
      </c>
      <c r="K38" s="51">
        <f t="shared" si="6"/>
        <v>0</v>
      </c>
      <c r="L38" s="51">
        <f t="shared" si="6"/>
        <v>0</v>
      </c>
      <c r="P38">
        <f t="shared" si="4"/>
        <v>1</v>
      </c>
    </row>
    <row r="39" spans="1:16" hidden="1">
      <c r="A39" t="s">
        <v>102</v>
      </c>
      <c r="B39" s="52">
        <v>0.6</v>
      </c>
      <c r="C39" s="58" t="s">
        <v>32</v>
      </c>
      <c r="E39" s="59">
        <v>0</v>
      </c>
      <c r="F39" s="60">
        <v>0</v>
      </c>
      <c r="G39" s="60">
        <v>0</v>
      </c>
      <c r="H39" s="51">
        <f t="shared" si="5"/>
        <v>0</v>
      </c>
      <c r="I39" s="51">
        <f t="shared" si="1"/>
        <v>0</v>
      </c>
      <c r="J39" s="51">
        <f t="shared" si="2"/>
        <v>0</v>
      </c>
      <c r="K39" s="51">
        <f t="shared" si="6"/>
        <v>0</v>
      </c>
      <c r="L39" s="51">
        <f t="shared" si="6"/>
        <v>0</v>
      </c>
      <c r="P39">
        <f t="shared" si="4"/>
        <v>1</v>
      </c>
    </row>
    <row r="40" spans="1:16" hidden="1">
      <c r="A40" t="s">
        <v>103</v>
      </c>
      <c r="B40" s="52">
        <v>2.2000000000000002</v>
      </c>
      <c r="C40" s="58" t="s">
        <v>32</v>
      </c>
      <c r="E40" s="59">
        <v>0</v>
      </c>
      <c r="F40" s="60">
        <v>0</v>
      </c>
      <c r="G40" s="60">
        <v>0</v>
      </c>
      <c r="H40" s="51">
        <f t="shared" si="5"/>
        <v>0</v>
      </c>
      <c r="I40" s="51">
        <f t="shared" si="1"/>
        <v>0</v>
      </c>
      <c r="J40" s="51">
        <f t="shared" si="2"/>
        <v>0</v>
      </c>
      <c r="K40" s="51">
        <f t="shared" si="6"/>
        <v>0</v>
      </c>
      <c r="L40" s="51">
        <f t="shared" si="6"/>
        <v>0</v>
      </c>
      <c r="P40">
        <f t="shared" si="4"/>
        <v>1</v>
      </c>
    </row>
    <row r="41" spans="1:16" hidden="1">
      <c r="A41" t="s">
        <v>104</v>
      </c>
      <c r="B41" s="52">
        <v>0.45</v>
      </c>
      <c r="C41" s="58" t="s">
        <v>32</v>
      </c>
      <c r="E41" s="59">
        <v>0</v>
      </c>
      <c r="F41" s="60">
        <v>0</v>
      </c>
      <c r="G41" s="60">
        <v>0</v>
      </c>
      <c r="H41" s="51">
        <f t="shared" si="5"/>
        <v>0</v>
      </c>
      <c r="I41" s="51">
        <f t="shared" si="1"/>
        <v>0</v>
      </c>
      <c r="J41" s="51">
        <f t="shared" si="2"/>
        <v>0</v>
      </c>
      <c r="K41" s="51">
        <f t="shared" si="6"/>
        <v>0</v>
      </c>
      <c r="L41" s="51">
        <f t="shared" si="6"/>
        <v>0</v>
      </c>
      <c r="P41">
        <f t="shared" si="4"/>
        <v>1</v>
      </c>
    </row>
    <row r="42" spans="1:16" hidden="1">
      <c r="A42" t="s">
        <v>105</v>
      </c>
      <c r="B42" s="52">
        <v>0.36</v>
      </c>
      <c r="C42" s="58" t="s">
        <v>32</v>
      </c>
      <c r="E42" s="59">
        <v>0</v>
      </c>
      <c r="F42" s="60">
        <v>0</v>
      </c>
      <c r="G42" s="60">
        <v>0</v>
      </c>
      <c r="H42" s="51">
        <f t="shared" si="5"/>
        <v>0</v>
      </c>
      <c r="I42" s="51">
        <f t="shared" si="1"/>
        <v>0</v>
      </c>
      <c r="J42" s="51">
        <f t="shared" si="2"/>
        <v>0</v>
      </c>
      <c r="K42" s="51">
        <f t="shared" si="6"/>
        <v>0</v>
      </c>
      <c r="L42" s="51">
        <f t="shared" si="6"/>
        <v>0</v>
      </c>
      <c r="P42">
        <f t="shared" si="4"/>
        <v>1</v>
      </c>
    </row>
    <row r="43" spans="1:16" hidden="1">
      <c r="A43" t="s">
        <v>106</v>
      </c>
      <c r="B43" s="52">
        <v>0.22</v>
      </c>
      <c r="C43" s="58" t="s">
        <v>32</v>
      </c>
      <c r="E43" s="59">
        <v>0</v>
      </c>
      <c r="F43" s="60">
        <v>0</v>
      </c>
      <c r="G43" s="60">
        <v>0</v>
      </c>
      <c r="H43" s="51">
        <f t="shared" si="5"/>
        <v>0</v>
      </c>
      <c r="I43" s="51">
        <f t="shared" si="1"/>
        <v>0</v>
      </c>
      <c r="J43" s="51">
        <f t="shared" si="2"/>
        <v>0</v>
      </c>
      <c r="K43" s="51">
        <f t="shared" si="6"/>
        <v>0</v>
      </c>
      <c r="L43" s="51">
        <f t="shared" si="6"/>
        <v>0</v>
      </c>
      <c r="P43">
        <f t="shared" si="4"/>
        <v>1</v>
      </c>
    </row>
    <row r="44" spans="1:16" hidden="1">
      <c r="A44" t="s">
        <v>107</v>
      </c>
      <c r="B44" s="52">
        <v>0.2</v>
      </c>
      <c r="C44" s="58" t="s">
        <v>32</v>
      </c>
      <c r="E44" s="59">
        <v>0</v>
      </c>
      <c r="F44" s="60">
        <v>0</v>
      </c>
      <c r="G44" s="60">
        <v>0</v>
      </c>
      <c r="H44" s="51">
        <f t="shared" si="5"/>
        <v>0</v>
      </c>
      <c r="I44" s="51">
        <f t="shared" si="1"/>
        <v>0</v>
      </c>
      <c r="J44" s="51">
        <f t="shared" si="2"/>
        <v>0</v>
      </c>
      <c r="K44" s="51">
        <f t="shared" si="6"/>
        <v>0</v>
      </c>
      <c r="L44" s="51">
        <f t="shared" si="6"/>
        <v>0</v>
      </c>
      <c r="P44">
        <f t="shared" si="4"/>
        <v>1</v>
      </c>
    </row>
    <row r="45" spans="1:16" hidden="1">
      <c r="A45" t="s">
        <v>108</v>
      </c>
      <c r="B45" s="52">
        <v>0.22</v>
      </c>
      <c r="C45" s="58" t="s">
        <v>32</v>
      </c>
      <c r="E45" s="59">
        <v>0</v>
      </c>
      <c r="F45" s="60">
        <v>0</v>
      </c>
      <c r="G45" s="60">
        <v>0</v>
      </c>
      <c r="H45" s="51">
        <f t="shared" si="5"/>
        <v>0</v>
      </c>
      <c r="I45" s="51">
        <f t="shared" si="1"/>
        <v>0</v>
      </c>
      <c r="J45" s="51">
        <f t="shared" si="2"/>
        <v>0</v>
      </c>
      <c r="K45" s="51">
        <f t="shared" si="6"/>
        <v>0</v>
      </c>
      <c r="L45" s="51">
        <f t="shared" si="6"/>
        <v>0</v>
      </c>
      <c r="P45">
        <f t="shared" si="4"/>
        <v>1</v>
      </c>
    </row>
    <row r="46" spans="1:16" hidden="1">
      <c r="A46" t="s">
        <v>109</v>
      </c>
      <c r="B46" s="52">
        <v>9.4375</v>
      </c>
      <c r="C46" s="58" t="s">
        <v>32</v>
      </c>
      <c r="E46" s="59">
        <v>0</v>
      </c>
      <c r="F46" s="60">
        <v>0</v>
      </c>
      <c r="G46" s="60">
        <v>0</v>
      </c>
      <c r="H46" s="51">
        <f t="shared" si="5"/>
        <v>0</v>
      </c>
      <c r="I46" s="51">
        <f t="shared" si="1"/>
        <v>0</v>
      </c>
      <c r="J46" s="51">
        <f t="shared" si="2"/>
        <v>0</v>
      </c>
      <c r="K46" s="51">
        <f t="shared" si="6"/>
        <v>0</v>
      </c>
      <c r="L46" s="51">
        <f t="shared" si="6"/>
        <v>0</v>
      </c>
      <c r="P46">
        <f t="shared" si="4"/>
        <v>1</v>
      </c>
    </row>
    <row r="47" spans="1:16">
      <c r="A47" t="s">
        <v>110</v>
      </c>
      <c r="B47" s="52">
        <v>4.7286000000000001</v>
      </c>
      <c r="C47" s="58" t="s">
        <v>32</v>
      </c>
      <c r="E47" s="59">
        <v>0</v>
      </c>
      <c r="F47" s="60">
        <v>9.1874999999999998E-2</v>
      </c>
      <c r="G47" s="60">
        <v>0</v>
      </c>
      <c r="H47" s="51">
        <f t="shared" si="5"/>
        <v>9.1874999999999998E-2</v>
      </c>
      <c r="I47" s="51">
        <f t="shared" si="1"/>
        <v>0</v>
      </c>
      <c r="J47" s="51">
        <f t="shared" si="2"/>
        <v>9.1874999999999998E-2</v>
      </c>
      <c r="K47" s="51">
        <f t="shared" si="6"/>
        <v>9.1874999999999998E-2</v>
      </c>
      <c r="L47" s="51">
        <f t="shared" si="6"/>
        <v>0</v>
      </c>
      <c r="P47">
        <f t="shared" si="4"/>
        <v>1</v>
      </c>
    </row>
    <row r="48" spans="1:16">
      <c r="A48" t="s">
        <v>111</v>
      </c>
      <c r="B48" s="52">
        <v>1.44</v>
      </c>
      <c r="C48" s="58" t="s">
        <v>32</v>
      </c>
      <c r="E48" s="59">
        <v>0</v>
      </c>
      <c r="F48" s="60">
        <v>0.21</v>
      </c>
      <c r="G48" s="60">
        <v>0</v>
      </c>
      <c r="H48" s="51">
        <f t="shared" si="5"/>
        <v>0.21</v>
      </c>
      <c r="I48" s="51">
        <f t="shared" si="1"/>
        <v>0</v>
      </c>
      <c r="J48" s="51">
        <f t="shared" si="2"/>
        <v>0.21</v>
      </c>
      <c r="K48" s="51">
        <f t="shared" si="6"/>
        <v>0.21</v>
      </c>
      <c r="L48" s="51">
        <f t="shared" si="6"/>
        <v>0</v>
      </c>
      <c r="P48">
        <f t="shared" si="4"/>
        <v>1</v>
      </c>
    </row>
    <row r="49" spans="1:16" hidden="1">
      <c r="A49" t="s">
        <v>112</v>
      </c>
      <c r="B49" s="52">
        <v>0.9</v>
      </c>
      <c r="C49" s="58" t="s">
        <v>32</v>
      </c>
      <c r="E49" s="59">
        <v>0</v>
      </c>
      <c r="F49" s="60">
        <v>0</v>
      </c>
      <c r="G49" s="60">
        <v>0</v>
      </c>
      <c r="H49" s="51">
        <f t="shared" si="5"/>
        <v>0</v>
      </c>
      <c r="I49" s="51">
        <f t="shared" si="1"/>
        <v>0</v>
      </c>
      <c r="J49" s="51">
        <f t="shared" si="2"/>
        <v>0</v>
      </c>
      <c r="K49" s="51">
        <f t="shared" si="6"/>
        <v>0</v>
      </c>
      <c r="L49" s="51">
        <f t="shared" si="6"/>
        <v>0</v>
      </c>
      <c r="P49">
        <f t="shared" si="4"/>
        <v>1</v>
      </c>
    </row>
    <row r="50" spans="1:16" hidden="1">
      <c r="A50" t="s">
        <v>113</v>
      </c>
      <c r="B50" s="52">
        <v>0.25</v>
      </c>
      <c r="C50" s="58" t="s">
        <v>32</v>
      </c>
      <c r="E50" s="59">
        <v>0</v>
      </c>
      <c r="F50" s="60">
        <v>0</v>
      </c>
      <c r="G50" s="60">
        <v>0</v>
      </c>
      <c r="H50" s="51">
        <f t="shared" si="5"/>
        <v>0</v>
      </c>
      <c r="I50" s="51">
        <f t="shared" si="1"/>
        <v>0</v>
      </c>
      <c r="J50" s="51">
        <f t="shared" si="2"/>
        <v>0</v>
      </c>
      <c r="K50" s="51">
        <f t="shared" si="6"/>
        <v>0</v>
      </c>
      <c r="L50" s="51">
        <f t="shared" si="6"/>
        <v>0</v>
      </c>
      <c r="P50">
        <f t="shared" si="4"/>
        <v>1</v>
      </c>
    </row>
    <row r="51" spans="1:16" hidden="1">
      <c r="A51" t="s">
        <v>114</v>
      </c>
      <c r="B51" s="52">
        <v>0.3</v>
      </c>
      <c r="C51" s="58" t="s">
        <v>32</v>
      </c>
      <c r="E51" s="59">
        <v>0</v>
      </c>
      <c r="F51" s="60">
        <v>0</v>
      </c>
      <c r="G51" s="60">
        <v>0</v>
      </c>
      <c r="H51" s="51">
        <f t="shared" si="5"/>
        <v>0</v>
      </c>
      <c r="I51" s="51">
        <f t="shared" si="1"/>
        <v>0</v>
      </c>
      <c r="J51" s="51">
        <f t="shared" si="2"/>
        <v>0</v>
      </c>
      <c r="K51" s="51">
        <f t="shared" si="6"/>
        <v>0</v>
      </c>
      <c r="L51" s="51">
        <f t="shared" si="6"/>
        <v>0</v>
      </c>
      <c r="P51">
        <f t="shared" si="4"/>
        <v>1</v>
      </c>
    </row>
    <row r="52" spans="1:16" hidden="1">
      <c r="A52" t="s">
        <v>115</v>
      </c>
      <c r="B52" s="52">
        <v>0.6</v>
      </c>
      <c r="C52" s="58" t="s">
        <v>32</v>
      </c>
      <c r="E52" s="59">
        <v>0</v>
      </c>
      <c r="F52" s="60">
        <v>0</v>
      </c>
      <c r="G52" s="60">
        <v>0</v>
      </c>
      <c r="H52" s="51">
        <f t="shared" si="5"/>
        <v>0</v>
      </c>
      <c r="I52" s="51">
        <f t="shared" si="1"/>
        <v>0</v>
      </c>
      <c r="J52" s="51">
        <f t="shared" si="2"/>
        <v>0</v>
      </c>
      <c r="K52" s="51">
        <f t="shared" si="6"/>
        <v>0</v>
      </c>
      <c r="L52" s="51">
        <f t="shared" si="6"/>
        <v>0</v>
      </c>
      <c r="P52">
        <f t="shared" si="4"/>
        <v>1</v>
      </c>
    </row>
    <row r="53" spans="1:16" hidden="1">
      <c r="A53" t="s">
        <v>116</v>
      </c>
      <c r="B53" s="52">
        <v>0</v>
      </c>
      <c r="C53" s="58" t="s">
        <v>32</v>
      </c>
      <c r="E53" s="59">
        <v>0</v>
      </c>
      <c r="F53" s="60">
        <v>0</v>
      </c>
      <c r="G53" s="60">
        <v>0</v>
      </c>
      <c r="H53" s="51">
        <f t="shared" si="5"/>
        <v>0</v>
      </c>
      <c r="I53" s="51">
        <f t="shared" si="1"/>
        <v>0</v>
      </c>
      <c r="J53" s="51">
        <f t="shared" si="2"/>
        <v>0</v>
      </c>
      <c r="K53" s="51">
        <f t="shared" si="6"/>
        <v>0</v>
      </c>
      <c r="L53" s="51">
        <f t="shared" si="6"/>
        <v>0</v>
      </c>
      <c r="P53">
        <f t="shared" si="4"/>
        <v>1</v>
      </c>
    </row>
    <row r="54" spans="1:16" hidden="1">
      <c r="A54" t="s">
        <v>117</v>
      </c>
      <c r="B54" s="52">
        <v>0</v>
      </c>
      <c r="C54" s="58" t="s">
        <v>32</v>
      </c>
      <c r="E54" s="59">
        <v>0</v>
      </c>
      <c r="F54" s="60">
        <v>0</v>
      </c>
      <c r="G54" s="60">
        <v>0</v>
      </c>
      <c r="H54" s="51">
        <f t="shared" si="5"/>
        <v>0</v>
      </c>
      <c r="I54" s="51">
        <f t="shared" si="1"/>
        <v>0</v>
      </c>
      <c r="J54" s="51">
        <f t="shared" si="2"/>
        <v>0</v>
      </c>
      <c r="K54" s="51">
        <f t="shared" si="6"/>
        <v>0</v>
      </c>
      <c r="L54" s="51">
        <f t="shared" si="6"/>
        <v>0</v>
      </c>
      <c r="P54">
        <f t="shared" si="4"/>
        <v>1</v>
      </c>
    </row>
    <row r="55" spans="1:16" hidden="1">
      <c r="A55" t="s">
        <v>118</v>
      </c>
      <c r="B55" s="52">
        <v>0</v>
      </c>
      <c r="C55" s="58" t="s">
        <v>32</v>
      </c>
      <c r="E55" s="59">
        <v>0</v>
      </c>
      <c r="F55" s="60">
        <v>0</v>
      </c>
      <c r="G55" s="60">
        <v>0</v>
      </c>
      <c r="H55" s="51">
        <f t="shared" si="5"/>
        <v>0</v>
      </c>
      <c r="I55" s="51">
        <f t="shared" si="1"/>
        <v>0</v>
      </c>
      <c r="J55" s="51">
        <f t="shared" si="2"/>
        <v>0</v>
      </c>
      <c r="K55" s="51">
        <f t="shared" si="6"/>
        <v>0</v>
      </c>
      <c r="L55" s="51">
        <f t="shared" si="6"/>
        <v>0</v>
      </c>
      <c r="P55">
        <f t="shared" ref="P55:P86" si="7">IF(SUM(E55:G254)=0,0,1)</f>
        <v>1</v>
      </c>
    </row>
    <row r="56" spans="1:16" hidden="1">
      <c r="A56" t="s">
        <v>119</v>
      </c>
      <c r="B56" s="52">
        <v>0</v>
      </c>
      <c r="C56" s="58" t="s">
        <v>32</v>
      </c>
      <c r="E56" s="59">
        <v>0</v>
      </c>
      <c r="F56" s="60">
        <v>0</v>
      </c>
      <c r="G56" s="60">
        <v>0</v>
      </c>
      <c r="H56" s="51">
        <f t="shared" si="5"/>
        <v>0</v>
      </c>
      <c r="I56" s="51">
        <f t="shared" si="1"/>
        <v>0</v>
      </c>
      <c r="J56" s="51">
        <f t="shared" si="2"/>
        <v>0</v>
      </c>
      <c r="K56" s="51">
        <f t="shared" si="6"/>
        <v>0</v>
      </c>
      <c r="L56" s="51">
        <f t="shared" si="6"/>
        <v>0</v>
      </c>
      <c r="P56">
        <f t="shared" si="7"/>
        <v>1</v>
      </c>
    </row>
    <row r="57" spans="1:16" hidden="1">
      <c r="A57" t="s">
        <v>120</v>
      </c>
      <c r="B57" s="52">
        <v>0</v>
      </c>
      <c r="C57" s="58" t="s">
        <v>32</v>
      </c>
      <c r="E57" s="59">
        <v>0</v>
      </c>
      <c r="F57" s="60">
        <v>0</v>
      </c>
      <c r="G57" s="60">
        <v>0</v>
      </c>
      <c r="H57" s="51">
        <f t="shared" si="5"/>
        <v>0</v>
      </c>
      <c r="I57" s="51">
        <f t="shared" si="1"/>
        <v>0</v>
      </c>
      <c r="J57" s="51">
        <f t="shared" si="2"/>
        <v>0</v>
      </c>
      <c r="K57" s="51">
        <f t="shared" si="6"/>
        <v>0</v>
      </c>
      <c r="L57" s="51">
        <f t="shared" si="6"/>
        <v>0</v>
      </c>
      <c r="P57">
        <f t="shared" si="7"/>
        <v>1</v>
      </c>
    </row>
    <row r="58" spans="1:16" hidden="1">
      <c r="A58" t="s">
        <v>121</v>
      </c>
      <c r="B58" s="52">
        <v>0</v>
      </c>
      <c r="C58" s="58" t="s">
        <v>32</v>
      </c>
      <c r="E58" s="59">
        <v>0</v>
      </c>
      <c r="F58" s="60">
        <v>0</v>
      </c>
      <c r="G58" s="60">
        <v>0</v>
      </c>
      <c r="H58" s="51">
        <f t="shared" si="5"/>
        <v>0</v>
      </c>
      <c r="I58" s="51">
        <f t="shared" si="1"/>
        <v>0</v>
      </c>
      <c r="J58" s="51">
        <f t="shared" si="2"/>
        <v>0</v>
      </c>
      <c r="K58" s="51">
        <f t="shared" si="6"/>
        <v>0</v>
      </c>
      <c r="L58" s="51">
        <f t="shared" si="6"/>
        <v>0</v>
      </c>
      <c r="P58">
        <f t="shared" si="7"/>
        <v>1</v>
      </c>
    </row>
    <row r="59" spans="1:16" hidden="1">
      <c r="A59" t="s">
        <v>122</v>
      </c>
      <c r="B59" s="52">
        <v>0</v>
      </c>
      <c r="C59" s="58" t="s">
        <v>32</v>
      </c>
      <c r="E59" s="59">
        <v>0</v>
      </c>
      <c r="F59" s="60">
        <v>0</v>
      </c>
      <c r="G59" s="60">
        <v>0</v>
      </c>
      <c r="H59" s="51">
        <f t="shared" si="5"/>
        <v>0</v>
      </c>
      <c r="I59" s="51">
        <f t="shared" si="1"/>
        <v>0</v>
      </c>
      <c r="J59" s="51">
        <f t="shared" si="2"/>
        <v>0</v>
      </c>
      <c r="K59" s="51">
        <f t="shared" si="6"/>
        <v>0</v>
      </c>
      <c r="L59" s="51">
        <f t="shared" si="6"/>
        <v>0</v>
      </c>
      <c r="P59">
        <f t="shared" si="7"/>
        <v>1</v>
      </c>
    </row>
    <row r="60" spans="1:16" hidden="1">
      <c r="A60" t="s">
        <v>123</v>
      </c>
      <c r="B60" s="52">
        <v>0.15</v>
      </c>
      <c r="C60" s="58" t="s">
        <v>32</v>
      </c>
      <c r="E60" s="59">
        <v>0</v>
      </c>
      <c r="F60" s="60">
        <v>0</v>
      </c>
      <c r="G60" s="60">
        <v>0</v>
      </c>
      <c r="H60" s="51">
        <f t="shared" si="5"/>
        <v>0</v>
      </c>
      <c r="I60" s="51">
        <f t="shared" si="1"/>
        <v>0</v>
      </c>
      <c r="J60" s="51">
        <f t="shared" si="2"/>
        <v>0</v>
      </c>
      <c r="K60" s="51">
        <f t="shared" si="6"/>
        <v>0</v>
      </c>
      <c r="L60" s="51">
        <f t="shared" si="6"/>
        <v>0</v>
      </c>
      <c r="P60">
        <f t="shared" si="7"/>
        <v>1</v>
      </c>
    </row>
    <row r="61" spans="1:16" hidden="1">
      <c r="A61" t="s">
        <v>124</v>
      </c>
      <c r="B61" s="52">
        <v>1.1000000000000001</v>
      </c>
      <c r="C61" s="58" t="s">
        <v>32</v>
      </c>
      <c r="E61" s="59">
        <v>0</v>
      </c>
      <c r="F61" s="60">
        <v>0</v>
      </c>
      <c r="G61" s="60">
        <v>0</v>
      </c>
      <c r="H61" s="51">
        <f t="shared" si="5"/>
        <v>0</v>
      </c>
      <c r="I61" s="51">
        <f t="shared" si="1"/>
        <v>0</v>
      </c>
      <c r="J61" s="51">
        <f t="shared" si="2"/>
        <v>0</v>
      </c>
      <c r="K61" s="51">
        <f t="shared" si="6"/>
        <v>0</v>
      </c>
      <c r="L61" s="51">
        <f t="shared" si="6"/>
        <v>0</v>
      </c>
      <c r="P61">
        <f t="shared" si="7"/>
        <v>1</v>
      </c>
    </row>
    <row r="62" spans="1:16" hidden="1">
      <c r="A62" t="s">
        <v>125</v>
      </c>
      <c r="B62" s="52">
        <v>1.1000000000000001</v>
      </c>
      <c r="C62" s="58" t="s">
        <v>32</v>
      </c>
      <c r="E62" s="59">
        <v>0</v>
      </c>
      <c r="F62" s="60">
        <v>0</v>
      </c>
      <c r="G62" s="60">
        <v>0</v>
      </c>
      <c r="H62" s="51">
        <f t="shared" si="5"/>
        <v>0</v>
      </c>
      <c r="I62" s="51">
        <f t="shared" si="1"/>
        <v>0</v>
      </c>
      <c r="J62" s="51">
        <f t="shared" si="2"/>
        <v>0</v>
      </c>
      <c r="K62" s="51">
        <f t="shared" si="6"/>
        <v>0</v>
      </c>
      <c r="L62" s="51">
        <f t="shared" si="6"/>
        <v>0</v>
      </c>
      <c r="P62">
        <f t="shared" si="7"/>
        <v>1</v>
      </c>
    </row>
    <row r="63" spans="1:16" hidden="1">
      <c r="A63" t="s">
        <v>126</v>
      </c>
      <c r="B63" s="52">
        <v>0.17499999999999999</v>
      </c>
      <c r="C63" s="58" t="s">
        <v>32</v>
      </c>
      <c r="E63" s="59">
        <v>0</v>
      </c>
      <c r="F63" s="60">
        <v>0</v>
      </c>
      <c r="G63" s="60">
        <v>0</v>
      </c>
      <c r="H63" s="51">
        <f t="shared" si="5"/>
        <v>0</v>
      </c>
      <c r="I63" s="51">
        <f t="shared" si="1"/>
        <v>0</v>
      </c>
      <c r="J63" s="51">
        <f t="shared" si="2"/>
        <v>0</v>
      </c>
      <c r="K63" s="51">
        <f t="shared" si="6"/>
        <v>0</v>
      </c>
      <c r="L63" s="51">
        <f t="shared" si="6"/>
        <v>0</v>
      </c>
      <c r="P63">
        <f t="shared" si="7"/>
        <v>1</v>
      </c>
    </row>
    <row r="64" spans="1:16" hidden="1">
      <c r="A64" t="s">
        <v>127</v>
      </c>
      <c r="B64" s="52">
        <v>0.2</v>
      </c>
      <c r="C64" s="58" t="s">
        <v>32</v>
      </c>
      <c r="E64" s="59">
        <v>0</v>
      </c>
      <c r="F64" s="60">
        <v>0</v>
      </c>
      <c r="G64" s="60">
        <v>0</v>
      </c>
      <c r="H64" s="51">
        <f t="shared" si="5"/>
        <v>0</v>
      </c>
      <c r="I64" s="51">
        <f t="shared" si="1"/>
        <v>0</v>
      </c>
      <c r="J64" s="51">
        <f t="shared" si="2"/>
        <v>0</v>
      </c>
      <c r="K64" s="51">
        <f t="shared" si="6"/>
        <v>0</v>
      </c>
      <c r="L64" s="51">
        <f t="shared" si="6"/>
        <v>0</v>
      </c>
      <c r="P64">
        <f t="shared" si="7"/>
        <v>1</v>
      </c>
    </row>
    <row r="65" spans="1:16" hidden="1">
      <c r="A65" t="s">
        <v>128</v>
      </c>
      <c r="B65" s="52">
        <v>1</v>
      </c>
      <c r="C65" s="58" t="s">
        <v>32</v>
      </c>
      <c r="E65" s="59">
        <v>0</v>
      </c>
      <c r="F65" s="60">
        <v>0</v>
      </c>
      <c r="G65" s="60">
        <v>0</v>
      </c>
      <c r="H65" s="51">
        <f t="shared" si="5"/>
        <v>0</v>
      </c>
      <c r="I65" s="51">
        <f t="shared" si="1"/>
        <v>0</v>
      </c>
      <c r="J65" s="51">
        <f t="shared" si="2"/>
        <v>0</v>
      </c>
      <c r="K65" s="51">
        <f t="shared" si="6"/>
        <v>0</v>
      </c>
      <c r="L65" s="51">
        <f t="shared" si="6"/>
        <v>0</v>
      </c>
      <c r="P65">
        <f t="shared" si="7"/>
        <v>1</v>
      </c>
    </row>
    <row r="66" spans="1:16" hidden="1">
      <c r="A66" t="s">
        <v>129</v>
      </c>
      <c r="B66" s="52">
        <v>0.4</v>
      </c>
      <c r="C66" s="58" t="s">
        <v>32</v>
      </c>
      <c r="E66" s="59">
        <v>0</v>
      </c>
      <c r="F66" s="60">
        <v>0</v>
      </c>
      <c r="G66" s="60">
        <v>0</v>
      </c>
      <c r="H66" s="51">
        <f t="shared" si="5"/>
        <v>0</v>
      </c>
      <c r="I66" s="51">
        <f t="shared" si="1"/>
        <v>0</v>
      </c>
      <c r="J66" s="51">
        <f t="shared" si="2"/>
        <v>0</v>
      </c>
      <c r="K66" s="51">
        <f t="shared" si="6"/>
        <v>0</v>
      </c>
      <c r="L66" s="51">
        <f t="shared" si="6"/>
        <v>0</v>
      </c>
      <c r="P66">
        <f t="shared" si="7"/>
        <v>1</v>
      </c>
    </row>
    <row r="67" spans="1:16" hidden="1">
      <c r="A67" t="s">
        <v>130</v>
      </c>
      <c r="B67" s="52">
        <v>0.4</v>
      </c>
      <c r="C67" s="58" t="s">
        <v>32</v>
      </c>
      <c r="E67" s="59">
        <v>0</v>
      </c>
      <c r="F67" s="60">
        <v>0</v>
      </c>
      <c r="G67" s="60">
        <v>0</v>
      </c>
      <c r="H67" s="51">
        <f t="shared" si="5"/>
        <v>0</v>
      </c>
      <c r="I67" s="51">
        <f t="shared" si="1"/>
        <v>0</v>
      </c>
      <c r="J67" s="51">
        <f t="shared" si="2"/>
        <v>0</v>
      </c>
      <c r="K67" s="51">
        <f t="shared" si="6"/>
        <v>0</v>
      </c>
      <c r="L67" s="51">
        <f t="shared" si="6"/>
        <v>0</v>
      </c>
      <c r="P67">
        <f t="shared" si="7"/>
        <v>1</v>
      </c>
    </row>
    <row r="68" spans="1:16" hidden="1">
      <c r="A68" t="s">
        <v>131</v>
      </c>
      <c r="B68" s="52">
        <v>0.5</v>
      </c>
      <c r="C68" s="58" t="s">
        <v>32</v>
      </c>
      <c r="E68" s="59">
        <v>0</v>
      </c>
      <c r="F68" s="60">
        <v>0</v>
      </c>
      <c r="G68" s="60">
        <v>0</v>
      </c>
      <c r="H68" s="51">
        <f t="shared" si="5"/>
        <v>0</v>
      </c>
      <c r="I68" s="51">
        <f t="shared" si="1"/>
        <v>0</v>
      </c>
      <c r="J68" s="51">
        <f t="shared" si="2"/>
        <v>0</v>
      </c>
      <c r="K68" s="51">
        <f t="shared" si="6"/>
        <v>0</v>
      </c>
      <c r="L68" s="51">
        <f t="shared" si="6"/>
        <v>0</v>
      </c>
      <c r="P68">
        <f t="shared" si="7"/>
        <v>1</v>
      </c>
    </row>
    <row r="69" spans="1:16" hidden="1">
      <c r="A69" t="s">
        <v>132</v>
      </c>
      <c r="B69" s="52">
        <v>0.6</v>
      </c>
      <c r="C69" s="58" t="s">
        <v>32</v>
      </c>
      <c r="E69" s="59">
        <v>0</v>
      </c>
      <c r="F69" s="60">
        <v>0</v>
      </c>
      <c r="G69" s="60">
        <v>0</v>
      </c>
      <c r="H69" s="51">
        <f t="shared" ref="H69:H100" si="8">SUM(E69:G69)</f>
        <v>0</v>
      </c>
      <c r="I69" s="51">
        <f t="shared" ref="I69:I132" si="9">E69</f>
        <v>0</v>
      </c>
      <c r="J69" s="51">
        <f t="shared" ref="J69:J132" si="10">F69+G69</f>
        <v>0</v>
      </c>
      <c r="K69" s="51">
        <f t="shared" ref="K69:L100" si="11">F69</f>
        <v>0</v>
      </c>
      <c r="L69" s="51">
        <f t="shared" si="11"/>
        <v>0</v>
      </c>
      <c r="P69">
        <f t="shared" si="7"/>
        <v>1</v>
      </c>
    </row>
    <row r="70" spans="1:16" hidden="1">
      <c r="A70" t="s">
        <v>133</v>
      </c>
      <c r="B70" s="52">
        <v>0.5</v>
      </c>
      <c r="C70" s="58" t="s">
        <v>32</v>
      </c>
      <c r="E70" s="59">
        <v>0</v>
      </c>
      <c r="F70" s="60">
        <v>0</v>
      </c>
      <c r="G70" s="60">
        <v>0</v>
      </c>
      <c r="H70" s="51">
        <f t="shared" si="8"/>
        <v>0</v>
      </c>
      <c r="I70" s="51">
        <f t="shared" si="9"/>
        <v>0</v>
      </c>
      <c r="J70" s="51">
        <f t="shared" si="10"/>
        <v>0</v>
      </c>
      <c r="K70" s="51">
        <f t="shared" si="11"/>
        <v>0</v>
      </c>
      <c r="L70" s="51">
        <f t="shared" si="11"/>
        <v>0</v>
      </c>
      <c r="P70">
        <f t="shared" si="7"/>
        <v>1</v>
      </c>
    </row>
    <row r="71" spans="1:16">
      <c r="A71" t="s">
        <v>134</v>
      </c>
      <c r="B71" s="52">
        <v>0.73619999999999997</v>
      </c>
      <c r="C71" s="58" t="s">
        <v>32</v>
      </c>
      <c r="E71" s="63">
        <v>0</v>
      </c>
      <c r="F71" s="64">
        <v>2.1</v>
      </c>
      <c r="G71" s="64">
        <v>0</v>
      </c>
      <c r="H71" s="51">
        <f t="shared" si="8"/>
        <v>2.1</v>
      </c>
      <c r="I71" s="51">
        <f t="shared" si="9"/>
        <v>0</v>
      </c>
      <c r="J71" s="51">
        <f t="shared" si="10"/>
        <v>2.1</v>
      </c>
      <c r="K71" s="51">
        <f t="shared" si="11"/>
        <v>2.1</v>
      </c>
      <c r="L71" s="51">
        <f t="shared" si="11"/>
        <v>0</v>
      </c>
      <c r="P71">
        <f t="shared" si="7"/>
        <v>1</v>
      </c>
    </row>
    <row r="72" spans="1:16" hidden="1">
      <c r="A72" t="s">
        <v>135</v>
      </c>
      <c r="B72" s="52"/>
      <c r="C72" s="58" t="s">
        <v>32</v>
      </c>
      <c r="E72" s="59">
        <v>0</v>
      </c>
      <c r="F72" s="65">
        <v>0</v>
      </c>
      <c r="G72" s="65">
        <v>0</v>
      </c>
      <c r="H72" s="51">
        <f t="shared" si="8"/>
        <v>0</v>
      </c>
      <c r="I72" s="51">
        <f t="shared" si="9"/>
        <v>0</v>
      </c>
      <c r="J72" s="51">
        <f t="shared" si="10"/>
        <v>0</v>
      </c>
      <c r="K72" s="51">
        <f t="shared" si="11"/>
        <v>0</v>
      </c>
      <c r="L72" s="51">
        <f t="shared" si="11"/>
        <v>0</v>
      </c>
      <c r="P72">
        <f t="shared" si="7"/>
        <v>1</v>
      </c>
    </row>
    <row r="73" spans="1:16" hidden="1">
      <c r="A73" t="s">
        <v>136</v>
      </c>
      <c r="B73" s="52">
        <v>0.125</v>
      </c>
      <c r="C73" s="58" t="s">
        <v>32</v>
      </c>
      <c r="E73" s="59">
        <v>0</v>
      </c>
      <c r="F73" s="65">
        <v>0</v>
      </c>
      <c r="G73" s="65">
        <v>0</v>
      </c>
      <c r="H73" s="51">
        <f t="shared" si="8"/>
        <v>0</v>
      </c>
      <c r="I73" s="51">
        <f t="shared" si="9"/>
        <v>0</v>
      </c>
      <c r="J73" s="51">
        <f t="shared" si="10"/>
        <v>0</v>
      </c>
      <c r="K73" s="51">
        <f t="shared" si="11"/>
        <v>0</v>
      </c>
      <c r="L73" s="51">
        <f t="shared" si="11"/>
        <v>0</v>
      </c>
      <c r="P73">
        <f t="shared" si="7"/>
        <v>1</v>
      </c>
    </row>
    <row r="74" spans="1:16" hidden="1">
      <c r="A74" t="s">
        <v>137</v>
      </c>
      <c r="B74" s="52">
        <v>0.125</v>
      </c>
      <c r="C74" s="58" t="s">
        <v>32</v>
      </c>
      <c r="E74" s="59">
        <v>0</v>
      </c>
      <c r="F74" s="65">
        <v>0</v>
      </c>
      <c r="G74" s="65">
        <v>0</v>
      </c>
      <c r="H74" s="51">
        <f t="shared" si="8"/>
        <v>0</v>
      </c>
      <c r="I74" s="51">
        <f t="shared" si="9"/>
        <v>0</v>
      </c>
      <c r="J74" s="51">
        <f t="shared" si="10"/>
        <v>0</v>
      </c>
      <c r="K74" s="51">
        <f t="shared" si="11"/>
        <v>0</v>
      </c>
      <c r="L74" s="51">
        <f t="shared" si="11"/>
        <v>0</v>
      </c>
      <c r="P74">
        <f t="shared" si="7"/>
        <v>1</v>
      </c>
    </row>
    <row r="75" spans="1:16">
      <c r="A75" t="s">
        <v>69</v>
      </c>
      <c r="B75" s="66">
        <v>363.15</v>
      </c>
      <c r="C75" s="53" t="s">
        <v>36</v>
      </c>
      <c r="D75" s="54"/>
      <c r="E75" s="55">
        <v>22.305676900465429</v>
      </c>
      <c r="F75" s="56">
        <v>14.955181111857849</v>
      </c>
      <c r="G75" s="56">
        <v>110.1436689808755</v>
      </c>
      <c r="H75" s="51">
        <f t="shared" si="8"/>
        <v>147.40452699319877</v>
      </c>
      <c r="I75" s="51">
        <f t="shared" si="9"/>
        <v>22.305676900465429</v>
      </c>
      <c r="J75" s="51">
        <f t="shared" si="10"/>
        <v>125.09885009273336</v>
      </c>
      <c r="K75" s="51">
        <f t="shared" si="11"/>
        <v>14.955181111857849</v>
      </c>
      <c r="L75" s="51">
        <f t="shared" si="11"/>
        <v>110.1436689808755</v>
      </c>
      <c r="P75">
        <f t="shared" si="7"/>
        <v>1</v>
      </c>
    </row>
    <row r="76" spans="1:16">
      <c r="A76" t="s">
        <v>138</v>
      </c>
      <c r="B76" s="52">
        <v>35.200000000000003</v>
      </c>
      <c r="C76" s="58" t="s">
        <v>36</v>
      </c>
      <c r="E76" s="59">
        <v>1.6025</v>
      </c>
      <c r="F76" s="60">
        <v>0.46575</v>
      </c>
      <c r="G76" s="60">
        <v>5.2955280000000009</v>
      </c>
      <c r="H76" s="51">
        <f t="shared" si="8"/>
        <v>7.3637780000000008</v>
      </c>
      <c r="I76" s="51">
        <f t="shared" si="9"/>
        <v>1.6025</v>
      </c>
      <c r="J76" s="51">
        <f t="shared" si="10"/>
        <v>5.7612780000000008</v>
      </c>
      <c r="K76" s="51">
        <f t="shared" si="11"/>
        <v>0.46575</v>
      </c>
      <c r="L76" s="51">
        <f t="shared" si="11"/>
        <v>5.2955280000000009</v>
      </c>
      <c r="P76">
        <f t="shared" si="7"/>
        <v>1</v>
      </c>
    </row>
    <row r="77" spans="1:16">
      <c r="A77" t="s">
        <v>139</v>
      </c>
      <c r="B77" s="52">
        <f>0.058*2000</f>
        <v>116</v>
      </c>
      <c r="C77" s="58" t="s">
        <v>36</v>
      </c>
      <c r="E77" s="59">
        <v>0.57999999999999996</v>
      </c>
      <c r="F77" s="60">
        <v>0.20250000000000001</v>
      </c>
      <c r="G77" s="60">
        <v>2.9419600000000008</v>
      </c>
      <c r="H77" s="51">
        <f t="shared" si="8"/>
        <v>3.7244600000000005</v>
      </c>
      <c r="I77" s="51">
        <f t="shared" si="9"/>
        <v>0.57999999999999996</v>
      </c>
      <c r="J77" s="51">
        <f t="shared" si="10"/>
        <v>3.1444600000000009</v>
      </c>
      <c r="K77" s="51">
        <f t="shared" si="11"/>
        <v>0.20250000000000001</v>
      </c>
      <c r="L77" s="51">
        <f t="shared" si="11"/>
        <v>2.9419600000000008</v>
      </c>
      <c r="P77">
        <f t="shared" si="7"/>
        <v>1</v>
      </c>
    </row>
    <row r="78" spans="1:16">
      <c r="A78" t="s">
        <v>140</v>
      </c>
      <c r="B78" s="52">
        <v>656</v>
      </c>
      <c r="C78" s="58" t="s">
        <v>36</v>
      </c>
      <c r="E78" s="59">
        <v>1.625</v>
      </c>
      <c r="F78" s="60">
        <v>0.32400000000000001</v>
      </c>
      <c r="G78" s="60">
        <v>2.2067178302706041</v>
      </c>
      <c r="H78" s="51">
        <f t="shared" si="8"/>
        <v>4.1557178302706044</v>
      </c>
      <c r="I78" s="51">
        <f t="shared" si="9"/>
        <v>1.625</v>
      </c>
      <c r="J78" s="51">
        <f t="shared" si="10"/>
        <v>2.5307178302706039</v>
      </c>
      <c r="K78" s="51">
        <f t="shared" si="11"/>
        <v>0.32400000000000001</v>
      </c>
      <c r="L78" s="51">
        <f t="shared" si="11"/>
        <v>2.2067178302706041</v>
      </c>
      <c r="P78">
        <f t="shared" si="7"/>
        <v>1</v>
      </c>
    </row>
    <row r="79" spans="1:16" hidden="1">
      <c r="A79" t="s">
        <v>69</v>
      </c>
      <c r="B79" s="49"/>
      <c r="C79" s="58" t="s">
        <v>36</v>
      </c>
      <c r="E79" s="59">
        <v>0</v>
      </c>
      <c r="F79" s="65">
        <v>0</v>
      </c>
      <c r="G79" s="65">
        <v>0</v>
      </c>
      <c r="H79" s="51">
        <f t="shared" si="8"/>
        <v>0</v>
      </c>
      <c r="I79" s="51">
        <f t="shared" si="9"/>
        <v>0</v>
      </c>
      <c r="J79" s="51">
        <f t="shared" si="10"/>
        <v>0</v>
      </c>
      <c r="K79" s="51">
        <f t="shared" si="11"/>
        <v>0</v>
      </c>
      <c r="L79" s="51">
        <f t="shared" si="11"/>
        <v>0</v>
      </c>
      <c r="P79">
        <f t="shared" si="7"/>
        <v>1</v>
      </c>
    </row>
    <row r="80" spans="1:16">
      <c r="A80" t="s">
        <v>141</v>
      </c>
      <c r="B80" s="52">
        <v>192</v>
      </c>
      <c r="C80" s="53" t="s">
        <v>36</v>
      </c>
      <c r="D80" s="54"/>
      <c r="E80" s="55">
        <v>0</v>
      </c>
      <c r="F80" s="56">
        <v>5.25</v>
      </c>
      <c r="G80" s="56">
        <v>0</v>
      </c>
      <c r="H80" s="51">
        <f t="shared" si="8"/>
        <v>5.25</v>
      </c>
      <c r="I80" s="51">
        <f t="shared" si="9"/>
        <v>0</v>
      </c>
      <c r="J80" s="51">
        <f t="shared" si="10"/>
        <v>5.25</v>
      </c>
      <c r="K80" s="51">
        <f t="shared" si="11"/>
        <v>5.25</v>
      </c>
      <c r="L80" s="51">
        <f t="shared" si="11"/>
        <v>0</v>
      </c>
      <c r="P80">
        <f t="shared" si="7"/>
        <v>1</v>
      </c>
    </row>
    <row r="81" spans="1:16">
      <c r="A81" t="s">
        <v>142</v>
      </c>
      <c r="B81" s="52">
        <v>700</v>
      </c>
      <c r="C81" s="58" t="s">
        <v>36</v>
      </c>
      <c r="E81" s="67">
        <v>0</v>
      </c>
      <c r="F81" s="68">
        <v>3</v>
      </c>
      <c r="G81" s="67">
        <v>0</v>
      </c>
      <c r="H81" s="51">
        <f t="shared" si="8"/>
        <v>3</v>
      </c>
      <c r="I81" s="51">
        <f t="shared" si="9"/>
        <v>0</v>
      </c>
      <c r="J81" s="51">
        <f t="shared" si="10"/>
        <v>3</v>
      </c>
      <c r="K81" s="51">
        <f t="shared" si="11"/>
        <v>3</v>
      </c>
      <c r="L81" s="51">
        <f t="shared" si="11"/>
        <v>0</v>
      </c>
      <c r="P81">
        <f t="shared" si="7"/>
        <v>1</v>
      </c>
    </row>
    <row r="82" spans="1:16" hidden="1">
      <c r="A82" t="s">
        <v>143</v>
      </c>
      <c r="B82" s="69">
        <v>4.8000000000000001E-2</v>
      </c>
      <c r="C82" s="58"/>
      <c r="E82" s="59">
        <v>0</v>
      </c>
      <c r="F82" s="65">
        <v>0</v>
      </c>
      <c r="G82" s="65">
        <v>0</v>
      </c>
      <c r="H82" s="51">
        <f t="shared" si="8"/>
        <v>0</v>
      </c>
      <c r="I82" s="51">
        <f t="shared" si="9"/>
        <v>0</v>
      </c>
      <c r="J82" s="51">
        <f t="shared" si="10"/>
        <v>0</v>
      </c>
      <c r="K82" s="51">
        <f t="shared" si="11"/>
        <v>0</v>
      </c>
      <c r="L82" s="51">
        <f t="shared" si="11"/>
        <v>0</v>
      </c>
      <c r="P82">
        <f t="shared" si="7"/>
        <v>1</v>
      </c>
    </row>
    <row r="83" spans="1:16" hidden="1">
      <c r="A83" t="s">
        <v>144</v>
      </c>
      <c r="B83" s="69"/>
      <c r="C83" s="58"/>
      <c r="E83" s="59">
        <v>0</v>
      </c>
      <c r="F83" s="65">
        <v>0</v>
      </c>
      <c r="G83" s="65">
        <v>0</v>
      </c>
      <c r="H83" s="51">
        <f t="shared" si="8"/>
        <v>0</v>
      </c>
      <c r="I83" s="51">
        <f t="shared" si="9"/>
        <v>0</v>
      </c>
      <c r="J83" s="51">
        <f t="shared" si="10"/>
        <v>0</v>
      </c>
      <c r="K83" s="51">
        <f t="shared" si="11"/>
        <v>0</v>
      </c>
      <c r="L83" s="51">
        <f t="shared" si="11"/>
        <v>0</v>
      </c>
      <c r="P83">
        <f t="shared" si="7"/>
        <v>1</v>
      </c>
    </row>
    <row r="84" spans="1:16" hidden="1">
      <c r="A84" t="s">
        <v>145</v>
      </c>
      <c r="B84" s="69"/>
      <c r="C84" s="58"/>
      <c r="E84" s="59">
        <v>0</v>
      </c>
      <c r="F84" s="65">
        <v>0</v>
      </c>
      <c r="G84" s="65">
        <v>0</v>
      </c>
      <c r="H84" s="51">
        <f t="shared" si="8"/>
        <v>0</v>
      </c>
      <c r="I84" s="51">
        <f t="shared" si="9"/>
        <v>0</v>
      </c>
      <c r="J84" s="51">
        <f t="shared" si="10"/>
        <v>0</v>
      </c>
      <c r="K84" s="51">
        <f t="shared" si="11"/>
        <v>0</v>
      </c>
      <c r="L84" s="51">
        <f t="shared" si="11"/>
        <v>0</v>
      </c>
      <c r="P84">
        <f t="shared" si="7"/>
        <v>1</v>
      </c>
    </row>
    <row r="85" spans="1:16" hidden="1">
      <c r="A85" t="s">
        <v>146</v>
      </c>
      <c r="B85" s="69">
        <v>0.125</v>
      </c>
      <c r="C85" s="58"/>
      <c r="E85" s="59">
        <v>0</v>
      </c>
      <c r="F85" s="65">
        <v>0</v>
      </c>
      <c r="G85" s="65">
        <v>0</v>
      </c>
      <c r="H85" s="51">
        <f t="shared" si="8"/>
        <v>0</v>
      </c>
      <c r="I85" s="51">
        <f t="shared" si="9"/>
        <v>0</v>
      </c>
      <c r="J85" s="51">
        <f t="shared" si="10"/>
        <v>0</v>
      </c>
      <c r="K85" s="51">
        <f t="shared" si="11"/>
        <v>0</v>
      </c>
      <c r="L85" s="51">
        <f t="shared" si="11"/>
        <v>0</v>
      </c>
      <c r="P85">
        <f t="shared" si="7"/>
        <v>1</v>
      </c>
    </row>
    <row r="86" spans="1:16" hidden="1">
      <c r="A86" t="s">
        <v>147</v>
      </c>
      <c r="B86" s="69">
        <v>7.8E-2</v>
      </c>
      <c r="C86" s="58"/>
      <c r="E86" s="59">
        <v>0</v>
      </c>
      <c r="F86" s="65">
        <v>0</v>
      </c>
      <c r="G86" s="65">
        <v>0</v>
      </c>
      <c r="H86" s="51">
        <f t="shared" si="8"/>
        <v>0</v>
      </c>
      <c r="I86" s="51">
        <f t="shared" si="9"/>
        <v>0</v>
      </c>
      <c r="J86" s="51">
        <f t="shared" si="10"/>
        <v>0</v>
      </c>
      <c r="K86" s="51">
        <f t="shared" si="11"/>
        <v>0</v>
      </c>
      <c r="L86" s="51">
        <f t="shared" si="11"/>
        <v>0</v>
      </c>
      <c r="P86">
        <f t="shared" si="7"/>
        <v>1</v>
      </c>
    </row>
    <row r="87" spans="1:16" hidden="1">
      <c r="A87" t="s">
        <v>148</v>
      </c>
      <c r="B87" s="69"/>
      <c r="C87" s="58"/>
      <c r="E87" s="59">
        <v>0</v>
      </c>
      <c r="F87" s="65">
        <v>0</v>
      </c>
      <c r="G87" s="65">
        <v>0</v>
      </c>
      <c r="H87" s="51">
        <f t="shared" si="8"/>
        <v>0</v>
      </c>
      <c r="I87" s="51">
        <f t="shared" si="9"/>
        <v>0</v>
      </c>
      <c r="J87" s="51">
        <f t="shared" si="10"/>
        <v>0</v>
      </c>
      <c r="K87" s="51">
        <f t="shared" si="11"/>
        <v>0</v>
      </c>
      <c r="L87" s="51">
        <f t="shared" si="11"/>
        <v>0</v>
      </c>
      <c r="P87">
        <f t="shared" ref="P87:P118" si="12">IF(SUM(E87:G286)=0,0,1)</f>
        <v>1</v>
      </c>
    </row>
    <row r="88" spans="1:16" hidden="1">
      <c r="A88" t="s">
        <v>149</v>
      </c>
      <c r="B88" s="69">
        <v>0.06</v>
      </c>
      <c r="C88" s="58"/>
      <c r="E88" s="59">
        <v>0</v>
      </c>
      <c r="F88" s="65">
        <v>0</v>
      </c>
      <c r="G88" s="65">
        <v>0</v>
      </c>
      <c r="H88" s="51">
        <f t="shared" si="8"/>
        <v>0</v>
      </c>
      <c r="I88" s="51">
        <f t="shared" si="9"/>
        <v>0</v>
      </c>
      <c r="J88" s="51">
        <f t="shared" si="10"/>
        <v>0</v>
      </c>
      <c r="K88" s="51">
        <f t="shared" si="11"/>
        <v>0</v>
      </c>
      <c r="L88" s="51">
        <f t="shared" si="11"/>
        <v>0</v>
      </c>
      <c r="P88">
        <f t="shared" si="12"/>
        <v>1</v>
      </c>
    </row>
    <row r="89" spans="1:16" hidden="1">
      <c r="A89" t="s">
        <v>150</v>
      </c>
      <c r="B89" s="49"/>
      <c r="C89" s="58"/>
      <c r="E89" s="59">
        <v>0</v>
      </c>
      <c r="F89" s="65">
        <v>0</v>
      </c>
      <c r="G89" s="65">
        <v>0</v>
      </c>
      <c r="H89" s="51">
        <f t="shared" si="8"/>
        <v>0</v>
      </c>
      <c r="I89" s="51">
        <f t="shared" si="9"/>
        <v>0</v>
      </c>
      <c r="J89" s="51">
        <f t="shared" si="10"/>
        <v>0</v>
      </c>
      <c r="K89" s="51">
        <f t="shared" si="11"/>
        <v>0</v>
      </c>
      <c r="L89" s="51">
        <f t="shared" si="11"/>
        <v>0</v>
      </c>
      <c r="P89">
        <f t="shared" si="12"/>
        <v>1</v>
      </c>
    </row>
    <row r="90" spans="1:16" hidden="1">
      <c r="A90" t="s">
        <v>151</v>
      </c>
      <c r="B90" s="49"/>
      <c r="C90" s="58"/>
      <c r="E90" s="59">
        <v>0</v>
      </c>
      <c r="F90" s="65">
        <v>0</v>
      </c>
      <c r="G90" s="65">
        <v>0</v>
      </c>
      <c r="H90" s="51">
        <f t="shared" si="8"/>
        <v>0</v>
      </c>
      <c r="I90" s="51">
        <f t="shared" si="9"/>
        <v>0</v>
      </c>
      <c r="J90" s="51">
        <f t="shared" si="10"/>
        <v>0</v>
      </c>
      <c r="K90" s="51">
        <f t="shared" si="11"/>
        <v>0</v>
      </c>
      <c r="L90" s="51">
        <f t="shared" si="11"/>
        <v>0</v>
      </c>
      <c r="P90">
        <f t="shared" si="12"/>
        <v>1</v>
      </c>
    </row>
    <row r="91" spans="1:16" hidden="1">
      <c r="A91" t="s">
        <v>152</v>
      </c>
      <c r="B91" s="69"/>
      <c r="C91" s="58"/>
      <c r="E91" s="59">
        <v>0</v>
      </c>
      <c r="F91" s="65">
        <v>0</v>
      </c>
      <c r="G91" s="65">
        <v>0</v>
      </c>
      <c r="H91" s="51">
        <f t="shared" si="8"/>
        <v>0</v>
      </c>
      <c r="I91" s="51">
        <f t="shared" si="9"/>
        <v>0</v>
      </c>
      <c r="J91" s="51">
        <f t="shared" si="10"/>
        <v>0</v>
      </c>
      <c r="K91" s="51">
        <f t="shared" si="11"/>
        <v>0</v>
      </c>
      <c r="L91" s="51">
        <f t="shared" si="11"/>
        <v>0</v>
      </c>
      <c r="P91">
        <f t="shared" si="12"/>
        <v>1</v>
      </c>
    </row>
    <row r="92" spans="1:16" hidden="1">
      <c r="A92" t="s">
        <v>153</v>
      </c>
      <c r="B92" s="69">
        <v>4.4999999999999998E-2</v>
      </c>
      <c r="C92" s="58"/>
      <c r="E92" s="59">
        <v>0</v>
      </c>
      <c r="F92" s="65">
        <v>0</v>
      </c>
      <c r="G92" s="65">
        <v>0</v>
      </c>
      <c r="H92" s="51">
        <f t="shared" si="8"/>
        <v>0</v>
      </c>
      <c r="I92" s="51">
        <f t="shared" si="9"/>
        <v>0</v>
      </c>
      <c r="J92" s="51">
        <f t="shared" si="10"/>
        <v>0</v>
      </c>
      <c r="K92" s="51">
        <f t="shared" si="11"/>
        <v>0</v>
      </c>
      <c r="L92" s="51">
        <f t="shared" si="11"/>
        <v>0</v>
      </c>
      <c r="P92">
        <f t="shared" si="12"/>
        <v>1</v>
      </c>
    </row>
    <row r="93" spans="1:16" hidden="1">
      <c r="A93" t="s">
        <v>154</v>
      </c>
      <c r="B93" s="69"/>
      <c r="C93" s="58"/>
      <c r="E93" s="59">
        <v>0</v>
      </c>
      <c r="F93" s="65">
        <v>0</v>
      </c>
      <c r="G93" s="65">
        <v>0</v>
      </c>
      <c r="H93" s="51">
        <f t="shared" si="8"/>
        <v>0</v>
      </c>
      <c r="I93" s="51">
        <f t="shared" si="9"/>
        <v>0</v>
      </c>
      <c r="J93" s="51">
        <f t="shared" si="10"/>
        <v>0</v>
      </c>
      <c r="K93" s="51">
        <f t="shared" si="11"/>
        <v>0</v>
      </c>
      <c r="L93" s="51">
        <f t="shared" si="11"/>
        <v>0</v>
      </c>
      <c r="P93">
        <f t="shared" si="12"/>
        <v>1</v>
      </c>
    </row>
    <row r="94" spans="1:16" hidden="1">
      <c r="A94" t="s">
        <v>155</v>
      </c>
      <c r="B94" s="69"/>
      <c r="C94" s="58"/>
      <c r="E94" s="59">
        <v>0</v>
      </c>
      <c r="F94" s="65">
        <v>0</v>
      </c>
      <c r="G94" s="65">
        <v>0</v>
      </c>
      <c r="H94" s="51">
        <f t="shared" si="8"/>
        <v>0</v>
      </c>
      <c r="I94" s="51">
        <f t="shared" si="9"/>
        <v>0</v>
      </c>
      <c r="J94" s="51">
        <f t="shared" si="10"/>
        <v>0</v>
      </c>
      <c r="K94" s="51">
        <f t="shared" si="11"/>
        <v>0</v>
      </c>
      <c r="L94" s="51">
        <f t="shared" si="11"/>
        <v>0</v>
      </c>
      <c r="P94">
        <f t="shared" si="12"/>
        <v>1</v>
      </c>
    </row>
    <row r="95" spans="1:16" hidden="1">
      <c r="A95" t="s">
        <v>156</v>
      </c>
      <c r="B95" s="69"/>
      <c r="C95" s="58"/>
      <c r="E95" s="59">
        <v>0</v>
      </c>
      <c r="F95" s="65">
        <v>0</v>
      </c>
      <c r="G95" s="65">
        <v>0</v>
      </c>
      <c r="H95" s="51">
        <f t="shared" si="8"/>
        <v>0</v>
      </c>
      <c r="I95" s="51">
        <f t="shared" si="9"/>
        <v>0</v>
      </c>
      <c r="J95" s="51">
        <f t="shared" si="10"/>
        <v>0</v>
      </c>
      <c r="K95" s="51">
        <f t="shared" si="11"/>
        <v>0</v>
      </c>
      <c r="L95" s="51">
        <f t="shared" si="11"/>
        <v>0</v>
      </c>
      <c r="P95">
        <f t="shared" si="12"/>
        <v>1</v>
      </c>
    </row>
    <row r="96" spans="1:16" hidden="1">
      <c r="A96" t="s">
        <v>157</v>
      </c>
      <c r="B96" s="69">
        <v>0.7</v>
      </c>
      <c r="C96" s="58"/>
      <c r="E96" s="59">
        <v>0</v>
      </c>
      <c r="F96" s="65">
        <v>0</v>
      </c>
      <c r="G96" s="65">
        <v>0</v>
      </c>
      <c r="H96" s="51">
        <f t="shared" si="8"/>
        <v>0</v>
      </c>
      <c r="I96" s="51">
        <f t="shared" si="9"/>
        <v>0</v>
      </c>
      <c r="J96" s="51">
        <f t="shared" si="10"/>
        <v>0</v>
      </c>
      <c r="K96" s="51">
        <f t="shared" si="11"/>
        <v>0</v>
      </c>
      <c r="L96" s="51">
        <f t="shared" si="11"/>
        <v>0</v>
      </c>
      <c r="P96">
        <f t="shared" si="12"/>
        <v>1</v>
      </c>
    </row>
    <row r="97" spans="1:16" hidden="1">
      <c r="A97" t="s">
        <v>158</v>
      </c>
      <c r="B97" s="69"/>
      <c r="C97" s="58"/>
      <c r="E97" s="59">
        <v>0</v>
      </c>
      <c r="F97" s="65">
        <v>0</v>
      </c>
      <c r="G97" s="65">
        <v>0</v>
      </c>
      <c r="H97" s="51">
        <f t="shared" si="8"/>
        <v>0</v>
      </c>
      <c r="I97" s="51">
        <f t="shared" si="9"/>
        <v>0</v>
      </c>
      <c r="J97" s="51">
        <f t="shared" si="10"/>
        <v>0</v>
      </c>
      <c r="K97" s="51">
        <f t="shared" si="11"/>
        <v>0</v>
      </c>
      <c r="L97" s="51">
        <f t="shared" si="11"/>
        <v>0</v>
      </c>
      <c r="P97">
        <f t="shared" si="12"/>
        <v>1</v>
      </c>
    </row>
    <row r="98" spans="1:16" hidden="1">
      <c r="A98" t="s">
        <v>159</v>
      </c>
      <c r="B98" s="69"/>
      <c r="C98" s="58"/>
      <c r="E98" s="59">
        <v>0</v>
      </c>
      <c r="F98" s="65">
        <v>0</v>
      </c>
      <c r="G98" s="65">
        <v>0</v>
      </c>
      <c r="H98" s="51">
        <f t="shared" si="8"/>
        <v>0</v>
      </c>
      <c r="I98" s="51">
        <f t="shared" si="9"/>
        <v>0</v>
      </c>
      <c r="J98" s="51">
        <f t="shared" si="10"/>
        <v>0</v>
      </c>
      <c r="K98" s="51">
        <f t="shared" si="11"/>
        <v>0</v>
      </c>
      <c r="L98" s="51">
        <f t="shared" si="11"/>
        <v>0</v>
      </c>
      <c r="P98">
        <f t="shared" si="12"/>
        <v>1</v>
      </c>
    </row>
    <row r="99" spans="1:16" hidden="1">
      <c r="A99" t="s">
        <v>160</v>
      </c>
      <c r="B99" s="69"/>
      <c r="C99" s="58"/>
      <c r="E99" s="59">
        <v>0</v>
      </c>
      <c r="F99" s="65">
        <v>0</v>
      </c>
      <c r="G99" s="65">
        <v>0</v>
      </c>
      <c r="H99" s="51">
        <f t="shared" si="8"/>
        <v>0</v>
      </c>
      <c r="I99" s="51">
        <f t="shared" si="9"/>
        <v>0</v>
      </c>
      <c r="J99" s="51">
        <f t="shared" si="10"/>
        <v>0</v>
      </c>
      <c r="K99" s="51">
        <f t="shared" si="11"/>
        <v>0</v>
      </c>
      <c r="L99" s="51">
        <f t="shared" si="11"/>
        <v>0</v>
      </c>
      <c r="P99">
        <f t="shared" si="12"/>
        <v>1</v>
      </c>
    </row>
    <row r="100" spans="1:16" hidden="1">
      <c r="A100" t="s">
        <v>161</v>
      </c>
      <c r="B100" s="69"/>
      <c r="C100" s="58"/>
      <c r="E100" s="59">
        <v>0</v>
      </c>
      <c r="F100" s="65">
        <v>0</v>
      </c>
      <c r="G100" s="65">
        <v>0</v>
      </c>
      <c r="H100" s="51">
        <f t="shared" si="8"/>
        <v>0</v>
      </c>
      <c r="I100" s="51">
        <f t="shared" si="9"/>
        <v>0</v>
      </c>
      <c r="J100" s="51">
        <f t="shared" si="10"/>
        <v>0</v>
      </c>
      <c r="K100" s="51">
        <f t="shared" si="11"/>
        <v>0</v>
      </c>
      <c r="L100" s="51">
        <f t="shared" si="11"/>
        <v>0</v>
      </c>
      <c r="P100">
        <f t="shared" si="12"/>
        <v>1</v>
      </c>
    </row>
    <row r="101" spans="1:16" hidden="1">
      <c r="A101" t="s">
        <v>162</v>
      </c>
      <c r="B101" s="69">
        <v>0.15</v>
      </c>
      <c r="C101" s="58"/>
      <c r="E101" s="59">
        <v>0</v>
      </c>
      <c r="F101" s="65">
        <v>0</v>
      </c>
      <c r="G101" s="65">
        <v>0</v>
      </c>
      <c r="H101" s="51">
        <f t="shared" ref="H101:H132" si="13">SUM(E101:G101)</f>
        <v>0</v>
      </c>
      <c r="I101" s="51">
        <f t="shared" si="9"/>
        <v>0</v>
      </c>
      <c r="J101" s="51">
        <f t="shared" si="10"/>
        <v>0</v>
      </c>
      <c r="K101" s="51">
        <f t="shared" ref="K101:L132" si="14">F101</f>
        <v>0</v>
      </c>
      <c r="L101" s="51">
        <f t="shared" si="14"/>
        <v>0</v>
      </c>
      <c r="P101">
        <f t="shared" si="12"/>
        <v>1</v>
      </c>
    </row>
    <row r="102" spans="1:16" hidden="1">
      <c r="A102" t="s">
        <v>163</v>
      </c>
      <c r="B102" s="69"/>
      <c r="C102" s="58"/>
      <c r="E102" s="59">
        <v>0</v>
      </c>
      <c r="F102" s="65">
        <v>0</v>
      </c>
      <c r="G102" s="65">
        <v>0</v>
      </c>
      <c r="H102" s="51">
        <f t="shared" si="13"/>
        <v>0</v>
      </c>
      <c r="I102" s="51">
        <f t="shared" si="9"/>
        <v>0</v>
      </c>
      <c r="J102" s="51">
        <f t="shared" si="10"/>
        <v>0</v>
      </c>
      <c r="K102" s="51">
        <f t="shared" si="14"/>
        <v>0</v>
      </c>
      <c r="L102" s="51">
        <f t="shared" si="14"/>
        <v>0</v>
      </c>
      <c r="P102">
        <f t="shared" si="12"/>
        <v>1</v>
      </c>
    </row>
    <row r="103" spans="1:16" hidden="1">
      <c r="A103" t="s">
        <v>164</v>
      </c>
      <c r="B103" s="69">
        <v>0.3</v>
      </c>
      <c r="C103" s="58"/>
      <c r="E103" s="59">
        <v>0</v>
      </c>
      <c r="F103" s="65">
        <v>0</v>
      </c>
      <c r="G103" s="65">
        <v>0</v>
      </c>
      <c r="H103" s="51">
        <f t="shared" si="13"/>
        <v>0</v>
      </c>
      <c r="I103" s="51">
        <f t="shared" si="9"/>
        <v>0</v>
      </c>
      <c r="J103" s="51">
        <f t="shared" si="10"/>
        <v>0</v>
      </c>
      <c r="K103" s="51">
        <f t="shared" si="14"/>
        <v>0</v>
      </c>
      <c r="L103" s="51">
        <f t="shared" si="14"/>
        <v>0</v>
      </c>
      <c r="P103">
        <f t="shared" si="12"/>
        <v>1</v>
      </c>
    </row>
    <row r="104" spans="1:16" hidden="1">
      <c r="A104" t="s">
        <v>165</v>
      </c>
      <c r="B104" s="69">
        <v>1.2</v>
      </c>
      <c r="C104" s="58"/>
      <c r="E104" s="59">
        <v>0</v>
      </c>
      <c r="F104" s="65">
        <v>0</v>
      </c>
      <c r="G104" s="65">
        <v>0</v>
      </c>
      <c r="H104" s="51">
        <f t="shared" si="13"/>
        <v>0</v>
      </c>
      <c r="I104" s="51">
        <f t="shared" si="9"/>
        <v>0</v>
      </c>
      <c r="J104" s="51">
        <f t="shared" si="10"/>
        <v>0</v>
      </c>
      <c r="K104" s="51">
        <f t="shared" si="14"/>
        <v>0</v>
      </c>
      <c r="L104" s="51">
        <f t="shared" si="14"/>
        <v>0</v>
      </c>
      <c r="P104">
        <f t="shared" si="12"/>
        <v>1</v>
      </c>
    </row>
    <row r="105" spans="1:16" hidden="1">
      <c r="A105" t="s">
        <v>166</v>
      </c>
      <c r="B105" s="69">
        <v>0.55000000000000004</v>
      </c>
      <c r="C105" s="58"/>
      <c r="E105" s="59">
        <v>0</v>
      </c>
      <c r="F105" s="65">
        <v>0</v>
      </c>
      <c r="G105" s="65">
        <v>0</v>
      </c>
      <c r="H105" s="51">
        <f t="shared" si="13"/>
        <v>0</v>
      </c>
      <c r="I105" s="51">
        <f t="shared" si="9"/>
        <v>0</v>
      </c>
      <c r="J105" s="51">
        <f t="shared" si="10"/>
        <v>0</v>
      </c>
      <c r="K105" s="51">
        <f t="shared" si="14"/>
        <v>0</v>
      </c>
      <c r="L105" s="51">
        <f t="shared" si="14"/>
        <v>0</v>
      </c>
      <c r="P105">
        <f t="shared" si="12"/>
        <v>1</v>
      </c>
    </row>
    <row r="106" spans="1:16" hidden="1">
      <c r="A106" t="s">
        <v>167</v>
      </c>
      <c r="B106" s="69">
        <v>0.45</v>
      </c>
      <c r="C106" s="58"/>
      <c r="E106" s="59">
        <v>0</v>
      </c>
      <c r="F106" s="65">
        <v>0</v>
      </c>
      <c r="G106" s="65">
        <v>0</v>
      </c>
      <c r="H106" s="51">
        <f t="shared" si="13"/>
        <v>0</v>
      </c>
      <c r="I106" s="51">
        <f t="shared" si="9"/>
        <v>0</v>
      </c>
      <c r="J106" s="51">
        <f t="shared" si="10"/>
        <v>0</v>
      </c>
      <c r="K106" s="51">
        <f t="shared" si="14"/>
        <v>0</v>
      </c>
      <c r="L106" s="51">
        <f t="shared" si="14"/>
        <v>0</v>
      </c>
      <c r="P106">
        <f t="shared" si="12"/>
        <v>1</v>
      </c>
    </row>
    <row r="107" spans="1:16" hidden="1">
      <c r="A107" t="s">
        <v>168</v>
      </c>
      <c r="B107" s="69"/>
      <c r="C107" s="58"/>
      <c r="E107" s="59">
        <v>0</v>
      </c>
      <c r="F107" s="65">
        <v>0</v>
      </c>
      <c r="G107" s="65">
        <v>0</v>
      </c>
      <c r="H107" s="51">
        <f t="shared" si="13"/>
        <v>0</v>
      </c>
      <c r="I107" s="51">
        <f t="shared" si="9"/>
        <v>0</v>
      </c>
      <c r="J107" s="51">
        <f t="shared" si="10"/>
        <v>0</v>
      </c>
      <c r="K107" s="51">
        <f t="shared" si="14"/>
        <v>0</v>
      </c>
      <c r="L107" s="51">
        <f t="shared" si="14"/>
        <v>0</v>
      </c>
      <c r="P107">
        <f t="shared" si="12"/>
        <v>1</v>
      </c>
    </row>
    <row r="108" spans="1:16" hidden="1">
      <c r="A108" t="s">
        <v>169</v>
      </c>
      <c r="B108" s="69"/>
      <c r="C108" s="58"/>
      <c r="E108" s="59">
        <v>0</v>
      </c>
      <c r="F108" s="65">
        <v>0</v>
      </c>
      <c r="G108" s="65">
        <v>0</v>
      </c>
      <c r="H108" s="51">
        <f t="shared" si="13"/>
        <v>0</v>
      </c>
      <c r="I108" s="51">
        <f t="shared" si="9"/>
        <v>0</v>
      </c>
      <c r="J108" s="51">
        <f t="shared" si="10"/>
        <v>0</v>
      </c>
      <c r="K108" s="51">
        <f t="shared" si="14"/>
        <v>0</v>
      </c>
      <c r="L108" s="51">
        <f t="shared" si="14"/>
        <v>0</v>
      </c>
      <c r="P108">
        <f t="shared" si="12"/>
        <v>1</v>
      </c>
    </row>
    <row r="109" spans="1:16" hidden="1">
      <c r="A109" t="s">
        <v>170</v>
      </c>
      <c r="B109" s="69"/>
      <c r="C109" s="58"/>
      <c r="E109" s="59">
        <v>0</v>
      </c>
      <c r="F109" s="65">
        <v>0</v>
      </c>
      <c r="G109" s="65">
        <v>0</v>
      </c>
      <c r="H109" s="51">
        <f t="shared" si="13"/>
        <v>0</v>
      </c>
      <c r="I109" s="51">
        <f t="shared" si="9"/>
        <v>0</v>
      </c>
      <c r="J109" s="51">
        <f t="shared" si="10"/>
        <v>0</v>
      </c>
      <c r="K109" s="51">
        <f t="shared" si="14"/>
        <v>0</v>
      </c>
      <c r="L109" s="51">
        <f t="shared" si="14"/>
        <v>0</v>
      </c>
      <c r="P109">
        <f t="shared" si="12"/>
        <v>1</v>
      </c>
    </row>
    <row r="110" spans="1:16" hidden="1">
      <c r="A110" t="s">
        <v>171</v>
      </c>
      <c r="B110" s="69"/>
      <c r="C110" s="58"/>
      <c r="E110" s="59">
        <v>0</v>
      </c>
      <c r="F110" s="65">
        <v>0</v>
      </c>
      <c r="G110" s="65">
        <v>0</v>
      </c>
      <c r="H110" s="51">
        <f t="shared" si="13"/>
        <v>0</v>
      </c>
      <c r="I110" s="51">
        <f t="shared" si="9"/>
        <v>0</v>
      </c>
      <c r="J110" s="51">
        <f t="shared" si="10"/>
        <v>0</v>
      </c>
      <c r="K110" s="51">
        <f t="shared" si="14"/>
        <v>0</v>
      </c>
      <c r="L110" s="51">
        <f t="shared" si="14"/>
        <v>0</v>
      </c>
      <c r="P110">
        <f t="shared" si="12"/>
        <v>1</v>
      </c>
    </row>
    <row r="111" spans="1:16" hidden="1">
      <c r="A111" t="s">
        <v>172</v>
      </c>
      <c r="B111" s="69"/>
      <c r="C111" s="58"/>
      <c r="E111" s="59">
        <v>0</v>
      </c>
      <c r="F111" s="65">
        <v>0</v>
      </c>
      <c r="G111" s="65">
        <v>0</v>
      </c>
      <c r="H111" s="51">
        <f t="shared" si="13"/>
        <v>0</v>
      </c>
      <c r="I111" s="51">
        <f t="shared" si="9"/>
        <v>0</v>
      </c>
      <c r="J111" s="51">
        <f t="shared" si="10"/>
        <v>0</v>
      </c>
      <c r="K111" s="51">
        <f t="shared" si="14"/>
        <v>0</v>
      </c>
      <c r="L111" s="51">
        <f t="shared" si="14"/>
        <v>0</v>
      </c>
      <c r="P111">
        <f t="shared" si="12"/>
        <v>1</v>
      </c>
    </row>
    <row r="112" spans="1:16" hidden="1">
      <c r="A112" t="s">
        <v>173</v>
      </c>
      <c r="B112" s="69"/>
      <c r="C112" s="58"/>
      <c r="E112" s="59">
        <v>0</v>
      </c>
      <c r="F112" s="65">
        <v>0</v>
      </c>
      <c r="G112" s="65">
        <v>0</v>
      </c>
      <c r="H112" s="51">
        <f t="shared" si="13"/>
        <v>0</v>
      </c>
      <c r="I112" s="51">
        <f t="shared" si="9"/>
        <v>0</v>
      </c>
      <c r="J112" s="51">
        <f t="shared" si="10"/>
        <v>0</v>
      </c>
      <c r="K112" s="51">
        <f t="shared" si="14"/>
        <v>0</v>
      </c>
      <c r="L112" s="51">
        <f t="shared" si="14"/>
        <v>0</v>
      </c>
      <c r="P112">
        <f t="shared" si="12"/>
        <v>1</v>
      </c>
    </row>
    <row r="113" spans="1:16" hidden="1">
      <c r="A113" t="s">
        <v>174</v>
      </c>
      <c r="B113" s="69">
        <v>0.17499999999999999</v>
      </c>
      <c r="C113" s="58"/>
      <c r="E113" s="59">
        <v>0</v>
      </c>
      <c r="F113" s="65">
        <v>0</v>
      </c>
      <c r="G113" s="65">
        <v>0</v>
      </c>
      <c r="H113" s="51">
        <f t="shared" si="13"/>
        <v>0</v>
      </c>
      <c r="I113" s="51">
        <f t="shared" si="9"/>
        <v>0</v>
      </c>
      <c r="J113" s="51">
        <f t="shared" si="10"/>
        <v>0</v>
      </c>
      <c r="K113" s="51">
        <f t="shared" si="14"/>
        <v>0</v>
      </c>
      <c r="L113" s="51">
        <f t="shared" si="14"/>
        <v>0</v>
      </c>
      <c r="P113">
        <f t="shared" si="12"/>
        <v>1</v>
      </c>
    </row>
    <row r="114" spans="1:16" hidden="1">
      <c r="A114" t="s">
        <v>175</v>
      </c>
      <c r="B114" s="69"/>
      <c r="C114" s="58"/>
      <c r="E114" s="59">
        <v>0</v>
      </c>
      <c r="F114" s="65">
        <v>0</v>
      </c>
      <c r="G114" s="65">
        <v>0</v>
      </c>
      <c r="H114" s="51">
        <f t="shared" si="13"/>
        <v>0</v>
      </c>
      <c r="I114" s="51">
        <f t="shared" si="9"/>
        <v>0</v>
      </c>
      <c r="J114" s="51">
        <f t="shared" si="10"/>
        <v>0</v>
      </c>
      <c r="K114" s="51">
        <f t="shared" si="14"/>
        <v>0</v>
      </c>
      <c r="L114" s="51">
        <f t="shared" si="14"/>
        <v>0</v>
      </c>
      <c r="P114">
        <f t="shared" si="12"/>
        <v>1</v>
      </c>
    </row>
    <row r="115" spans="1:16" hidden="1">
      <c r="A115" t="s">
        <v>176</v>
      </c>
      <c r="B115" s="69"/>
      <c r="C115" s="58"/>
      <c r="E115" s="59">
        <v>0</v>
      </c>
      <c r="F115" s="65">
        <v>0</v>
      </c>
      <c r="G115" s="65">
        <v>0</v>
      </c>
      <c r="H115" s="51">
        <f t="shared" si="13"/>
        <v>0</v>
      </c>
      <c r="I115" s="51">
        <f t="shared" si="9"/>
        <v>0</v>
      </c>
      <c r="J115" s="51">
        <f t="shared" si="10"/>
        <v>0</v>
      </c>
      <c r="K115" s="51">
        <f t="shared" si="14"/>
        <v>0</v>
      </c>
      <c r="L115" s="51">
        <f t="shared" si="14"/>
        <v>0</v>
      </c>
      <c r="P115">
        <f t="shared" si="12"/>
        <v>1</v>
      </c>
    </row>
    <row r="116" spans="1:16" hidden="1">
      <c r="A116" t="s">
        <v>177</v>
      </c>
      <c r="B116" s="69">
        <v>0.08</v>
      </c>
      <c r="C116" s="58"/>
      <c r="E116" s="59">
        <v>0</v>
      </c>
      <c r="F116" s="65">
        <v>0</v>
      </c>
      <c r="G116" s="65">
        <v>0</v>
      </c>
      <c r="H116" s="51">
        <f t="shared" si="13"/>
        <v>0</v>
      </c>
      <c r="I116" s="51">
        <f t="shared" si="9"/>
        <v>0</v>
      </c>
      <c r="J116" s="51">
        <f t="shared" si="10"/>
        <v>0</v>
      </c>
      <c r="K116" s="51">
        <f t="shared" si="14"/>
        <v>0</v>
      </c>
      <c r="L116" s="51">
        <f t="shared" si="14"/>
        <v>0</v>
      </c>
      <c r="P116">
        <f t="shared" si="12"/>
        <v>1</v>
      </c>
    </row>
    <row r="117" spans="1:16" hidden="1">
      <c r="A117" t="s">
        <v>178</v>
      </c>
      <c r="B117" s="69"/>
      <c r="C117" s="58"/>
      <c r="E117" s="59">
        <v>0</v>
      </c>
      <c r="F117" s="65">
        <v>0</v>
      </c>
      <c r="G117" s="65">
        <v>0</v>
      </c>
      <c r="H117" s="51">
        <f t="shared" si="13"/>
        <v>0</v>
      </c>
      <c r="I117" s="51">
        <f t="shared" si="9"/>
        <v>0</v>
      </c>
      <c r="J117" s="51">
        <f t="shared" si="10"/>
        <v>0</v>
      </c>
      <c r="K117" s="51">
        <f t="shared" si="14"/>
        <v>0</v>
      </c>
      <c r="L117" s="51">
        <f t="shared" si="14"/>
        <v>0</v>
      </c>
      <c r="P117">
        <f t="shared" si="12"/>
        <v>1</v>
      </c>
    </row>
    <row r="118" spans="1:16" hidden="1">
      <c r="A118" t="s">
        <v>179</v>
      </c>
      <c r="B118" s="69"/>
      <c r="C118" s="58"/>
      <c r="E118" s="59">
        <v>0</v>
      </c>
      <c r="F118" s="65">
        <v>0</v>
      </c>
      <c r="G118" s="65">
        <v>0</v>
      </c>
      <c r="H118" s="51">
        <f t="shared" si="13"/>
        <v>0</v>
      </c>
      <c r="I118" s="51">
        <f t="shared" si="9"/>
        <v>0</v>
      </c>
      <c r="J118" s="51">
        <f t="shared" si="10"/>
        <v>0</v>
      </c>
      <c r="K118" s="51">
        <f t="shared" si="14"/>
        <v>0</v>
      </c>
      <c r="L118" s="51">
        <f t="shared" si="14"/>
        <v>0</v>
      </c>
      <c r="P118">
        <f t="shared" si="12"/>
        <v>1</v>
      </c>
    </row>
    <row r="119" spans="1:16" hidden="1">
      <c r="A119" t="s">
        <v>180</v>
      </c>
      <c r="B119" s="69">
        <v>0.12</v>
      </c>
      <c r="C119" s="58"/>
      <c r="E119" s="59">
        <v>0</v>
      </c>
      <c r="F119" s="65">
        <v>0</v>
      </c>
      <c r="G119" s="65">
        <v>0</v>
      </c>
      <c r="H119" s="51">
        <f t="shared" si="13"/>
        <v>0</v>
      </c>
      <c r="I119" s="51">
        <f t="shared" si="9"/>
        <v>0</v>
      </c>
      <c r="J119" s="51">
        <f t="shared" si="10"/>
        <v>0</v>
      </c>
      <c r="K119" s="51">
        <f t="shared" si="14"/>
        <v>0</v>
      </c>
      <c r="L119" s="51">
        <f t="shared" si="14"/>
        <v>0</v>
      </c>
      <c r="P119">
        <f t="shared" ref="P119:P150" si="15">IF(SUM(E119:G318)=0,0,1)</f>
        <v>1</v>
      </c>
    </row>
    <row r="120" spans="1:16" hidden="1">
      <c r="A120" t="s">
        <v>181</v>
      </c>
      <c r="B120" s="69"/>
      <c r="C120" s="58"/>
      <c r="E120" s="59">
        <v>0</v>
      </c>
      <c r="F120" s="65">
        <v>0</v>
      </c>
      <c r="G120" s="65">
        <v>0</v>
      </c>
      <c r="H120" s="51">
        <f t="shared" si="13"/>
        <v>0</v>
      </c>
      <c r="I120" s="51">
        <f t="shared" si="9"/>
        <v>0</v>
      </c>
      <c r="J120" s="51">
        <f t="shared" si="10"/>
        <v>0</v>
      </c>
      <c r="K120" s="51">
        <f t="shared" si="14"/>
        <v>0</v>
      </c>
      <c r="L120" s="51">
        <f t="shared" si="14"/>
        <v>0</v>
      </c>
      <c r="P120">
        <f t="shared" si="15"/>
        <v>1</v>
      </c>
    </row>
    <row r="121" spans="1:16" hidden="1">
      <c r="A121" t="s">
        <v>182</v>
      </c>
      <c r="B121" s="69"/>
      <c r="C121" s="58"/>
      <c r="E121" s="59">
        <v>0</v>
      </c>
      <c r="F121" s="65">
        <v>0</v>
      </c>
      <c r="G121" s="65">
        <v>0</v>
      </c>
      <c r="H121" s="51">
        <f t="shared" si="13"/>
        <v>0</v>
      </c>
      <c r="I121" s="51">
        <f t="shared" si="9"/>
        <v>0</v>
      </c>
      <c r="J121" s="51">
        <f t="shared" si="10"/>
        <v>0</v>
      </c>
      <c r="K121" s="51">
        <f t="shared" si="14"/>
        <v>0</v>
      </c>
      <c r="L121" s="51">
        <f t="shared" si="14"/>
        <v>0</v>
      </c>
      <c r="P121">
        <f t="shared" si="15"/>
        <v>1</v>
      </c>
    </row>
    <row r="122" spans="1:16" hidden="1">
      <c r="A122" t="s">
        <v>183</v>
      </c>
      <c r="B122" s="69"/>
      <c r="C122" s="58"/>
      <c r="E122" s="59">
        <v>0</v>
      </c>
      <c r="F122" s="65">
        <v>0</v>
      </c>
      <c r="G122" s="65">
        <v>0</v>
      </c>
      <c r="H122" s="51">
        <f t="shared" si="13"/>
        <v>0</v>
      </c>
      <c r="I122" s="51">
        <f t="shared" si="9"/>
        <v>0</v>
      </c>
      <c r="J122" s="51">
        <f t="shared" si="10"/>
        <v>0</v>
      </c>
      <c r="K122" s="51">
        <f t="shared" si="14"/>
        <v>0</v>
      </c>
      <c r="L122" s="51">
        <f t="shared" si="14"/>
        <v>0</v>
      </c>
      <c r="P122">
        <f t="shared" si="15"/>
        <v>1</v>
      </c>
    </row>
    <row r="123" spans="1:16" hidden="1">
      <c r="A123" t="s">
        <v>184</v>
      </c>
      <c r="B123" s="69"/>
      <c r="C123" s="58"/>
      <c r="E123" s="59">
        <v>0</v>
      </c>
      <c r="F123" s="65">
        <v>0</v>
      </c>
      <c r="G123" s="65">
        <v>0</v>
      </c>
      <c r="H123" s="51">
        <f t="shared" si="13"/>
        <v>0</v>
      </c>
      <c r="I123" s="51">
        <f t="shared" si="9"/>
        <v>0</v>
      </c>
      <c r="J123" s="51">
        <f t="shared" si="10"/>
        <v>0</v>
      </c>
      <c r="K123" s="51">
        <f t="shared" si="14"/>
        <v>0</v>
      </c>
      <c r="L123" s="51">
        <f t="shared" si="14"/>
        <v>0</v>
      </c>
      <c r="P123">
        <f t="shared" si="15"/>
        <v>1</v>
      </c>
    </row>
    <row r="124" spans="1:16" hidden="1">
      <c r="A124" t="s">
        <v>185</v>
      </c>
      <c r="B124" s="69"/>
      <c r="C124" s="58"/>
      <c r="E124" s="59">
        <v>0</v>
      </c>
      <c r="F124" s="65">
        <v>0</v>
      </c>
      <c r="G124" s="65">
        <v>0</v>
      </c>
      <c r="H124" s="51">
        <f t="shared" si="13"/>
        <v>0</v>
      </c>
      <c r="I124" s="51">
        <f t="shared" si="9"/>
        <v>0</v>
      </c>
      <c r="J124" s="51">
        <f t="shared" si="10"/>
        <v>0</v>
      </c>
      <c r="K124" s="51">
        <f t="shared" si="14"/>
        <v>0</v>
      </c>
      <c r="L124" s="51">
        <f t="shared" si="14"/>
        <v>0</v>
      </c>
      <c r="P124">
        <f t="shared" si="15"/>
        <v>1</v>
      </c>
    </row>
    <row r="125" spans="1:16" hidden="1">
      <c r="A125" t="s">
        <v>186</v>
      </c>
      <c r="B125" s="69"/>
      <c r="C125" s="58"/>
      <c r="E125" s="59">
        <v>0</v>
      </c>
      <c r="F125" s="65">
        <v>0</v>
      </c>
      <c r="G125" s="65">
        <v>0</v>
      </c>
      <c r="H125" s="51">
        <f t="shared" si="13"/>
        <v>0</v>
      </c>
      <c r="I125" s="51">
        <f t="shared" si="9"/>
        <v>0</v>
      </c>
      <c r="J125" s="51">
        <f t="shared" si="10"/>
        <v>0</v>
      </c>
      <c r="K125" s="51">
        <f t="shared" si="14"/>
        <v>0</v>
      </c>
      <c r="L125" s="51">
        <f t="shared" si="14"/>
        <v>0</v>
      </c>
      <c r="P125">
        <f t="shared" si="15"/>
        <v>1</v>
      </c>
    </row>
    <row r="126" spans="1:16" hidden="1">
      <c r="A126" t="s">
        <v>187</v>
      </c>
      <c r="B126" s="69">
        <v>0.1</v>
      </c>
      <c r="C126" s="58"/>
      <c r="E126" s="59">
        <v>0</v>
      </c>
      <c r="F126" s="65">
        <v>0</v>
      </c>
      <c r="G126" s="65">
        <v>0</v>
      </c>
      <c r="H126" s="51">
        <f t="shared" si="13"/>
        <v>0</v>
      </c>
      <c r="I126" s="51">
        <f t="shared" si="9"/>
        <v>0</v>
      </c>
      <c r="J126" s="51">
        <f t="shared" si="10"/>
        <v>0</v>
      </c>
      <c r="K126" s="51">
        <f t="shared" si="14"/>
        <v>0</v>
      </c>
      <c r="L126" s="51">
        <f t="shared" si="14"/>
        <v>0</v>
      </c>
      <c r="P126">
        <f t="shared" si="15"/>
        <v>1</v>
      </c>
    </row>
    <row r="127" spans="1:16" hidden="1">
      <c r="A127" t="s">
        <v>188</v>
      </c>
      <c r="B127" s="69">
        <v>0.2</v>
      </c>
      <c r="C127" s="58"/>
      <c r="E127" s="59">
        <v>0</v>
      </c>
      <c r="F127" s="65">
        <v>0</v>
      </c>
      <c r="G127" s="65">
        <v>0</v>
      </c>
      <c r="H127" s="51">
        <f t="shared" si="13"/>
        <v>0</v>
      </c>
      <c r="I127" s="51">
        <f t="shared" si="9"/>
        <v>0</v>
      </c>
      <c r="J127" s="51">
        <f t="shared" si="10"/>
        <v>0</v>
      </c>
      <c r="K127" s="51">
        <f t="shared" si="14"/>
        <v>0</v>
      </c>
      <c r="L127" s="51">
        <f t="shared" si="14"/>
        <v>0</v>
      </c>
      <c r="P127">
        <f t="shared" si="15"/>
        <v>1</v>
      </c>
    </row>
    <row r="128" spans="1:16" hidden="1">
      <c r="A128" t="s">
        <v>189</v>
      </c>
      <c r="B128" s="69"/>
      <c r="C128" s="58"/>
      <c r="E128" s="59">
        <v>0</v>
      </c>
      <c r="F128" s="65">
        <v>0</v>
      </c>
      <c r="G128" s="65">
        <v>0</v>
      </c>
      <c r="H128" s="51">
        <f t="shared" si="13"/>
        <v>0</v>
      </c>
      <c r="I128" s="51">
        <f t="shared" si="9"/>
        <v>0</v>
      </c>
      <c r="J128" s="51">
        <f t="shared" si="10"/>
        <v>0</v>
      </c>
      <c r="K128" s="51">
        <f t="shared" si="14"/>
        <v>0</v>
      </c>
      <c r="L128" s="51">
        <f t="shared" si="14"/>
        <v>0</v>
      </c>
      <c r="P128">
        <f t="shared" si="15"/>
        <v>1</v>
      </c>
    </row>
    <row r="129" spans="1:16" hidden="1">
      <c r="A129" t="s">
        <v>190</v>
      </c>
      <c r="B129" s="69"/>
      <c r="C129" s="58"/>
      <c r="E129" s="59">
        <v>0</v>
      </c>
      <c r="F129" s="65">
        <v>0</v>
      </c>
      <c r="G129" s="65">
        <v>0</v>
      </c>
      <c r="H129" s="51">
        <f t="shared" si="13"/>
        <v>0</v>
      </c>
      <c r="I129" s="51">
        <f t="shared" si="9"/>
        <v>0</v>
      </c>
      <c r="J129" s="51">
        <f t="shared" si="10"/>
        <v>0</v>
      </c>
      <c r="K129" s="51">
        <f t="shared" si="14"/>
        <v>0</v>
      </c>
      <c r="L129" s="51">
        <f t="shared" si="14"/>
        <v>0</v>
      </c>
      <c r="P129">
        <f t="shared" si="15"/>
        <v>1</v>
      </c>
    </row>
    <row r="130" spans="1:16" hidden="1">
      <c r="A130" t="s">
        <v>191</v>
      </c>
      <c r="B130" s="69"/>
      <c r="C130" s="58"/>
      <c r="E130" s="59">
        <v>0</v>
      </c>
      <c r="F130" s="65">
        <v>0</v>
      </c>
      <c r="G130" s="65">
        <v>0</v>
      </c>
      <c r="H130" s="51">
        <f t="shared" si="13"/>
        <v>0</v>
      </c>
      <c r="I130" s="51">
        <f t="shared" si="9"/>
        <v>0</v>
      </c>
      <c r="J130" s="51">
        <f t="shared" si="10"/>
        <v>0</v>
      </c>
      <c r="K130" s="51">
        <f t="shared" si="14"/>
        <v>0</v>
      </c>
      <c r="L130" s="51">
        <f t="shared" si="14"/>
        <v>0</v>
      </c>
      <c r="P130">
        <f t="shared" si="15"/>
        <v>1</v>
      </c>
    </row>
    <row r="131" spans="1:16" hidden="1">
      <c r="A131" t="s">
        <v>192</v>
      </c>
      <c r="B131" s="69"/>
      <c r="C131" s="58"/>
      <c r="E131" s="59">
        <v>0</v>
      </c>
      <c r="F131" s="65">
        <v>0</v>
      </c>
      <c r="G131" s="65">
        <v>0</v>
      </c>
      <c r="H131" s="51">
        <f t="shared" si="13"/>
        <v>0</v>
      </c>
      <c r="I131" s="51">
        <f t="shared" si="9"/>
        <v>0</v>
      </c>
      <c r="J131" s="51">
        <f t="shared" si="10"/>
        <v>0</v>
      </c>
      <c r="K131" s="51">
        <f t="shared" si="14"/>
        <v>0</v>
      </c>
      <c r="L131" s="51">
        <f t="shared" si="14"/>
        <v>0</v>
      </c>
      <c r="P131">
        <f t="shared" si="15"/>
        <v>1</v>
      </c>
    </row>
    <row r="132" spans="1:16" hidden="1">
      <c r="A132" t="s">
        <v>193</v>
      </c>
      <c r="B132" s="69"/>
      <c r="C132" s="58"/>
      <c r="E132" s="59">
        <v>0</v>
      </c>
      <c r="F132" s="65">
        <v>0</v>
      </c>
      <c r="G132" s="65">
        <v>0</v>
      </c>
      <c r="H132" s="51">
        <f t="shared" si="13"/>
        <v>0</v>
      </c>
      <c r="I132" s="51">
        <f t="shared" si="9"/>
        <v>0</v>
      </c>
      <c r="J132" s="51">
        <f t="shared" si="10"/>
        <v>0</v>
      </c>
      <c r="K132" s="51">
        <f t="shared" si="14"/>
        <v>0</v>
      </c>
      <c r="L132" s="51">
        <f t="shared" si="14"/>
        <v>0</v>
      </c>
      <c r="P132">
        <f t="shared" si="15"/>
        <v>1</v>
      </c>
    </row>
    <row r="133" spans="1:16" hidden="1">
      <c r="A133" t="s">
        <v>150</v>
      </c>
      <c r="B133" s="69">
        <v>0.17499999999999999</v>
      </c>
      <c r="C133" s="58"/>
      <c r="E133" s="59">
        <v>0</v>
      </c>
      <c r="F133" s="65">
        <v>0</v>
      </c>
      <c r="G133" s="65">
        <v>0</v>
      </c>
      <c r="H133" s="51">
        <f t="shared" ref="H133:H164" si="16">SUM(E133:G133)</f>
        <v>0</v>
      </c>
      <c r="I133" s="51">
        <f t="shared" ref="I133:I188" si="17">E133</f>
        <v>0</v>
      </c>
      <c r="J133" s="51">
        <f t="shared" ref="J133:J188" si="18">F133+G133</f>
        <v>0</v>
      </c>
      <c r="K133" s="51">
        <f t="shared" ref="K133:L164" si="19">F133</f>
        <v>0</v>
      </c>
      <c r="L133" s="51">
        <f t="shared" si="19"/>
        <v>0</v>
      </c>
      <c r="P133">
        <f t="shared" si="15"/>
        <v>1</v>
      </c>
    </row>
    <row r="134" spans="1:16" hidden="1">
      <c r="A134" t="s">
        <v>151</v>
      </c>
      <c r="B134" s="69">
        <v>0.155</v>
      </c>
      <c r="C134" s="58"/>
      <c r="E134" s="59">
        <v>0</v>
      </c>
      <c r="F134" s="65">
        <v>0</v>
      </c>
      <c r="G134" s="65">
        <v>0</v>
      </c>
      <c r="H134" s="51">
        <f t="shared" si="16"/>
        <v>0</v>
      </c>
      <c r="I134" s="51">
        <f t="shared" si="17"/>
        <v>0</v>
      </c>
      <c r="J134" s="51">
        <f t="shared" si="18"/>
        <v>0</v>
      </c>
      <c r="K134" s="51">
        <f t="shared" si="19"/>
        <v>0</v>
      </c>
      <c r="L134" s="51">
        <f t="shared" si="19"/>
        <v>0</v>
      </c>
      <c r="P134">
        <f t="shared" si="15"/>
        <v>1</v>
      </c>
    </row>
    <row r="135" spans="1:16" hidden="1">
      <c r="A135" t="s">
        <v>194</v>
      </c>
      <c r="B135" s="69">
        <v>0.32</v>
      </c>
      <c r="C135" s="58"/>
      <c r="E135" s="59">
        <v>0</v>
      </c>
      <c r="F135" s="65">
        <v>0</v>
      </c>
      <c r="G135" s="65">
        <v>0</v>
      </c>
      <c r="H135" s="51">
        <f t="shared" si="16"/>
        <v>0</v>
      </c>
      <c r="I135" s="51">
        <f t="shared" si="17"/>
        <v>0</v>
      </c>
      <c r="J135" s="51">
        <f t="shared" si="18"/>
        <v>0</v>
      </c>
      <c r="K135" s="51">
        <f t="shared" si="19"/>
        <v>0</v>
      </c>
      <c r="L135" s="51">
        <f t="shared" si="19"/>
        <v>0</v>
      </c>
      <c r="P135">
        <f t="shared" si="15"/>
        <v>1</v>
      </c>
    </row>
    <row r="136" spans="1:16" hidden="1">
      <c r="A136" t="s">
        <v>195</v>
      </c>
      <c r="B136" s="69">
        <v>0.02</v>
      </c>
      <c r="C136" s="58"/>
      <c r="E136" s="59">
        <v>0</v>
      </c>
      <c r="F136" s="65">
        <v>0</v>
      </c>
      <c r="G136" s="65">
        <v>0</v>
      </c>
      <c r="H136" s="51">
        <f t="shared" si="16"/>
        <v>0</v>
      </c>
      <c r="I136" s="51">
        <f t="shared" si="17"/>
        <v>0</v>
      </c>
      <c r="J136" s="51">
        <f t="shared" si="18"/>
        <v>0</v>
      </c>
      <c r="K136" s="51">
        <f t="shared" si="19"/>
        <v>0</v>
      </c>
      <c r="L136" s="51">
        <f t="shared" si="19"/>
        <v>0</v>
      </c>
      <c r="P136">
        <f t="shared" si="15"/>
        <v>1</v>
      </c>
    </row>
    <row r="137" spans="1:16" hidden="1">
      <c r="A137" t="s">
        <v>196</v>
      </c>
      <c r="B137" s="69">
        <v>3.5000000000000003E-2</v>
      </c>
      <c r="C137" s="58"/>
      <c r="E137" s="59">
        <v>0</v>
      </c>
      <c r="F137" s="65">
        <v>0</v>
      </c>
      <c r="G137" s="65">
        <v>0</v>
      </c>
      <c r="H137" s="51">
        <f t="shared" si="16"/>
        <v>0</v>
      </c>
      <c r="I137" s="51">
        <f t="shared" si="17"/>
        <v>0</v>
      </c>
      <c r="J137" s="51">
        <f t="shared" si="18"/>
        <v>0</v>
      </c>
      <c r="K137" s="51">
        <f t="shared" si="19"/>
        <v>0</v>
      </c>
      <c r="L137" s="51">
        <f t="shared" si="19"/>
        <v>0</v>
      </c>
      <c r="P137">
        <f t="shared" si="15"/>
        <v>1</v>
      </c>
    </row>
    <row r="138" spans="1:16" hidden="1">
      <c r="A138" t="s">
        <v>197</v>
      </c>
      <c r="B138" s="69">
        <v>4.8000000000000001E-2</v>
      </c>
      <c r="C138" s="58"/>
      <c r="E138" s="59">
        <v>0</v>
      </c>
      <c r="F138" s="65">
        <v>0</v>
      </c>
      <c r="G138" s="65">
        <v>0</v>
      </c>
      <c r="H138" s="51">
        <f t="shared" si="16"/>
        <v>0</v>
      </c>
      <c r="I138" s="51">
        <f t="shared" si="17"/>
        <v>0</v>
      </c>
      <c r="J138" s="51">
        <f t="shared" si="18"/>
        <v>0</v>
      </c>
      <c r="K138" s="51">
        <f t="shared" si="19"/>
        <v>0</v>
      </c>
      <c r="L138" s="51">
        <f t="shared" si="19"/>
        <v>0</v>
      </c>
      <c r="P138">
        <f t="shared" si="15"/>
        <v>1</v>
      </c>
    </row>
    <row r="139" spans="1:16" hidden="1">
      <c r="A139" t="s">
        <v>198</v>
      </c>
      <c r="B139" s="69">
        <v>0.55000000000000004</v>
      </c>
      <c r="C139" s="58"/>
      <c r="E139" s="59">
        <v>0</v>
      </c>
      <c r="F139" s="65">
        <v>0</v>
      </c>
      <c r="G139" s="65">
        <v>0</v>
      </c>
      <c r="H139" s="51">
        <f t="shared" si="16"/>
        <v>0</v>
      </c>
      <c r="I139" s="51">
        <f t="shared" si="17"/>
        <v>0</v>
      </c>
      <c r="J139" s="51">
        <f t="shared" si="18"/>
        <v>0</v>
      </c>
      <c r="K139" s="51">
        <f t="shared" si="19"/>
        <v>0</v>
      </c>
      <c r="L139" s="51">
        <f t="shared" si="19"/>
        <v>0</v>
      </c>
      <c r="P139">
        <f t="shared" si="15"/>
        <v>1</v>
      </c>
    </row>
    <row r="140" spans="1:16" hidden="1">
      <c r="A140" t="s">
        <v>199</v>
      </c>
      <c r="B140" s="69">
        <v>0.17499999999999999</v>
      </c>
      <c r="C140" s="58"/>
      <c r="E140" s="59">
        <v>0</v>
      </c>
      <c r="F140" s="65">
        <v>0</v>
      </c>
      <c r="G140" s="65">
        <v>0</v>
      </c>
      <c r="H140" s="51">
        <f t="shared" si="16"/>
        <v>0</v>
      </c>
      <c r="I140" s="51">
        <f t="shared" si="17"/>
        <v>0</v>
      </c>
      <c r="J140" s="51">
        <f t="shared" si="18"/>
        <v>0</v>
      </c>
      <c r="K140" s="51">
        <f t="shared" si="19"/>
        <v>0</v>
      </c>
      <c r="L140" s="51">
        <f t="shared" si="19"/>
        <v>0</v>
      </c>
      <c r="P140">
        <f t="shared" si="15"/>
        <v>1</v>
      </c>
    </row>
    <row r="141" spans="1:16" hidden="1">
      <c r="A141" t="s">
        <v>200</v>
      </c>
      <c r="B141" s="69">
        <v>0.2</v>
      </c>
      <c r="C141" s="58"/>
      <c r="E141" s="59">
        <v>0</v>
      </c>
      <c r="F141" s="65">
        <v>0</v>
      </c>
      <c r="G141" s="65">
        <v>0</v>
      </c>
      <c r="H141" s="51">
        <f t="shared" si="16"/>
        <v>0</v>
      </c>
      <c r="I141" s="51">
        <f t="shared" si="17"/>
        <v>0</v>
      </c>
      <c r="J141" s="51">
        <f t="shared" si="18"/>
        <v>0</v>
      </c>
      <c r="K141" s="51">
        <f t="shared" si="19"/>
        <v>0</v>
      </c>
      <c r="L141" s="51">
        <f t="shared" si="19"/>
        <v>0</v>
      </c>
      <c r="P141">
        <f t="shared" si="15"/>
        <v>1</v>
      </c>
    </row>
    <row r="142" spans="1:16" hidden="1">
      <c r="A142" t="s">
        <v>201</v>
      </c>
      <c r="B142" s="69">
        <v>0</v>
      </c>
      <c r="C142" s="58"/>
      <c r="E142" s="59">
        <v>0</v>
      </c>
      <c r="F142" s="65">
        <v>0</v>
      </c>
      <c r="G142" s="65">
        <v>0</v>
      </c>
      <c r="H142" s="51">
        <f t="shared" si="16"/>
        <v>0</v>
      </c>
      <c r="I142" s="51">
        <f t="shared" si="17"/>
        <v>0</v>
      </c>
      <c r="J142" s="51">
        <f t="shared" si="18"/>
        <v>0</v>
      </c>
      <c r="K142" s="51">
        <f t="shared" si="19"/>
        <v>0</v>
      </c>
      <c r="L142" s="51">
        <f t="shared" si="19"/>
        <v>0</v>
      </c>
      <c r="P142">
        <f t="shared" si="15"/>
        <v>1</v>
      </c>
    </row>
    <row r="143" spans="1:16" hidden="1">
      <c r="A143" t="s">
        <v>202</v>
      </c>
      <c r="B143" s="69">
        <v>0</v>
      </c>
      <c r="C143" s="58"/>
      <c r="E143" s="59">
        <v>0</v>
      </c>
      <c r="F143" s="65">
        <v>0</v>
      </c>
      <c r="G143" s="65">
        <v>0</v>
      </c>
      <c r="H143" s="51">
        <f t="shared" si="16"/>
        <v>0</v>
      </c>
      <c r="I143" s="51">
        <f t="shared" si="17"/>
        <v>0</v>
      </c>
      <c r="J143" s="51">
        <f t="shared" si="18"/>
        <v>0</v>
      </c>
      <c r="K143" s="51">
        <f t="shared" si="19"/>
        <v>0</v>
      </c>
      <c r="L143" s="51">
        <f t="shared" si="19"/>
        <v>0</v>
      </c>
      <c r="P143">
        <f t="shared" si="15"/>
        <v>1</v>
      </c>
    </row>
    <row r="144" spans="1:16" hidden="1">
      <c r="A144" t="s">
        <v>203</v>
      </c>
      <c r="B144" s="69">
        <v>0</v>
      </c>
      <c r="C144" s="58"/>
      <c r="E144" s="59">
        <v>0</v>
      </c>
      <c r="F144" s="65">
        <v>0</v>
      </c>
      <c r="G144" s="65">
        <v>0</v>
      </c>
      <c r="H144" s="51">
        <f t="shared" si="16"/>
        <v>0</v>
      </c>
      <c r="I144" s="51">
        <f t="shared" si="17"/>
        <v>0</v>
      </c>
      <c r="J144" s="51">
        <f t="shared" si="18"/>
        <v>0</v>
      </c>
      <c r="K144" s="51">
        <f t="shared" si="19"/>
        <v>0</v>
      </c>
      <c r="L144" s="51">
        <f t="shared" si="19"/>
        <v>0</v>
      </c>
      <c r="P144">
        <f t="shared" si="15"/>
        <v>1</v>
      </c>
    </row>
    <row r="145" spans="1:16" hidden="1">
      <c r="A145" t="s">
        <v>204</v>
      </c>
      <c r="B145" s="69">
        <v>0</v>
      </c>
      <c r="C145" s="58"/>
      <c r="E145" s="59">
        <v>0</v>
      </c>
      <c r="F145" s="65">
        <v>0</v>
      </c>
      <c r="G145" s="65">
        <v>0</v>
      </c>
      <c r="H145" s="51">
        <f t="shared" si="16"/>
        <v>0</v>
      </c>
      <c r="I145" s="51">
        <f t="shared" si="17"/>
        <v>0</v>
      </c>
      <c r="J145" s="51">
        <f t="shared" si="18"/>
        <v>0</v>
      </c>
      <c r="K145" s="51">
        <f t="shared" si="19"/>
        <v>0</v>
      </c>
      <c r="L145" s="51">
        <f t="shared" si="19"/>
        <v>0</v>
      </c>
      <c r="P145">
        <f t="shared" si="15"/>
        <v>1</v>
      </c>
    </row>
    <row r="146" spans="1:16" hidden="1">
      <c r="A146" t="s">
        <v>205</v>
      </c>
      <c r="B146" s="69">
        <v>0.06</v>
      </c>
      <c r="C146" s="58"/>
      <c r="E146" s="59">
        <v>0</v>
      </c>
      <c r="F146" s="65">
        <v>0</v>
      </c>
      <c r="G146" s="65">
        <v>0</v>
      </c>
      <c r="H146" s="51">
        <f t="shared" si="16"/>
        <v>0</v>
      </c>
      <c r="I146" s="51">
        <f t="shared" si="17"/>
        <v>0</v>
      </c>
      <c r="J146" s="51">
        <f t="shared" si="18"/>
        <v>0</v>
      </c>
      <c r="K146" s="51">
        <f t="shared" si="19"/>
        <v>0</v>
      </c>
      <c r="L146" s="51">
        <f t="shared" si="19"/>
        <v>0</v>
      </c>
      <c r="P146">
        <f t="shared" si="15"/>
        <v>1</v>
      </c>
    </row>
    <row r="147" spans="1:16" hidden="1">
      <c r="A147" t="s">
        <v>206</v>
      </c>
      <c r="B147" s="69">
        <v>0.45</v>
      </c>
      <c r="C147" s="58"/>
      <c r="E147" s="59">
        <v>0</v>
      </c>
      <c r="F147" s="65">
        <v>0</v>
      </c>
      <c r="G147" s="65">
        <v>0</v>
      </c>
      <c r="H147" s="51">
        <f t="shared" si="16"/>
        <v>0</v>
      </c>
      <c r="I147" s="51">
        <f t="shared" si="17"/>
        <v>0</v>
      </c>
      <c r="J147" s="51">
        <f t="shared" si="18"/>
        <v>0</v>
      </c>
      <c r="K147" s="51">
        <f t="shared" si="19"/>
        <v>0</v>
      </c>
      <c r="L147" s="51">
        <f t="shared" si="19"/>
        <v>0</v>
      </c>
      <c r="P147">
        <f t="shared" si="15"/>
        <v>1</v>
      </c>
    </row>
    <row r="148" spans="1:16" hidden="1">
      <c r="A148" t="s">
        <v>207</v>
      </c>
      <c r="B148" s="69">
        <v>0.05</v>
      </c>
      <c r="C148" s="58"/>
      <c r="E148" s="59">
        <v>0</v>
      </c>
      <c r="F148" s="65">
        <v>0</v>
      </c>
      <c r="G148" s="65">
        <v>0</v>
      </c>
      <c r="H148" s="51">
        <f t="shared" si="16"/>
        <v>0</v>
      </c>
      <c r="I148" s="51">
        <f t="shared" si="17"/>
        <v>0</v>
      </c>
      <c r="J148" s="51">
        <f t="shared" si="18"/>
        <v>0</v>
      </c>
      <c r="K148" s="51">
        <f t="shared" si="19"/>
        <v>0</v>
      </c>
      <c r="L148" s="51">
        <f t="shared" si="19"/>
        <v>0</v>
      </c>
      <c r="P148">
        <f t="shared" si="15"/>
        <v>1</v>
      </c>
    </row>
    <row r="149" spans="1:16" hidden="1">
      <c r="A149" t="s">
        <v>208</v>
      </c>
      <c r="B149" s="69">
        <v>0.12</v>
      </c>
      <c r="C149" s="58"/>
      <c r="E149" s="59">
        <v>0</v>
      </c>
      <c r="F149" s="65">
        <v>0</v>
      </c>
      <c r="G149" s="65">
        <v>0</v>
      </c>
      <c r="H149" s="51">
        <f t="shared" si="16"/>
        <v>0</v>
      </c>
      <c r="I149" s="51">
        <f t="shared" si="17"/>
        <v>0</v>
      </c>
      <c r="J149" s="51">
        <f t="shared" si="18"/>
        <v>0</v>
      </c>
      <c r="K149" s="51">
        <f t="shared" si="19"/>
        <v>0</v>
      </c>
      <c r="L149" s="51">
        <f t="shared" si="19"/>
        <v>0</v>
      </c>
      <c r="P149">
        <f t="shared" si="15"/>
        <v>1</v>
      </c>
    </row>
    <row r="150" spans="1:16" hidden="1">
      <c r="A150" t="s">
        <v>209</v>
      </c>
      <c r="B150" s="69">
        <v>0</v>
      </c>
      <c r="C150" s="58"/>
      <c r="E150" s="59">
        <v>0</v>
      </c>
      <c r="F150" s="65">
        <v>0</v>
      </c>
      <c r="G150" s="65">
        <v>0</v>
      </c>
      <c r="H150" s="51">
        <f t="shared" si="16"/>
        <v>0</v>
      </c>
      <c r="I150" s="51">
        <f t="shared" si="17"/>
        <v>0</v>
      </c>
      <c r="J150" s="51">
        <f t="shared" si="18"/>
        <v>0</v>
      </c>
      <c r="K150" s="51">
        <f t="shared" si="19"/>
        <v>0</v>
      </c>
      <c r="L150" s="51">
        <f t="shared" si="19"/>
        <v>0</v>
      </c>
      <c r="P150">
        <f t="shared" si="15"/>
        <v>1</v>
      </c>
    </row>
    <row r="151" spans="1:16" hidden="1">
      <c r="A151" t="s">
        <v>210</v>
      </c>
      <c r="B151" s="69">
        <v>0</v>
      </c>
      <c r="C151" s="58"/>
      <c r="E151" s="59">
        <v>0</v>
      </c>
      <c r="F151" s="65">
        <v>0</v>
      </c>
      <c r="G151" s="65">
        <v>0</v>
      </c>
      <c r="H151" s="51">
        <f t="shared" si="16"/>
        <v>0</v>
      </c>
      <c r="I151" s="51">
        <f t="shared" si="17"/>
        <v>0</v>
      </c>
      <c r="J151" s="51">
        <f t="shared" si="18"/>
        <v>0</v>
      </c>
      <c r="K151" s="51">
        <f t="shared" si="19"/>
        <v>0</v>
      </c>
      <c r="L151" s="51">
        <f t="shared" si="19"/>
        <v>0</v>
      </c>
      <c r="P151">
        <f t="shared" ref="P151:P182" si="20">IF(SUM(E151:G350)=0,0,1)</f>
        <v>1</v>
      </c>
    </row>
    <row r="152" spans="1:16" hidden="1">
      <c r="A152" t="s">
        <v>211</v>
      </c>
      <c r="B152" s="69">
        <v>0</v>
      </c>
      <c r="C152" s="58"/>
      <c r="E152" s="59">
        <v>0</v>
      </c>
      <c r="F152" s="65">
        <v>0</v>
      </c>
      <c r="G152" s="65">
        <v>0</v>
      </c>
      <c r="H152" s="51">
        <f t="shared" si="16"/>
        <v>0</v>
      </c>
      <c r="I152" s="51">
        <f t="shared" si="17"/>
        <v>0</v>
      </c>
      <c r="J152" s="51">
        <f t="shared" si="18"/>
        <v>0</v>
      </c>
      <c r="K152" s="51">
        <f t="shared" si="19"/>
        <v>0</v>
      </c>
      <c r="L152" s="51">
        <f t="shared" si="19"/>
        <v>0</v>
      </c>
      <c r="P152">
        <f t="shared" si="20"/>
        <v>1</v>
      </c>
    </row>
    <row r="153" spans="1:16" hidden="1">
      <c r="A153" t="s">
        <v>212</v>
      </c>
      <c r="B153" s="69">
        <v>0</v>
      </c>
      <c r="C153" s="58"/>
      <c r="E153" s="59">
        <v>0</v>
      </c>
      <c r="F153" s="65">
        <v>0</v>
      </c>
      <c r="G153" s="65">
        <v>0</v>
      </c>
      <c r="H153" s="51">
        <f t="shared" si="16"/>
        <v>0</v>
      </c>
      <c r="I153" s="51">
        <f t="shared" si="17"/>
        <v>0</v>
      </c>
      <c r="J153" s="51">
        <f t="shared" si="18"/>
        <v>0</v>
      </c>
      <c r="K153" s="51">
        <f t="shared" si="19"/>
        <v>0</v>
      </c>
      <c r="L153" s="51">
        <f t="shared" si="19"/>
        <v>0</v>
      </c>
      <c r="P153">
        <f t="shared" si="20"/>
        <v>1</v>
      </c>
    </row>
    <row r="154" spans="1:16" hidden="1">
      <c r="A154" t="s">
        <v>213</v>
      </c>
      <c r="B154" s="69">
        <v>0.4</v>
      </c>
      <c r="C154" s="58"/>
      <c r="E154" s="59">
        <v>0</v>
      </c>
      <c r="F154" s="65">
        <v>0</v>
      </c>
      <c r="G154" s="65">
        <v>0</v>
      </c>
      <c r="H154" s="51">
        <f t="shared" si="16"/>
        <v>0</v>
      </c>
      <c r="I154" s="51">
        <f t="shared" si="17"/>
        <v>0</v>
      </c>
      <c r="J154" s="51">
        <f t="shared" si="18"/>
        <v>0</v>
      </c>
      <c r="K154" s="51">
        <f t="shared" si="19"/>
        <v>0</v>
      </c>
      <c r="L154" s="51">
        <f t="shared" si="19"/>
        <v>0</v>
      </c>
      <c r="P154">
        <f t="shared" si="20"/>
        <v>1</v>
      </c>
    </row>
    <row r="155" spans="1:16" hidden="1">
      <c r="A155" t="s">
        <v>214</v>
      </c>
      <c r="B155" s="69">
        <v>0.42</v>
      </c>
      <c r="C155" s="58"/>
      <c r="E155" s="59">
        <v>0</v>
      </c>
      <c r="F155" s="65">
        <v>0</v>
      </c>
      <c r="G155" s="65">
        <v>0</v>
      </c>
      <c r="H155" s="51">
        <f t="shared" si="16"/>
        <v>0</v>
      </c>
      <c r="I155" s="51">
        <f t="shared" si="17"/>
        <v>0</v>
      </c>
      <c r="J155" s="51">
        <f t="shared" si="18"/>
        <v>0</v>
      </c>
      <c r="K155" s="51">
        <f t="shared" si="19"/>
        <v>0</v>
      </c>
      <c r="L155" s="51">
        <f t="shared" si="19"/>
        <v>0</v>
      </c>
      <c r="P155">
        <f t="shared" si="20"/>
        <v>1</v>
      </c>
    </row>
    <row r="156" spans="1:16" hidden="1">
      <c r="A156" t="s">
        <v>215</v>
      </c>
      <c r="B156" s="69">
        <v>2.7</v>
      </c>
      <c r="C156" s="58"/>
      <c r="E156" s="59">
        <v>0</v>
      </c>
      <c r="F156" s="65">
        <v>0</v>
      </c>
      <c r="G156" s="65">
        <v>0</v>
      </c>
      <c r="H156" s="51">
        <f t="shared" si="16"/>
        <v>0</v>
      </c>
      <c r="I156" s="51">
        <f t="shared" si="17"/>
        <v>0</v>
      </c>
      <c r="J156" s="51">
        <f t="shared" si="18"/>
        <v>0</v>
      </c>
      <c r="K156" s="51">
        <f t="shared" si="19"/>
        <v>0</v>
      </c>
      <c r="L156" s="51">
        <f t="shared" si="19"/>
        <v>0</v>
      </c>
      <c r="P156">
        <f t="shared" si="20"/>
        <v>1</v>
      </c>
    </row>
    <row r="157" spans="1:16" hidden="1">
      <c r="A157" t="s">
        <v>216</v>
      </c>
      <c r="B157" s="69">
        <v>1.25</v>
      </c>
      <c r="C157" s="58"/>
      <c r="E157" s="59">
        <v>0</v>
      </c>
      <c r="F157" s="65">
        <v>0</v>
      </c>
      <c r="G157" s="65">
        <v>0</v>
      </c>
      <c r="H157" s="51">
        <f t="shared" si="16"/>
        <v>0</v>
      </c>
      <c r="I157" s="51">
        <f t="shared" si="17"/>
        <v>0</v>
      </c>
      <c r="J157" s="51">
        <f t="shared" si="18"/>
        <v>0</v>
      </c>
      <c r="K157" s="51">
        <f t="shared" si="19"/>
        <v>0</v>
      </c>
      <c r="L157" s="51">
        <f t="shared" si="19"/>
        <v>0</v>
      </c>
      <c r="P157">
        <f t="shared" si="20"/>
        <v>1</v>
      </c>
    </row>
    <row r="158" spans="1:16" hidden="1">
      <c r="A158" t="s">
        <v>217</v>
      </c>
      <c r="B158" s="69">
        <v>0.38</v>
      </c>
      <c r="C158" s="58"/>
      <c r="E158" s="59">
        <v>0</v>
      </c>
      <c r="F158" s="65">
        <v>0</v>
      </c>
      <c r="G158" s="65">
        <v>0</v>
      </c>
      <c r="H158" s="51">
        <f t="shared" si="16"/>
        <v>0</v>
      </c>
      <c r="I158" s="51">
        <f t="shared" si="17"/>
        <v>0</v>
      </c>
      <c r="J158" s="51">
        <f t="shared" si="18"/>
        <v>0</v>
      </c>
      <c r="K158" s="51">
        <f t="shared" si="19"/>
        <v>0</v>
      </c>
      <c r="L158" s="51">
        <f t="shared" si="19"/>
        <v>0</v>
      </c>
      <c r="P158">
        <f t="shared" si="20"/>
        <v>1</v>
      </c>
    </row>
    <row r="159" spans="1:16" hidden="1">
      <c r="A159" t="s">
        <v>218</v>
      </c>
      <c r="B159" s="69">
        <v>1.2</v>
      </c>
      <c r="C159" s="58"/>
      <c r="E159" s="59">
        <v>0</v>
      </c>
      <c r="F159" s="65">
        <v>0</v>
      </c>
      <c r="G159" s="65">
        <v>0</v>
      </c>
      <c r="H159" s="51">
        <f t="shared" si="16"/>
        <v>0</v>
      </c>
      <c r="I159" s="51">
        <f t="shared" si="17"/>
        <v>0</v>
      </c>
      <c r="J159" s="51">
        <f t="shared" si="18"/>
        <v>0</v>
      </c>
      <c r="K159" s="51">
        <f t="shared" si="19"/>
        <v>0</v>
      </c>
      <c r="L159" s="51">
        <f t="shared" si="19"/>
        <v>0</v>
      </c>
      <c r="P159">
        <f t="shared" si="20"/>
        <v>1</v>
      </c>
    </row>
    <row r="160" spans="1:16" hidden="1">
      <c r="A160" t="s">
        <v>219</v>
      </c>
      <c r="B160" s="69">
        <v>7</v>
      </c>
      <c r="C160" s="58"/>
      <c r="E160" s="59">
        <v>0</v>
      </c>
      <c r="F160" s="65">
        <v>0</v>
      </c>
      <c r="G160" s="65">
        <v>0</v>
      </c>
      <c r="H160" s="51">
        <f t="shared" si="16"/>
        <v>0</v>
      </c>
      <c r="I160" s="51">
        <f t="shared" si="17"/>
        <v>0</v>
      </c>
      <c r="J160" s="51">
        <f t="shared" si="18"/>
        <v>0</v>
      </c>
      <c r="K160" s="51">
        <f t="shared" si="19"/>
        <v>0</v>
      </c>
      <c r="L160" s="51">
        <f t="shared" si="19"/>
        <v>0</v>
      </c>
      <c r="P160">
        <f t="shared" si="20"/>
        <v>1</v>
      </c>
    </row>
    <row r="161" spans="1:16" hidden="1">
      <c r="A161" t="s">
        <v>220</v>
      </c>
      <c r="B161" s="69">
        <v>7</v>
      </c>
      <c r="C161" s="58"/>
      <c r="E161" s="59">
        <v>0</v>
      </c>
      <c r="F161" s="65">
        <v>0</v>
      </c>
      <c r="G161" s="65">
        <v>0</v>
      </c>
      <c r="H161" s="51">
        <f t="shared" si="16"/>
        <v>0</v>
      </c>
      <c r="I161" s="51">
        <f t="shared" si="17"/>
        <v>0</v>
      </c>
      <c r="J161" s="51">
        <f t="shared" si="18"/>
        <v>0</v>
      </c>
      <c r="K161" s="51">
        <f t="shared" si="19"/>
        <v>0</v>
      </c>
      <c r="L161" s="51">
        <f t="shared" si="19"/>
        <v>0</v>
      </c>
      <c r="P161">
        <f t="shared" si="20"/>
        <v>1</v>
      </c>
    </row>
    <row r="162" spans="1:16" hidden="1">
      <c r="A162" t="s">
        <v>221</v>
      </c>
      <c r="B162" s="69">
        <v>0</v>
      </c>
      <c r="C162" s="58"/>
      <c r="E162" s="59">
        <v>0</v>
      </c>
      <c r="F162" s="65">
        <v>0</v>
      </c>
      <c r="G162" s="65">
        <v>0</v>
      </c>
      <c r="H162" s="51">
        <f t="shared" si="16"/>
        <v>0</v>
      </c>
      <c r="I162" s="51">
        <f t="shared" si="17"/>
        <v>0</v>
      </c>
      <c r="J162" s="51">
        <f t="shared" si="18"/>
        <v>0</v>
      </c>
      <c r="K162" s="51">
        <f t="shared" si="19"/>
        <v>0</v>
      </c>
      <c r="L162" s="51">
        <f t="shared" si="19"/>
        <v>0</v>
      </c>
      <c r="P162">
        <f t="shared" si="20"/>
        <v>1</v>
      </c>
    </row>
    <row r="163" spans="1:16" hidden="1">
      <c r="A163" t="s">
        <v>222</v>
      </c>
      <c r="B163" s="69">
        <v>0.38</v>
      </c>
      <c r="C163" s="58"/>
      <c r="E163" s="59">
        <v>0</v>
      </c>
      <c r="F163" s="65">
        <v>0</v>
      </c>
      <c r="G163" s="65">
        <v>0</v>
      </c>
      <c r="H163" s="51">
        <f t="shared" si="16"/>
        <v>0</v>
      </c>
      <c r="I163" s="51">
        <f t="shared" si="17"/>
        <v>0</v>
      </c>
      <c r="J163" s="51">
        <f t="shared" si="18"/>
        <v>0</v>
      </c>
      <c r="K163" s="51">
        <f t="shared" si="19"/>
        <v>0</v>
      </c>
      <c r="L163" s="51">
        <f t="shared" si="19"/>
        <v>0</v>
      </c>
      <c r="P163">
        <f t="shared" si="20"/>
        <v>1</v>
      </c>
    </row>
    <row r="164" spans="1:16" hidden="1">
      <c r="A164" t="s">
        <v>223</v>
      </c>
      <c r="B164" s="69">
        <v>0.7</v>
      </c>
      <c r="C164" s="58"/>
      <c r="E164" s="59">
        <v>0</v>
      </c>
      <c r="F164" s="65">
        <v>0</v>
      </c>
      <c r="G164" s="65">
        <v>0</v>
      </c>
      <c r="H164" s="51">
        <f t="shared" si="16"/>
        <v>0</v>
      </c>
      <c r="I164" s="51">
        <f t="shared" si="17"/>
        <v>0</v>
      </c>
      <c r="J164" s="51">
        <f t="shared" si="18"/>
        <v>0</v>
      </c>
      <c r="K164" s="51">
        <f t="shared" si="19"/>
        <v>0</v>
      </c>
      <c r="L164" s="51">
        <f t="shared" si="19"/>
        <v>0</v>
      </c>
      <c r="P164">
        <f t="shared" si="20"/>
        <v>1</v>
      </c>
    </row>
    <row r="165" spans="1:16" hidden="1">
      <c r="A165" t="s">
        <v>224</v>
      </c>
      <c r="B165" s="69">
        <v>0.6</v>
      </c>
      <c r="C165" s="58"/>
      <c r="E165" s="59">
        <v>0</v>
      </c>
      <c r="F165" s="65">
        <v>0</v>
      </c>
      <c r="G165" s="65">
        <v>0</v>
      </c>
      <c r="H165" s="51">
        <f t="shared" ref="H165:H188" si="21">SUM(E165:G165)</f>
        <v>0</v>
      </c>
      <c r="I165" s="51">
        <f t="shared" si="17"/>
        <v>0</v>
      </c>
      <c r="J165" s="51">
        <f t="shared" si="18"/>
        <v>0</v>
      </c>
      <c r="K165" s="51">
        <f t="shared" ref="K165:L188" si="22">F165</f>
        <v>0</v>
      </c>
      <c r="L165" s="51">
        <f t="shared" si="22"/>
        <v>0</v>
      </c>
      <c r="P165">
        <f t="shared" si="20"/>
        <v>1</v>
      </c>
    </row>
    <row r="166" spans="1:16" hidden="1">
      <c r="A166" t="s">
        <v>225</v>
      </c>
      <c r="B166" s="69">
        <v>2.2000000000000002</v>
      </c>
      <c r="C166" s="58"/>
      <c r="E166" s="59">
        <v>0</v>
      </c>
      <c r="F166" s="65">
        <v>0</v>
      </c>
      <c r="G166" s="65">
        <v>0</v>
      </c>
      <c r="H166" s="51">
        <f t="shared" si="21"/>
        <v>0</v>
      </c>
      <c r="I166" s="51">
        <f t="shared" si="17"/>
        <v>0</v>
      </c>
      <c r="J166" s="51">
        <f t="shared" si="18"/>
        <v>0</v>
      </c>
      <c r="K166" s="51">
        <f t="shared" si="22"/>
        <v>0</v>
      </c>
      <c r="L166" s="51">
        <f t="shared" si="22"/>
        <v>0</v>
      </c>
      <c r="P166">
        <f t="shared" si="20"/>
        <v>1</v>
      </c>
    </row>
    <row r="167" spans="1:16" ht="14.45" hidden="1" customHeight="1">
      <c r="A167" t="s">
        <v>226</v>
      </c>
      <c r="B167" s="69">
        <v>0</v>
      </c>
      <c r="C167" s="58"/>
      <c r="E167" s="59">
        <v>0</v>
      </c>
      <c r="F167" s="65">
        <v>0</v>
      </c>
      <c r="G167" s="65">
        <v>0</v>
      </c>
      <c r="H167" s="51">
        <f t="shared" si="21"/>
        <v>0</v>
      </c>
      <c r="I167" s="51">
        <f t="shared" si="17"/>
        <v>0</v>
      </c>
      <c r="J167" s="51">
        <f t="shared" si="18"/>
        <v>0</v>
      </c>
      <c r="K167" s="51">
        <f t="shared" si="22"/>
        <v>0</v>
      </c>
      <c r="L167" s="51">
        <f t="shared" si="22"/>
        <v>0</v>
      </c>
      <c r="P167">
        <f t="shared" si="20"/>
        <v>1</v>
      </c>
    </row>
    <row r="168" spans="1:16" ht="14.45" hidden="1" customHeight="1">
      <c r="A168" t="s">
        <v>227</v>
      </c>
      <c r="B168" s="69">
        <v>0</v>
      </c>
      <c r="C168" s="58"/>
      <c r="E168" s="59">
        <v>0</v>
      </c>
      <c r="F168" s="65">
        <v>0</v>
      </c>
      <c r="G168" s="65">
        <v>0</v>
      </c>
      <c r="H168" s="51">
        <f t="shared" si="21"/>
        <v>0</v>
      </c>
      <c r="I168" s="51">
        <f t="shared" si="17"/>
        <v>0</v>
      </c>
      <c r="J168" s="51">
        <f t="shared" si="18"/>
        <v>0</v>
      </c>
      <c r="K168" s="51">
        <f t="shared" si="22"/>
        <v>0</v>
      </c>
      <c r="L168" s="51">
        <f t="shared" si="22"/>
        <v>0</v>
      </c>
      <c r="P168">
        <f t="shared" si="20"/>
        <v>1</v>
      </c>
    </row>
    <row r="169" spans="1:16" hidden="1">
      <c r="A169" t="s">
        <v>228</v>
      </c>
      <c r="B169" s="69">
        <v>0.3</v>
      </c>
      <c r="C169" s="58"/>
      <c r="E169" s="59">
        <v>0</v>
      </c>
      <c r="F169" s="65">
        <v>0</v>
      </c>
      <c r="G169" s="65">
        <v>0</v>
      </c>
      <c r="H169" s="51">
        <f t="shared" si="21"/>
        <v>0</v>
      </c>
      <c r="I169" s="51">
        <f t="shared" si="17"/>
        <v>0</v>
      </c>
      <c r="J169" s="51">
        <f t="shared" si="18"/>
        <v>0</v>
      </c>
      <c r="K169" s="51">
        <f t="shared" si="22"/>
        <v>0</v>
      </c>
      <c r="L169" s="51">
        <f t="shared" si="22"/>
        <v>0</v>
      </c>
      <c r="P169">
        <f t="shared" si="20"/>
        <v>1</v>
      </c>
    </row>
    <row r="170" spans="1:16" ht="14.45" hidden="1" customHeight="1">
      <c r="A170" t="s">
        <v>229</v>
      </c>
      <c r="B170" s="69">
        <v>0</v>
      </c>
      <c r="C170" s="58"/>
      <c r="E170" s="59">
        <v>0</v>
      </c>
      <c r="F170" s="60">
        <v>0</v>
      </c>
      <c r="G170" s="60">
        <v>0</v>
      </c>
      <c r="H170" s="51">
        <f t="shared" si="21"/>
        <v>0</v>
      </c>
      <c r="I170" s="51">
        <f t="shared" si="17"/>
        <v>0</v>
      </c>
      <c r="J170" s="51">
        <f t="shared" si="18"/>
        <v>0</v>
      </c>
      <c r="K170" s="51">
        <f t="shared" si="22"/>
        <v>0</v>
      </c>
      <c r="L170" s="51">
        <f t="shared" si="22"/>
        <v>0</v>
      </c>
      <c r="P170">
        <f t="shared" si="20"/>
        <v>1</v>
      </c>
    </row>
    <row r="171" spans="1:16" hidden="1">
      <c r="A171" t="s">
        <v>230</v>
      </c>
      <c r="B171" s="69">
        <v>0</v>
      </c>
      <c r="C171" s="58"/>
      <c r="E171" s="59">
        <v>0</v>
      </c>
      <c r="F171" s="60">
        <v>0</v>
      </c>
      <c r="G171" s="60">
        <v>0</v>
      </c>
      <c r="H171" s="51">
        <f t="shared" si="21"/>
        <v>0</v>
      </c>
      <c r="I171" s="51">
        <f t="shared" si="17"/>
        <v>0</v>
      </c>
      <c r="J171" s="51">
        <f t="shared" si="18"/>
        <v>0</v>
      </c>
      <c r="K171" s="51">
        <f t="shared" si="22"/>
        <v>0</v>
      </c>
      <c r="L171" s="51">
        <f t="shared" si="22"/>
        <v>0</v>
      </c>
      <c r="P171">
        <f t="shared" si="20"/>
        <v>1</v>
      </c>
    </row>
    <row r="172" spans="1:16" hidden="1">
      <c r="A172" t="s">
        <v>231</v>
      </c>
      <c r="B172" s="69">
        <v>0</v>
      </c>
      <c r="C172" s="58"/>
      <c r="E172" s="59">
        <v>0</v>
      </c>
      <c r="F172" s="60">
        <v>0</v>
      </c>
      <c r="G172" s="60">
        <v>0</v>
      </c>
      <c r="H172" s="51">
        <f t="shared" si="21"/>
        <v>0</v>
      </c>
      <c r="I172" s="51">
        <f t="shared" si="17"/>
        <v>0</v>
      </c>
      <c r="J172" s="51">
        <f t="shared" si="18"/>
        <v>0</v>
      </c>
      <c r="K172" s="51">
        <f t="shared" si="22"/>
        <v>0</v>
      </c>
      <c r="L172" s="51">
        <f t="shared" si="22"/>
        <v>0</v>
      </c>
      <c r="P172">
        <f t="shared" si="20"/>
        <v>1</v>
      </c>
    </row>
    <row r="173" spans="1:16" hidden="1">
      <c r="A173" t="s">
        <v>232</v>
      </c>
      <c r="B173" s="69">
        <v>0</v>
      </c>
      <c r="C173" s="58"/>
      <c r="E173" s="59">
        <v>0</v>
      </c>
      <c r="F173" s="60">
        <v>0</v>
      </c>
      <c r="G173" s="60">
        <v>0</v>
      </c>
      <c r="H173" s="51">
        <f t="shared" si="21"/>
        <v>0</v>
      </c>
      <c r="I173" s="51">
        <f t="shared" si="17"/>
        <v>0</v>
      </c>
      <c r="J173" s="51">
        <f t="shared" si="18"/>
        <v>0</v>
      </c>
      <c r="K173" s="51">
        <f t="shared" si="22"/>
        <v>0</v>
      </c>
      <c r="L173" s="51">
        <f t="shared" si="22"/>
        <v>0</v>
      </c>
      <c r="P173">
        <f t="shared" si="20"/>
        <v>1</v>
      </c>
    </row>
    <row r="174" spans="1:16" hidden="1">
      <c r="A174" t="s">
        <v>233</v>
      </c>
      <c r="B174" s="52">
        <v>0</v>
      </c>
      <c r="C174" s="58"/>
      <c r="E174" s="59">
        <v>0</v>
      </c>
      <c r="F174" s="60">
        <v>0</v>
      </c>
      <c r="G174" s="60">
        <v>0</v>
      </c>
      <c r="H174" s="51">
        <f t="shared" si="21"/>
        <v>0</v>
      </c>
      <c r="I174" s="51">
        <f t="shared" si="17"/>
        <v>0</v>
      </c>
      <c r="J174" s="51">
        <f t="shared" si="18"/>
        <v>0</v>
      </c>
      <c r="K174" s="51">
        <f t="shared" si="22"/>
        <v>0</v>
      </c>
      <c r="L174" s="51">
        <f t="shared" si="22"/>
        <v>0</v>
      </c>
      <c r="P174">
        <f t="shared" si="20"/>
        <v>1</v>
      </c>
    </row>
    <row r="175" spans="1:16" ht="14.45" hidden="1" customHeight="1">
      <c r="A175" t="s">
        <v>234</v>
      </c>
      <c r="B175" s="70">
        <v>32</v>
      </c>
      <c r="C175" s="58"/>
      <c r="E175" s="59">
        <v>0</v>
      </c>
      <c r="F175" s="60">
        <v>0</v>
      </c>
      <c r="G175" s="60">
        <v>0</v>
      </c>
      <c r="H175" s="51">
        <f t="shared" si="21"/>
        <v>0</v>
      </c>
      <c r="I175" s="51">
        <f t="shared" si="17"/>
        <v>0</v>
      </c>
      <c r="J175" s="51">
        <f t="shared" si="18"/>
        <v>0</v>
      </c>
      <c r="K175" s="51">
        <f t="shared" si="22"/>
        <v>0</v>
      </c>
      <c r="L175" s="51">
        <f t="shared" si="22"/>
        <v>0</v>
      </c>
      <c r="P175">
        <f t="shared" si="20"/>
        <v>1</v>
      </c>
    </row>
    <row r="176" spans="1:16" ht="14.45" hidden="1" customHeight="1">
      <c r="A176" t="s">
        <v>135</v>
      </c>
      <c r="B176" s="71"/>
      <c r="E176" s="67">
        <v>0</v>
      </c>
      <c r="F176" s="67">
        <v>0</v>
      </c>
      <c r="G176" s="67">
        <v>0</v>
      </c>
      <c r="H176" s="51">
        <f t="shared" si="21"/>
        <v>0</v>
      </c>
      <c r="I176" s="51">
        <f t="shared" si="17"/>
        <v>0</v>
      </c>
      <c r="J176" s="51">
        <f t="shared" si="18"/>
        <v>0</v>
      </c>
      <c r="K176" s="51">
        <f t="shared" si="22"/>
        <v>0</v>
      </c>
      <c r="L176" s="51">
        <f t="shared" si="22"/>
        <v>0</v>
      </c>
      <c r="P176">
        <f t="shared" si="20"/>
        <v>1</v>
      </c>
    </row>
    <row r="177" spans="1:16" ht="14.45" hidden="1" customHeight="1">
      <c r="A177" t="s">
        <v>135</v>
      </c>
      <c r="B177" s="71"/>
      <c r="E177" s="67">
        <v>0</v>
      </c>
      <c r="F177" s="67">
        <v>0</v>
      </c>
      <c r="G177" s="67">
        <v>0</v>
      </c>
      <c r="H177" s="51">
        <f t="shared" si="21"/>
        <v>0</v>
      </c>
      <c r="I177" s="51">
        <f t="shared" si="17"/>
        <v>0</v>
      </c>
      <c r="J177" s="51">
        <f t="shared" si="18"/>
        <v>0</v>
      </c>
      <c r="K177" s="51">
        <f t="shared" si="22"/>
        <v>0</v>
      </c>
      <c r="L177" s="51">
        <f t="shared" si="22"/>
        <v>0</v>
      </c>
      <c r="P177">
        <f t="shared" si="20"/>
        <v>1</v>
      </c>
    </row>
    <row r="178" spans="1:16" ht="14.45" hidden="1" customHeight="1">
      <c r="A178" t="s">
        <v>135</v>
      </c>
      <c r="B178" s="71"/>
      <c r="E178" s="67">
        <v>0</v>
      </c>
      <c r="F178" s="67">
        <v>0</v>
      </c>
      <c r="G178" s="67">
        <v>0</v>
      </c>
      <c r="H178" s="51">
        <f t="shared" si="21"/>
        <v>0</v>
      </c>
      <c r="I178" s="51">
        <f t="shared" si="17"/>
        <v>0</v>
      </c>
      <c r="J178" s="51">
        <f t="shared" si="18"/>
        <v>0</v>
      </c>
      <c r="K178" s="51">
        <f t="shared" si="22"/>
        <v>0</v>
      </c>
      <c r="L178" s="51">
        <f t="shared" si="22"/>
        <v>0</v>
      </c>
      <c r="P178">
        <f t="shared" si="20"/>
        <v>1</v>
      </c>
    </row>
    <row r="179" spans="1:16" ht="14.45" hidden="1" customHeight="1">
      <c r="A179" t="s">
        <v>135</v>
      </c>
      <c r="B179" s="71"/>
      <c r="E179" s="67">
        <v>0</v>
      </c>
      <c r="F179" s="67">
        <v>0</v>
      </c>
      <c r="G179" s="67">
        <v>0</v>
      </c>
      <c r="H179" s="51">
        <f t="shared" si="21"/>
        <v>0</v>
      </c>
      <c r="I179" s="51">
        <f t="shared" si="17"/>
        <v>0</v>
      </c>
      <c r="J179" s="51">
        <f t="shared" si="18"/>
        <v>0</v>
      </c>
      <c r="K179" s="51">
        <f t="shared" si="22"/>
        <v>0</v>
      </c>
      <c r="L179" s="51">
        <f t="shared" si="22"/>
        <v>0</v>
      </c>
      <c r="P179">
        <f t="shared" si="20"/>
        <v>1</v>
      </c>
    </row>
    <row r="180" spans="1:16" ht="14.45" hidden="1" customHeight="1">
      <c r="A180" t="s">
        <v>135</v>
      </c>
      <c r="B180" s="71"/>
      <c r="E180" s="67">
        <v>0</v>
      </c>
      <c r="F180" s="67">
        <v>0</v>
      </c>
      <c r="G180" s="67">
        <v>0</v>
      </c>
      <c r="H180" s="51">
        <f t="shared" si="21"/>
        <v>0</v>
      </c>
      <c r="I180" s="51">
        <f t="shared" si="17"/>
        <v>0</v>
      </c>
      <c r="J180" s="51">
        <f t="shared" si="18"/>
        <v>0</v>
      </c>
      <c r="K180" s="51">
        <f t="shared" si="22"/>
        <v>0</v>
      </c>
      <c r="L180" s="51">
        <f t="shared" si="22"/>
        <v>0</v>
      </c>
      <c r="P180">
        <f t="shared" si="20"/>
        <v>1</v>
      </c>
    </row>
    <row r="181" spans="1:16" ht="14.45" hidden="1" customHeight="1">
      <c r="A181" t="s">
        <v>135</v>
      </c>
      <c r="B181" s="71"/>
      <c r="E181" s="67">
        <v>0</v>
      </c>
      <c r="F181" s="67">
        <v>0</v>
      </c>
      <c r="G181" s="67">
        <v>0</v>
      </c>
      <c r="H181" s="51">
        <f t="shared" si="21"/>
        <v>0</v>
      </c>
      <c r="I181" s="51">
        <f t="shared" si="17"/>
        <v>0</v>
      </c>
      <c r="J181" s="51">
        <f t="shared" si="18"/>
        <v>0</v>
      </c>
      <c r="K181" s="51">
        <f t="shared" si="22"/>
        <v>0</v>
      </c>
      <c r="L181" s="51">
        <f t="shared" si="22"/>
        <v>0</v>
      </c>
      <c r="P181">
        <f t="shared" si="20"/>
        <v>1</v>
      </c>
    </row>
    <row r="182" spans="1:16" ht="14.45" hidden="1" customHeight="1">
      <c r="A182" t="s">
        <v>135</v>
      </c>
      <c r="B182" s="71"/>
      <c r="E182" s="67">
        <v>0</v>
      </c>
      <c r="F182" s="67">
        <v>0</v>
      </c>
      <c r="G182" s="67">
        <v>0</v>
      </c>
      <c r="H182" s="51">
        <f t="shared" si="21"/>
        <v>0</v>
      </c>
      <c r="I182" s="51">
        <f t="shared" si="17"/>
        <v>0</v>
      </c>
      <c r="J182" s="51">
        <f t="shared" si="18"/>
        <v>0</v>
      </c>
      <c r="K182" s="51">
        <f t="shared" si="22"/>
        <v>0</v>
      </c>
      <c r="L182" s="51">
        <f t="shared" si="22"/>
        <v>0</v>
      </c>
      <c r="P182">
        <f t="shared" si="20"/>
        <v>1</v>
      </c>
    </row>
    <row r="183" spans="1:16" ht="14.45" hidden="1" customHeight="1">
      <c r="A183" t="s">
        <v>135</v>
      </c>
      <c r="B183" s="71"/>
      <c r="E183" s="67">
        <v>0</v>
      </c>
      <c r="F183" s="67">
        <v>0</v>
      </c>
      <c r="G183" s="67">
        <v>0</v>
      </c>
      <c r="H183" s="51">
        <f t="shared" si="21"/>
        <v>0</v>
      </c>
      <c r="I183" s="51">
        <f t="shared" si="17"/>
        <v>0</v>
      </c>
      <c r="J183" s="51">
        <f t="shared" si="18"/>
        <v>0</v>
      </c>
      <c r="K183" s="51">
        <f t="shared" si="22"/>
        <v>0</v>
      </c>
      <c r="L183" s="51">
        <f t="shared" si="22"/>
        <v>0</v>
      </c>
      <c r="P183">
        <f t="shared" ref="P183:P188" si="23">IF(SUM(E183:G382)=0,0,1)</f>
        <v>1</v>
      </c>
    </row>
    <row r="184" spans="1:16" ht="14.45" hidden="1" customHeight="1">
      <c r="A184" t="s">
        <v>135</v>
      </c>
      <c r="B184" s="71"/>
      <c r="E184" s="67">
        <v>0</v>
      </c>
      <c r="F184" s="67">
        <v>0</v>
      </c>
      <c r="G184" s="67">
        <v>0</v>
      </c>
      <c r="H184" s="51">
        <f t="shared" si="21"/>
        <v>0</v>
      </c>
      <c r="I184" s="51">
        <f t="shared" si="17"/>
        <v>0</v>
      </c>
      <c r="J184" s="51">
        <f t="shared" si="18"/>
        <v>0</v>
      </c>
      <c r="K184" s="51">
        <f t="shared" si="22"/>
        <v>0</v>
      </c>
      <c r="L184" s="51">
        <f t="shared" si="22"/>
        <v>0</v>
      </c>
      <c r="P184">
        <f t="shared" si="23"/>
        <v>1</v>
      </c>
    </row>
    <row r="185" spans="1:16" ht="14.45" hidden="1" customHeight="1">
      <c r="A185" t="s">
        <v>135</v>
      </c>
      <c r="B185" s="71"/>
      <c r="E185" s="67">
        <v>0</v>
      </c>
      <c r="F185" s="67">
        <v>0</v>
      </c>
      <c r="G185" s="67">
        <v>0</v>
      </c>
      <c r="H185" s="51">
        <f t="shared" si="21"/>
        <v>0</v>
      </c>
      <c r="I185" s="51">
        <f t="shared" si="17"/>
        <v>0</v>
      </c>
      <c r="J185" s="51">
        <f t="shared" si="18"/>
        <v>0</v>
      </c>
      <c r="K185" s="51">
        <f t="shared" si="22"/>
        <v>0</v>
      </c>
      <c r="L185" s="51">
        <f t="shared" si="22"/>
        <v>0</v>
      </c>
      <c r="P185">
        <f t="shared" si="23"/>
        <v>1</v>
      </c>
    </row>
    <row r="186" spans="1:16" ht="14.45" hidden="1" customHeight="1">
      <c r="A186" t="s">
        <v>135</v>
      </c>
      <c r="B186" s="71"/>
      <c r="E186" s="67">
        <v>0</v>
      </c>
      <c r="F186" s="67">
        <v>0</v>
      </c>
      <c r="G186" s="67">
        <v>0</v>
      </c>
      <c r="H186" s="51">
        <f t="shared" si="21"/>
        <v>0</v>
      </c>
      <c r="I186" s="51">
        <f t="shared" si="17"/>
        <v>0</v>
      </c>
      <c r="J186" s="51">
        <f t="shared" si="18"/>
        <v>0</v>
      </c>
      <c r="K186" s="51">
        <f t="shared" si="22"/>
        <v>0</v>
      </c>
      <c r="L186" s="51">
        <f t="shared" si="22"/>
        <v>0</v>
      </c>
      <c r="P186">
        <f t="shared" si="23"/>
        <v>1</v>
      </c>
    </row>
    <row r="187" spans="1:16" hidden="1">
      <c r="A187" t="s">
        <v>135</v>
      </c>
      <c r="B187" s="72">
        <v>0</v>
      </c>
      <c r="E187" s="67">
        <v>0</v>
      </c>
      <c r="F187" s="67">
        <v>0</v>
      </c>
      <c r="G187" s="67">
        <v>0</v>
      </c>
      <c r="H187" s="51">
        <f t="shared" si="21"/>
        <v>0</v>
      </c>
      <c r="I187" s="51">
        <f t="shared" si="17"/>
        <v>0</v>
      </c>
      <c r="J187" s="51">
        <f t="shared" si="18"/>
        <v>0</v>
      </c>
      <c r="K187" s="51">
        <f t="shared" si="22"/>
        <v>0</v>
      </c>
      <c r="L187" s="51">
        <f t="shared" si="22"/>
        <v>0</v>
      </c>
      <c r="P187">
        <f t="shared" si="23"/>
        <v>1</v>
      </c>
    </row>
    <row r="188" spans="1:16" hidden="1">
      <c r="B188" s="49"/>
      <c r="E188" s="73"/>
      <c r="F188" s="73"/>
      <c r="G188" s="73"/>
      <c r="H188" s="51">
        <f t="shared" si="21"/>
        <v>0</v>
      </c>
      <c r="I188" s="51">
        <f t="shared" si="17"/>
        <v>0</v>
      </c>
      <c r="J188" s="51">
        <f t="shared" si="18"/>
        <v>0</v>
      </c>
      <c r="K188" s="51">
        <f t="shared" si="22"/>
        <v>0</v>
      </c>
      <c r="L188" s="51">
        <f t="shared" si="22"/>
        <v>0</v>
      </c>
      <c r="P188">
        <f t="shared" si="23"/>
        <v>1</v>
      </c>
    </row>
    <row r="189" spans="1:16">
      <c r="E189" s="74">
        <f>SUM(E23:E188)</f>
        <v>125.00000000000001</v>
      </c>
      <c r="F189" s="74">
        <f t="shared" ref="F189:G189" si="24">SUM(F23:F188)</f>
        <v>55.5</v>
      </c>
      <c r="G189" s="74">
        <f t="shared" si="24"/>
        <v>588.39200000000005</v>
      </c>
      <c r="H189" s="75">
        <f>SUM(H23:H188)</f>
        <v>768.89200000000017</v>
      </c>
      <c r="I189" s="75">
        <f t="shared" ref="I189:L189" si="25">SUM(I23:I188)</f>
        <v>125.00000000000001</v>
      </c>
      <c r="J189" s="75">
        <f t="shared" si="25"/>
        <v>643.89200000000017</v>
      </c>
      <c r="K189" s="75">
        <f t="shared" si="25"/>
        <v>55.5</v>
      </c>
      <c r="L189" s="75">
        <f t="shared" si="25"/>
        <v>588.39200000000005</v>
      </c>
    </row>
    <row r="190" spans="1:16">
      <c r="C190" s="49"/>
      <c r="D190" s="49"/>
      <c r="E190" s="76"/>
      <c r="F190" s="76"/>
      <c r="G190" s="50"/>
      <c r="H190" s="75"/>
      <c r="I190" s="75"/>
      <c r="J190" s="75"/>
      <c r="K190" s="75"/>
      <c r="L190" s="75"/>
    </row>
    <row r="191" spans="1:16">
      <c r="C191" s="49"/>
      <c r="D191" s="49"/>
      <c r="E191" s="76"/>
      <c r="F191" s="76"/>
      <c r="G191" s="50"/>
      <c r="H191" s="75"/>
      <c r="I191" s="75"/>
      <c r="J191" s="75"/>
      <c r="K191" s="75"/>
      <c r="L191" s="75"/>
    </row>
    <row r="192" spans="1:16">
      <c r="C192" s="77"/>
      <c r="D192" s="77"/>
      <c r="E192" s="77"/>
      <c r="F192" s="77"/>
      <c r="G192" s="77"/>
      <c r="H192" s="78">
        <f>H193+H194</f>
        <v>25.424467642074735</v>
      </c>
      <c r="I192" s="78">
        <f t="shared" ref="I192:L192" si="26">I193+I194</f>
        <v>4.7650000000000006</v>
      </c>
      <c r="J192" s="78">
        <f t="shared" si="26"/>
        <v>20.659467642074738</v>
      </c>
      <c r="K192" s="78">
        <f t="shared" si="26"/>
        <v>6.8031000000000006</v>
      </c>
      <c r="L192" s="78">
        <f t="shared" si="26"/>
        <v>13.856367642074737</v>
      </c>
    </row>
    <row r="193" spans="3:12">
      <c r="C193" s="77" t="s">
        <v>32</v>
      </c>
      <c r="D193" s="77"/>
      <c r="E193" s="77"/>
      <c r="F193" s="77"/>
      <c r="G193" s="77"/>
      <c r="H193" s="78">
        <f>SUM(H24:H71)</f>
        <v>7.1805118118041307</v>
      </c>
      <c r="I193" s="78">
        <f t="shared" ref="I193:L193" si="27">SUM(I24:I71)</f>
        <v>0.95750000000000002</v>
      </c>
      <c r="J193" s="78">
        <f t="shared" si="27"/>
        <v>6.2230118118041311</v>
      </c>
      <c r="K193" s="78">
        <f t="shared" si="27"/>
        <v>2.8108499999999998</v>
      </c>
      <c r="L193" s="78">
        <f t="shared" si="27"/>
        <v>3.4121618118041313</v>
      </c>
    </row>
    <row r="194" spans="3:12">
      <c r="C194" s="77" t="s">
        <v>36</v>
      </c>
      <c r="D194" s="77"/>
      <c r="E194" s="77"/>
      <c r="F194" s="77"/>
      <c r="G194" s="77"/>
      <c r="H194" s="78">
        <f>SUM(H76:H78)+H81</f>
        <v>18.243955830270604</v>
      </c>
      <c r="I194" s="78">
        <f t="shared" ref="I194:L194" si="28">SUM(I76:I78)+I81</f>
        <v>3.8075000000000001</v>
      </c>
      <c r="J194" s="78">
        <f t="shared" si="28"/>
        <v>14.436455830270605</v>
      </c>
      <c r="K194" s="78">
        <f t="shared" si="28"/>
        <v>3.9922500000000003</v>
      </c>
      <c r="L194" s="78">
        <f t="shared" si="28"/>
        <v>10.444205830270606</v>
      </c>
    </row>
    <row r="195" spans="3:12">
      <c r="C195" s="77"/>
      <c r="D195" s="77"/>
      <c r="E195" s="77"/>
      <c r="F195" s="77"/>
      <c r="G195" s="77"/>
      <c r="H195" s="78">
        <f>SUMPRODUCT($B$24:$B$71,H24:H71)/H193</f>
        <v>1.2054816128381405</v>
      </c>
      <c r="I195" s="78">
        <f t="shared" ref="I195:L195" si="29">SUMPRODUCT($B$24:$B$71,I24:I71)/I193</f>
        <v>1.1122219321148825</v>
      </c>
      <c r="J195" s="78">
        <f t="shared" si="29"/>
        <v>1.2198309579772799</v>
      </c>
      <c r="K195" s="78">
        <f t="shared" si="29"/>
        <v>1.0087567319494104</v>
      </c>
      <c r="L195" s="78">
        <f t="shared" si="29"/>
        <v>1.3937084060449432</v>
      </c>
    </row>
    <row r="196" spans="3:12">
      <c r="C196" s="77"/>
      <c r="D196" s="77"/>
      <c r="E196" s="77"/>
      <c r="F196" s="77"/>
      <c r="G196" s="77"/>
      <c r="H196" s="78">
        <f>(SUMPRODUCT($B$76:$B$78,H76:H78)+$B$81*H81)/2000/H194</f>
        <v>0.15121153804546564</v>
      </c>
      <c r="I196" s="78">
        <f t="shared" ref="I196:L196" si="30">(SUMPRODUCT($B$76:$B$78,I76:I78)+$B$81*I81)/2000/I194</f>
        <v>0.15622954694681551</v>
      </c>
      <c r="J196" s="78">
        <f t="shared" si="30"/>
        <v>0.14988807824920264</v>
      </c>
      <c r="K196" s="78">
        <f t="shared" si="30"/>
        <v>0.29462438474544428</v>
      </c>
      <c r="L196" s="78">
        <f t="shared" si="30"/>
        <v>9.4563285823635365E-2</v>
      </c>
    </row>
    <row r="197" spans="3:12">
      <c r="C197" s="1" t="s">
        <v>235</v>
      </c>
      <c r="D197" s="1"/>
      <c r="E197" s="1"/>
      <c r="F197" s="1"/>
      <c r="G197" s="1"/>
      <c r="H197" s="79">
        <f>SUMPRODUCT(H195:H196,H193:H194)/H192</f>
        <v>0.44896403502804039</v>
      </c>
      <c r="I197" s="79">
        <f>SUMPRODUCT(I195:I196,I193:I194)/I192</f>
        <v>0.3483308499475341</v>
      </c>
      <c r="J197" s="79">
        <f t="shared" ref="J197:L197" si="31">SUMPRODUCT(J195:J196,J193:J194)/J192</f>
        <v>0.472174561805218</v>
      </c>
      <c r="K197" s="79">
        <f t="shared" si="31"/>
        <v>0.58968382943070063</v>
      </c>
      <c r="L197" s="79">
        <f t="shared" si="31"/>
        <v>0.41448070442260443</v>
      </c>
    </row>
    <row r="198" spans="3:12">
      <c r="H198" s="13"/>
      <c r="I198" s="13"/>
      <c r="J198" s="13"/>
      <c r="K198" s="13"/>
      <c r="L198" s="13"/>
    </row>
  </sheetData>
  <mergeCells count="1">
    <mergeCell ref="H3:L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2016-02-08T15:35:14Z</dcterms:modified>
</cp:coreProperties>
</file>