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baldwin\Desktop\Special Projects\Brush and Fire Waconda weeds\Redcedar calculator\New 2024\AgManager spreadsheets\"/>
    </mc:Choice>
  </mc:AlternateContent>
  <xr:revisionPtr revIDLastSave="0" documentId="13_ncr:1_{16F3DCA0-844C-442C-A765-10352777C72C}" xr6:coauthVersionLast="47" xr6:coauthVersionMax="47" xr10:uidLastSave="{00000000-0000-0000-0000-000000000000}"/>
  <bookViews>
    <workbookView xWindow="30780" yWindow="2085" windowWidth="24135" windowHeight="12780" firstSheet="1" activeTab="2" xr2:uid="{269A527B-4202-4F0E-B58E-7E302FD61E3B}"/>
  </bookViews>
  <sheets>
    <sheet name="Flint Hills" sheetId="3" r:id="rId1"/>
    <sheet name="Calculations Flint Hills" sheetId="5" r:id="rId2"/>
    <sheet name="Smoky Hills" sheetId="1" r:id="rId3"/>
    <sheet name="Calculations Smoky Hills" sheetId="7" r:id="rId4"/>
    <sheet name="Gypsum Hills" sheetId="6" r:id="rId5"/>
    <sheet name="Calculations Gypsum Hills" sheetId="8" r:id="rId6"/>
  </sheets>
  <externalReferences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6" l="1"/>
  <c r="E9" i="6"/>
  <c r="C23" i="8"/>
  <c r="C19" i="8"/>
  <c r="N13" i="8" s="1"/>
  <c r="C15" i="8"/>
  <c r="Q13" i="8"/>
  <c r="O13" i="8"/>
  <c r="K11" i="8"/>
  <c r="I11" i="8"/>
  <c r="F11" i="8"/>
  <c r="G11" i="8" s="1"/>
  <c r="C11" i="8"/>
  <c r="K10" i="8"/>
  <c r="L10" i="8" s="1"/>
  <c r="I10" i="8"/>
  <c r="F10" i="8"/>
  <c r="G10" i="8" s="1"/>
  <c r="H10" i="8" s="1"/>
  <c r="J10" i="8" s="1"/>
  <c r="N10" i="8" s="1"/>
  <c r="C10" i="8"/>
  <c r="I9" i="8"/>
  <c r="F9" i="8"/>
  <c r="G9" i="8" s="1"/>
  <c r="H9" i="8" s="1"/>
  <c r="J9" i="8" s="1"/>
  <c r="N9" i="8" s="1"/>
  <c r="C9" i="8"/>
  <c r="K9" i="8" s="1"/>
  <c r="I8" i="8"/>
  <c r="F8" i="8"/>
  <c r="G8" i="8" s="1"/>
  <c r="H8" i="8" s="1"/>
  <c r="J8" i="8" s="1"/>
  <c r="S7" i="8"/>
  <c r="T7" i="8" s="1"/>
  <c r="R13" i="8" s="1"/>
  <c r="I7" i="8"/>
  <c r="F7" i="8"/>
  <c r="G7" i="8" s="1"/>
  <c r="H7" i="8" s="1"/>
  <c r="J7" i="8" s="1"/>
  <c r="K8" i="8" l="1"/>
  <c r="N8" i="8" s="1"/>
  <c r="P8" i="8" s="1"/>
  <c r="L11" i="8"/>
  <c r="Q9" i="8"/>
  <c r="R9" i="8" s="1"/>
  <c r="P9" i="8"/>
  <c r="O9" i="8"/>
  <c r="L9" i="8"/>
  <c r="Q10" i="8"/>
  <c r="R10" i="8" s="1"/>
  <c r="P10" i="8"/>
  <c r="O10" i="8"/>
  <c r="K7" i="8"/>
  <c r="L7" i="8" s="1"/>
  <c r="H11" i="8"/>
  <c r="J11" i="8" s="1"/>
  <c r="N11" i="8" s="1"/>
  <c r="L8" i="8" l="1"/>
  <c r="L12" i="8" s="1"/>
  <c r="L14" i="8" s="1"/>
  <c r="Q8" i="8"/>
  <c r="R8" i="8" s="1"/>
  <c r="O8" i="8"/>
  <c r="Q11" i="8"/>
  <c r="R11" i="8" s="1"/>
  <c r="P11" i="8"/>
  <c r="O11" i="8"/>
  <c r="N7" i="8"/>
  <c r="P7" i="8" l="1"/>
  <c r="P12" i="8" s="1"/>
  <c r="O7" i="8"/>
  <c r="O12" i="8" s="1"/>
  <c r="E17" i="6" s="1"/>
  <c r="N12" i="8"/>
  <c r="Q7" i="8"/>
  <c r="N14" i="8" l="1"/>
  <c r="E16" i="6"/>
  <c r="P14" i="8"/>
  <c r="E18" i="6"/>
  <c r="Q12" i="8"/>
  <c r="Q14" i="8" s="1"/>
  <c r="R7" i="8"/>
  <c r="R12" i="8" s="1"/>
  <c r="R14" i="8" l="1"/>
  <c r="U7" i="8"/>
  <c r="E19" i="6" s="1"/>
  <c r="E19" i="1" l="1"/>
  <c r="E18" i="1"/>
  <c r="E17" i="1"/>
  <c r="E16" i="1"/>
  <c r="E15" i="1"/>
  <c r="E9" i="1"/>
  <c r="F9" i="1" s="1"/>
  <c r="E9" i="3"/>
  <c r="F9" i="3" s="1"/>
  <c r="E15" i="3"/>
  <c r="C23" i="7" l="1"/>
  <c r="C19" i="7"/>
  <c r="C15" i="7"/>
  <c r="O13" i="7"/>
  <c r="N13" i="7"/>
  <c r="I11" i="7"/>
  <c r="F11" i="7"/>
  <c r="G11" i="7" s="1"/>
  <c r="H11" i="7" s="1"/>
  <c r="J11" i="7" s="1"/>
  <c r="N11" i="7" s="1"/>
  <c r="C11" i="7"/>
  <c r="K11" i="7" s="1"/>
  <c r="I10" i="7"/>
  <c r="F10" i="7"/>
  <c r="G10" i="7" s="1"/>
  <c r="H10" i="7" s="1"/>
  <c r="J10" i="7" s="1"/>
  <c r="C10" i="7"/>
  <c r="K10" i="7" s="1"/>
  <c r="L10" i="7" s="1"/>
  <c r="I9" i="7"/>
  <c r="F9" i="7"/>
  <c r="G9" i="7" s="1"/>
  <c r="H9" i="7" s="1"/>
  <c r="J9" i="7" s="1"/>
  <c r="C9" i="7"/>
  <c r="K9" i="7" s="1"/>
  <c r="L9" i="7" s="1"/>
  <c r="K8" i="7"/>
  <c r="I8" i="7"/>
  <c r="F8" i="7"/>
  <c r="G8" i="7" s="1"/>
  <c r="H8" i="7" s="1"/>
  <c r="J8" i="7" s="1"/>
  <c r="N8" i="7" s="1"/>
  <c r="C8" i="7"/>
  <c r="S7" i="7"/>
  <c r="T7" i="7" s="1"/>
  <c r="R13" i="7" s="1"/>
  <c r="K7" i="7"/>
  <c r="I7" i="7"/>
  <c r="F7" i="7"/>
  <c r="G7" i="7" s="1"/>
  <c r="H7" i="7" s="1"/>
  <c r="J7" i="7" s="1"/>
  <c r="N7" i="7" s="1"/>
  <c r="C7" i="7"/>
  <c r="L11" i="7" l="1"/>
  <c r="L7" i="7"/>
  <c r="Q11" i="7"/>
  <c r="R11" i="7" s="1"/>
  <c r="P11" i="7"/>
  <c r="O11" i="7"/>
  <c r="N10" i="7"/>
  <c r="Q7" i="7"/>
  <c r="P7" i="7"/>
  <c r="O7" i="7"/>
  <c r="L8" i="7"/>
  <c r="N9" i="7"/>
  <c r="Q8" i="7"/>
  <c r="R8" i="7" s="1"/>
  <c r="P8" i="7"/>
  <c r="O8" i="7"/>
  <c r="Q13" i="7"/>
  <c r="Q9" i="7" l="1"/>
  <c r="R9" i="7" s="1"/>
  <c r="O9" i="7"/>
  <c r="P9" i="7"/>
  <c r="R7" i="7"/>
  <c r="N12" i="7"/>
  <c r="N14" i="7" s="1"/>
  <c r="Q10" i="7"/>
  <c r="R10" i="7" s="1"/>
  <c r="P10" i="7"/>
  <c r="P12" i="7" s="1"/>
  <c r="P14" i="7" s="1"/>
  <c r="O10" i="7"/>
  <c r="O12" i="7" s="1"/>
  <c r="L12" i="7"/>
  <c r="L14" i="7" s="1"/>
  <c r="Q12" i="7" l="1"/>
  <c r="Q14" i="7" s="1"/>
  <c r="R12" i="7"/>
  <c r="R14" i="7" l="1"/>
  <c r="U7" i="7"/>
  <c r="F9" i="6" l="1"/>
  <c r="C9" i="5"/>
  <c r="C8" i="5"/>
  <c r="C7" i="5"/>
  <c r="C10" i="5"/>
  <c r="C11" i="5"/>
  <c r="C23" i="5"/>
  <c r="C19" i="5"/>
  <c r="C15" i="5"/>
  <c r="I11" i="5"/>
  <c r="G11" i="5"/>
  <c r="F11" i="5"/>
  <c r="I10" i="5"/>
  <c r="F10" i="5"/>
  <c r="G10" i="5" s="1"/>
  <c r="I9" i="5"/>
  <c r="F9" i="5"/>
  <c r="G9" i="5" s="1"/>
  <c r="I8" i="5"/>
  <c r="F8" i="5"/>
  <c r="G8" i="5" s="1"/>
  <c r="I7" i="5"/>
  <c r="F7" i="5"/>
  <c r="G7" i="5" s="1"/>
  <c r="H7" i="5" l="1"/>
  <c r="J7" i="5" s="1"/>
  <c r="S7" i="5"/>
  <c r="K10" i="5"/>
  <c r="L10" i="5" s="1"/>
  <c r="N13" i="5"/>
  <c r="K11" i="5"/>
  <c r="L11" i="5" s="1"/>
  <c r="O13" i="5"/>
  <c r="H8" i="5"/>
  <c r="J8" i="5" s="1"/>
  <c r="H9" i="5"/>
  <c r="J9" i="5" s="1"/>
  <c r="K7" i="5"/>
  <c r="L7" i="5" s="1"/>
  <c r="K8" i="5"/>
  <c r="L8" i="5" s="1"/>
  <c r="H10" i="5"/>
  <c r="J10" i="5" s="1"/>
  <c r="K9" i="5"/>
  <c r="L9" i="5" s="1"/>
  <c r="H11" i="5"/>
  <c r="J11" i="5" s="1"/>
  <c r="N11" i="5" s="1"/>
  <c r="N7" i="5"/>
  <c r="P7" i="5" s="1"/>
  <c r="N8" i="5"/>
  <c r="P8" i="5" s="1"/>
  <c r="N10" i="5" l="1"/>
  <c r="L12" i="5"/>
  <c r="L14" i="5" s="1"/>
  <c r="N9" i="5"/>
  <c r="Q9" i="5" s="1"/>
  <c r="R9" i="5" s="1"/>
  <c r="Q11" i="5"/>
  <c r="R11" i="5" s="1"/>
  <c r="P11" i="5"/>
  <c r="O11" i="5"/>
  <c r="Q7" i="5"/>
  <c r="O7" i="5"/>
  <c r="T7" i="5"/>
  <c r="R13" i="5" s="1"/>
  <c r="Q13" i="5"/>
  <c r="Q8" i="5"/>
  <c r="R8" i="5" s="1"/>
  <c r="O8" i="5"/>
  <c r="R7" i="5"/>
  <c r="Q10" i="5"/>
  <c r="R10" i="5" s="1"/>
  <c r="P10" i="5"/>
  <c r="O10" i="5"/>
  <c r="O9" i="5" l="1"/>
  <c r="O12" i="5" s="1"/>
  <c r="E17" i="3" s="1"/>
  <c r="P9" i="5"/>
  <c r="P12" i="5" s="1"/>
  <c r="P14" i="5" s="1"/>
  <c r="N12" i="5"/>
  <c r="E16" i="3" s="1"/>
  <c r="N14" i="5"/>
  <c r="Q12" i="5"/>
  <c r="Q14" i="5" s="1"/>
  <c r="R12" i="5"/>
  <c r="E18" i="3" l="1"/>
  <c r="R14" i="5"/>
  <c r="U7" i="5"/>
  <c r="E19" i="3" s="1"/>
</calcChain>
</file>

<file path=xl/sharedStrings.xml><?xml version="1.0" encoding="utf-8"?>
<sst xmlns="http://schemas.openxmlformats.org/spreadsheetml/2006/main" count="298" uniqueCount="81">
  <si>
    <t>Red Cedar Forage Loss Calculator</t>
  </si>
  <si>
    <t>&gt;30</t>
  </si>
  <si>
    <t>5-10</t>
  </si>
  <si>
    <t>10-15</t>
  </si>
  <si>
    <t>15-20</t>
  </si>
  <si>
    <t>20-30</t>
  </si>
  <si>
    <t>Percent of trees of each diameter (feet)</t>
  </si>
  <si>
    <t>Estimated total number of trees/acre</t>
  </si>
  <si>
    <t>Estimated total biomass production (lbs)</t>
  </si>
  <si>
    <t>Total acres in paddock</t>
  </si>
  <si>
    <t>Estimated tree cover and biomass production:</t>
  </si>
  <si>
    <t>Loss of biomass/acre</t>
  </si>
  <si>
    <t>Loss of biomass/paddock</t>
  </si>
  <si>
    <t>Potential biomass/acre</t>
  </si>
  <si>
    <t>Percent loss of biomass production</t>
  </si>
  <si>
    <t>Reduction in cow/calf pairs supported</t>
  </si>
  <si>
    <t>in a 6 month grazing season</t>
  </si>
  <si>
    <t>INPUT</t>
  </si>
  <si>
    <t>CALCULATIONS AND TRANSFORMATIONS</t>
  </si>
  <si>
    <t>OUTPUT</t>
  </si>
  <si>
    <t>canopy</t>
  </si>
  <si>
    <t>potential</t>
  </si>
  <si>
    <t>formula</t>
  </si>
  <si>
    <t>potential loss</t>
  </si>
  <si>
    <t>CHECK</t>
  </si>
  <si>
    <t>OUTPUT 1</t>
  </si>
  <si>
    <t>OUTPUT 2</t>
  </si>
  <si>
    <t>OUTPUT 3</t>
  </si>
  <si>
    <t>OUTPUT 4</t>
  </si>
  <si>
    <t>OUTPUT 5</t>
  </si>
  <si>
    <t>OUTPUT 6</t>
  </si>
  <si>
    <t xml:space="preserve">% canopy diameter </t>
  </si>
  <si>
    <t xml:space="preserve">ave. class </t>
  </si>
  <si>
    <t>ave. tree</t>
  </si>
  <si>
    <t>acres</t>
  </si>
  <si>
    <t>biomass lbs/acre</t>
  </si>
  <si>
    <t>% biomass loss</t>
  </si>
  <si>
    <t># trees</t>
  </si>
  <si>
    <t>% acres covered</t>
  </si>
  <si>
    <t>biomass loss</t>
  </si>
  <si>
    <t>AUMs lost</t>
  </si>
  <si>
    <t>AUM loss</t>
  </si>
  <si>
    <t>potential AUMs</t>
  </si>
  <si>
    <t>of each class (ft.)</t>
  </si>
  <si>
    <t>diameter (ft.)</t>
  </si>
  <si>
    <r>
      <t>area (ft.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)</t>
    </r>
  </si>
  <si>
    <t>/tree diameter</t>
  </si>
  <si>
    <t>lbs/acre/tree</t>
  </si>
  <si>
    <t>/acre</t>
  </si>
  <si>
    <t>by canopy</t>
  </si>
  <si>
    <t>lbs/acre</t>
  </si>
  <si>
    <t>lbs/paddock</t>
  </si>
  <si>
    <t>/paddock</t>
  </si>
  <si>
    <t>/pair/season</t>
  </si>
  <si>
    <t>number of trees</t>
  </si>
  <si>
    <t>cannot exceed</t>
  </si>
  <si>
    <t>per acre</t>
  </si>
  <si>
    <t>Use a regression for each canopy diameter to obtain % reduction in biomass</t>
  </si>
  <si>
    <t>biomass</t>
  </si>
  <si>
    <t>per acre (lbs.)</t>
  </si>
  <si>
    <t>Souce: Doug Spencer November 21, 2024 email</t>
  </si>
  <si>
    <t>per paddock</t>
  </si>
  <si>
    <t>Equation relating tree canopy diameter (feet) to % biomass production loss (pounds)</t>
  </si>
  <si>
    <t>x</t>
  </si>
  <si>
    <t xml:space="preserve">forage loss = (-4.5966) + [(3.2312)(canopy diameter)] </t>
  </si>
  <si>
    <t xml:space="preserve">1 square foot = </t>
  </si>
  <si>
    <t>AUM = [total production (air dry)-redcedar production loss] *90% availability *25% harvest efficienty /912 lbs air dried forage per AUM</t>
  </si>
  <si>
    <t xml:space="preserve">AUM total biomass (acre) =  total production air dry*90% availability *25% harvest efficienty /912 lbs air dried forage per AUM </t>
  </si>
  <si>
    <t xml:space="preserve">AUM redcedar loss (acre) = redcedar biomass loss *90% availability *25% harvest efficienty /912 lbs air dried forage per AUM </t>
  </si>
  <si>
    <t>Cow/calf loss (paddock) = AUMs lost per paddock /6 month grazing period /1.3 AUM per cow-calf pair</t>
  </si>
  <si>
    <t>Loss of biomass/paddock (lbs)</t>
  </si>
  <si>
    <t>%</t>
  </si>
  <si>
    <t>lbs</t>
  </si>
  <si>
    <t>Use aveage canopy diameter to obtain % reduction in biomass</t>
  </si>
  <si>
    <t>Estimated forage and grazing losses:</t>
  </si>
  <si>
    <t>Fill this section with estimates.</t>
  </si>
  <si>
    <t>Estimated total number of trees</t>
  </si>
  <si>
    <t>trees/acre</t>
  </si>
  <si>
    <t>Estimated biomass production</t>
  </si>
  <si>
    <t>Check</t>
  </si>
  <si>
    <t>Adjust to site potential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</si>
</sst>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vertAlign val="superscript"/>
      <sz val="10"/>
      <name val="Arial"/>
      <family val="2"/>
    </font>
    <font>
      <sz val="10"/>
      <color indexed="1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79">
    <xf numFmtId="0" fontId="0" fillId="0" borderId="0" xfId="0"/>
    <xf numFmtId="9" fontId="0" fillId="0" borderId="0" xfId="0" applyNumberFormat="1"/>
    <xf numFmtId="0" fontId="0" fillId="0" borderId="1" xfId="0" applyBorder="1"/>
    <xf numFmtId="9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0" fillId="2" borderId="0" xfId="0" applyFill="1"/>
    <xf numFmtId="0" fontId="4" fillId="3" borderId="0" xfId="1" applyFill="1"/>
    <xf numFmtId="0" fontId="4" fillId="0" borderId="0" xfId="1"/>
    <xf numFmtId="0" fontId="5" fillId="3" borderId="0" xfId="1" applyFont="1" applyFill="1"/>
    <xf numFmtId="0" fontId="5" fillId="0" borderId="0" xfId="1" applyFont="1"/>
    <xf numFmtId="0" fontId="6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3" borderId="0" xfId="1" applyFont="1" applyFill="1"/>
    <xf numFmtId="0" fontId="7" fillId="3" borderId="0" xfId="1" applyFont="1" applyFill="1" applyAlignment="1">
      <alignment horizontal="center"/>
    </xf>
    <xf numFmtId="0" fontId="7" fillId="0" borderId="5" xfId="1" applyFont="1" applyBorder="1" applyAlignment="1">
      <alignment horizontal="center"/>
    </xf>
    <xf numFmtId="49" fontId="4" fillId="0" borderId="0" xfId="1" applyNumberFormat="1" applyAlignment="1">
      <alignment horizontal="right"/>
    </xf>
    <xf numFmtId="0" fontId="4" fillId="4" borderId="1" xfId="1" applyFill="1" applyBorder="1"/>
    <xf numFmtId="2" fontId="4" fillId="0" borderId="0" xfId="1" applyNumberFormat="1"/>
    <xf numFmtId="164" fontId="4" fillId="5" borderId="0" xfId="1" applyNumberFormat="1" applyFill="1"/>
    <xf numFmtId="164" fontId="4" fillId="0" borderId="0" xfId="1" applyNumberFormat="1"/>
    <xf numFmtId="164" fontId="4" fillId="3" borderId="0" xfId="1" applyNumberFormat="1" applyFill="1"/>
    <xf numFmtId="2" fontId="4" fillId="0" borderId="6" xfId="1" applyNumberFormat="1" applyBorder="1"/>
    <xf numFmtId="164" fontId="4" fillId="0" borderId="6" xfId="1" applyNumberFormat="1" applyBorder="1"/>
    <xf numFmtId="2" fontId="7" fillId="0" borderId="0" xfId="1" applyNumberFormat="1" applyFont="1"/>
    <xf numFmtId="164" fontId="4" fillId="6" borderId="0" xfId="1" applyNumberFormat="1" applyFill="1"/>
    <xf numFmtId="2" fontId="4" fillId="6" borderId="0" xfId="1" applyNumberFormat="1" applyFill="1"/>
    <xf numFmtId="0" fontId="8" fillId="0" borderId="0" xfId="1" applyFont="1" applyAlignment="1">
      <alignment horizontal="right"/>
    </xf>
    <xf numFmtId="0" fontId="7" fillId="3" borderId="0" xfId="1" applyFont="1" applyFill="1" applyAlignment="1">
      <alignment horizontal="right"/>
    </xf>
    <xf numFmtId="164" fontId="8" fillId="0" borderId="0" xfId="1" applyNumberFormat="1" applyFont="1" applyAlignment="1">
      <alignment horizontal="right"/>
    </xf>
    <xf numFmtId="2" fontId="8" fillId="0" borderId="0" xfId="1" applyNumberFormat="1" applyFont="1" applyAlignment="1">
      <alignment horizontal="right"/>
    </xf>
    <xf numFmtId="0" fontId="10" fillId="0" borderId="0" xfId="1" applyFont="1"/>
    <xf numFmtId="0" fontId="10" fillId="3" borderId="0" xfId="1" applyFont="1" applyFill="1"/>
    <xf numFmtId="0" fontId="4" fillId="7" borderId="1" xfId="1" applyFill="1" applyBorder="1"/>
    <xf numFmtId="0" fontId="7" fillId="0" borderId="0" xfId="1" applyFont="1"/>
    <xf numFmtId="0" fontId="4" fillId="8" borderId="1" xfId="1" applyFill="1" applyBorder="1"/>
    <xf numFmtId="0" fontId="4" fillId="9" borderId="1" xfId="1" applyFill="1" applyBorder="1"/>
    <xf numFmtId="1" fontId="0" fillId="0" borderId="1" xfId="0" applyNumberFormat="1" applyBorder="1"/>
    <xf numFmtId="164" fontId="0" fillId="0" borderId="1" xfId="0" applyNumberFormat="1" applyBorder="1"/>
    <xf numFmtId="0" fontId="0" fillId="0" borderId="4" xfId="0" applyBorder="1" applyAlignment="1"/>
    <xf numFmtId="0" fontId="0" fillId="0" borderId="2" xfId="0" applyBorder="1"/>
    <xf numFmtId="0" fontId="0" fillId="0" borderId="3" xfId="0" applyBorder="1"/>
    <xf numFmtId="0" fontId="4" fillId="4" borderId="1" xfId="1" applyNumberFormat="1" applyFill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10" borderId="1" xfId="0" applyFill="1" applyBorder="1"/>
    <xf numFmtId="0" fontId="0" fillId="10" borderId="4" xfId="0" applyNumberFormat="1" applyFill="1" applyBorder="1"/>
    <xf numFmtId="0" fontId="0" fillId="0" borderId="12" xfId="0" applyBorder="1"/>
    <xf numFmtId="0" fontId="0" fillId="0" borderId="8" xfId="0" applyBorder="1" applyAlignment="1"/>
    <xf numFmtId="49" fontId="0" fillId="0" borderId="4" xfId="0" applyNumberFormat="1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11" xfId="0" applyNumberFormat="1" applyBorder="1" applyAlignment="1">
      <alignment horizontal="right"/>
    </xf>
    <xf numFmtId="9" fontId="1" fillId="0" borderId="0" xfId="0" applyNumberFormat="1" applyFont="1"/>
    <xf numFmtId="0" fontId="0" fillId="10" borderId="13" xfId="0" applyNumberFormat="1" applyFill="1" applyBorder="1"/>
    <xf numFmtId="0" fontId="0" fillId="0" borderId="11" xfId="0" applyNumberFormat="1" applyFill="1" applyBorder="1"/>
    <xf numFmtId="0" fontId="0" fillId="10" borderId="0" xfId="0" applyFill="1"/>
    <xf numFmtId="0" fontId="0" fillId="0" borderId="7" xfId="0" applyNumberFormat="1" applyBorder="1"/>
    <xf numFmtId="0" fontId="0" fillId="10" borderId="14" xfId="0" applyNumberFormat="1" applyFill="1" applyBorder="1"/>
    <xf numFmtId="9" fontId="0" fillId="10" borderId="11" xfId="0" applyNumberFormat="1" applyFill="1" applyBorder="1"/>
    <xf numFmtId="9" fontId="0" fillId="10" borderId="4" xfId="0" applyNumberFormat="1" applyFill="1" applyBorder="1"/>
    <xf numFmtId="9" fontId="0" fillId="0" borderId="4" xfId="0" applyNumberFormat="1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11" borderId="1" xfId="0" applyFill="1" applyBorder="1"/>
  </cellXfs>
  <cellStyles count="2">
    <cellStyle name="Normal" xfId="0" builtinId="0"/>
    <cellStyle name="Normal 2" xfId="1" xr:uid="{77696822-703A-48CC-8A7C-E73ACE7782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17237</xdr:colOff>
      <xdr:row>14</xdr:row>
      <xdr:rowOff>27667</xdr:rowOff>
    </xdr:from>
    <xdr:to>
      <xdr:col>9</xdr:col>
      <xdr:colOff>388712</xdr:colOff>
      <xdr:row>15</xdr:row>
      <xdr:rowOff>34017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CC566013-8954-4A5B-882C-A22098B581E9}"/>
            </a:ext>
          </a:extLst>
        </xdr:cNvPr>
        <xdr:cNvSpPr>
          <a:spLocks noChangeArrowheads="1"/>
        </xdr:cNvSpPr>
      </xdr:nvSpPr>
      <xdr:spPr bwMode="auto">
        <a:xfrm>
          <a:off x="1865087" y="2399392"/>
          <a:ext cx="4895850" cy="168275"/>
        </a:xfrm>
        <a:prstGeom prst="rect">
          <a:avLst/>
        </a:prstGeom>
        <a:solidFill>
          <a:srgbClr val="800080">
            <a:alpha val="25098"/>
          </a:srgbClr>
        </a:solidFill>
        <a:ln w="19050">
          <a:solidFill>
            <a:srgbClr val="8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2</xdr:col>
      <xdr:colOff>1</xdr:colOff>
      <xdr:row>25</xdr:row>
      <xdr:rowOff>45357</xdr:rowOff>
    </xdr:from>
    <xdr:to>
      <xdr:col>9</xdr:col>
      <xdr:colOff>771072</xdr:colOff>
      <xdr:row>26</xdr:row>
      <xdr:rowOff>176440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81C4E02-C4DA-4F55-8621-86D0133DF729}"/>
            </a:ext>
          </a:extLst>
        </xdr:cNvPr>
        <xdr:cNvSpPr>
          <a:spLocks noChangeArrowheads="1"/>
        </xdr:cNvSpPr>
      </xdr:nvSpPr>
      <xdr:spPr bwMode="auto">
        <a:xfrm>
          <a:off x="542926" y="4255407"/>
          <a:ext cx="6600371" cy="321583"/>
        </a:xfrm>
        <a:prstGeom prst="rect">
          <a:avLst/>
        </a:prstGeom>
        <a:solidFill>
          <a:srgbClr val="800080">
            <a:alpha val="25098"/>
          </a:srgbClr>
        </a:solidFill>
        <a:ln w="19050">
          <a:solidFill>
            <a:srgbClr val="8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119290</xdr:colOff>
      <xdr:row>14</xdr:row>
      <xdr:rowOff>16328</xdr:rowOff>
    </xdr:from>
    <xdr:to>
      <xdr:col>9</xdr:col>
      <xdr:colOff>343354</xdr:colOff>
      <xdr:row>15</xdr:row>
      <xdr:rowOff>22678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416E52CD-D665-44F2-88F7-A0A6696F1248}"/>
            </a:ext>
          </a:extLst>
        </xdr:cNvPr>
        <xdr:cNvSpPr>
          <a:spLocks noChangeArrowheads="1"/>
        </xdr:cNvSpPr>
      </xdr:nvSpPr>
      <xdr:spPr bwMode="auto">
        <a:xfrm>
          <a:off x="1824265" y="2388053"/>
          <a:ext cx="4757964" cy="168275"/>
        </a:xfrm>
        <a:prstGeom prst="rect">
          <a:avLst/>
        </a:prstGeom>
        <a:solidFill>
          <a:srgbClr val="800080">
            <a:alpha val="25098"/>
          </a:srgbClr>
        </a:solidFill>
        <a:ln w="19050">
          <a:solidFill>
            <a:srgbClr val="8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119290</xdr:colOff>
      <xdr:row>14</xdr:row>
      <xdr:rowOff>16328</xdr:rowOff>
    </xdr:from>
    <xdr:to>
      <xdr:col>9</xdr:col>
      <xdr:colOff>343354</xdr:colOff>
      <xdr:row>15</xdr:row>
      <xdr:rowOff>22678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7CF98C9-B1F1-4900-95C8-F0FDA3F4B7DB}"/>
            </a:ext>
          </a:extLst>
        </xdr:cNvPr>
        <xdr:cNvSpPr>
          <a:spLocks noChangeArrowheads="1"/>
        </xdr:cNvSpPr>
      </xdr:nvSpPr>
      <xdr:spPr bwMode="auto">
        <a:xfrm>
          <a:off x="1824265" y="2388053"/>
          <a:ext cx="4757964" cy="168275"/>
        </a:xfrm>
        <a:prstGeom prst="rect">
          <a:avLst/>
        </a:prstGeom>
        <a:solidFill>
          <a:srgbClr val="800080">
            <a:alpha val="25098"/>
          </a:srgbClr>
        </a:solidFill>
        <a:ln w="19050">
          <a:solidFill>
            <a:srgbClr val="80008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baldwin/Desktop/Special%20Projects/Brush%20and%20Fire%20Waconda%20weeds/Redcedar%20calculator/New%202024/Tim's%20data%20and%20vinal%20worksheet%20calculations/Flint%20Hills%20calculation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baldwin/Desktop/Special%20Projects/Brush%20and%20Fire%20Waconda%20weeds/Redcedar%20calculator/New%202024/Tim's%20data%20and%20vinal%20worksheet%20calculations/Smoky%20Hills%20calculation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rolbaldwin/Desktop/Special%20Projects/Brush%20and%20Fire%20Waconda%20weeds/Redcedar%20calculator/New%202024/Tim's%20data%20and%20vinal%20worksheet%20calculations/Gyp%20Hills%20calcul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Flint Hills"/>
      <sheetName val="output Flint Hills"/>
      <sheetName val="Calculations Flint Hills"/>
      <sheetName val="regress Flint Hills (Corrected)"/>
    </sheetNames>
    <sheetDataSet>
      <sheetData sheetId="0">
        <row r="13">
          <cell r="D13">
            <v>30</v>
          </cell>
          <cell r="I13">
            <v>80</v>
          </cell>
        </row>
        <row r="15">
          <cell r="I15">
            <v>5000</v>
          </cell>
        </row>
        <row r="17">
          <cell r="I17">
            <v>160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Smoky Hills"/>
      <sheetName val="output Smoky Hills"/>
      <sheetName val="Calculations Smoky Hills"/>
      <sheetName val="regression Smoky Hills"/>
    </sheetNames>
    <sheetDataSet>
      <sheetData sheetId="0">
        <row r="13">
          <cell r="D13">
            <v>30</v>
          </cell>
          <cell r="I13">
            <v>80</v>
          </cell>
        </row>
        <row r="14">
          <cell r="D14">
            <v>50</v>
          </cell>
        </row>
        <row r="15">
          <cell r="D15">
            <v>20</v>
          </cell>
          <cell r="I15">
            <v>4000</v>
          </cell>
        </row>
        <row r="16">
          <cell r="D16">
            <v>0</v>
          </cell>
        </row>
        <row r="17">
          <cell r="D17">
            <v>0</v>
          </cell>
          <cell r="I17">
            <v>160</v>
          </cell>
        </row>
      </sheetData>
      <sheetData sheetId="1" refreshError="1"/>
      <sheetData sheetId="2" refreshError="1"/>
      <sheetData sheetId="3">
        <row r="22">
          <cell r="G22">
            <v>41.797655000000006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Gyp Hills"/>
      <sheetName val="output Gyp Hills"/>
      <sheetName val="Calculations Gyp Hills"/>
      <sheetName val="regression Gyp Hills"/>
    </sheetNames>
    <sheetDataSet>
      <sheetData sheetId="0">
        <row r="13">
          <cell r="D13">
            <v>30</v>
          </cell>
          <cell r="I13">
            <v>80</v>
          </cell>
        </row>
        <row r="15">
          <cell r="D15">
            <v>20</v>
          </cell>
          <cell r="I15">
            <v>4279</v>
          </cell>
        </row>
        <row r="16">
          <cell r="D16">
            <v>0</v>
          </cell>
        </row>
        <row r="17">
          <cell r="D17">
            <v>0</v>
          </cell>
          <cell r="I17">
            <v>160</v>
          </cell>
        </row>
      </sheetData>
      <sheetData sheetId="1" refreshError="1"/>
      <sheetData sheetId="2" refreshError="1"/>
      <sheetData sheetId="3">
        <row r="20">
          <cell r="G20">
            <v>63.739855555555565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2D73E-465A-41CF-8396-3C2423FF3D46}">
  <dimension ref="A1:K19"/>
  <sheetViews>
    <sheetView workbookViewId="0">
      <selection activeCell="F15" sqref="F15:F19"/>
    </sheetView>
  </sheetViews>
  <sheetFormatPr defaultRowHeight="15" x14ac:dyDescent="0.25"/>
  <cols>
    <col min="4" max="4" width="10.85546875" customWidth="1"/>
  </cols>
  <sheetData>
    <row r="1" spans="1:11" ht="25.5" customHeight="1" x14ac:dyDescent="0.5">
      <c r="A1" s="8" t="s">
        <v>0</v>
      </c>
      <c r="B1" s="9"/>
      <c r="C1" s="9"/>
      <c r="D1" s="9"/>
      <c r="E1" s="9"/>
      <c r="F1" s="9"/>
      <c r="G1" s="9"/>
    </row>
    <row r="2" spans="1:11" ht="25.5" customHeight="1" x14ac:dyDescent="0.3">
      <c r="A2" s="7" t="s">
        <v>10</v>
      </c>
    </row>
    <row r="3" spans="1:11" x14ac:dyDescent="0.25">
      <c r="A3" s="54" t="s">
        <v>6</v>
      </c>
      <c r="B3" s="54"/>
      <c r="C3" s="54"/>
      <c r="D3" s="55"/>
      <c r="E3" s="43"/>
      <c r="F3" s="63" t="s">
        <v>75</v>
      </c>
      <c r="G3" s="63"/>
      <c r="H3" s="63"/>
    </row>
    <row r="4" spans="1:11" x14ac:dyDescent="0.25">
      <c r="A4" s="44"/>
      <c r="B4" s="45"/>
      <c r="C4" s="45"/>
      <c r="D4" s="56" t="s">
        <v>2</v>
      </c>
      <c r="E4" s="53">
        <v>30</v>
      </c>
      <c r="F4" t="s">
        <v>71</v>
      </c>
    </row>
    <row r="5" spans="1:11" x14ac:dyDescent="0.25">
      <c r="A5" s="73"/>
      <c r="B5" s="74"/>
      <c r="C5" s="74"/>
      <c r="D5" s="56" t="s">
        <v>3</v>
      </c>
      <c r="E5" s="53">
        <v>50</v>
      </c>
      <c r="F5" t="s">
        <v>71</v>
      </c>
    </row>
    <row r="6" spans="1:11" x14ac:dyDescent="0.25">
      <c r="A6" s="73"/>
      <c r="B6" s="74"/>
      <c r="C6" s="74"/>
      <c r="D6" s="56" t="s">
        <v>4</v>
      </c>
      <c r="E6" s="53">
        <v>20</v>
      </c>
      <c r="F6" t="s">
        <v>71</v>
      </c>
    </row>
    <row r="7" spans="1:11" x14ac:dyDescent="0.25">
      <c r="A7" s="73"/>
      <c r="B7" s="74"/>
      <c r="C7" s="74"/>
      <c r="D7" s="56" t="s">
        <v>5</v>
      </c>
      <c r="E7" s="53">
        <v>0</v>
      </c>
      <c r="F7" t="s">
        <v>71</v>
      </c>
    </row>
    <row r="8" spans="1:11" ht="15.75" thickBot="1" x14ac:dyDescent="0.3">
      <c r="A8" s="73"/>
      <c r="B8" s="74"/>
      <c r="C8" s="74"/>
      <c r="D8" s="56" t="s">
        <v>1</v>
      </c>
      <c r="E8" s="61">
        <v>0</v>
      </c>
      <c r="F8" s="1" t="s">
        <v>71</v>
      </c>
    </row>
    <row r="9" spans="1:11" x14ac:dyDescent="0.25">
      <c r="A9" s="57"/>
      <c r="B9" s="58"/>
      <c r="C9" s="58"/>
      <c r="D9" s="59" t="s">
        <v>79</v>
      </c>
      <c r="E9" s="62">
        <f>SUM(E4:E8)</f>
        <v>100</v>
      </c>
      <c r="F9" s="60" t="str">
        <f>IF(E9=100,"","Must add up to 100")</f>
        <v/>
      </c>
    </row>
    <row r="10" spans="1:11" x14ac:dyDescent="0.25">
      <c r="A10" s="75" t="s">
        <v>76</v>
      </c>
      <c r="B10" s="76"/>
      <c r="C10" s="76"/>
      <c r="D10" s="77"/>
      <c r="E10" s="52">
        <v>80</v>
      </c>
      <c r="F10" t="s">
        <v>77</v>
      </c>
      <c r="I10" s="72"/>
      <c r="J10" s="72"/>
      <c r="K10" s="72"/>
    </row>
    <row r="11" spans="1:11" x14ac:dyDescent="0.25">
      <c r="A11" s="69" t="s">
        <v>78</v>
      </c>
      <c r="B11" s="70"/>
      <c r="C11" s="70"/>
      <c r="D11" s="71"/>
      <c r="E11" s="52">
        <v>5000</v>
      </c>
      <c r="F11" t="s">
        <v>50</v>
      </c>
      <c r="G11" t="s">
        <v>80</v>
      </c>
    </row>
    <row r="12" spans="1:11" x14ac:dyDescent="0.25">
      <c r="A12" s="69" t="s">
        <v>9</v>
      </c>
      <c r="B12" s="70"/>
      <c r="C12" s="70"/>
      <c r="D12" s="71"/>
      <c r="E12" s="52">
        <v>160</v>
      </c>
      <c r="F12" t="s">
        <v>34</v>
      </c>
    </row>
    <row r="13" spans="1:11" x14ac:dyDescent="0.25">
      <c r="A13" s="47"/>
      <c r="B13" s="47"/>
      <c r="C13" s="47"/>
      <c r="D13" s="47"/>
      <c r="E13" s="48"/>
    </row>
    <row r="14" spans="1:11" ht="24" customHeight="1" x14ac:dyDescent="0.3">
      <c r="A14" s="7" t="s">
        <v>74</v>
      </c>
    </row>
    <row r="15" spans="1:11" x14ac:dyDescent="0.25">
      <c r="A15" s="44" t="s">
        <v>13</v>
      </c>
      <c r="B15" s="45"/>
      <c r="C15" s="45"/>
      <c r="D15" s="51"/>
      <c r="E15" s="41">
        <f>'Calculations Flint Hills'!C19</f>
        <v>5000</v>
      </c>
      <c r="F15" t="s">
        <v>50</v>
      </c>
    </row>
    <row r="16" spans="1:11" x14ac:dyDescent="0.25">
      <c r="A16" s="44" t="s">
        <v>11</v>
      </c>
      <c r="B16" s="45"/>
      <c r="C16" s="45"/>
      <c r="D16" s="51"/>
      <c r="E16" s="41">
        <f>'Calculations Flint Hills'!N12</f>
        <v>455.05791036342919</v>
      </c>
      <c r="F16" t="s">
        <v>72</v>
      </c>
    </row>
    <row r="17" spans="1:6" x14ac:dyDescent="0.25">
      <c r="A17" s="44" t="s">
        <v>70</v>
      </c>
      <c r="B17" s="45"/>
      <c r="C17" s="45"/>
      <c r="D17" s="51"/>
      <c r="E17" s="41">
        <f>'Calculations Flint Hills'!O12</f>
        <v>72809.265658148681</v>
      </c>
      <c r="F17" t="s">
        <v>72</v>
      </c>
    </row>
    <row r="18" spans="1:6" x14ac:dyDescent="0.25">
      <c r="A18" s="44" t="s">
        <v>14</v>
      </c>
      <c r="B18" s="45"/>
      <c r="C18" s="45"/>
      <c r="D18" s="51"/>
      <c r="E18" s="3">
        <f>'Calculations Flint Hills'!P12</f>
        <v>9.1011582072685837E-2</v>
      </c>
    </row>
    <row r="19" spans="1:6" x14ac:dyDescent="0.25">
      <c r="A19" s="44" t="s">
        <v>15</v>
      </c>
      <c r="B19" s="45"/>
      <c r="C19" s="45"/>
      <c r="D19" s="51"/>
      <c r="E19" s="42">
        <f>'Calculations Flint Hills'!U7</f>
        <v>2.3029246475882044</v>
      </c>
      <c r="F19" t="s">
        <v>16</v>
      </c>
    </row>
  </sheetData>
  <mergeCells count="8">
    <mergeCell ref="A11:D11"/>
    <mergeCell ref="A12:D12"/>
    <mergeCell ref="I10:K10"/>
    <mergeCell ref="A5:C5"/>
    <mergeCell ref="A6:C6"/>
    <mergeCell ref="A7:C7"/>
    <mergeCell ref="A8:C8"/>
    <mergeCell ref="A10:D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2E097-E8AC-4770-8EB3-528057D4DD30}">
  <dimension ref="A1:V38"/>
  <sheetViews>
    <sheetView topLeftCell="A4" zoomScale="84" workbookViewId="0">
      <selection activeCell="C19" sqref="C19"/>
    </sheetView>
  </sheetViews>
  <sheetFormatPr defaultRowHeight="12.75" x14ac:dyDescent="0.2"/>
  <cols>
    <col min="1" max="1" width="2.140625" style="11" customWidth="1"/>
    <col min="2" max="2" width="6" style="11" customWidth="1"/>
    <col min="3" max="3" width="17.42578125" style="11" customWidth="1"/>
    <col min="4" max="4" width="2.140625" style="11" customWidth="1"/>
    <col min="5" max="5" width="13.42578125" style="11" customWidth="1"/>
    <col min="6" max="6" width="9.42578125" style="11" customWidth="1"/>
    <col min="7" max="7" width="13.5703125" style="11" customWidth="1"/>
    <col min="8" max="8" width="15.85546875" style="11" customWidth="1"/>
    <col min="9" max="9" width="15.5703125" style="11" customWidth="1"/>
    <col min="10" max="10" width="16" style="11" customWidth="1"/>
    <col min="11" max="11" width="7.42578125" style="11" customWidth="1"/>
    <col min="12" max="12" width="15.5703125" style="11" customWidth="1"/>
    <col min="13" max="13" width="2.140625" style="11" customWidth="1"/>
    <col min="14" max="15" width="12.42578125" style="11" bestFit="1" customWidth="1"/>
    <col min="16" max="16" width="14.5703125" style="11" bestFit="1" customWidth="1"/>
    <col min="17" max="17" width="12.5703125" style="11" bestFit="1" customWidth="1"/>
    <col min="18" max="18" width="10.140625" style="11" bestFit="1" customWidth="1"/>
    <col min="19" max="19" width="14.85546875" style="11" customWidth="1"/>
    <col min="20" max="20" width="14.42578125" style="11" customWidth="1"/>
    <col min="21" max="21" width="12.42578125" style="11" customWidth="1"/>
    <col min="22" max="22" width="2.140625" style="11" customWidth="1"/>
    <col min="23" max="256" width="9.140625" style="11"/>
    <col min="257" max="257" width="2.140625" style="11" customWidth="1"/>
    <col min="258" max="258" width="6" style="11" customWidth="1"/>
    <col min="259" max="259" width="17.42578125" style="11" customWidth="1"/>
    <col min="260" max="260" width="2.140625" style="11" customWidth="1"/>
    <col min="261" max="261" width="13.42578125" style="11" customWidth="1"/>
    <col min="262" max="262" width="9.42578125" style="11" customWidth="1"/>
    <col min="263" max="263" width="13.5703125" style="11" customWidth="1"/>
    <col min="264" max="264" width="15.85546875" style="11" customWidth="1"/>
    <col min="265" max="265" width="13.5703125" style="11" customWidth="1"/>
    <col min="266" max="266" width="16" style="11" customWidth="1"/>
    <col min="267" max="267" width="7.42578125" style="11" customWidth="1"/>
    <col min="268" max="268" width="15.5703125" style="11" customWidth="1"/>
    <col min="269" max="269" width="2.140625" style="11" customWidth="1"/>
    <col min="270" max="271" width="12.42578125" style="11" bestFit="1" customWidth="1"/>
    <col min="272" max="272" width="14.5703125" style="11" bestFit="1" customWidth="1"/>
    <col min="273" max="273" width="12.5703125" style="11" bestFit="1" customWidth="1"/>
    <col min="274" max="274" width="10.140625" style="11" bestFit="1" customWidth="1"/>
    <col min="275" max="275" width="14.85546875" style="11" customWidth="1"/>
    <col min="276" max="276" width="14.42578125" style="11" customWidth="1"/>
    <col min="277" max="277" width="12.42578125" style="11" customWidth="1"/>
    <col min="278" max="278" width="2.140625" style="11" customWidth="1"/>
    <col min="279" max="512" width="9.140625" style="11"/>
    <col min="513" max="513" width="2.140625" style="11" customWidth="1"/>
    <col min="514" max="514" width="6" style="11" customWidth="1"/>
    <col min="515" max="515" width="17.42578125" style="11" customWidth="1"/>
    <col min="516" max="516" width="2.140625" style="11" customWidth="1"/>
    <col min="517" max="517" width="13.42578125" style="11" customWidth="1"/>
    <col min="518" max="518" width="9.42578125" style="11" customWidth="1"/>
    <col min="519" max="519" width="13.5703125" style="11" customWidth="1"/>
    <col min="520" max="520" width="15.85546875" style="11" customWidth="1"/>
    <col min="521" max="521" width="13.5703125" style="11" customWidth="1"/>
    <col min="522" max="522" width="16" style="11" customWidth="1"/>
    <col min="523" max="523" width="7.42578125" style="11" customWidth="1"/>
    <col min="524" max="524" width="15.5703125" style="11" customWidth="1"/>
    <col min="525" max="525" width="2.140625" style="11" customWidth="1"/>
    <col min="526" max="527" width="12.42578125" style="11" bestFit="1" customWidth="1"/>
    <col min="528" max="528" width="14.5703125" style="11" bestFit="1" customWidth="1"/>
    <col min="529" max="529" width="12.5703125" style="11" bestFit="1" customWidth="1"/>
    <col min="530" max="530" width="10.140625" style="11" bestFit="1" customWidth="1"/>
    <col min="531" max="531" width="14.85546875" style="11" customWidth="1"/>
    <col min="532" max="532" width="14.42578125" style="11" customWidth="1"/>
    <col min="533" max="533" width="12.42578125" style="11" customWidth="1"/>
    <col min="534" max="534" width="2.140625" style="11" customWidth="1"/>
    <col min="535" max="768" width="9.140625" style="11"/>
    <col min="769" max="769" width="2.140625" style="11" customWidth="1"/>
    <col min="770" max="770" width="6" style="11" customWidth="1"/>
    <col min="771" max="771" width="17.42578125" style="11" customWidth="1"/>
    <col min="772" max="772" width="2.140625" style="11" customWidth="1"/>
    <col min="773" max="773" width="13.42578125" style="11" customWidth="1"/>
    <col min="774" max="774" width="9.42578125" style="11" customWidth="1"/>
    <col min="775" max="775" width="13.5703125" style="11" customWidth="1"/>
    <col min="776" max="776" width="15.85546875" style="11" customWidth="1"/>
    <col min="777" max="777" width="13.5703125" style="11" customWidth="1"/>
    <col min="778" max="778" width="16" style="11" customWidth="1"/>
    <col min="779" max="779" width="7.42578125" style="11" customWidth="1"/>
    <col min="780" max="780" width="15.5703125" style="11" customWidth="1"/>
    <col min="781" max="781" width="2.140625" style="11" customWidth="1"/>
    <col min="782" max="783" width="12.42578125" style="11" bestFit="1" customWidth="1"/>
    <col min="784" max="784" width="14.5703125" style="11" bestFit="1" customWidth="1"/>
    <col min="785" max="785" width="12.5703125" style="11" bestFit="1" customWidth="1"/>
    <col min="786" max="786" width="10.140625" style="11" bestFit="1" customWidth="1"/>
    <col min="787" max="787" width="14.85546875" style="11" customWidth="1"/>
    <col min="788" max="788" width="14.42578125" style="11" customWidth="1"/>
    <col min="789" max="789" width="12.42578125" style="11" customWidth="1"/>
    <col min="790" max="790" width="2.140625" style="11" customWidth="1"/>
    <col min="791" max="1024" width="9.140625" style="11"/>
    <col min="1025" max="1025" width="2.140625" style="11" customWidth="1"/>
    <col min="1026" max="1026" width="6" style="11" customWidth="1"/>
    <col min="1027" max="1027" width="17.42578125" style="11" customWidth="1"/>
    <col min="1028" max="1028" width="2.140625" style="11" customWidth="1"/>
    <col min="1029" max="1029" width="13.42578125" style="11" customWidth="1"/>
    <col min="1030" max="1030" width="9.42578125" style="11" customWidth="1"/>
    <col min="1031" max="1031" width="13.5703125" style="11" customWidth="1"/>
    <col min="1032" max="1032" width="15.85546875" style="11" customWidth="1"/>
    <col min="1033" max="1033" width="13.5703125" style="11" customWidth="1"/>
    <col min="1034" max="1034" width="16" style="11" customWidth="1"/>
    <col min="1035" max="1035" width="7.42578125" style="11" customWidth="1"/>
    <col min="1036" max="1036" width="15.5703125" style="11" customWidth="1"/>
    <col min="1037" max="1037" width="2.140625" style="11" customWidth="1"/>
    <col min="1038" max="1039" width="12.42578125" style="11" bestFit="1" customWidth="1"/>
    <col min="1040" max="1040" width="14.5703125" style="11" bestFit="1" customWidth="1"/>
    <col min="1041" max="1041" width="12.5703125" style="11" bestFit="1" customWidth="1"/>
    <col min="1042" max="1042" width="10.140625" style="11" bestFit="1" customWidth="1"/>
    <col min="1043" max="1043" width="14.85546875" style="11" customWidth="1"/>
    <col min="1044" max="1044" width="14.42578125" style="11" customWidth="1"/>
    <col min="1045" max="1045" width="12.42578125" style="11" customWidth="1"/>
    <col min="1046" max="1046" width="2.140625" style="11" customWidth="1"/>
    <col min="1047" max="1280" width="9.140625" style="11"/>
    <col min="1281" max="1281" width="2.140625" style="11" customWidth="1"/>
    <col min="1282" max="1282" width="6" style="11" customWidth="1"/>
    <col min="1283" max="1283" width="17.42578125" style="11" customWidth="1"/>
    <col min="1284" max="1284" width="2.140625" style="11" customWidth="1"/>
    <col min="1285" max="1285" width="13.42578125" style="11" customWidth="1"/>
    <col min="1286" max="1286" width="9.42578125" style="11" customWidth="1"/>
    <col min="1287" max="1287" width="13.5703125" style="11" customWidth="1"/>
    <col min="1288" max="1288" width="15.85546875" style="11" customWidth="1"/>
    <col min="1289" max="1289" width="13.5703125" style="11" customWidth="1"/>
    <col min="1290" max="1290" width="16" style="11" customWidth="1"/>
    <col min="1291" max="1291" width="7.42578125" style="11" customWidth="1"/>
    <col min="1292" max="1292" width="15.5703125" style="11" customWidth="1"/>
    <col min="1293" max="1293" width="2.140625" style="11" customWidth="1"/>
    <col min="1294" max="1295" width="12.42578125" style="11" bestFit="1" customWidth="1"/>
    <col min="1296" max="1296" width="14.5703125" style="11" bestFit="1" customWidth="1"/>
    <col min="1297" max="1297" width="12.5703125" style="11" bestFit="1" customWidth="1"/>
    <col min="1298" max="1298" width="10.140625" style="11" bestFit="1" customWidth="1"/>
    <col min="1299" max="1299" width="14.85546875" style="11" customWidth="1"/>
    <col min="1300" max="1300" width="14.42578125" style="11" customWidth="1"/>
    <col min="1301" max="1301" width="12.42578125" style="11" customWidth="1"/>
    <col min="1302" max="1302" width="2.140625" style="11" customWidth="1"/>
    <col min="1303" max="1536" width="9.140625" style="11"/>
    <col min="1537" max="1537" width="2.140625" style="11" customWidth="1"/>
    <col min="1538" max="1538" width="6" style="11" customWidth="1"/>
    <col min="1539" max="1539" width="17.42578125" style="11" customWidth="1"/>
    <col min="1540" max="1540" width="2.140625" style="11" customWidth="1"/>
    <col min="1541" max="1541" width="13.42578125" style="11" customWidth="1"/>
    <col min="1542" max="1542" width="9.42578125" style="11" customWidth="1"/>
    <col min="1543" max="1543" width="13.5703125" style="11" customWidth="1"/>
    <col min="1544" max="1544" width="15.85546875" style="11" customWidth="1"/>
    <col min="1545" max="1545" width="13.5703125" style="11" customWidth="1"/>
    <col min="1546" max="1546" width="16" style="11" customWidth="1"/>
    <col min="1547" max="1547" width="7.42578125" style="11" customWidth="1"/>
    <col min="1548" max="1548" width="15.5703125" style="11" customWidth="1"/>
    <col min="1549" max="1549" width="2.140625" style="11" customWidth="1"/>
    <col min="1550" max="1551" width="12.42578125" style="11" bestFit="1" customWidth="1"/>
    <col min="1552" max="1552" width="14.5703125" style="11" bestFit="1" customWidth="1"/>
    <col min="1553" max="1553" width="12.5703125" style="11" bestFit="1" customWidth="1"/>
    <col min="1554" max="1554" width="10.140625" style="11" bestFit="1" customWidth="1"/>
    <col min="1555" max="1555" width="14.85546875" style="11" customWidth="1"/>
    <col min="1556" max="1556" width="14.42578125" style="11" customWidth="1"/>
    <col min="1557" max="1557" width="12.42578125" style="11" customWidth="1"/>
    <col min="1558" max="1558" width="2.140625" style="11" customWidth="1"/>
    <col min="1559" max="1792" width="9.140625" style="11"/>
    <col min="1793" max="1793" width="2.140625" style="11" customWidth="1"/>
    <col min="1794" max="1794" width="6" style="11" customWidth="1"/>
    <col min="1795" max="1795" width="17.42578125" style="11" customWidth="1"/>
    <col min="1796" max="1796" width="2.140625" style="11" customWidth="1"/>
    <col min="1797" max="1797" width="13.42578125" style="11" customWidth="1"/>
    <col min="1798" max="1798" width="9.42578125" style="11" customWidth="1"/>
    <col min="1799" max="1799" width="13.5703125" style="11" customWidth="1"/>
    <col min="1800" max="1800" width="15.85546875" style="11" customWidth="1"/>
    <col min="1801" max="1801" width="13.5703125" style="11" customWidth="1"/>
    <col min="1802" max="1802" width="16" style="11" customWidth="1"/>
    <col min="1803" max="1803" width="7.42578125" style="11" customWidth="1"/>
    <col min="1804" max="1804" width="15.5703125" style="11" customWidth="1"/>
    <col min="1805" max="1805" width="2.140625" style="11" customWidth="1"/>
    <col min="1806" max="1807" width="12.42578125" style="11" bestFit="1" customWidth="1"/>
    <col min="1808" max="1808" width="14.5703125" style="11" bestFit="1" customWidth="1"/>
    <col min="1809" max="1809" width="12.5703125" style="11" bestFit="1" customWidth="1"/>
    <col min="1810" max="1810" width="10.140625" style="11" bestFit="1" customWidth="1"/>
    <col min="1811" max="1811" width="14.85546875" style="11" customWidth="1"/>
    <col min="1812" max="1812" width="14.42578125" style="11" customWidth="1"/>
    <col min="1813" max="1813" width="12.42578125" style="11" customWidth="1"/>
    <col min="1814" max="1814" width="2.140625" style="11" customWidth="1"/>
    <col min="1815" max="2048" width="9.140625" style="11"/>
    <col min="2049" max="2049" width="2.140625" style="11" customWidth="1"/>
    <col min="2050" max="2050" width="6" style="11" customWidth="1"/>
    <col min="2051" max="2051" width="17.42578125" style="11" customWidth="1"/>
    <col min="2052" max="2052" width="2.140625" style="11" customWidth="1"/>
    <col min="2053" max="2053" width="13.42578125" style="11" customWidth="1"/>
    <col min="2054" max="2054" width="9.42578125" style="11" customWidth="1"/>
    <col min="2055" max="2055" width="13.5703125" style="11" customWidth="1"/>
    <col min="2056" max="2056" width="15.85546875" style="11" customWidth="1"/>
    <col min="2057" max="2057" width="13.5703125" style="11" customWidth="1"/>
    <col min="2058" max="2058" width="16" style="11" customWidth="1"/>
    <col min="2059" max="2059" width="7.42578125" style="11" customWidth="1"/>
    <col min="2060" max="2060" width="15.5703125" style="11" customWidth="1"/>
    <col min="2061" max="2061" width="2.140625" style="11" customWidth="1"/>
    <col min="2062" max="2063" width="12.42578125" style="11" bestFit="1" customWidth="1"/>
    <col min="2064" max="2064" width="14.5703125" style="11" bestFit="1" customWidth="1"/>
    <col min="2065" max="2065" width="12.5703125" style="11" bestFit="1" customWidth="1"/>
    <col min="2066" max="2066" width="10.140625" style="11" bestFit="1" customWidth="1"/>
    <col min="2067" max="2067" width="14.85546875" style="11" customWidth="1"/>
    <col min="2068" max="2068" width="14.42578125" style="11" customWidth="1"/>
    <col min="2069" max="2069" width="12.42578125" style="11" customWidth="1"/>
    <col min="2070" max="2070" width="2.140625" style="11" customWidth="1"/>
    <col min="2071" max="2304" width="9.140625" style="11"/>
    <col min="2305" max="2305" width="2.140625" style="11" customWidth="1"/>
    <col min="2306" max="2306" width="6" style="11" customWidth="1"/>
    <col min="2307" max="2307" width="17.42578125" style="11" customWidth="1"/>
    <col min="2308" max="2308" width="2.140625" style="11" customWidth="1"/>
    <col min="2309" max="2309" width="13.42578125" style="11" customWidth="1"/>
    <col min="2310" max="2310" width="9.42578125" style="11" customWidth="1"/>
    <col min="2311" max="2311" width="13.5703125" style="11" customWidth="1"/>
    <col min="2312" max="2312" width="15.85546875" style="11" customWidth="1"/>
    <col min="2313" max="2313" width="13.5703125" style="11" customWidth="1"/>
    <col min="2314" max="2314" width="16" style="11" customWidth="1"/>
    <col min="2315" max="2315" width="7.42578125" style="11" customWidth="1"/>
    <col min="2316" max="2316" width="15.5703125" style="11" customWidth="1"/>
    <col min="2317" max="2317" width="2.140625" style="11" customWidth="1"/>
    <col min="2318" max="2319" width="12.42578125" style="11" bestFit="1" customWidth="1"/>
    <col min="2320" max="2320" width="14.5703125" style="11" bestFit="1" customWidth="1"/>
    <col min="2321" max="2321" width="12.5703125" style="11" bestFit="1" customWidth="1"/>
    <col min="2322" max="2322" width="10.140625" style="11" bestFit="1" customWidth="1"/>
    <col min="2323" max="2323" width="14.85546875" style="11" customWidth="1"/>
    <col min="2324" max="2324" width="14.42578125" style="11" customWidth="1"/>
    <col min="2325" max="2325" width="12.42578125" style="11" customWidth="1"/>
    <col min="2326" max="2326" width="2.140625" style="11" customWidth="1"/>
    <col min="2327" max="2560" width="9.140625" style="11"/>
    <col min="2561" max="2561" width="2.140625" style="11" customWidth="1"/>
    <col min="2562" max="2562" width="6" style="11" customWidth="1"/>
    <col min="2563" max="2563" width="17.42578125" style="11" customWidth="1"/>
    <col min="2564" max="2564" width="2.140625" style="11" customWidth="1"/>
    <col min="2565" max="2565" width="13.42578125" style="11" customWidth="1"/>
    <col min="2566" max="2566" width="9.42578125" style="11" customWidth="1"/>
    <col min="2567" max="2567" width="13.5703125" style="11" customWidth="1"/>
    <col min="2568" max="2568" width="15.85546875" style="11" customWidth="1"/>
    <col min="2569" max="2569" width="13.5703125" style="11" customWidth="1"/>
    <col min="2570" max="2570" width="16" style="11" customWidth="1"/>
    <col min="2571" max="2571" width="7.42578125" style="11" customWidth="1"/>
    <col min="2572" max="2572" width="15.5703125" style="11" customWidth="1"/>
    <col min="2573" max="2573" width="2.140625" style="11" customWidth="1"/>
    <col min="2574" max="2575" width="12.42578125" style="11" bestFit="1" customWidth="1"/>
    <col min="2576" max="2576" width="14.5703125" style="11" bestFit="1" customWidth="1"/>
    <col min="2577" max="2577" width="12.5703125" style="11" bestFit="1" customWidth="1"/>
    <col min="2578" max="2578" width="10.140625" style="11" bestFit="1" customWidth="1"/>
    <col min="2579" max="2579" width="14.85546875" style="11" customWidth="1"/>
    <col min="2580" max="2580" width="14.42578125" style="11" customWidth="1"/>
    <col min="2581" max="2581" width="12.42578125" style="11" customWidth="1"/>
    <col min="2582" max="2582" width="2.140625" style="11" customWidth="1"/>
    <col min="2583" max="2816" width="9.140625" style="11"/>
    <col min="2817" max="2817" width="2.140625" style="11" customWidth="1"/>
    <col min="2818" max="2818" width="6" style="11" customWidth="1"/>
    <col min="2819" max="2819" width="17.42578125" style="11" customWidth="1"/>
    <col min="2820" max="2820" width="2.140625" style="11" customWidth="1"/>
    <col min="2821" max="2821" width="13.42578125" style="11" customWidth="1"/>
    <col min="2822" max="2822" width="9.42578125" style="11" customWidth="1"/>
    <col min="2823" max="2823" width="13.5703125" style="11" customWidth="1"/>
    <col min="2824" max="2824" width="15.85546875" style="11" customWidth="1"/>
    <col min="2825" max="2825" width="13.5703125" style="11" customWidth="1"/>
    <col min="2826" max="2826" width="16" style="11" customWidth="1"/>
    <col min="2827" max="2827" width="7.42578125" style="11" customWidth="1"/>
    <col min="2828" max="2828" width="15.5703125" style="11" customWidth="1"/>
    <col min="2829" max="2829" width="2.140625" style="11" customWidth="1"/>
    <col min="2830" max="2831" width="12.42578125" style="11" bestFit="1" customWidth="1"/>
    <col min="2832" max="2832" width="14.5703125" style="11" bestFit="1" customWidth="1"/>
    <col min="2833" max="2833" width="12.5703125" style="11" bestFit="1" customWidth="1"/>
    <col min="2834" max="2834" width="10.140625" style="11" bestFit="1" customWidth="1"/>
    <col min="2835" max="2835" width="14.85546875" style="11" customWidth="1"/>
    <col min="2836" max="2836" width="14.42578125" style="11" customWidth="1"/>
    <col min="2837" max="2837" width="12.42578125" style="11" customWidth="1"/>
    <col min="2838" max="2838" width="2.140625" style="11" customWidth="1"/>
    <col min="2839" max="3072" width="9.140625" style="11"/>
    <col min="3073" max="3073" width="2.140625" style="11" customWidth="1"/>
    <col min="3074" max="3074" width="6" style="11" customWidth="1"/>
    <col min="3075" max="3075" width="17.42578125" style="11" customWidth="1"/>
    <col min="3076" max="3076" width="2.140625" style="11" customWidth="1"/>
    <col min="3077" max="3077" width="13.42578125" style="11" customWidth="1"/>
    <col min="3078" max="3078" width="9.42578125" style="11" customWidth="1"/>
    <col min="3079" max="3079" width="13.5703125" style="11" customWidth="1"/>
    <col min="3080" max="3080" width="15.85546875" style="11" customWidth="1"/>
    <col min="3081" max="3081" width="13.5703125" style="11" customWidth="1"/>
    <col min="3082" max="3082" width="16" style="11" customWidth="1"/>
    <col min="3083" max="3083" width="7.42578125" style="11" customWidth="1"/>
    <col min="3084" max="3084" width="15.5703125" style="11" customWidth="1"/>
    <col min="3085" max="3085" width="2.140625" style="11" customWidth="1"/>
    <col min="3086" max="3087" width="12.42578125" style="11" bestFit="1" customWidth="1"/>
    <col min="3088" max="3088" width="14.5703125" style="11" bestFit="1" customWidth="1"/>
    <col min="3089" max="3089" width="12.5703125" style="11" bestFit="1" customWidth="1"/>
    <col min="3090" max="3090" width="10.140625" style="11" bestFit="1" customWidth="1"/>
    <col min="3091" max="3091" width="14.85546875" style="11" customWidth="1"/>
    <col min="3092" max="3092" width="14.42578125" style="11" customWidth="1"/>
    <col min="3093" max="3093" width="12.42578125" style="11" customWidth="1"/>
    <col min="3094" max="3094" width="2.140625" style="11" customWidth="1"/>
    <col min="3095" max="3328" width="9.140625" style="11"/>
    <col min="3329" max="3329" width="2.140625" style="11" customWidth="1"/>
    <col min="3330" max="3330" width="6" style="11" customWidth="1"/>
    <col min="3331" max="3331" width="17.42578125" style="11" customWidth="1"/>
    <col min="3332" max="3332" width="2.140625" style="11" customWidth="1"/>
    <col min="3333" max="3333" width="13.42578125" style="11" customWidth="1"/>
    <col min="3334" max="3334" width="9.42578125" style="11" customWidth="1"/>
    <col min="3335" max="3335" width="13.5703125" style="11" customWidth="1"/>
    <col min="3336" max="3336" width="15.85546875" style="11" customWidth="1"/>
    <col min="3337" max="3337" width="13.5703125" style="11" customWidth="1"/>
    <col min="3338" max="3338" width="16" style="11" customWidth="1"/>
    <col min="3339" max="3339" width="7.42578125" style="11" customWidth="1"/>
    <col min="3340" max="3340" width="15.5703125" style="11" customWidth="1"/>
    <col min="3341" max="3341" width="2.140625" style="11" customWidth="1"/>
    <col min="3342" max="3343" width="12.42578125" style="11" bestFit="1" customWidth="1"/>
    <col min="3344" max="3344" width="14.5703125" style="11" bestFit="1" customWidth="1"/>
    <col min="3345" max="3345" width="12.5703125" style="11" bestFit="1" customWidth="1"/>
    <col min="3346" max="3346" width="10.140625" style="11" bestFit="1" customWidth="1"/>
    <col min="3347" max="3347" width="14.85546875" style="11" customWidth="1"/>
    <col min="3348" max="3348" width="14.42578125" style="11" customWidth="1"/>
    <col min="3349" max="3349" width="12.42578125" style="11" customWidth="1"/>
    <col min="3350" max="3350" width="2.140625" style="11" customWidth="1"/>
    <col min="3351" max="3584" width="9.140625" style="11"/>
    <col min="3585" max="3585" width="2.140625" style="11" customWidth="1"/>
    <col min="3586" max="3586" width="6" style="11" customWidth="1"/>
    <col min="3587" max="3587" width="17.42578125" style="11" customWidth="1"/>
    <col min="3588" max="3588" width="2.140625" style="11" customWidth="1"/>
    <col min="3589" max="3589" width="13.42578125" style="11" customWidth="1"/>
    <col min="3590" max="3590" width="9.42578125" style="11" customWidth="1"/>
    <col min="3591" max="3591" width="13.5703125" style="11" customWidth="1"/>
    <col min="3592" max="3592" width="15.85546875" style="11" customWidth="1"/>
    <col min="3593" max="3593" width="13.5703125" style="11" customWidth="1"/>
    <col min="3594" max="3594" width="16" style="11" customWidth="1"/>
    <col min="3595" max="3595" width="7.42578125" style="11" customWidth="1"/>
    <col min="3596" max="3596" width="15.5703125" style="11" customWidth="1"/>
    <col min="3597" max="3597" width="2.140625" style="11" customWidth="1"/>
    <col min="3598" max="3599" width="12.42578125" style="11" bestFit="1" customWidth="1"/>
    <col min="3600" max="3600" width="14.5703125" style="11" bestFit="1" customWidth="1"/>
    <col min="3601" max="3601" width="12.5703125" style="11" bestFit="1" customWidth="1"/>
    <col min="3602" max="3602" width="10.140625" style="11" bestFit="1" customWidth="1"/>
    <col min="3603" max="3603" width="14.85546875" style="11" customWidth="1"/>
    <col min="3604" max="3604" width="14.42578125" style="11" customWidth="1"/>
    <col min="3605" max="3605" width="12.42578125" style="11" customWidth="1"/>
    <col min="3606" max="3606" width="2.140625" style="11" customWidth="1"/>
    <col min="3607" max="3840" width="9.140625" style="11"/>
    <col min="3841" max="3841" width="2.140625" style="11" customWidth="1"/>
    <col min="3842" max="3842" width="6" style="11" customWidth="1"/>
    <col min="3843" max="3843" width="17.42578125" style="11" customWidth="1"/>
    <col min="3844" max="3844" width="2.140625" style="11" customWidth="1"/>
    <col min="3845" max="3845" width="13.42578125" style="11" customWidth="1"/>
    <col min="3846" max="3846" width="9.42578125" style="11" customWidth="1"/>
    <col min="3847" max="3847" width="13.5703125" style="11" customWidth="1"/>
    <col min="3848" max="3848" width="15.85546875" style="11" customWidth="1"/>
    <col min="3849" max="3849" width="13.5703125" style="11" customWidth="1"/>
    <col min="3850" max="3850" width="16" style="11" customWidth="1"/>
    <col min="3851" max="3851" width="7.42578125" style="11" customWidth="1"/>
    <col min="3852" max="3852" width="15.5703125" style="11" customWidth="1"/>
    <col min="3853" max="3853" width="2.140625" style="11" customWidth="1"/>
    <col min="3854" max="3855" width="12.42578125" style="11" bestFit="1" customWidth="1"/>
    <col min="3856" max="3856" width="14.5703125" style="11" bestFit="1" customWidth="1"/>
    <col min="3857" max="3857" width="12.5703125" style="11" bestFit="1" customWidth="1"/>
    <col min="3858" max="3858" width="10.140625" style="11" bestFit="1" customWidth="1"/>
    <col min="3859" max="3859" width="14.85546875" style="11" customWidth="1"/>
    <col min="3860" max="3860" width="14.42578125" style="11" customWidth="1"/>
    <col min="3861" max="3861" width="12.42578125" style="11" customWidth="1"/>
    <col min="3862" max="3862" width="2.140625" style="11" customWidth="1"/>
    <col min="3863" max="4096" width="9.140625" style="11"/>
    <col min="4097" max="4097" width="2.140625" style="11" customWidth="1"/>
    <col min="4098" max="4098" width="6" style="11" customWidth="1"/>
    <col min="4099" max="4099" width="17.42578125" style="11" customWidth="1"/>
    <col min="4100" max="4100" width="2.140625" style="11" customWidth="1"/>
    <col min="4101" max="4101" width="13.42578125" style="11" customWidth="1"/>
    <col min="4102" max="4102" width="9.42578125" style="11" customWidth="1"/>
    <col min="4103" max="4103" width="13.5703125" style="11" customWidth="1"/>
    <col min="4104" max="4104" width="15.85546875" style="11" customWidth="1"/>
    <col min="4105" max="4105" width="13.5703125" style="11" customWidth="1"/>
    <col min="4106" max="4106" width="16" style="11" customWidth="1"/>
    <col min="4107" max="4107" width="7.42578125" style="11" customWidth="1"/>
    <col min="4108" max="4108" width="15.5703125" style="11" customWidth="1"/>
    <col min="4109" max="4109" width="2.140625" style="11" customWidth="1"/>
    <col min="4110" max="4111" width="12.42578125" style="11" bestFit="1" customWidth="1"/>
    <col min="4112" max="4112" width="14.5703125" style="11" bestFit="1" customWidth="1"/>
    <col min="4113" max="4113" width="12.5703125" style="11" bestFit="1" customWidth="1"/>
    <col min="4114" max="4114" width="10.140625" style="11" bestFit="1" customWidth="1"/>
    <col min="4115" max="4115" width="14.85546875" style="11" customWidth="1"/>
    <col min="4116" max="4116" width="14.42578125" style="11" customWidth="1"/>
    <col min="4117" max="4117" width="12.42578125" style="11" customWidth="1"/>
    <col min="4118" max="4118" width="2.140625" style="11" customWidth="1"/>
    <col min="4119" max="4352" width="9.140625" style="11"/>
    <col min="4353" max="4353" width="2.140625" style="11" customWidth="1"/>
    <col min="4354" max="4354" width="6" style="11" customWidth="1"/>
    <col min="4355" max="4355" width="17.42578125" style="11" customWidth="1"/>
    <col min="4356" max="4356" width="2.140625" style="11" customWidth="1"/>
    <col min="4357" max="4357" width="13.42578125" style="11" customWidth="1"/>
    <col min="4358" max="4358" width="9.42578125" style="11" customWidth="1"/>
    <col min="4359" max="4359" width="13.5703125" style="11" customWidth="1"/>
    <col min="4360" max="4360" width="15.85546875" style="11" customWidth="1"/>
    <col min="4361" max="4361" width="13.5703125" style="11" customWidth="1"/>
    <col min="4362" max="4362" width="16" style="11" customWidth="1"/>
    <col min="4363" max="4363" width="7.42578125" style="11" customWidth="1"/>
    <col min="4364" max="4364" width="15.5703125" style="11" customWidth="1"/>
    <col min="4365" max="4365" width="2.140625" style="11" customWidth="1"/>
    <col min="4366" max="4367" width="12.42578125" style="11" bestFit="1" customWidth="1"/>
    <col min="4368" max="4368" width="14.5703125" style="11" bestFit="1" customWidth="1"/>
    <col min="4369" max="4369" width="12.5703125" style="11" bestFit="1" customWidth="1"/>
    <col min="4370" max="4370" width="10.140625" style="11" bestFit="1" customWidth="1"/>
    <col min="4371" max="4371" width="14.85546875" style="11" customWidth="1"/>
    <col min="4372" max="4372" width="14.42578125" style="11" customWidth="1"/>
    <col min="4373" max="4373" width="12.42578125" style="11" customWidth="1"/>
    <col min="4374" max="4374" width="2.140625" style="11" customWidth="1"/>
    <col min="4375" max="4608" width="9.140625" style="11"/>
    <col min="4609" max="4609" width="2.140625" style="11" customWidth="1"/>
    <col min="4610" max="4610" width="6" style="11" customWidth="1"/>
    <col min="4611" max="4611" width="17.42578125" style="11" customWidth="1"/>
    <col min="4612" max="4612" width="2.140625" style="11" customWidth="1"/>
    <col min="4613" max="4613" width="13.42578125" style="11" customWidth="1"/>
    <col min="4614" max="4614" width="9.42578125" style="11" customWidth="1"/>
    <col min="4615" max="4615" width="13.5703125" style="11" customWidth="1"/>
    <col min="4616" max="4616" width="15.85546875" style="11" customWidth="1"/>
    <col min="4617" max="4617" width="13.5703125" style="11" customWidth="1"/>
    <col min="4618" max="4618" width="16" style="11" customWidth="1"/>
    <col min="4619" max="4619" width="7.42578125" style="11" customWidth="1"/>
    <col min="4620" max="4620" width="15.5703125" style="11" customWidth="1"/>
    <col min="4621" max="4621" width="2.140625" style="11" customWidth="1"/>
    <col min="4622" max="4623" width="12.42578125" style="11" bestFit="1" customWidth="1"/>
    <col min="4624" max="4624" width="14.5703125" style="11" bestFit="1" customWidth="1"/>
    <col min="4625" max="4625" width="12.5703125" style="11" bestFit="1" customWidth="1"/>
    <col min="4626" max="4626" width="10.140625" style="11" bestFit="1" customWidth="1"/>
    <col min="4627" max="4627" width="14.85546875" style="11" customWidth="1"/>
    <col min="4628" max="4628" width="14.42578125" style="11" customWidth="1"/>
    <col min="4629" max="4629" width="12.42578125" style="11" customWidth="1"/>
    <col min="4630" max="4630" width="2.140625" style="11" customWidth="1"/>
    <col min="4631" max="4864" width="9.140625" style="11"/>
    <col min="4865" max="4865" width="2.140625" style="11" customWidth="1"/>
    <col min="4866" max="4866" width="6" style="11" customWidth="1"/>
    <col min="4867" max="4867" width="17.42578125" style="11" customWidth="1"/>
    <col min="4868" max="4868" width="2.140625" style="11" customWidth="1"/>
    <col min="4869" max="4869" width="13.42578125" style="11" customWidth="1"/>
    <col min="4870" max="4870" width="9.42578125" style="11" customWidth="1"/>
    <col min="4871" max="4871" width="13.5703125" style="11" customWidth="1"/>
    <col min="4872" max="4872" width="15.85546875" style="11" customWidth="1"/>
    <col min="4873" max="4873" width="13.5703125" style="11" customWidth="1"/>
    <col min="4874" max="4874" width="16" style="11" customWidth="1"/>
    <col min="4875" max="4875" width="7.42578125" style="11" customWidth="1"/>
    <col min="4876" max="4876" width="15.5703125" style="11" customWidth="1"/>
    <col min="4877" max="4877" width="2.140625" style="11" customWidth="1"/>
    <col min="4878" max="4879" width="12.42578125" style="11" bestFit="1" customWidth="1"/>
    <col min="4880" max="4880" width="14.5703125" style="11" bestFit="1" customWidth="1"/>
    <col min="4881" max="4881" width="12.5703125" style="11" bestFit="1" customWidth="1"/>
    <col min="4882" max="4882" width="10.140625" style="11" bestFit="1" customWidth="1"/>
    <col min="4883" max="4883" width="14.85546875" style="11" customWidth="1"/>
    <col min="4884" max="4884" width="14.42578125" style="11" customWidth="1"/>
    <col min="4885" max="4885" width="12.42578125" style="11" customWidth="1"/>
    <col min="4886" max="4886" width="2.140625" style="11" customWidth="1"/>
    <col min="4887" max="5120" width="9.140625" style="11"/>
    <col min="5121" max="5121" width="2.140625" style="11" customWidth="1"/>
    <col min="5122" max="5122" width="6" style="11" customWidth="1"/>
    <col min="5123" max="5123" width="17.42578125" style="11" customWidth="1"/>
    <col min="5124" max="5124" width="2.140625" style="11" customWidth="1"/>
    <col min="5125" max="5125" width="13.42578125" style="11" customWidth="1"/>
    <col min="5126" max="5126" width="9.42578125" style="11" customWidth="1"/>
    <col min="5127" max="5127" width="13.5703125" style="11" customWidth="1"/>
    <col min="5128" max="5128" width="15.85546875" style="11" customWidth="1"/>
    <col min="5129" max="5129" width="13.5703125" style="11" customWidth="1"/>
    <col min="5130" max="5130" width="16" style="11" customWidth="1"/>
    <col min="5131" max="5131" width="7.42578125" style="11" customWidth="1"/>
    <col min="5132" max="5132" width="15.5703125" style="11" customWidth="1"/>
    <col min="5133" max="5133" width="2.140625" style="11" customWidth="1"/>
    <col min="5134" max="5135" width="12.42578125" style="11" bestFit="1" customWidth="1"/>
    <col min="5136" max="5136" width="14.5703125" style="11" bestFit="1" customWidth="1"/>
    <col min="5137" max="5137" width="12.5703125" style="11" bestFit="1" customWidth="1"/>
    <col min="5138" max="5138" width="10.140625" style="11" bestFit="1" customWidth="1"/>
    <col min="5139" max="5139" width="14.85546875" style="11" customWidth="1"/>
    <col min="5140" max="5140" width="14.42578125" style="11" customWidth="1"/>
    <col min="5141" max="5141" width="12.42578125" style="11" customWidth="1"/>
    <col min="5142" max="5142" width="2.140625" style="11" customWidth="1"/>
    <col min="5143" max="5376" width="9.140625" style="11"/>
    <col min="5377" max="5377" width="2.140625" style="11" customWidth="1"/>
    <col min="5378" max="5378" width="6" style="11" customWidth="1"/>
    <col min="5379" max="5379" width="17.42578125" style="11" customWidth="1"/>
    <col min="5380" max="5380" width="2.140625" style="11" customWidth="1"/>
    <col min="5381" max="5381" width="13.42578125" style="11" customWidth="1"/>
    <col min="5382" max="5382" width="9.42578125" style="11" customWidth="1"/>
    <col min="5383" max="5383" width="13.5703125" style="11" customWidth="1"/>
    <col min="5384" max="5384" width="15.85546875" style="11" customWidth="1"/>
    <col min="5385" max="5385" width="13.5703125" style="11" customWidth="1"/>
    <col min="5386" max="5386" width="16" style="11" customWidth="1"/>
    <col min="5387" max="5387" width="7.42578125" style="11" customWidth="1"/>
    <col min="5388" max="5388" width="15.5703125" style="11" customWidth="1"/>
    <col min="5389" max="5389" width="2.140625" style="11" customWidth="1"/>
    <col min="5390" max="5391" width="12.42578125" style="11" bestFit="1" customWidth="1"/>
    <col min="5392" max="5392" width="14.5703125" style="11" bestFit="1" customWidth="1"/>
    <col min="5393" max="5393" width="12.5703125" style="11" bestFit="1" customWidth="1"/>
    <col min="5394" max="5394" width="10.140625" style="11" bestFit="1" customWidth="1"/>
    <col min="5395" max="5395" width="14.85546875" style="11" customWidth="1"/>
    <col min="5396" max="5396" width="14.42578125" style="11" customWidth="1"/>
    <col min="5397" max="5397" width="12.42578125" style="11" customWidth="1"/>
    <col min="5398" max="5398" width="2.140625" style="11" customWidth="1"/>
    <col min="5399" max="5632" width="9.140625" style="11"/>
    <col min="5633" max="5633" width="2.140625" style="11" customWidth="1"/>
    <col min="5634" max="5634" width="6" style="11" customWidth="1"/>
    <col min="5635" max="5635" width="17.42578125" style="11" customWidth="1"/>
    <col min="5636" max="5636" width="2.140625" style="11" customWidth="1"/>
    <col min="5637" max="5637" width="13.42578125" style="11" customWidth="1"/>
    <col min="5638" max="5638" width="9.42578125" style="11" customWidth="1"/>
    <col min="5639" max="5639" width="13.5703125" style="11" customWidth="1"/>
    <col min="5640" max="5640" width="15.85546875" style="11" customWidth="1"/>
    <col min="5641" max="5641" width="13.5703125" style="11" customWidth="1"/>
    <col min="5642" max="5642" width="16" style="11" customWidth="1"/>
    <col min="5643" max="5643" width="7.42578125" style="11" customWidth="1"/>
    <col min="5644" max="5644" width="15.5703125" style="11" customWidth="1"/>
    <col min="5645" max="5645" width="2.140625" style="11" customWidth="1"/>
    <col min="5646" max="5647" width="12.42578125" style="11" bestFit="1" customWidth="1"/>
    <col min="5648" max="5648" width="14.5703125" style="11" bestFit="1" customWidth="1"/>
    <col min="5649" max="5649" width="12.5703125" style="11" bestFit="1" customWidth="1"/>
    <col min="5650" max="5650" width="10.140625" style="11" bestFit="1" customWidth="1"/>
    <col min="5651" max="5651" width="14.85546875" style="11" customWidth="1"/>
    <col min="5652" max="5652" width="14.42578125" style="11" customWidth="1"/>
    <col min="5653" max="5653" width="12.42578125" style="11" customWidth="1"/>
    <col min="5654" max="5654" width="2.140625" style="11" customWidth="1"/>
    <col min="5655" max="5888" width="9.140625" style="11"/>
    <col min="5889" max="5889" width="2.140625" style="11" customWidth="1"/>
    <col min="5890" max="5890" width="6" style="11" customWidth="1"/>
    <col min="5891" max="5891" width="17.42578125" style="11" customWidth="1"/>
    <col min="5892" max="5892" width="2.140625" style="11" customWidth="1"/>
    <col min="5893" max="5893" width="13.42578125" style="11" customWidth="1"/>
    <col min="5894" max="5894" width="9.42578125" style="11" customWidth="1"/>
    <col min="5895" max="5895" width="13.5703125" style="11" customWidth="1"/>
    <col min="5896" max="5896" width="15.85546875" style="11" customWidth="1"/>
    <col min="5897" max="5897" width="13.5703125" style="11" customWidth="1"/>
    <col min="5898" max="5898" width="16" style="11" customWidth="1"/>
    <col min="5899" max="5899" width="7.42578125" style="11" customWidth="1"/>
    <col min="5900" max="5900" width="15.5703125" style="11" customWidth="1"/>
    <col min="5901" max="5901" width="2.140625" style="11" customWidth="1"/>
    <col min="5902" max="5903" width="12.42578125" style="11" bestFit="1" customWidth="1"/>
    <col min="5904" max="5904" width="14.5703125" style="11" bestFit="1" customWidth="1"/>
    <col min="5905" max="5905" width="12.5703125" style="11" bestFit="1" customWidth="1"/>
    <col min="5906" max="5906" width="10.140625" style="11" bestFit="1" customWidth="1"/>
    <col min="5907" max="5907" width="14.85546875" style="11" customWidth="1"/>
    <col min="5908" max="5908" width="14.42578125" style="11" customWidth="1"/>
    <col min="5909" max="5909" width="12.42578125" style="11" customWidth="1"/>
    <col min="5910" max="5910" width="2.140625" style="11" customWidth="1"/>
    <col min="5911" max="6144" width="9.140625" style="11"/>
    <col min="6145" max="6145" width="2.140625" style="11" customWidth="1"/>
    <col min="6146" max="6146" width="6" style="11" customWidth="1"/>
    <col min="6147" max="6147" width="17.42578125" style="11" customWidth="1"/>
    <col min="6148" max="6148" width="2.140625" style="11" customWidth="1"/>
    <col min="6149" max="6149" width="13.42578125" style="11" customWidth="1"/>
    <col min="6150" max="6150" width="9.42578125" style="11" customWidth="1"/>
    <col min="6151" max="6151" width="13.5703125" style="11" customWidth="1"/>
    <col min="6152" max="6152" width="15.85546875" style="11" customWidth="1"/>
    <col min="6153" max="6153" width="13.5703125" style="11" customWidth="1"/>
    <col min="6154" max="6154" width="16" style="11" customWidth="1"/>
    <col min="6155" max="6155" width="7.42578125" style="11" customWidth="1"/>
    <col min="6156" max="6156" width="15.5703125" style="11" customWidth="1"/>
    <col min="6157" max="6157" width="2.140625" style="11" customWidth="1"/>
    <col min="6158" max="6159" width="12.42578125" style="11" bestFit="1" customWidth="1"/>
    <col min="6160" max="6160" width="14.5703125" style="11" bestFit="1" customWidth="1"/>
    <col min="6161" max="6161" width="12.5703125" style="11" bestFit="1" customWidth="1"/>
    <col min="6162" max="6162" width="10.140625" style="11" bestFit="1" customWidth="1"/>
    <col min="6163" max="6163" width="14.85546875" style="11" customWidth="1"/>
    <col min="6164" max="6164" width="14.42578125" style="11" customWidth="1"/>
    <col min="6165" max="6165" width="12.42578125" style="11" customWidth="1"/>
    <col min="6166" max="6166" width="2.140625" style="11" customWidth="1"/>
    <col min="6167" max="6400" width="9.140625" style="11"/>
    <col min="6401" max="6401" width="2.140625" style="11" customWidth="1"/>
    <col min="6402" max="6402" width="6" style="11" customWidth="1"/>
    <col min="6403" max="6403" width="17.42578125" style="11" customWidth="1"/>
    <col min="6404" max="6404" width="2.140625" style="11" customWidth="1"/>
    <col min="6405" max="6405" width="13.42578125" style="11" customWidth="1"/>
    <col min="6406" max="6406" width="9.42578125" style="11" customWidth="1"/>
    <col min="6407" max="6407" width="13.5703125" style="11" customWidth="1"/>
    <col min="6408" max="6408" width="15.85546875" style="11" customWidth="1"/>
    <col min="6409" max="6409" width="13.5703125" style="11" customWidth="1"/>
    <col min="6410" max="6410" width="16" style="11" customWidth="1"/>
    <col min="6411" max="6411" width="7.42578125" style="11" customWidth="1"/>
    <col min="6412" max="6412" width="15.5703125" style="11" customWidth="1"/>
    <col min="6413" max="6413" width="2.140625" style="11" customWidth="1"/>
    <col min="6414" max="6415" width="12.42578125" style="11" bestFit="1" customWidth="1"/>
    <col min="6416" max="6416" width="14.5703125" style="11" bestFit="1" customWidth="1"/>
    <col min="6417" max="6417" width="12.5703125" style="11" bestFit="1" customWidth="1"/>
    <col min="6418" max="6418" width="10.140625" style="11" bestFit="1" customWidth="1"/>
    <col min="6419" max="6419" width="14.85546875" style="11" customWidth="1"/>
    <col min="6420" max="6420" width="14.42578125" style="11" customWidth="1"/>
    <col min="6421" max="6421" width="12.42578125" style="11" customWidth="1"/>
    <col min="6422" max="6422" width="2.140625" style="11" customWidth="1"/>
    <col min="6423" max="6656" width="9.140625" style="11"/>
    <col min="6657" max="6657" width="2.140625" style="11" customWidth="1"/>
    <col min="6658" max="6658" width="6" style="11" customWidth="1"/>
    <col min="6659" max="6659" width="17.42578125" style="11" customWidth="1"/>
    <col min="6660" max="6660" width="2.140625" style="11" customWidth="1"/>
    <col min="6661" max="6661" width="13.42578125" style="11" customWidth="1"/>
    <col min="6662" max="6662" width="9.42578125" style="11" customWidth="1"/>
    <col min="6663" max="6663" width="13.5703125" style="11" customWidth="1"/>
    <col min="6664" max="6664" width="15.85546875" style="11" customWidth="1"/>
    <col min="6665" max="6665" width="13.5703125" style="11" customWidth="1"/>
    <col min="6666" max="6666" width="16" style="11" customWidth="1"/>
    <col min="6667" max="6667" width="7.42578125" style="11" customWidth="1"/>
    <col min="6668" max="6668" width="15.5703125" style="11" customWidth="1"/>
    <col min="6669" max="6669" width="2.140625" style="11" customWidth="1"/>
    <col min="6670" max="6671" width="12.42578125" style="11" bestFit="1" customWidth="1"/>
    <col min="6672" max="6672" width="14.5703125" style="11" bestFit="1" customWidth="1"/>
    <col min="6673" max="6673" width="12.5703125" style="11" bestFit="1" customWidth="1"/>
    <col min="6674" max="6674" width="10.140625" style="11" bestFit="1" customWidth="1"/>
    <col min="6675" max="6675" width="14.85546875" style="11" customWidth="1"/>
    <col min="6676" max="6676" width="14.42578125" style="11" customWidth="1"/>
    <col min="6677" max="6677" width="12.42578125" style="11" customWidth="1"/>
    <col min="6678" max="6678" width="2.140625" style="11" customWidth="1"/>
    <col min="6679" max="6912" width="9.140625" style="11"/>
    <col min="6913" max="6913" width="2.140625" style="11" customWidth="1"/>
    <col min="6914" max="6914" width="6" style="11" customWidth="1"/>
    <col min="6915" max="6915" width="17.42578125" style="11" customWidth="1"/>
    <col min="6916" max="6916" width="2.140625" style="11" customWidth="1"/>
    <col min="6917" max="6917" width="13.42578125" style="11" customWidth="1"/>
    <col min="6918" max="6918" width="9.42578125" style="11" customWidth="1"/>
    <col min="6919" max="6919" width="13.5703125" style="11" customWidth="1"/>
    <col min="6920" max="6920" width="15.85546875" style="11" customWidth="1"/>
    <col min="6921" max="6921" width="13.5703125" style="11" customWidth="1"/>
    <col min="6922" max="6922" width="16" style="11" customWidth="1"/>
    <col min="6923" max="6923" width="7.42578125" style="11" customWidth="1"/>
    <col min="6924" max="6924" width="15.5703125" style="11" customWidth="1"/>
    <col min="6925" max="6925" width="2.140625" style="11" customWidth="1"/>
    <col min="6926" max="6927" width="12.42578125" style="11" bestFit="1" customWidth="1"/>
    <col min="6928" max="6928" width="14.5703125" style="11" bestFit="1" customWidth="1"/>
    <col min="6929" max="6929" width="12.5703125" style="11" bestFit="1" customWidth="1"/>
    <col min="6930" max="6930" width="10.140625" style="11" bestFit="1" customWidth="1"/>
    <col min="6931" max="6931" width="14.85546875" style="11" customWidth="1"/>
    <col min="6932" max="6932" width="14.42578125" style="11" customWidth="1"/>
    <col min="6933" max="6933" width="12.42578125" style="11" customWidth="1"/>
    <col min="6934" max="6934" width="2.140625" style="11" customWidth="1"/>
    <col min="6935" max="7168" width="9.140625" style="11"/>
    <col min="7169" max="7169" width="2.140625" style="11" customWidth="1"/>
    <col min="7170" max="7170" width="6" style="11" customWidth="1"/>
    <col min="7171" max="7171" width="17.42578125" style="11" customWidth="1"/>
    <col min="7172" max="7172" width="2.140625" style="11" customWidth="1"/>
    <col min="7173" max="7173" width="13.42578125" style="11" customWidth="1"/>
    <col min="7174" max="7174" width="9.42578125" style="11" customWidth="1"/>
    <col min="7175" max="7175" width="13.5703125" style="11" customWidth="1"/>
    <col min="7176" max="7176" width="15.85546875" style="11" customWidth="1"/>
    <col min="7177" max="7177" width="13.5703125" style="11" customWidth="1"/>
    <col min="7178" max="7178" width="16" style="11" customWidth="1"/>
    <col min="7179" max="7179" width="7.42578125" style="11" customWidth="1"/>
    <col min="7180" max="7180" width="15.5703125" style="11" customWidth="1"/>
    <col min="7181" max="7181" width="2.140625" style="11" customWidth="1"/>
    <col min="7182" max="7183" width="12.42578125" style="11" bestFit="1" customWidth="1"/>
    <col min="7184" max="7184" width="14.5703125" style="11" bestFit="1" customWidth="1"/>
    <col min="7185" max="7185" width="12.5703125" style="11" bestFit="1" customWidth="1"/>
    <col min="7186" max="7186" width="10.140625" style="11" bestFit="1" customWidth="1"/>
    <col min="7187" max="7187" width="14.85546875" style="11" customWidth="1"/>
    <col min="7188" max="7188" width="14.42578125" style="11" customWidth="1"/>
    <col min="7189" max="7189" width="12.42578125" style="11" customWidth="1"/>
    <col min="7190" max="7190" width="2.140625" style="11" customWidth="1"/>
    <col min="7191" max="7424" width="9.140625" style="11"/>
    <col min="7425" max="7425" width="2.140625" style="11" customWidth="1"/>
    <col min="7426" max="7426" width="6" style="11" customWidth="1"/>
    <col min="7427" max="7427" width="17.42578125" style="11" customWidth="1"/>
    <col min="7428" max="7428" width="2.140625" style="11" customWidth="1"/>
    <col min="7429" max="7429" width="13.42578125" style="11" customWidth="1"/>
    <col min="7430" max="7430" width="9.42578125" style="11" customWidth="1"/>
    <col min="7431" max="7431" width="13.5703125" style="11" customWidth="1"/>
    <col min="7432" max="7432" width="15.85546875" style="11" customWidth="1"/>
    <col min="7433" max="7433" width="13.5703125" style="11" customWidth="1"/>
    <col min="7434" max="7434" width="16" style="11" customWidth="1"/>
    <col min="7435" max="7435" width="7.42578125" style="11" customWidth="1"/>
    <col min="7436" max="7436" width="15.5703125" style="11" customWidth="1"/>
    <col min="7437" max="7437" width="2.140625" style="11" customWidth="1"/>
    <col min="7438" max="7439" width="12.42578125" style="11" bestFit="1" customWidth="1"/>
    <col min="7440" max="7440" width="14.5703125" style="11" bestFit="1" customWidth="1"/>
    <col min="7441" max="7441" width="12.5703125" style="11" bestFit="1" customWidth="1"/>
    <col min="7442" max="7442" width="10.140625" style="11" bestFit="1" customWidth="1"/>
    <col min="7443" max="7443" width="14.85546875" style="11" customWidth="1"/>
    <col min="7444" max="7444" width="14.42578125" style="11" customWidth="1"/>
    <col min="7445" max="7445" width="12.42578125" style="11" customWidth="1"/>
    <col min="7446" max="7446" width="2.140625" style="11" customWidth="1"/>
    <col min="7447" max="7680" width="9.140625" style="11"/>
    <col min="7681" max="7681" width="2.140625" style="11" customWidth="1"/>
    <col min="7682" max="7682" width="6" style="11" customWidth="1"/>
    <col min="7683" max="7683" width="17.42578125" style="11" customWidth="1"/>
    <col min="7684" max="7684" width="2.140625" style="11" customWidth="1"/>
    <col min="7685" max="7685" width="13.42578125" style="11" customWidth="1"/>
    <col min="7686" max="7686" width="9.42578125" style="11" customWidth="1"/>
    <col min="7687" max="7687" width="13.5703125" style="11" customWidth="1"/>
    <col min="7688" max="7688" width="15.85546875" style="11" customWidth="1"/>
    <col min="7689" max="7689" width="13.5703125" style="11" customWidth="1"/>
    <col min="7690" max="7690" width="16" style="11" customWidth="1"/>
    <col min="7691" max="7691" width="7.42578125" style="11" customWidth="1"/>
    <col min="7692" max="7692" width="15.5703125" style="11" customWidth="1"/>
    <col min="7693" max="7693" width="2.140625" style="11" customWidth="1"/>
    <col min="7694" max="7695" width="12.42578125" style="11" bestFit="1" customWidth="1"/>
    <col min="7696" max="7696" width="14.5703125" style="11" bestFit="1" customWidth="1"/>
    <col min="7697" max="7697" width="12.5703125" style="11" bestFit="1" customWidth="1"/>
    <col min="7698" max="7698" width="10.140625" style="11" bestFit="1" customWidth="1"/>
    <col min="7699" max="7699" width="14.85546875" style="11" customWidth="1"/>
    <col min="7700" max="7700" width="14.42578125" style="11" customWidth="1"/>
    <col min="7701" max="7701" width="12.42578125" style="11" customWidth="1"/>
    <col min="7702" max="7702" width="2.140625" style="11" customWidth="1"/>
    <col min="7703" max="7936" width="9.140625" style="11"/>
    <col min="7937" max="7937" width="2.140625" style="11" customWidth="1"/>
    <col min="7938" max="7938" width="6" style="11" customWidth="1"/>
    <col min="7939" max="7939" width="17.42578125" style="11" customWidth="1"/>
    <col min="7940" max="7940" width="2.140625" style="11" customWidth="1"/>
    <col min="7941" max="7941" width="13.42578125" style="11" customWidth="1"/>
    <col min="7942" max="7942" width="9.42578125" style="11" customWidth="1"/>
    <col min="7943" max="7943" width="13.5703125" style="11" customWidth="1"/>
    <col min="7944" max="7944" width="15.85546875" style="11" customWidth="1"/>
    <col min="7945" max="7945" width="13.5703125" style="11" customWidth="1"/>
    <col min="7946" max="7946" width="16" style="11" customWidth="1"/>
    <col min="7947" max="7947" width="7.42578125" style="11" customWidth="1"/>
    <col min="7948" max="7948" width="15.5703125" style="11" customWidth="1"/>
    <col min="7949" max="7949" width="2.140625" style="11" customWidth="1"/>
    <col min="7950" max="7951" width="12.42578125" style="11" bestFit="1" customWidth="1"/>
    <col min="7952" max="7952" width="14.5703125" style="11" bestFit="1" customWidth="1"/>
    <col min="7953" max="7953" width="12.5703125" style="11" bestFit="1" customWidth="1"/>
    <col min="7954" max="7954" width="10.140625" style="11" bestFit="1" customWidth="1"/>
    <col min="7955" max="7955" width="14.85546875" style="11" customWidth="1"/>
    <col min="7956" max="7956" width="14.42578125" style="11" customWidth="1"/>
    <col min="7957" max="7957" width="12.42578125" style="11" customWidth="1"/>
    <col min="7958" max="7958" width="2.140625" style="11" customWidth="1"/>
    <col min="7959" max="8192" width="9.140625" style="11"/>
    <col min="8193" max="8193" width="2.140625" style="11" customWidth="1"/>
    <col min="8194" max="8194" width="6" style="11" customWidth="1"/>
    <col min="8195" max="8195" width="17.42578125" style="11" customWidth="1"/>
    <col min="8196" max="8196" width="2.140625" style="11" customWidth="1"/>
    <col min="8197" max="8197" width="13.42578125" style="11" customWidth="1"/>
    <col min="8198" max="8198" width="9.42578125" style="11" customWidth="1"/>
    <col min="8199" max="8199" width="13.5703125" style="11" customWidth="1"/>
    <col min="8200" max="8200" width="15.85546875" style="11" customWidth="1"/>
    <col min="8201" max="8201" width="13.5703125" style="11" customWidth="1"/>
    <col min="8202" max="8202" width="16" style="11" customWidth="1"/>
    <col min="8203" max="8203" width="7.42578125" style="11" customWidth="1"/>
    <col min="8204" max="8204" width="15.5703125" style="11" customWidth="1"/>
    <col min="8205" max="8205" width="2.140625" style="11" customWidth="1"/>
    <col min="8206" max="8207" width="12.42578125" style="11" bestFit="1" customWidth="1"/>
    <col min="8208" max="8208" width="14.5703125" style="11" bestFit="1" customWidth="1"/>
    <col min="8209" max="8209" width="12.5703125" style="11" bestFit="1" customWidth="1"/>
    <col min="8210" max="8210" width="10.140625" style="11" bestFit="1" customWidth="1"/>
    <col min="8211" max="8211" width="14.85546875" style="11" customWidth="1"/>
    <col min="8212" max="8212" width="14.42578125" style="11" customWidth="1"/>
    <col min="8213" max="8213" width="12.42578125" style="11" customWidth="1"/>
    <col min="8214" max="8214" width="2.140625" style="11" customWidth="1"/>
    <col min="8215" max="8448" width="9.140625" style="11"/>
    <col min="8449" max="8449" width="2.140625" style="11" customWidth="1"/>
    <col min="8450" max="8450" width="6" style="11" customWidth="1"/>
    <col min="8451" max="8451" width="17.42578125" style="11" customWidth="1"/>
    <col min="8452" max="8452" width="2.140625" style="11" customWidth="1"/>
    <col min="8453" max="8453" width="13.42578125" style="11" customWidth="1"/>
    <col min="8454" max="8454" width="9.42578125" style="11" customWidth="1"/>
    <col min="8455" max="8455" width="13.5703125" style="11" customWidth="1"/>
    <col min="8456" max="8456" width="15.85546875" style="11" customWidth="1"/>
    <col min="8457" max="8457" width="13.5703125" style="11" customWidth="1"/>
    <col min="8458" max="8458" width="16" style="11" customWidth="1"/>
    <col min="8459" max="8459" width="7.42578125" style="11" customWidth="1"/>
    <col min="8460" max="8460" width="15.5703125" style="11" customWidth="1"/>
    <col min="8461" max="8461" width="2.140625" style="11" customWidth="1"/>
    <col min="8462" max="8463" width="12.42578125" style="11" bestFit="1" customWidth="1"/>
    <col min="8464" max="8464" width="14.5703125" style="11" bestFit="1" customWidth="1"/>
    <col min="8465" max="8465" width="12.5703125" style="11" bestFit="1" customWidth="1"/>
    <col min="8466" max="8466" width="10.140625" style="11" bestFit="1" customWidth="1"/>
    <col min="8467" max="8467" width="14.85546875" style="11" customWidth="1"/>
    <col min="8468" max="8468" width="14.42578125" style="11" customWidth="1"/>
    <col min="8469" max="8469" width="12.42578125" style="11" customWidth="1"/>
    <col min="8470" max="8470" width="2.140625" style="11" customWidth="1"/>
    <col min="8471" max="8704" width="9.140625" style="11"/>
    <col min="8705" max="8705" width="2.140625" style="11" customWidth="1"/>
    <col min="8706" max="8706" width="6" style="11" customWidth="1"/>
    <col min="8707" max="8707" width="17.42578125" style="11" customWidth="1"/>
    <col min="8708" max="8708" width="2.140625" style="11" customWidth="1"/>
    <col min="8709" max="8709" width="13.42578125" style="11" customWidth="1"/>
    <col min="8710" max="8710" width="9.42578125" style="11" customWidth="1"/>
    <col min="8711" max="8711" width="13.5703125" style="11" customWidth="1"/>
    <col min="8712" max="8712" width="15.85546875" style="11" customWidth="1"/>
    <col min="8713" max="8713" width="13.5703125" style="11" customWidth="1"/>
    <col min="8714" max="8714" width="16" style="11" customWidth="1"/>
    <col min="8715" max="8715" width="7.42578125" style="11" customWidth="1"/>
    <col min="8716" max="8716" width="15.5703125" style="11" customWidth="1"/>
    <col min="8717" max="8717" width="2.140625" style="11" customWidth="1"/>
    <col min="8718" max="8719" width="12.42578125" style="11" bestFit="1" customWidth="1"/>
    <col min="8720" max="8720" width="14.5703125" style="11" bestFit="1" customWidth="1"/>
    <col min="8721" max="8721" width="12.5703125" style="11" bestFit="1" customWidth="1"/>
    <col min="8722" max="8722" width="10.140625" style="11" bestFit="1" customWidth="1"/>
    <col min="8723" max="8723" width="14.85546875" style="11" customWidth="1"/>
    <col min="8724" max="8724" width="14.42578125" style="11" customWidth="1"/>
    <col min="8725" max="8725" width="12.42578125" style="11" customWidth="1"/>
    <col min="8726" max="8726" width="2.140625" style="11" customWidth="1"/>
    <col min="8727" max="8960" width="9.140625" style="11"/>
    <col min="8961" max="8961" width="2.140625" style="11" customWidth="1"/>
    <col min="8962" max="8962" width="6" style="11" customWidth="1"/>
    <col min="8963" max="8963" width="17.42578125" style="11" customWidth="1"/>
    <col min="8964" max="8964" width="2.140625" style="11" customWidth="1"/>
    <col min="8965" max="8965" width="13.42578125" style="11" customWidth="1"/>
    <col min="8966" max="8966" width="9.42578125" style="11" customWidth="1"/>
    <col min="8967" max="8967" width="13.5703125" style="11" customWidth="1"/>
    <col min="8968" max="8968" width="15.85546875" style="11" customWidth="1"/>
    <col min="8969" max="8969" width="13.5703125" style="11" customWidth="1"/>
    <col min="8970" max="8970" width="16" style="11" customWidth="1"/>
    <col min="8971" max="8971" width="7.42578125" style="11" customWidth="1"/>
    <col min="8972" max="8972" width="15.5703125" style="11" customWidth="1"/>
    <col min="8973" max="8973" width="2.140625" style="11" customWidth="1"/>
    <col min="8974" max="8975" width="12.42578125" style="11" bestFit="1" customWidth="1"/>
    <col min="8976" max="8976" width="14.5703125" style="11" bestFit="1" customWidth="1"/>
    <col min="8977" max="8977" width="12.5703125" style="11" bestFit="1" customWidth="1"/>
    <col min="8978" max="8978" width="10.140625" style="11" bestFit="1" customWidth="1"/>
    <col min="8979" max="8979" width="14.85546875" style="11" customWidth="1"/>
    <col min="8980" max="8980" width="14.42578125" style="11" customWidth="1"/>
    <col min="8981" max="8981" width="12.42578125" style="11" customWidth="1"/>
    <col min="8982" max="8982" width="2.140625" style="11" customWidth="1"/>
    <col min="8983" max="9216" width="9.140625" style="11"/>
    <col min="9217" max="9217" width="2.140625" style="11" customWidth="1"/>
    <col min="9218" max="9218" width="6" style="11" customWidth="1"/>
    <col min="9219" max="9219" width="17.42578125" style="11" customWidth="1"/>
    <col min="9220" max="9220" width="2.140625" style="11" customWidth="1"/>
    <col min="9221" max="9221" width="13.42578125" style="11" customWidth="1"/>
    <col min="9222" max="9222" width="9.42578125" style="11" customWidth="1"/>
    <col min="9223" max="9223" width="13.5703125" style="11" customWidth="1"/>
    <col min="9224" max="9224" width="15.85546875" style="11" customWidth="1"/>
    <col min="9225" max="9225" width="13.5703125" style="11" customWidth="1"/>
    <col min="9226" max="9226" width="16" style="11" customWidth="1"/>
    <col min="9227" max="9227" width="7.42578125" style="11" customWidth="1"/>
    <col min="9228" max="9228" width="15.5703125" style="11" customWidth="1"/>
    <col min="9229" max="9229" width="2.140625" style="11" customWidth="1"/>
    <col min="9230" max="9231" width="12.42578125" style="11" bestFit="1" customWidth="1"/>
    <col min="9232" max="9232" width="14.5703125" style="11" bestFit="1" customWidth="1"/>
    <col min="9233" max="9233" width="12.5703125" style="11" bestFit="1" customWidth="1"/>
    <col min="9234" max="9234" width="10.140625" style="11" bestFit="1" customWidth="1"/>
    <col min="9235" max="9235" width="14.85546875" style="11" customWidth="1"/>
    <col min="9236" max="9236" width="14.42578125" style="11" customWidth="1"/>
    <col min="9237" max="9237" width="12.42578125" style="11" customWidth="1"/>
    <col min="9238" max="9238" width="2.140625" style="11" customWidth="1"/>
    <col min="9239" max="9472" width="9.140625" style="11"/>
    <col min="9473" max="9473" width="2.140625" style="11" customWidth="1"/>
    <col min="9474" max="9474" width="6" style="11" customWidth="1"/>
    <col min="9475" max="9475" width="17.42578125" style="11" customWidth="1"/>
    <col min="9476" max="9476" width="2.140625" style="11" customWidth="1"/>
    <col min="9477" max="9477" width="13.42578125" style="11" customWidth="1"/>
    <col min="9478" max="9478" width="9.42578125" style="11" customWidth="1"/>
    <col min="9479" max="9479" width="13.5703125" style="11" customWidth="1"/>
    <col min="9480" max="9480" width="15.85546875" style="11" customWidth="1"/>
    <col min="9481" max="9481" width="13.5703125" style="11" customWidth="1"/>
    <col min="9482" max="9482" width="16" style="11" customWidth="1"/>
    <col min="9483" max="9483" width="7.42578125" style="11" customWidth="1"/>
    <col min="9484" max="9484" width="15.5703125" style="11" customWidth="1"/>
    <col min="9485" max="9485" width="2.140625" style="11" customWidth="1"/>
    <col min="9486" max="9487" width="12.42578125" style="11" bestFit="1" customWidth="1"/>
    <col min="9488" max="9488" width="14.5703125" style="11" bestFit="1" customWidth="1"/>
    <col min="9489" max="9489" width="12.5703125" style="11" bestFit="1" customWidth="1"/>
    <col min="9490" max="9490" width="10.140625" style="11" bestFit="1" customWidth="1"/>
    <col min="9491" max="9491" width="14.85546875" style="11" customWidth="1"/>
    <col min="9492" max="9492" width="14.42578125" style="11" customWidth="1"/>
    <col min="9493" max="9493" width="12.42578125" style="11" customWidth="1"/>
    <col min="9494" max="9494" width="2.140625" style="11" customWidth="1"/>
    <col min="9495" max="9728" width="9.140625" style="11"/>
    <col min="9729" max="9729" width="2.140625" style="11" customWidth="1"/>
    <col min="9730" max="9730" width="6" style="11" customWidth="1"/>
    <col min="9731" max="9731" width="17.42578125" style="11" customWidth="1"/>
    <col min="9732" max="9732" width="2.140625" style="11" customWidth="1"/>
    <col min="9733" max="9733" width="13.42578125" style="11" customWidth="1"/>
    <col min="9734" max="9734" width="9.42578125" style="11" customWidth="1"/>
    <col min="9735" max="9735" width="13.5703125" style="11" customWidth="1"/>
    <col min="9736" max="9736" width="15.85546875" style="11" customWidth="1"/>
    <col min="9737" max="9737" width="13.5703125" style="11" customWidth="1"/>
    <col min="9738" max="9738" width="16" style="11" customWidth="1"/>
    <col min="9739" max="9739" width="7.42578125" style="11" customWidth="1"/>
    <col min="9740" max="9740" width="15.5703125" style="11" customWidth="1"/>
    <col min="9741" max="9741" width="2.140625" style="11" customWidth="1"/>
    <col min="9742" max="9743" width="12.42578125" style="11" bestFit="1" customWidth="1"/>
    <col min="9744" max="9744" width="14.5703125" style="11" bestFit="1" customWidth="1"/>
    <col min="9745" max="9745" width="12.5703125" style="11" bestFit="1" customWidth="1"/>
    <col min="9746" max="9746" width="10.140625" style="11" bestFit="1" customWidth="1"/>
    <col min="9747" max="9747" width="14.85546875" style="11" customWidth="1"/>
    <col min="9748" max="9748" width="14.42578125" style="11" customWidth="1"/>
    <col min="9749" max="9749" width="12.42578125" style="11" customWidth="1"/>
    <col min="9750" max="9750" width="2.140625" style="11" customWidth="1"/>
    <col min="9751" max="9984" width="9.140625" style="11"/>
    <col min="9985" max="9985" width="2.140625" style="11" customWidth="1"/>
    <col min="9986" max="9986" width="6" style="11" customWidth="1"/>
    <col min="9987" max="9987" width="17.42578125" style="11" customWidth="1"/>
    <col min="9988" max="9988" width="2.140625" style="11" customWidth="1"/>
    <col min="9989" max="9989" width="13.42578125" style="11" customWidth="1"/>
    <col min="9990" max="9990" width="9.42578125" style="11" customWidth="1"/>
    <col min="9991" max="9991" width="13.5703125" style="11" customWidth="1"/>
    <col min="9992" max="9992" width="15.85546875" style="11" customWidth="1"/>
    <col min="9993" max="9993" width="13.5703125" style="11" customWidth="1"/>
    <col min="9994" max="9994" width="16" style="11" customWidth="1"/>
    <col min="9995" max="9995" width="7.42578125" style="11" customWidth="1"/>
    <col min="9996" max="9996" width="15.5703125" style="11" customWidth="1"/>
    <col min="9997" max="9997" width="2.140625" style="11" customWidth="1"/>
    <col min="9998" max="9999" width="12.42578125" style="11" bestFit="1" customWidth="1"/>
    <col min="10000" max="10000" width="14.5703125" style="11" bestFit="1" customWidth="1"/>
    <col min="10001" max="10001" width="12.5703125" style="11" bestFit="1" customWidth="1"/>
    <col min="10002" max="10002" width="10.140625" style="11" bestFit="1" customWidth="1"/>
    <col min="10003" max="10003" width="14.85546875" style="11" customWidth="1"/>
    <col min="10004" max="10004" width="14.42578125" style="11" customWidth="1"/>
    <col min="10005" max="10005" width="12.42578125" style="11" customWidth="1"/>
    <col min="10006" max="10006" width="2.140625" style="11" customWidth="1"/>
    <col min="10007" max="10240" width="9.140625" style="11"/>
    <col min="10241" max="10241" width="2.140625" style="11" customWidth="1"/>
    <col min="10242" max="10242" width="6" style="11" customWidth="1"/>
    <col min="10243" max="10243" width="17.42578125" style="11" customWidth="1"/>
    <col min="10244" max="10244" width="2.140625" style="11" customWidth="1"/>
    <col min="10245" max="10245" width="13.42578125" style="11" customWidth="1"/>
    <col min="10246" max="10246" width="9.42578125" style="11" customWidth="1"/>
    <col min="10247" max="10247" width="13.5703125" style="11" customWidth="1"/>
    <col min="10248" max="10248" width="15.85546875" style="11" customWidth="1"/>
    <col min="10249" max="10249" width="13.5703125" style="11" customWidth="1"/>
    <col min="10250" max="10250" width="16" style="11" customWidth="1"/>
    <col min="10251" max="10251" width="7.42578125" style="11" customWidth="1"/>
    <col min="10252" max="10252" width="15.5703125" style="11" customWidth="1"/>
    <col min="10253" max="10253" width="2.140625" style="11" customWidth="1"/>
    <col min="10254" max="10255" width="12.42578125" style="11" bestFit="1" customWidth="1"/>
    <col min="10256" max="10256" width="14.5703125" style="11" bestFit="1" customWidth="1"/>
    <col min="10257" max="10257" width="12.5703125" style="11" bestFit="1" customWidth="1"/>
    <col min="10258" max="10258" width="10.140625" style="11" bestFit="1" customWidth="1"/>
    <col min="10259" max="10259" width="14.85546875" style="11" customWidth="1"/>
    <col min="10260" max="10260" width="14.42578125" style="11" customWidth="1"/>
    <col min="10261" max="10261" width="12.42578125" style="11" customWidth="1"/>
    <col min="10262" max="10262" width="2.140625" style="11" customWidth="1"/>
    <col min="10263" max="10496" width="9.140625" style="11"/>
    <col min="10497" max="10497" width="2.140625" style="11" customWidth="1"/>
    <col min="10498" max="10498" width="6" style="11" customWidth="1"/>
    <col min="10499" max="10499" width="17.42578125" style="11" customWidth="1"/>
    <col min="10500" max="10500" width="2.140625" style="11" customWidth="1"/>
    <col min="10501" max="10501" width="13.42578125" style="11" customWidth="1"/>
    <col min="10502" max="10502" width="9.42578125" style="11" customWidth="1"/>
    <col min="10503" max="10503" width="13.5703125" style="11" customWidth="1"/>
    <col min="10504" max="10504" width="15.85546875" style="11" customWidth="1"/>
    <col min="10505" max="10505" width="13.5703125" style="11" customWidth="1"/>
    <col min="10506" max="10506" width="16" style="11" customWidth="1"/>
    <col min="10507" max="10507" width="7.42578125" style="11" customWidth="1"/>
    <col min="10508" max="10508" width="15.5703125" style="11" customWidth="1"/>
    <col min="10509" max="10509" width="2.140625" style="11" customWidth="1"/>
    <col min="10510" max="10511" width="12.42578125" style="11" bestFit="1" customWidth="1"/>
    <col min="10512" max="10512" width="14.5703125" style="11" bestFit="1" customWidth="1"/>
    <col min="10513" max="10513" width="12.5703125" style="11" bestFit="1" customWidth="1"/>
    <col min="10514" max="10514" width="10.140625" style="11" bestFit="1" customWidth="1"/>
    <col min="10515" max="10515" width="14.85546875" style="11" customWidth="1"/>
    <col min="10516" max="10516" width="14.42578125" style="11" customWidth="1"/>
    <col min="10517" max="10517" width="12.42578125" style="11" customWidth="1"/>
    <col min="10518" max="10518" width="2.140625" style="11" customWidth="1"/>
    <col min="10519" max="10752" width="9.140625" style="11"/>
    <col min="10753" max="10753" width="2.140625" style="11" customWidth="1"/>
    <col min="10754" max="10754" width="6" style="11" customWidth="1"/>
    <col min="10755" max="10755" width="17.42578125" style="11" customWidth="1"/>
    <col min="10756" max="10756" width="2.140625" style="11" customWidth="1"/>
    <col min="10757" max="10757" width="13.42578125" style="11" customWidth="1"/>
    <col min="10758" max="10758" width="9.42578125" style="11" customWidth="1"/>
    <col min="10759" max="10759" width="13.5703125" style="11" customWidth="1"/>
    <col min="10760" max="10760" width="15.85546875" style="11" customWidth="1"/>
    <col min="10761" max="10761" width="13.5703125" style="11" customWidth="1"/>
    <col min="10762" max="10762" width="16" style="11" customWidth="1"/>
    <col min="10763" max="10763" width="7.42578125" style="11" customWidth="1"/>
    <col min="10764" max="10764" width="15.5703125" style="11" customWidth="1"/>
    <col min="10765" max="10765" width="2.140625" style="11" customWidth="1"/>
    <col min="10766" max="10767" width="12.42578125" style="11" bestFit="1" customWidth="1"/>
    <col min="10768" max="10768" width="14.5703125" style="11" bestFit="1" customWidth="1"/>
    <col min="10769" max="10769" width="12.5703125" style="11" bestFit="1" customWidth="1"/>
    <col min="10770" max="10770" width="10.140625" style="11" bestFit="1" customWidth="1"/>
    <col min="10771" max="10771" width="14.85546875" style="11" customWidth="1"/>
    <col min="10772" max="10772" width="14.42578125" style="11" customWidth="1"/>
    <col min="10773" max="10773" width="12.42578125" style="11" customWidth="1"/>
    <col min="10774" max="10774" width="2.140625" style="11" customWidth="1"/>
    <col min="10775" max="11008" width="9.140625" style="11"/>
    <col min="11009" max="11009" width="2.140625" style="11" customWidth="1"/>
    <col min="11010" max="11010" width="6" style="11" customWidth="1"/>
    <col min="11011" max="11011" width="17.42578125" style="11" customWidth="1"/>
    <col min="11012" max="11012" width="2.140625" style="11" customWidth="1"/>
    <col min="11013" max="11013" width="13.42578125" style="11" customWidth="1"/>
    <col min="11014" max="11014" width="9.42578125" style="11" customWidth="1"/>
    <col min="11015" max="11015" width="13.5703125" style="11" customWidth="1"/>
    <col min="11016" max="11016" width="15.85546875" style="11" customWidth="1"/>
    <col min="11017" max="11017" width="13.5703125" style="11" customWidth="1"/>
    <col min="11018" max="11018" width="16" style="11" customWidth="1"/>
    <col min="11019" max="11019" width="7.42578125" style="11" customWidth="1"/>
    <col min="11020" max="11020" width="15.5703125" style="11" customWidth="1"/>
    <col min="11021" max="11021" width="2.140625" style="11" customWidth="1"/>
    <col min="11022" max="11023" width="12.42578125" style="11" bestFit="1" customWidth="1"/>
    <col min="11024" max="11024" width="14.5703125" style="11" bestFit="1" customWidth="1"/>
    <col min="11025" max="11025" width="12.5703125" style="11" bestFit="1" customWidth="1"/>
    <col min="11026" max="11026" width="10.140625" style="11" bestFit="1" customWidth="1"/>
    <col min="11027" max="11027" width="14.85546875" style="11" customWidth="1"/>
    <col min="11028" max="11028" width="14.42578125" style="11" customWidth="1"/>
    <col min="11029" max="11029" width="12.42578125" style="11" customWidth="1"/>
    <col min="11030" max="11030" width="2.140625" style="11" customWidth="1"/>
    <col min="11031" max="11264" width="9.140625" style="11"/>
    <col min="11265" max="11265" width="2.140625" style="11" customWidth="1"/>
    <col min="11266" max="11266" width="6" style="11" customWidth="1"/>
    <col min="11267" max="11267" width="17.42578125" style="11" customWidth="1"/>
    <col min="11268" max="11268" width="2.140625" style="11" customWidth="1"/>
    <col min="11269" max="11269" width="13.42578125" style="11" customWidth="1"/>
    <col min="11270" max="11270" width="9.42578125" style="11" customWidth="1"/>
    <col min="11271" max="11271" width="13.5703125" style="11" customWidth="1"/>
    <col min="11272" max="11272" width="15.85546875" style="11" customWidth="1"/>
    <col min="11273" max="11273" width="13.5703125" style="11" customWidth="1"/>
    <col min="11274" max="11274" width="16" style="11" customWidth="1"/>
    <col min="11275" max="11275" width="7.42578125" style="11" customWidth="1"/>
    <col min="11276" max="11276" width="15.5703125" style="11" customWidth="1"/>
    <col min="11277" max="11277" width="2.140625" style="11" customWidth="1"/>
    <col min="11278" max="11279" width="12.42578125" style="11" bestFit="1" customWidth="1"/>
    <col min="11280" max="11280" width="14.5703125" style="11" bestFit="1" customWidth="1"/>
    <col min="11281" max="11281" width="12.5703125" style="11" bestFit="1" customWidth="1"/>
    <col min="11282" max="11282" width="10.140625" style="11" bestFit="1" customWidth="1"/>
    <col min="11283" max="11283" width="14.85546875" style="11" customWidth="1"/>
    <col min="11284" max="11284" width="14.42578125" style="11" customWidth="1"/>
    <col min="11285" max="11285" width="12.42578125" style="11" customWidth="1"/>
    <col min="11286" max="11286" width="2.140625" style="11" customWidth="1"/>
    <col min="11287" max="11520" width="9.140625" style="11"/>
    <col min="11521" max="11521" width="2.140625" style="11" customWidth="1"/>
    <col min="11522" max="11522" width="6" style="11" customWidth="1"/>
    <col min="11523" max="11523" width="17.42578125" style="11" customWidth="1"/>
    <col min="11524" max="11524" width="2.140625" style="11" customWidth="1"/>
    <col min="11525" max="11525" width="13.42578125" style="11" customWidth="1"/>
    <col min="11526" max="11526" width="9.42578125" style="11" customWidth="1"/>
    <col min="11527" max="11527" width="13.5703125" style="11" customWidth="1"/>
    <col min="11528" max="11528" width="15.85546875" style="11" customWidth="1"/>
    <col min="11529" max="11529" width="13.5703125" style="11" customWidth="1"/>
    <col min="11530" max="11530" width="16" style="11" customWidth="1"/>
    <col min="11531" max="11531" width="7.42578125" style="11" customWidth="1"/>
    <col min="11532" max="11532" width="15.5703125" style="11" customWidth="1"/>
    <col min="11533" max="11533" width="2.140625" style="11" customWidth="1"/>
    <col min="11534" max="11535" width="12.42578125" style="11" bestFit="1" customWidth="1"/>
    <col min="11536" max="11536" width="14.5703125" style="11" bestFit="1" customWidth="1"/>
    <col min="11537" max="11537" width="12.5703125" style="11" bestFit="1" customWidth="1"/>
    <col min="11538" max="11538" width="10.140625" style="11" bestFit="1" customWidth="1"/>
    <col min="11539" max="11539" width="14.85546875" style="11" customWidth="1"/>
    <col min="11540" max="11540" width="14.42578125" style="11" customWidth="1"/>
    <col min="11541" max="11541" width="12.42578125" style="11" customWidth="1"/>
    <col min="11542" max="11542" width="2.140625" style="11" customWidth="1"/>
    <col min="11543" max="11776" width="9.140625" style="11"/>
    <col min="11777" max="11777" width="2.140625" style="11" customWidth="1"/>
    <col min="11778" max="11778" width="6" style="11" customWidth="1"/>
    <col min="11779" max="11779" width="17.42578125" style="11" customWidth="1"/>
    <col min="11780" max="11780" width="2.140625" style="11" customWidth="1"/>
    <col min="11781" max="11781" width="13.42578125" style="11" customWidth="1"/>
    <col min="11782" max="11782" width="9.42578125" style="11" customWidth="1"/>
    <col min="11783" max="11783" width="13.5703125" style="11" customWidth="1"/>
    <col min="11784" max="11784" width="15.85546875" style="11" customWidth="1"/>
    <col min="11785" max="11785" width="13.5703125" style="11" customWidth="1"/>
    <col min="11786" max="11786" width="16" style="11" customWidth="1"/>
    <col min="11787" max="11787" width="7.42578125" style="11" customWidth="1"/>
    <col min="11788" max="11788" width="15.5703125" style="11" customWidth="1"/>
    <col min="11789" max="11789" width="2.140625" style="11" customWidth="1"/>
    <col min="11790" max="11791" width="12.42578125" style="11" bestFit="1" customWidth="1"/>
    <col min="11792" max="11792" width="14.5703125" style="11" bestFit="1" customWidth="1"/>
    <col min="11793" max="11793" width="12.5703125" style="11" bestFit="1" customWidth="1"/>
    <col min="11794" max="11794" width="10.140625" style="11" bestFit="1" customWidth="1"/>
    <col min="11795" max="11795" width="14.85546875" style="11" customWidth="1"/>
    <col min="11796" max="11796" width="14.42578125" style="11" customWidth="1"/>
    <col min="11797" max="11797" width="12.42578125" style="11" customWidth="1"/>
    <col min="11798" max="11798" width="2.140625" style="11" customWidth="1"/>
    <col min="11799" max="12032" width="9.140625" style="11"/>
    <col min="12033" max="12033" width="2.140625" style="11" customWidth="1"/>
    <col min="12034" max="12034" width="6" style="11" customWidth="1"/>
    <col min="12035" max="12035" width="17.42578125" style="11" customWidth="1"/>
    <col min="12036" max="12036" width="2.140625" style="11" customWidth="1"/>
    <col min="12037" max="12037" width="13.42578125" style="11" customWidth="1"/>
    <col min="12038" max="12038" width="9.42578125" style="11" customWidth="1"/>
    <col min="12039" max="12039" width="13.5703125" style="11" customWidth="1"/>
    <col min="12040" max="12040" width="15.85546875" style="11" customWidth="1"/>
    <col min="12041" max="12041" width="13.5703125" style="11" customWidth="1"/>
    <col min="12042" max="12042" width="16" style="11" customWidth="1"/>
    <col min="12043" max="12043" width="7.42578125" style="11" customWidth="1"/>
    <col min="12044" max="12044" width="15.5703125" style="11" customWidth="1"/>
    <col min="12045" max="12045" width="2.140625" style="11" customWidth="1"/>
    <col min="12046" max="12047" width="12.42578125" style="11" bestFit="1" customWidth="1"/>
    <col min="12048" max="12048" width="14.5703125" style="11" bestFit="1" customWidth="1"/>
    <col min="12049" max="12049" width="12.5703125" style="11" bestFit="1" customWidth="1"/>
    <col min="12050" max="12050" width="10.140625" style="11" bestFit="1" customWidth="1"/>
    <col min="12051" max="12051" width="14.85546875" style="11" customWidth="1"/>
    <col min="12052" max="12052" width="14.42578125" style="11" customWidth="1"/>
    <col min="12053" max="12053" width="12.42578125" style="11" customWidth="1"/>
    <col min="12054" max="12054" width="2.140625" style="11" customWidth="1"/>
    <col min="12055" max="12288" width="9.140625" style="11"/>
    <col min="12289" max="12289" width="2.140625" style="11" customWidth="1"/>
    <col min="12290" max="12290" width="6" style="11" customWidth="1"/>
    <col min="12291" max="12291" width="17.42578125" style="11" customWidth="1"/>
    <col min="12292" max="12292" width="2.140625" style="11" customWidth="1"/>
    <col min="12293" max="12293" width="13.42578125" style="11" customWidth="1"/>
    <col min="12294" max="12294" width="9.42578125" style="11" customWidth="1"/>
    <col min="12295" max="12295" width="13.5703125" style="11" customWidth="1"/>
    <col min="12296" max="12296" width="15.85546875" style="11" customWidth="1"/>
    <col min="12297" max="12297" width="13.5703125" style="11" customWidth="1"/>
    <col min="12298" max="12298" width="16" style="11" customWidth="1"/>
    <col min="12299" max="12299" width="7.42578125" style="11" customWidth="1"/>
    <col min="12300" max="12300" width="15.5703125" style="11" customWidth="1"/>
    <col min="12301" max="12301" width="2.140625" style="11" customWidth="1"/>
    <col min="12302" max="12303" width="12.42578125" style="11" bestFit="1" customWidth="1"/>
    <col min="12304" max="12304" width="14.5703125" style="11" bestFit="1" customWidth="1"/>
    <col min="12305" max="12305" width="12.5703125" style="11" bestFit="1" customWidth="1"/>
    <col min="12306" max="12306" width="10.140625" style="11" bestFit="1" customWidth="1"/>
    <col min="12307" max="12307" width="14.85546875" style="11" customWidth="1"/>
    <col min="12308" max="12308" width="14.42578125" style="11" customWidth="1"/>
    <col min="12309" max="12309" width="12.42578125" style="11" customWidth="1"/>
    <col min="12310" max="12310" width="2.140625" style="11" customWidth="1"/>
    <col min="12311" max="12544" width="9.140625" style="11"/>
    <col min="12545" max="12545" width="2.140625" style="11" customWidth="1"/>
    <col min="12546" max="12546" width="6" style="11" customWidth="1"/>
    <col min="12547" max="12547" width="17.42578125" style="11" customWidth="1"/>
    <col min="12548" max="12548" width="2.140625" style="11" customWidth="1"/>
    <col min="12549" max="12549" width="13.42578125" style="11" customWidth="1"/>
    <col min="12550" max="12550" width="9.42578125" style="11" customWidth="1"/>
    <col min="12551" max="12551" width="13.5703125" style="11" customWidth="1"/>
    <col min="12552" max="12552" width="15.85546875" style="11" customWidth="1"/>
    <col min="12553" max="12553" width="13.5703125" style="11" customWidth="1"/>
    <col min="12554" max="12554" width="16" style="11" customWidth="1"/>
    <col min="12555" max="12555" width="7.42578125" style="11" customWidth="1"/>
    <col min="12556" max="12556" width="15.5703125" style="11" customWidth="1"/>
    <col min="12557" max="12557" width="2.140625" style="11" customWidth="1"/>
    <col min="12558" max="12559" width="12.42578125" style="11" bestFit="1" customWidth="1"/>
    <col min="12560" max="12560" width="14.5703125" style="11" bestFit="1" customWidth="1"/>
    <col min="12561" max="12561" width="12.5703125" style="11" bestFit="1" customWidth="1"/>
    <col min="12562" max="12562" width="10.140625" style="11" bestFit="1" customWidth="1"/>
    <col min="12563" max="12563" width="14.85546875" style="11" customWidth="1"/>
    <col min="12564" max="12564" width="14.42578125" style="11" customWidth="1"/>
    <col min="12565" max="12565" width="12.42578125" style="11" customWidth="1"/>
    <col min="12566" max="12566" width="2.140625" style="11" customWidth="1"/>
    <col min="12567" max="12800" width="9.140625" style="11"/>
    <col min="12801" max="12801" width="2.140625" style="11" customWidth="1"/>
    <col min="12802" max="12802" width="6" style="11" customWidth="1"/>
    <col min="12803" max="12803" width="17.42578125" style="11" customWidth="1"/>
    <col min="12804" max="12804" width="2.140625" style="11" customWidth="1"/>
    <col min="12805" max="12805" width="13.42578125" style="11" customWidth="1"/>
    <col min="12806" max="12806" width="9.42578125" style="11" customWidth="1"/>
    <col min="12807" max="12807" width="13.5703125" style="11" customWidth="1"/>
    <col min="12808" max="12808" width="15.85546875" style="11" customWidth="1"/>
    <col min="12809" max="12809" width="13.5703125" style="11" customWidth="1"/>
    <col min="12810" max="12810" width="16" style="11" customWidth="1"/>
    <col min="12811" max="12811" width="7.42578125" style="11" customWidth="1"/>
    <col min="12812" max="12812" width="15.5703125" style="11" customWidth="1"/>
    <col min="12813" max="12813" width="2.140625" style="11" customWidth="1"/>
    <col min="12814" max="12815" width="12.42578125" style="11" bestFit="1" customWidth="1"/>
    <col min="12816" max="12816" width="14.5703125" style="11" bestFit="1" customWidth="1"/>
    <col min="12817" max="12817" width="12.5703125" style="11" bestFit="1" customWidth="1"/>
    <col min="12818" max="12818" width="10.140625" style="11" bestFit="1" customWidth="1"/>
    <col min="12819" max="12819" width="14.85546875" style="11" customWidth="1"/>
    <col min="12820" max="12820" width="14.42578125" style="11" customWidth="1"/>
    <col min="12821" max="12821" width="12.42578125" style="11" customWidth="1"/>
    <col min="12822" max="12822" width="2.140625" style="11" customWidth="1"/>
    <col min="12823" max="13056" width="9.140625" style="11"/>
    <col min="13057" max="13057" width="2.140625" style="11" customWidth="1"/>
    <col min="13058" max="13058" width="6" style="11" customWidth="1"/>
    <col min="13059" max="13059" width="17.42578125" style="11" customWidth="1"/>
    <col min="13060" max="13060" width="2.140625" style="11" customWidth="1"/>
    <col min="13061" max="13061" width="13.42578125" style="11" customWidth="1"/>
    <col min="13062" max="13062" width="9.42578125" style="11" customWidth="1"/>
    <col min="13063" max="13063" width="13.5703125" style="11" customWidth="1"/>
    <col min="13064" max="13064" width="15.85546875" style="11" customWidth="1"/>
    <col min="13065" max="13065" width="13.5703125" style="11" customWidth="1"/>
    <col min="13066" max="13066" width="16" style="11" customWidth="1"/>
    <col min="13067" max="13067" width="7.42578125" style="11" customWidth="1"/>
    <col min="13068" max="13068" width="15.5703125" style="11" customWidth="1"/>
    <col min="13069" max="13069" width="2.140625" style="11" customWidth="1"/>
    <col min="13070" max="13071" width="12.42578125" style="11" bestFit="1" customWidth="1"/>
    <col min="13072" max="13072" width="14.5703125" style="11" bestFit="1" customWidth="1"/>
    <col min="13073" max="13073" width="12.5703125" style="11" bestFit="1" customWidth="1"/>
    <col min="13074" max="13074" width="10.140625" style="11" bestFit="1" customWidth="1"/>
    <col min="13075" max="13075" width="14.85546875" style="11" customWidth="1"/>
    <col min="13076" max="13076" width="14.42578125" style="11" customWidth="1"/>
    <col min="13077" max="13077" width="12.42578125" style="11" customWidth="1"/>
    <col min="13078" max="13078" width="2.140625" style="11" customWidth="1"/>
    <col min="13079" max="13312" width="9.140625" style="11"/>
    <col min="13313" max="13313" width="2.140625" style="11" customWidth="1"/>
    <col min="13314" max="13314" width="6" style="11" customWidth="1"/>
    <col min="13315" max="13315" width="17.42578125" style="11" customWidth="1"/>
    <col min="13316" max="13316" width="2.140625" style="11" customWidth="1"/>
    <col min="13317" max="13317" width="13.42578125" style="11" customWidth="1"/>
    <col min="13318" max="13318" width="9.42578125" style="11" customWidth="1"/>
    <col min="13319" max="13319" width="13.5703125" style="11" customWidth="1"/>
    <col min="13320" max="13320" width="15.85546875" style="11" customWidth="1"/>
    <col min="13321" max="13321" width="13.5703125" style="11" customWidth="1"/>
    <col min="13322" max="13322" width="16" style="11" customWidth="1"/>
    <col min="13323" max="13323" width="7.42578125" style="11" customWidth="1"/>
    <col min="13324" max="13324" width="15.5703125" style="11" customWidth="1"/>
    <col min="13325" max="13325" width="2.140625" style="11" customWidth="1"/>
    <col min="13326" max="13327" width="12.42578125" style="11" bestFit="1" customWidth="1"/>
    <col min="13328" max="13328" width="14.5703125" style="11" bestFit="1" customWidth="1"/>
    <col min="13329" max="13329" width="12.5703125" style="11" bestFit="1" customWidth="1"/>
    <col min="13330" max="13330" width="10.140625" style="11" bestFit="1" customWidth="1"/>
    <col min="13331" max="13331" width="14.85546875" style="11" customWidth="1"/>
    <col min="13332" max="13332" width="14.42578125" style="11" customWidth="1"/>
    <col min="13333" max="13333" width="12.42578125" style="11" customWidth="1"/>
    <col min="13334" max="13334" width="2.140625" style="11" customWidth="1"/>
    <col min="13335" max="13568" width="9.140625" style="11"/>
    <col min="13569" max="13569" width="2.140625" style="11" customWidth="1"/>
    <col min="13570" max="13570" width="6" style="11" customWidth="1"/>
    <col min="13571" max="13571" width="17.42578125" style="11" customWidth="1"/>
    <col min="13572" max="13572" width="2.140625" style="11" customWidth="1"/>
    <col min="13573" max="13573" width="13.42578125" style="11" customWidth="1"/>
    <col min="13574" max="13574" width="9.42578125" style="11" customWidth="1"/>
    <col min="13575" max="13575" width="13.5703125" style="11" customWidth="1"/>
    <col min="13576" max="13576" width="15.85546875" style="11" customWidth="1"/>
    <col min="13577" max="13577" width="13.5703125" style="11" customWidth="1"/>
    <col min="13578" max="13578" width="16" style="11" customWidth="1"/>
    <col min="13579" max="13579" width="7.42578125" style="11" customWidth="1"/>
    <col min="13580" max="13580" width="15.5703125" style="11" customWidth="1"/>
    <col min="13581" max="13581" width="2.140625" style="11" customWidth="1"/>
    <col min="13582" max="13583" width="12.42578125" style="11" bestFit="1" customWidth="1"/>
    <col min="13584" max="13584" width="14.5703125" style="11" bestFit="1" customWidth="1"/>
    <col min="13585" max="13585" width="12.5703125" style="11" bestFit="1" customWidth="1"/>
    <col min="13586" max="13586" width="10.140625" style="11" bestFit="1" customWidth="1"/>
    <col min="13587" max="13587" width="14.85546875" style="11" customWidth="1"/>
    <col min="13588" max="13588" width="14.42578125" style="11" customWidth="1"/>
    <col min="13589" max="13589" width="12.42578125" style="11" customWidth="1"/>
    <col min="13590" max="13590" width="2.140625" style="11" customWidth="1"/>
    <col min="13591" max="13824" width="9.140625" style="11"/>
    <col min="13825" max="13825" width="2.140625" style="11" customWidth="1"/>
    <col min="13826" max="13826" width="6" style="11" customWidth="1"/>
    <col min="13827" max="13827" width="17.42578125" style="11" customWidth="1"/>
    <col min="13828" max="13828" width="2.140625" style="11" customWidth="1"/>
    <col min="13829" max="13829" width="13.42578125" style="11" customWidth="1"/>
    <col min="13830" max="13830" width="9.42578125" style="11" customWidth="1"/>
    <col min="13831" max="13831" width="13.5703125" style="11" customWidth="1"/>
    <col min="13832" max="13832" width="15.85546875" style="11" customWidth="1"/>
    <col min="13833" max="13833" width="13.5703125" style="11" customWidth="1"/>
    <col min="13834" max="13834" width="16" style="11" customWidth="1"/>
    <col min="13835" max="13835" width="7.42578125" style="11" customWidth="1"/>
    <col min="13836" max="13836" width="15.5703125" style="11" customWidth="1"/>
    <col min="13837" max="13837" width="2.140625" style="11" customWidth="1"/>
    <col min="13838" max="13839" width="12.42578125" style="11" bestFit="1" customWidth="1"/>
    <col min="13840" max="13840" width="14.5703125" style="11" bestFit="1" customWidth="1"/>
    <col min="13841" max="13841" width="12.5703125" style="11" bestFit="1" customWidth="1"/>
    <col min="13842" max="13842" width="10.140625" style="11" bestFit="1" customWidth="1"/>
    <col min="13843" max="13843" width="14.85546875" style="11" customWidth="1"/>
    <col min="13844" max="13844" width="14.42578125" style="11" customWidth="1"/>
    <col min="13845" max="13845" width="12.42578125" style="11" customWidth="1"/>
    <col min="13846" max="13846" width="2.140625" style="11" customWidth="1"/>
    <col min="13847" max="14080" width="9.140625" style="11"/>
    <col min="14081" max="14081" width="2.140625" style="11" customWidth="1"/>
    <col min="14082" max="14082" width="6" style="11" customWidth="1"/>
    <col min="14083" max="14083" width="17.42578125" style="11" customWidth="1"/>
    <col min="14084" max="14084" width="2.140625" style="11" customWidth="1"/>
    <col min="14085" max="14085" width="13.42578125" style="11" customWidth="1"/>
    <col min="14086" max="14086" width="9.42578125" style="11" customWidth="1"/>
    <col min="14087" max="14087" width="13.5703125" style="11" customWidth="1"/>
    <col min="14088" max="14088" width="15.85546875" style="11" customWidth="1"/>
    <col min="14089" max="14089" width="13.5703125" style="11" customWidth="1"/>
    <col min="14090" max="14090" width="16" style="11" customWidth="1"/>
    <col min="14091" max="14091" width="7.42578125" style="11" customWidth="1"/>
    <col min="14092" max="14092" width="15.5703125" style="11" customWidth="1"/>
    <col min="14093" max="14093" width="2.140625" style="11" customWidth="1"/>
    <col min="14094" max="14095" width="12.42578125" style="11" bestFit="1" customWidth="1"/>
    <col min="14096" max="14096" width="14.5703125" style="11" bestFit="1" customWidth="1"/>
    <col min="14097" max="14097" width="12.5703125" style="11" bestFit="1" customWidth="1"/>
    <col min="14098" max="14098" width="10.140625" style="11" bestFit="1" customWidth="1"/>
    <col min="14099" max="14099" width="14.85546875" style="11" customWidth="1"/>
    <col min="14100" max="14100" width="14.42578125" style="11" customWidth="1"/>
    <col min="14101" max="14101" width="12.42578125" style="11" customWidth="1"/>
    <col min="14102" max="14102" width="2.140625" style="11" customWidth="1"/>
    <col min="14103" max="14336" width="9.140625" style="11"/>
    <col min="14337" max="14337" width="2.140625" style="11" customWidth="1"/>
    <col min="14338" max="14338" width="6" style="11" customWidth="1"/>
    <col min="14339" max="14339" width="17.42578125" style="11" customWidth="1"/>
    <col min="14340" max="14340" width="2.140625" style="11" customWidth="1"/>
    <col min="14341" max="14341" width="13.42578125" style="11" customWidth="1"/>
    <col min="14342" max="14342" width="9.42578125" style="11" customWidth="1"/>
    <col min="14343" max="14343" width="13.5703125" style="11" customWidth="1"/>
    <col min="14344" max="14344" width="15.85546875" style="11" customWidth="1"/>
    <col min="14345" max="14345" width="13.5703125" style="11" customWidth="1"/>
    <col min="14346" max="14346" width="16" style="11" customWidth="1"/>
    <col min="14347" max="14347" width="7.42578125" style="11" customWidth="1"/>
    <col min="14348" max="14348" width="15.5703125" style="11" customWidth="1"/>
    <col min="14349" max="14349" width="2.140625" style="11" customWidth="1"/>
    <col min="14350" max="14351" width="12.42578125" style="11" bestFit="1" customWidth="1"/>
    <col min="14352" max="14352" width="14.5703125" style="11" bestFit="1" customWidth="1"/>
    <col min="14353" max="14353" width="12.5703125" style="11" bestFit="1" customWidth="1"/>
    <col min="14354" max="14354" width="10.140625" style="11" bestFit="1" customWidth="1"/>
    <col min="14355" max="14355" width="14.85546875" style="11" customWidth="1"/>
    <col min="14356" max="14356" width="14.42578125" style="11" customWidth="1"/>
    <col min="14357" max="14357" width="12.42578125" style="11" customWidth="1"/>
    <col min="14358" max="14358" width="2.140625" style="11" customWidth="1"/>
    <col min="14359" max="14592" width="9.140625" style="11"/>
    <col min="14593" max="14593" width="2.140625" style="11" customWidth="1"/>
    <col min="14594" max="14594" width="6" style="11" customWidth="1"/>
    <col min="14595" max="14595" width="17.42578125" style="11" customWidth="1"/>
    <col min="14596" max="14596" width="2.140625" style="11" customWidth="1"/>
    <col min="14597" max="14597" width="13.42578125" style="11" customWidth="1"/>
    <col min="14598" max="14598" width="9.42578125" style="11" customWidth="1"/>
    <col min="14599" max="14599" width="13.5703125" style="11" customWidth="1"/>
    <col min="14600" max="14600" width="15.85546875" style="11" customWidth="1"/>
    <col min="14601" max="14601" width="13.5703125" style="11" customWidth="1"/>
    <col min="14602" max="14602" width="16" style="11" customWidth="1"/>
    <col min="14603" max="14603" width="7.42578125" style="11" customWidth="1"/>
    <col min="14604" max="14604" width="15.5703125" style="11" customWidth="1"/>
    <col min="14605" max="14605" width="2.140625" style="11" customWidth="1"/>
    <col min="14606" max="14607" width="12.42578125" style="11" bestFit="1" customWidth="1"/>
    <col min="14608" max="14608" width="14.5703125" style="11" bestFit="1" customWidth="1"/>
    <col min="14609" max="14609" width="12.5703125" style="11" bestFit="1" customWidth="1"/>
    <col min="14610" max="14610" width="10.140625" style="11" bestFit="1" customWidth="1"/>
    <col min="14611" max="14611" width="14.85546875" style="11" customWidth="1"/>
    <col min="14612" max="14612" width="14.42578125" style="11" customWidth="1"/>
    <col min="14613" max="14613" width="12.42578125" style="11" customWidth="1"/>
    <col min="14614" max="14614" width="2.140625" style="11" customWidth="1"/>
    <col min="14615" max="14848" width="9.140625" style="11"/>
    <col min="14849" max="14849" width="2.140625" style="11" customWidth="1"/>
    <col min="14850" max="14850" width="6" style="11" customWidth="1"/>
    <col min="14851" max="14851" width="17.42578125" style="11" customWidth="1"/>
    <col min="14852" max="14852" width="2.140625" style="11" customWidth="1"/>
    <col min="14853" max="14853" width="13.42578125" style="11" customWidth="1"/>
    <col min="14854" max="14854" width="9.42578125" style="11" customWidth="1"/>
    <col min="14855" max="14855" width="13.5703125" style="11" customWidth="1"/>
    <col min="14856" max="14856" width="15.85546875" style="11" customWidth="1"/>
    <col min="14857" max="14857" width="13.5703125" style="11" customWidth="1"/>
    <col min="14858" max="14858" width="16" style="11" customWidth="1"/>
    <col min="14859" max="14859" width="7.42578125" style="11" customWidth="1"/>
    <col min="14860" max="14860" width="15.5703125" style="11" customWidth="1"/>
    <col min="14861" max="14861" width="2.140625" style="11" customWidth="1"/>
    <col min="14862" max="14863" width="12.42578125" style="11" bestFit="1" customWidth="1"/>
    <col min="14864" max="14864" width="14.5703125" style="11" bestFit="1" customWidth="1"/>
    <col min="14865" max="14865" width="12.5703125" style="11" bestFit="1" customWidth="1"/>
    <col min="14866" max="14866" width="10.140625" style="11" bestFit="1" customWidth="1"/>
    <col min="14867" max="14867" width="14.85546875" style="11" customWidth="1"/>
    <col min="14868" max="14868" width="14.42578125" style="11" customWidth="1"/>
    <col min="14869" max="14869" width="12.42578125" style="11" customWidth="1"/>
    <col min="14870" max="14870" width="2.140625" style="11" customWidth="1"/>
    <col min="14871" max="15104" width="9.140625" style="11"/>
    <col min="15105" max="15105" width="2.140625" style="11" customWidth="1"/>
    <col min="15106" max="15106" width="6" style="11" customWidth="1"/>
    <col min="15107" max="15107" width="17.42578125" style="11" customWidth="1"/>
    <col min="15108" max="15108" width="2.140625" style="11" customWidth="1"/>
    <col min="15109" max="15109" width="13.42578125" style="11" customWidth="1"/>
    <col min="15110" max="15110" width="9.42578125" style="11" customWidth="1"/>
    <col min="15111" max="15111" width="13.5703125" style="11" customWidth="1"/>
    <col min="15112" max="15112" width="15.85546875" style="11" customWidth="1"/>
    <col min="15113" max="15113" width="13.5703125" style="11" customWidth="1"/>
    <col min="15114" max="15114" width="16" style="11" customWidth="1"/>
    <col min="15115" max="15115" width="7.42578125" style="11" customWidth="1"/>
    <col min="15116" max="15116" width="15.5703125" style="11" customWidth="1"/>
    <col min="15117" max="15117" width="2.140625" style="11" customWidth="1"/>
    <col min="15118" max="15119" width="12.42578125" style="11" bestFit="1" customWidth="1"/>
    <col min="15120" max="15120" width="14.5703125" style="11" bestFit="1" customWidth="1"/>
    <col min="15121" max="15121" width="12.5703125" style="11" bestFit="1" customWidth="1"/>
    <col min="15122" max="15122" width="10.140625" style="11" bestFit="1" customWidth="1"/>
    <col min="15123" max="15123" width="14.85546875" style="11" customWidth="1"/>
    <col min="15124" max="15124" width="14.42578125" style="11" customWidth="1"/>
    <col min="15125" max="15125" width="12.42578125" style="11" customWidth="1"/>
    <col min="15126" max="15126" width="2.140625" style="11" customWidth="1"/>
    <col min="15127" max="15360" width="9.140625" style="11"/>
    <col min="15361" max="15361" width="2.140625" style="11" customWidth="1"/>
    <col min="15362" max="15362" width="6" style="11" customWidth="1"/>
    <col min="15363" max="15363" width="17.42578125" style="11" customWidth="1"/>
    <col min="15364" max="15364" width="2.140625" style="11" customWidth="1"/>
    <col min="15365" max="15365" width="13.42578125" style="11" customWidth="1"/>
    <col min="15366" max="15366" width="9.42578125" style="11" customWidth="1"/>
    <col min="15367" max="15367" width="13.5703125" style="11" customWidth="1"/>
    <col min="15368" max="15368" width="15.85546875" style="11" customWidth="1"/>
    <col min="15369" max="15369" width="13.5703125" style="11" customWidth="1"/>
    <col min="15370" max="15370" width="16" style="11" customWidth="1"/>
    <col min="15371" max="15371" width="7.42578125" style="11" customWidth="1"/>
    <col min="15372" max="15372" width="15.5703125" style="11" customWidth="1"/>
    <col min="15373" max="15373" width="2.140625" style="11" customWidth="1"/>
    <col min="15374" max="15375" width="12.42578125" style="11" bestFit="1" customWidth="1"/>
    <col min="15376" max="15376" width="14.5703125" style="11" bestFit="1" customWidth="1"/>
    <col min="15377" max="15377" width="12.5703125" style="11" bestFit="1" customWidth="1"/>
    <col min="15378" max="15378" width="10.140625" style="11" bestFit="1" customWidth="1"/>
    <col min="15379" max="15379" width="14.85546875" style="11" customWidth="1"/>
    <col min="15380" max="15380" width="14.42578125" style="11" customWidth="1"/>
    <col min="15381" max="15381" width="12.42578125" style="11" customWidth="1"/>
    <col min="15382" max="15382" width="2.140625" style="11" customWidth="1"/>
    <col min="15383" max="15616" width="9.140625" style="11"/>
    <col min="15617" max="15617" width="2.140625" style="11" customWidth="1"/>
    <col min="15618" max="15618" width="6" style="11" customWidth="1"/>
    <col min="15619" max="15619" width="17.42578125" style="11" customWidth="1"/>
    <col min="15620" max="15620" width="2.140625" style="11" customWidth="1"/>
    <col min="15621" max="15621" width="13.42578125" style="11" customWidth="1"/>
    <col min="15622" max="15622" width="9.42578125" style="11" customWidth="1"/>
    <col min="15623" max="15623" width="13.5703125" style="11" customWidth="1"/>
    <col min="15624" max="15624" width="15.85546875" style="11" customWidth="1"/>
    <col min="15625" max="15625" width="13.5703125" style="11" customWidth="1"/>
    <col min="15626" max="15626" width="16" style="11" customWidth="1"/>
    <col min="15627" max="15627" width="7.42578125" style="11" customWidth="1"/>
    <col min="15628" max="15628" width="15.5703125" style="11" customWidth="1"/>
    <col min="15629" max="15629" width="2.140625" style="11" customWidth="1"/>
    <col min="15630" max="15631" width="12.42578125" style="11" bestFit="1" customWidth="1"/>
    <col min="15632" max="15632" width="14.5703125" style="11" bestFit="1" customWidth="1"/>
    <col min="15633" max="15633" width="12.5703125" style="11" bestFit="1" customWidth="1"/>
    <col min="15634" max="15634" width="10.140625" style="11" bestFit="1" customWidth="1"/>
    <col min="15635" max="15635" width="14.85546875" style="11" customWidth="1"/>
    <col min="15636" max="15636" width="14.42578125" style="11" customWidth="1"/>
    <col min="15637" max="15637" width="12.42578125" style="11" customWidth="1"/>
    <col min="15638" max="15638" width="2.140625" style="11" customWidth="1"/>
    <col min="15639" max="15872" width="9.140625" style="11"/>
    <col min="15873" max="15873" width="2.140625" style="11" customWidth="1"/>
    <col min="15874" max="15874" width="6" style="11" customWidth="1"/>
    <col min="15875" max="15875" width="17.42578125" style="11" customWidth="1"/>
    <col min="15876" max="15876" width="2.140625" style="11" customWidth="1"/>
    <col min="15877" max="15877" width="13.42578125" style="11" customWidth="1"/>
    <col min="15878" max="15878" width="9.42578125" style="11" customWidth="1"/>
    <col min="15879" max="15879" width="13.5703125" style="11" customWidth="1"/>
    <col min="15880" max="15880" width="15.85546875" style="11" customWidth="1"/>
    <col min="15881" max="15881" width="13.5703125" style="11" customWidth="1"/>
    <col min="15882" max="15882" width="16" style="11" customWidth="1"/>
    <col min="15883" max="15883" width="7.42578125" style="11" customWidth="1"/>
    <col min="15884" max="15884" width="15.5703125" style="11" customWidth="1"/>
    <col min="15885" max="15885" width="2.140625" style="11" customWidth="1"/>
    <col min="15886" max="15887" width="12.42578125" style="11" bestFit="1" customWidth="1"/>
    <col min="15888" max="15888" width="14.5703125" style="11" bestFit="1" customWidth="1"/>
    <col min="15889" max="15889" width="12.5703125" style="11" bestFit="1" customWidth="1"/>
    <col min="15890" max="15890" width="10.140625" style="11" bestFit="1" customWidth="1"/>
    <col min="15891" max="15891" width="14.85546875" style="11" customWidth="1"/>
    <col min="15892" max="15892" width="14.42578125" style="11" customWidth="1"/>
    <col min="15893" max="15893" width="12.42578125" style="11" customWidth="1"/>
    <col min="15894" max="15894" width="2.140625" style="11" customWidth="1"/>
    <col min="15895" max="16128" width="9.140625" style="11"/>
    <col min="16129" max="16129" width="2.140625" style="11" customWidth="1"/>
    <col min="16130" max="16130" width="6" style="11" customWidth="1"/>
    <col min="16131" max="16131" width="17.42578125" style="11" customWidth="1"/>
    <col min="16132" max="16132" width="2.140625" style="11" customWidth="1"/>
    <col min="16133" max="16133" width="13.42578125" style="11" customWidth="1"/>
    <col min="16134" max="16134" width="9.42578125" style="11" customWidth="1"/>
    <col min="16135" max="16135" width="13.5703125" style="11" customWidth="1"/>
    <col min="16136" max="16136" width="15.85546875" style="11" customWidth="1"/>
    <col min="16137" max="16137" width="13.5703125" style="11" customWidth="1"/>
    <col min="16138" max="16138" width="16" style="11" customWidth="1"/>
    <col min="16139" max="16139" width="7.42578125" style="11" customWidth="1"/>
    <col min="16140" max="16140" width="15.5703125" style="11" customWidth="1"/>
    <col min="16141" max="16141" width="2.140625" style="11" customWidth="1"/>
    <col min="16142" max="16143" width="12.42578125" style="11" bestFit="1" customWidth="1"/>
    <col min="16144" max="16144" width="14.5703125" style="11" bestFit="1" customWidth="1"/>
    <col min="16145" max="16145" width="12.5703125" style="11" bestFit="1" customWidth="1"/>
    <col min="16146" max="16146" width="10.140625" style="11" bestFit="1" customWidth="1"/>
    <col min="16147" max="16147" width="14.85546875" style="11" customWidth="1"/>
    <col min="16148" max="16148" width="14.42578125" style="11" customWidth="1"/>
    <col min="16149" max="16149" width="12.42578125" style="11" customWidth="1"/>
    <col min="16150" max="16150" width="2.140625" style="11" customWidth="1"/>
    <col min="16151" max="16384" width="9.140625" style="11"/>
  </cols>
  <sheetData>
    <row r="1" spans="1:22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s="13" customFormat="1" ht="18" x14ac:dyDescent="0.25">
      <c r="A2" s="12"/>
      <c r="C2" s="14" t="s">
        <v>17</v>
      </c>
      <c r="D2" s="12"/>
      <c r="G2" s="14" t="s">
        <v>18</v>
      </c>
      <c r="M2" s="12"/>
      <c r="Q2" s="14" t="s">
        <v>19</v>
      </c>
      <c r="V2" s="12"/>
    </row>
    <row r="3" spans="1:22" x14ac:dyDescent="0.2">
      <c r="A3" s="10"/>
      <c r="D3" s="10"/>
      <c r="M3" s="10"/>
      <c r="V3" s="10"/>
    </row>
    <row r="4" spans="1:22" x14ac:dyDescent="0.2">
      <c r="A4" s="10"/>
      <c r="D4" s="10"/>
      <c r="G4" s="15" t="s">
        <v>20</v>
      </c>
      <c r="H4" s="15" t="s">
        <v>21</v>
      </c>
      <c r="I4" s="15" t="s">
        <v>22</v>
      </c>
      <c r="J4" s="15" t="s">
        <v>23</v>
      </c>
      <c r="K4" s="15"/>
      <c r="L4" s="16" t="s">
        <v>24</v>
      </c>
      <c r="M4" s="10"/>
      <c r="N4" s="15" t="s">
        <v>25</v>
      </c>
      <c r="O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/>
      <c r="V4" s="10"/>
    </row>
    <row r="5" spans="1:22" x14ac:dyDescent="0.2">
      <c r="A5" s="10"/>
      <c r="C5" s="15" t="s">
        <v>31</v>
      </c>
      <c r="D5" s="17"/>
      <c r="E5" s="15" t="s">
        <v>32</v>
      </c>
      <c r="F5" s="15" t="s">
        <v>33</v>
      </c>
      <c r="G5" s="15" t="s">
        <v>34</v>
      </c>
      <c r="H5" s="15" t="s">
        <v>35</v>
      </c>
      <c r="I5" s="15" t="s">
        <v>36</v>
      </c>
      <c r="J5" s="15" t="s">
        <v>35</v>
      </c>
      <c r="K5" s="15" t="s">
        <v>37</v>
      </c>
      <c r="L5" s="15" t="s">
        <v>38</v>
      </c>
      <c r="M5" s="18"/>
      <c r="N5" s="15" t="s">
        <v>39</v>
      </c>
      <c r="O5" s="15" t="s">
        <v>39</v>
      </c>
      <c r="P5" s="15" t="s">
        <v>36</v>
      </c>
      <c r="Q5" s="15" t="s">
        <v>40</v>
      </c>
      <c r="R5" s="15" t="s">
        <v>41</v>
      </c>
      <c r="S5" s="15" t="s">
        <v>42</v>
      </c>
      <c r="T5" s="15" t="s">
        <v>42</v>
      </c>
      <c r="U5" s="15" t="s">
        <v>40</v>
      </c>
      <c r="V5" s="10"/>
    </row>
    <row r="6" spans="1:22" ht="15" thickBot="1" x14ac:dyDescent="0.25">
      <c r="A6" s="10"/>
      <c r="C6" s="15" t="s">
        <v>43</v>
      </c>
      <c r="D6" s="17"/>
      <c r="E6" s="19" t="s">
        <v>44</v>
      </c>
      <c r="F6" s="19" t="s">
        <v>45</v>
      </c>
      <c r="G6" s="19" t="s">
        <v>46</v>
      </c>
      <c r="H6" s="19" t="s">
        <v>46</v>
      </c>
      <c r="I6" s="19" t="s">
        <v>47</v>
      </c>
      <c r="J6" s="19" t="s">
        <v>46</v>
      </c>
      <c r="K6" s="19" t="s">
        <v>48</v>
      </c>
      <c r="L6" s="19" t="s">
        <v>49</v>
      </c>
      <c r="M6" s="18"/>
      <c r="N6" s="19" t="s">
        <v>50</v>
      </c>
      <c r="O6" s="19" t="s">
        <v>51</v>
      </c>
      <c r="P6" s="19" t="s">
        <v>48</v>
      </c>
      <c r="Q6" s="19" t="s">
        <v>48</v>
      </c>
      <c r="R6" s="19" t="s">
        <v>52</v>
      </c>
      <c r="S6" s="19" t="s">
        <v>48</v>
      </c>
      <c r="T6" s="19" t="s">
        <v>52</v>
      </c>
      <c r="U6" s="19" t="s">
        <v>53</v>
      </c>
      <c r="V6" s="10"/>
    </row>
    <row r="7" spans="1:22" ht="13.5" thickTop="1" x14ac:dyDescent="0.2">
      <c r="A7" s="10"/>
      <c r="B7" s="20" t="s">
        <v>2</v>
      </c>
      <c r="C7" s="46">
        <f>'Flint Hills'!E4</f>
        <v>30</v>
      </c>
      <c r="D7" s="10"/>
      <c r="E7" s="11">
        <v>7.5</v>
      </c>
      <c r="F7" s="22">
        <f>3.14159265*((E7/2)^2)</f>
        <v>44.178646640625004</v>
      </c>
      <c r="G7" s="11">
        <f>F7*E$29</f>
        <v>1.0142021726648443E-3</v>
      </c>
      <c r="H7" s="22">
        <f>C$19*G7</f>
        <v>5.0710108633242212</v>
      </c>
      <c r="I7" s="23">
        <f>-4.5966+(3.2312*E7)</f>
        <v>19.6374</v>
      </c>
      <c r="J7" s="24">
        <f>H7*(I7*0.01)</f>
        <v>0.99581468727443057</v>
      </c>
      <c r="K7" s="11">
        <f>C$15*(C7*0.01)</f>
        <v>24</v>
      </c>
      <c r="L7" s="22">
        <f>K7*G7</f>
        <v>2.4340852143956263E-2</v>
      </c>
      <c r="M7" s="25"/>
      <c r="N7" s="24">
        <f>J7*K7</f>
        <v>23.899552494586334</v>
      </c>
      <c r="O7" s="24">
        <f>N7*C$23</f>
        <v>3823.9283991338134</v>
      </c>
      <c r="P7" s="22">
        <f>N7/C$19</f>
        <v>4.7799104989172669E-3</v>
      </c>
      <c r="Q7" s="22">
        <f>(N7*0.9*0.25)/912</f>
        <v>5.8962711746512334E-3</v>
      </c>
      <c r="R7" s="22">
        <f>Q7*$C$23</f>
        <v>0.94340338794419731</v>
      </c>
      <c r="S7" s="22">
        <f>C19*0.9*0.25/912</f>
        <v>1.2335526315789473</v>
      </c>
      <c r="T7" s="22">
        <f>S7*C23</f>
        <v>197.36842105263156</v>
      </c>
      <c r="U7" s="22">
        <f>R12/6/1.3</f>
        <v>2.3029246475882044</v>
      </c>
      <c r="V7" s="10"/>
    </row>
    <row r="8" spans="1:22" x14ac:dyDescent="0.2">
      <c r="A8" s="10"/>
      <c r="B8" s="20" t="s">
        <v>3</v>
      </c>
      <c r="C8" s="46">
        <f>'Flint Hills'!E5</f>
        <v>50</v>
      </c>
      <c r="D8" s="10"/>
      <c r="E8" s="11">
        <v>12.5</v>
      </c>
      <c r="F8" s="22">
        <f>3.14159265*((E8/2)^2)</f>
        <v>122.71846289062501</v>
      </c>
      <c r="G8" s="11">
        <f>F8*E$29</f>
        <v>2.8172282574023448E-3</v>
      </c>
      <c r="H8" s="22">
        <f>C$19*G8</f>
        <v>14.086141287011724</v>
      </c>
      <c r="I8" s="23">
        <f t="shared" ref="I8:I11" si="0">-4.5966+(3.2312*E8)</f>
        <v>35.793399999999998</v>
      </c>
      <c r="J8" s="24">
        <f>H8*(I8*0.01)</f>
        <v>5.0419088954252542</v>
      </c>
      <c r="K8" s="11">
        <f>C$15*(C8*0.01)</f>
        <v>40</v>
      </c>
      <c r="L8" s="22">
        <f>K8*G8</f>
        <v>0.11268913029609379</v>
      </c>
      <c r="M8" s="25"/>
      <c r="N8" s="24">
        <f>J8*K8</f>
        <v>201.67635581701018</v>
      </c>
      <c r="O8" s="24">
        <f>N8*C$23</f>
        <v>32268.216930721628</v>
      </c>
      <c r="P8" s="22">
        <f>N8/C$19</f>
        <v>4.0335271163402034E-2</v>
      </c>
      <c r="Q8" s="22">
        <f>(N8*0.9*0.25)/912</f>
        <v>4.9755679889065013E-2</v>
      </c>
      <c r="R8" s="22">
        <f>Q8*$C$23</f>
        <v>7.9609087822504021</v>
      </c>
      <c r="S8" s="22"/>
      <c r="T8" s="22"/>
      <c r="U8" s="22"/>
      <c r="V8" s="10"/>
    </row>
    <row r="9" spans="1:22" x14ac:dyDescent="0.2">
      <c r="A9" s="10"/>
      <c r="B9" s="20" t="s">
        <v>4</v>
      </c>
      <c r="C9" s="46">
        <f>'Flint Hills'!E6</f>
        <v>20</v>
      </c>
      <c r="D9" s="10"/>
      <c r="E9" s="11">
        <v>17.5</v>
      </c>
      <c r="F9" s="22">
        <f>3.14159265*((E9/2)^2)</f>
        <v>240.52818726562501</v>
      </c>
      <c r="G9" s="11">
        <f>F9*E$29</f>
        <v>5.5217673845085963E-3</v>
      </c>
      <c r="H9" s="22">
        <f>C$19*G9</f>
        <v>27.608836922542981</v>
      </c>
      <c r="I9" s="23">
        <f t="shared" si="0"/>
        <v>51.949399999999997</v>
      </c>
      <c r="J9" s="24">
        <f>H9*(I9*0.01)</f>
        <v>14.342625128239543</v>
      </c>
      <c r="K9" s="11">
        <f>C$15*(C9*0.01)</f>
        <v>16</v>
      </c>
      <c r="L9" s="22">
        <f>K9*G9</f>
        <v>8.8348278152137541E-2</v>
      </c>
      <c r="M9" s="25"/>
      <c r="N9" s="24">
        <f>J9*K9</f>
        <v>229.48200205183269</v>
      </c>
      <c r="O9" s="24">
        <f>N9*C$23</f>
        <v>36717.120328293233</v>
      </c>
      <c r="P9" s="22">
        <f>N9/C$19</f>
        <v>4.5896400410366536E-2</v>
      </c>
      <c r="Q9" s="22">
        <f>(N9*0.9*0.25)/912</f>
        <v>5.6615625506208724E-2</v>
      </c>
      <c r="R9" s="22">
        <f>Q9*$C$23</f>
        <v>9.0585000809933955</v>
      </c>
      <c r="S9" s="22"/>
      <c r="T9" s="22"/>
      <c r="U9" s="22"/>
      <c r="V9" s="10"/>
    </row>
    <row r="10" spans="1:22" x14ac:dyDescent="0.2">
      <c r="A10" s="10"/>
      <c r="B10" s="20" t="s">
        <v>5</v>
      </c>
      <c r="C10" s="46">
        <f>'Flint Hills'!E7</f>
        <v>0</v>
      </c>
      <c r="D10" s="10"/>
      <c r="E10" s="11">
        <v>25</v>
      </c>
      <c r="F10" s="22">
        <f>3.14159265*((E10/2)^2)</f>
        <v>490.87385156250002</v>
      </c>
      <c r="G10" s="11">
        <f>F10*E$29</f>
        <v>1.1268913029609379E-2</v>
      </c>
      <c r="H10" s="22">
        <f>C$19*G10</f>
        <v>56.344565148046897</v>
      </c>
      <c r="I10" s="23">
        <f t="shared" si="0"/>
        <v>76.183400000000006</v>
      </c>
      <c r="J10" s="24">
        <f>H10*(I10*0.01)</f>
        <v>42.925205444997168</v>
      </c>
      <c r="K10" s="11">
        <f>C$15*(C10*0.01)</f>
        <v>0</v>
      </c>
      <c r="L10" s="22">
        <f>K10*G10</f>
        <v>0</v>
      </c>
      <c r="M10" s="25"/>
      <c r="N10" s="24">
        <f>J10*K10</f>
        <v>0</v>
      </c>
      <c r="O10" s="24">
        <f>N10*C$23</f>
        <v>0</v>
      </c>
      <c r="P10" s="22">
        <f>N10/C$19</f>
        <v>0</v>
      </c>
      <c r="Q10" s="22">
        <f>(N10*0.9*0.25)/912</f>
        <v>0</v>
      </c>
      <c r="R10" s="22">
        <f>Q10*$C$23</f>
        <v>0</v>
      </c>
      <c r="S10" s="22"/>
      <c r="T10" s="22"/>
      <c r="U10" s="22"/>
      <c r="V10" s="10"/>
    </row>
    <row r="11" spans="1:22" x14ac:dyDescent="0.2">
      <c r="A11" s="10"/>
      <c r="B11" s="20" t="s">
        <v>1</v>
      </c>
      <c r="C11" s="46">
        <f>'Flint Hills'!E8</f>
        <v>0</v>
      </c>
      <c r="D11" s="10"/>
      <c r="E11" s="11">
        <v>30</v>
      </c>
      <c r="F11" s="22">
        <f>3.14159265*((E11/2)^2)</f>
        <v>706.85834625000007</v>
      </c>
      <c r="G11" s="11">
        <f>F11*E$29</f>
        <v>1.6227234762637509E-2</v>
      </c>
      <c r="H11" s="22">
        <f>C$19*G11</f>
        <v>81.13617381318754</v>
      </c>
      <c r="I11" s="23">
        <f t="shared" si="0"/>
        <v>92.339399999999998</v>
      </c>
      <c r="J11" s="24">
        <f>H11*(I11*0.01)</f>
        <v>74.920656082054492</v>
      </c>
      <c r="K11" s="11">
        <f>C$15*(C11*0.01)</f>
        <v>0</v>
      </c>
      <c r="L11" s="26">
        <f>K11*G11</f>
        <v>0</v>
      </c>
      <c r="M11" s="25"/>
      <c r="N11" s="27">
        <f>J11*K11</f>
        <v>0</v>
      </c>
      <c r="O11" s="27">
        <f>N11*C$23</f>
        <v>0</v>
      </c>
      <c r="P11" s="26">
        <f>N11/C$19</f>
        <v>0</v>
      </c>
      <c r="Q11" s="26">
        <f>(N11*0.9*0.25)/912</f>
        <v>0</v>
      </c>
      <c r="R11" s="26">
        <f>Q11*$C$23</f>
        <v>0</v>
      </c>
      <c r="S11" s="22"/>
      <c r="T11" s="22"/>
      <c r="U11" s="22"/>
      <c r="V11" s="10"/>
    </row>
    <row r="12" spans="1:22" x14ac:dyDescent="0.2">
      <c r="A12" s="10"/>
      <c r="D12" s="10"/>
      <c r="F12" s="22"/>
      <c r="L12" s="28">
        <f>SUM(L7:L11)</f>
        <v>0.22537826059218757</v>
      </c>
      <c r="M12" s="10"/>
      <c r="N12" s="29">
        <f>SUM(N7:N11)</f>
        <v>455.05791036342919</v>
      </c>
      <c r="O12" s="29">
        <f>SUM(O7:O11)</f>
        <v>72809.265658148681</v>
      </c>
      <c r="P12" s="30">
        <f>SUM(P7:P11)</f>
        <v>9.1011582072685837E-2</v>
      </c>
      <c r="Q12" s="30">
        <f>SUM(Q7:Q11)</f>
        <v>0.11226757656992498</v>
      </c>
      <c r="R12" s="30">
        <f>SUM(R7:R11)</f>
        <v>17.962812251187994</v>
      </c>
      <c r="S12" s="22"/>
      <c r="T12" s="22"/>
      <c r="U12" s="22"/>
      <c r="V12" s="10"/>
    </row>
    <row r="13" spans="1:22" x14ac:dyDescent="0.2">
      <c r="A13" s="10"/>
      <c r="C13" s="15" t="s">
        <v>54</v>
      </c>
      <c r="D13" s="10"/>
      <c r="K13" s="31" t="s">
        <v>55</v>
      </c>
      <c r="L13" s="31">
        <v>1</v>
      </c>
      <c r="M13" s="32"/>
      <c r="N13" s="33">
        <f>C19</f>
        <v>5000</v>
      </c>
      <c r="O13" s="33">
        <f>C19*C23</f>
        <v>800000</v>
      </c>
      <c r="P13" s="31">
        <v>1</v>
      </c>
      <c r="Q13" s="34">
        <f>S7</f>
        <v>1.2335526315789473</v>
      </c>
      <c r="R13" s="34">
        <f>T7</f>
        <v>197.36842105263156</v>
      </c>
      <c r="V13" s="10"/>
    </row>
    <row r="14" spans="1:22" x14ac:dyDescent="0.2">
      <c r="A14" s="10"/>
      <c r="C14" s="15" t="s">
        <v>56</v>
      </c>
      <c r="D14" s="10"/>
      <c r="L14" s="35" t="str">
        <f>IF(L12&gt;L13,ERROR,"")</f>
        <v/>
      </c>
      <c r="M14" s="36"/>
      <c r="N14" s="35" t="str">
        <f>IF(N12&gt;N13,ERROR,"")</f>
        <v/>
      </c>
      <c r="O14" s="35"/>
      <c r="P14" s="35" t="str">
        <f>IF(P12&gt;P13,ERROR,"")</f>
        <v/>
      </c>
      <c r="Q14" s="35" t="str">
        <f>IF(Q12&gt;Q13,ERROR,"")</f>
        <v/>
      </c>
      <c r="R14" s="35" t="str">
        <f>IF(R12&gt;R13,ERROR,"")</f>
        <v/>
      </c>
      <c r="V14" s="10"/>
    </row>
    <row r="15" spans="1:22" x14ac:dyDescent="0.2">
      <c r="A15" s="10"/>
      <c r="C15" s="37">
        <f>'[1]input Flint Hills'!$I$13</f>
        <v>80</v>
      </c>
      <c r="D15" s="10"/>
      <c r="E15" s="38" t="s">
        <v>57</v>
      </c>
      <c r="M15" s="10"/>
      <c r="V15" s="10"/>
    </row>
    <row r="16" spans="1:22" x14ac:dyDescent="0.2">
      <c r="A16" s="10"/>
      <c r="D16" s="10"/>
      <c r="M16" s="10"/>
      <c r="V16" s="10"/>
    </row>
    <row r="17" spans="1:22" x14ac:dyDescent="0.2">
      <c r="A17" s="10"/>
      <c r="C17" s="15" t="s">
        <v>58</v>
      </c>
      <c r="D17" s="10"/>
      <c r="G17" s="15"/>
      <c r="L17" s="38"/>
      <c r="M17" s="17"/>
      <c r="V17" s="10"/>
    </row>
    <row r="18" spans="1:22" x14ac:dyDescent="0.2">
      <c r="A18" s="10"/>
      <c r="C18" s="15" t="s">
        <v>59</v>
      </c>
      <c r="D18" s="10"/>
      <c r="M18" s="10"/>
      <c r="V18" s="10"/>
    </row>
    <row r="19" spans="1:22" ht="15" x14ac:dyDescent="0.25">
      <c r="A19" s="10"/>
      <c r="C19" s="39">
        <f>'[1]input Flint Hills'!I15</f>
        <v>5000</v>
      </c>
      <c r="D19" s="10"/>
      <c r="E19" t="s">
        <v>60</v>
      </c>
      <c r="M19" s="10"/>
      <c r="V19" s="10"/>
    </row>
    <row r="20" spans="1:22" ht="15" x14ac:dyDescent="0.25">
      <c r="A20" s="10"/>
      <c r="D20" s="10"/>
      <c r="E20"/>
      <c r="M20" s="10"/>
      <c r="V20" s="10"/>
    </row>
    <row r="21" spans="1:22" x14ac:dyDescent="0.2">
      <c r="A21" s="10"/>
      <c r="C21" s="15" t="s">
        <v>34</v>
      </c>
      <c r="D21" s="10"/>
      <c r="M21" s="10"/>
      <c r="V21" s="10"/>
    </row>
    <row r="22" spans="1:22" x14ac:dyDescent="0.2">
      <c r="A22" s="10"/>
      <c r="C22" s="15" t="s">
        <v>61</v>
      </c>
      <c r="D22" s="10"/>
      <c r="M22" s="10"/>
      <c r="V22" s="10"/>
    </row>
    <row r="23" spans="1:22" x14ac:dyDescent="0.2">
      <c r="A23" s="10"/>
      <c r="C23" s="40">
        <f>'[1]input Flint Hills'!$I$17</f>
        <v>160</v>
      </c>
      <c r="D23" s="10"/>
      <c r="M23" s="10"/>
      <c r="V23" s="10"/>
    </row>
    <row r="24" spans="1:22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6" spans="1:22" ht="15" x14ac:dyDescent="0.25">
      <c r="C26" t="s">
        <v>62</v>
      </c>
      <c r="L26">
        <v>3.2311999999999999</v>
      </c>
      <c r="M26" t="s">
        <v>63</v>
      </c>
    </row>
    <row r="27" spans="1:22" ht="15" x14ac:dyDescent="0.25">
      <c r="C27" t="s">
        <v>64</v>
      </c>
      <c r="L27">
        <v>-4.5965999999999996</v>
      </c>
      <c r="M27"/>
    </row>
    <row r="29" spans="1:22" x14ac:dyDescent="0.2">
      <c r="C29" s="11" t="s">
        <v>65</v>
      </c>
      <c r="E29" s="11">
        <v>2.2956841139E-5</v>
      </c>
      <c r="F29" s="11" t="s">
        <v>34</v>
      </c>
    </row>
    <row r="31" spans="1:22" x14ac:dyDescent="0.2">
      <c r="C31" s="11" t="s">
        <v>66</v>
      </c>
    </row>
    <row r="33" spans="3:5" x14ac:dyDescent="0.2">
      <c r="C33" s="11" t="s">
        <v>67</v>
      </c>
    </row>
    <row r="35" spans="3:5" x14ac:dyDescent="0.2">
      <c r="C35" s="11" t="s">
        <v>68</v>
      </c>
    </row>
    <row r="37" spans="3:5" x14ac:dyDescent="0.2">
      <c r="C37" s="11" t="s">
        <v>69</v>
      </c>
    </row>
    <row r="38" spans="3:5" x14ac:dyDescent="0.2">
      <c r="E38" s="22"/>
    </row>
  </sheetData>
  <pageMargins left="0.75" right="0.75" top="1" bottom="1" header="0.5" footer="0.5"/>
  <pageSetup orientation="landscape" horizontalDpi="4294967294" verticalDpi="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C1706-CD8F-4212-AFBB-E7798CE235F1}">
  <dimension ref="A1:H19"/>
  <sheetViews>
    <sheetView tabSelected="1" workbookViewId="0">
      <selection activeCell="E15" sqref="E15"/>
    </sheetView>
  </sheetViews>
  <sheetFormatPr defaultRowHeight="15" x14ac:dyDescent="0.25"/>
  <cols>
    <col min="4" max="4" width="10.140625" customWidth="1"/>
  </cols>
  <sheetData>
    <row r="1" spans="1:8" ht="25.5" customHeight="1" x14ac:dyDescent="0.5">
      <c r="A1" s="8" t="s">
        <v>0</v>
      </c>
      <c r="B1" s="9"/>
      <c r="C1" s="9"/>
      <c r="D1" s="9"/>
      <c r="E1" s="9"/>
      <c r="F1" s="9"/>
      <c r="G1" s="9"/>
    </row>
    <row r="2" spans="1:8" ht="25.5" customHeight="1" x14ac:dyDescent="0.3">
      <c r="A2" s="7" t="s">
        <v>10</v>
      </c>
    </row>
    <row r="3" spans="1:8" x14ac:dyDescent="0.25">
      <c r="A3" s="54" t="s">
        <v>6</v>
      </c>
      <c r="B3" s="54"/>
      <c r="C3" s="54"/>
      <c r="D3" s="54"/>
      <c r="E3" s="2"/>
      <c r="F3" s="63" t="s">
        <v>75</v>
      </c>
      <c r="G3" s="63"/>
      <c r="H3" s="63"/>
    </row>
    <row r="4" spans="1:8" x14ac:dyDescent="0.25">
      <c r="A4" s="73"/>
      <c r="B4" s="74"/>
      <c r="C4" s="74"/>
      <c r="D4" s="56" t="s">
        <v>2</v>
      </c>
      <c r="E4" s="53">
        <v>30</v>
      </c>
      <c r="F4" t="s">
        <v>71</v>
      </c>
    </row>
    <row r="5" spans="1:8" x14ac:dyDescent="0.25">
      <c r="A5" s="73"/>
      <c r="B5" s="74"/>
      <c r="C5" s="74"/>
      <c r="D5" s="56" t="s">
        <v>3</v>
      </c>
      <c r="E5" s="53">
        <v>50</v>
      </c>
      <c r="F5" t="s">
        <v>71</v>
      </c>
    </row>
    <row r="6" spans="1:8" x14ac:dyDescent="0.25">
      <c r="A6" s="73"/>
      <c r="B6" s="74"/>
      <c r="C6" s="74"/>
      <c r="D6" s="56" t="s">
        <v>4</v>
      </c>
      <c r="E6" s="53">
        <v>20</v>
      </c>
      <c r="F6" t="s">
        <v>71</v>
      </c>
    </row>
    <row r="7" spans="1:8" x14ac:dyDescent="0.25">
      <c r="A7" s="73"/>
      <c r="B7" s="74"/>
      <c r="C7" s="74"/>
      <c r="D7" s="56" t="s">
        <v>5</v>
      </c>
      <c r="E7" s="53">
        <v>0</v>
      </c>
      <c r="F7" t="s">
        <v>71</v>
      </c>
    </row>
    <row r="8" spans="1:8" ht="15.75" thickBot="1" x14ac:dyDescent="0.3">
      <c r="A8" s="73"/>
      <c r="B8" s="74"/>
      <c r="C8" s="74"/>
      <c r="D8" s="56" t="s">
        <v>1</v>
      </c>
      <c r="E8" s="65">
        <v>0</v>
      </c>
      <c r="F8" t="s">
        <v>71</v>
      </c>
    </row>
    <row r="9" spans="1:8" x14ac:dyDescent="0.25">
      <c r="A9" s="4"/>
      <c r="B9" s="5"/>
      <c r="C9" s="5"/>
      <c r="D9" s="56" t="s">
        <v>79</v>
      </c>
      <c r="E9" s="64">
        <f>SUM(E4:E8)</f>
        <v>100</v>
      </c>
      <c r="F9" s="6" t="str">
        <f>IF(E9=100,"","Must add up to 100")</f>
        <v/>
      </c>
    </row>
    <row r="10" spans="1:8" x14ac:dyDescent="0.25">
      <c r="A10" s="69" t="s">
        <v>7</v>
      </c>
      <c r="B10" s="70"/>
      <c r="C10" s="70"/>
      <c r="D10" s="71"/>
      <c r="E10" s="52">
        <v>80</v>
      </c>
      <c r="F10" t="s">
        <v>77</v>
      </c>
    </row>
    <row r="11" spans="1:8" x14ac:dyDescent="0.25">
      <c r="A11" s="69" t="s">
        <v>8</v>
      </c>
      <c r="B11" s="70"/>
      <c r="C11" s="70"/>
      <c r="D11" s="71"/>
      <c r="E11" s="52">
        <v>4000</v>
      </c>
      <c r="F11" t="s">
        <v>50</v>
      </c>
      <c r="G11" t="s">
        <v>80</v>
      </c>
    </row>
    <row r="12" spans="1:8" x14ac:dyDescent="0.25">
      <c r="A12" s="69" t="s">
        <v>9</v>
      </c>
      <c r="B12" s="70"/>
      <c r="C12" s="70"/>
      <c r="D12" s="71"/>
      <c r="E12" s="52">
        <v>160</v>
      </c>
      <c r="F12" t="s">
        <v>34</v>
      </c>
    </row>
    <row r="14" spans="1:8" ht="18.75" x14ac:dyDescent="0.3">
      <c r="A14" s="7" t="s">
        <v>74</v>
      </c>
      <c r="E14" s="48"/>
    </row>
    <row r="15" spans="1:8" x14ac:dyDescent="0.25">
      <c r="A15" t="s">
        <v>13</v>
      </c>
      <c r="E15" s="41">
        <f>'Calculations Smoky Hills'!C19</f>
        <v>4000</v>
      </c>
      <c r="F15" t="s">
        <v>50</v>
      </c>
    </row>
    <row r="16" spans="1:8" x14ac:dyDescent="0.25">
      <c r="A16" t="s">
        <v>11</v>
      </c>
      <c r="E16" s="41">
        <f>'Calculations Smoky Hills'!N12</f>
        <v>376.81131122929412</v>
      </c>
      <c r="F16" t="s">
        <v>72</v>
      </c>
    </row>
    <row r="17" spans="1:6" x14ac:dyDescent="0.25">
      <c r="A17" t="s">
        <v>12</v>
      </c>
      <c r="E17" s="41">
        <f>'Calculations Smoky Hills'!O12</f>
        <v>60289.809796687055</v>
      </c>
      <c r="F17" t="s">
        <v>72</v>
      </c>
    </row>
    <row r="18" spans="1:6" x14ac:dyDescent="0.25">
      <c r="A18" t="s">
        <v>14</v>
      </c>
      <c r="E18" s="3">
        <f>'Calculations Smoky Hills'!P12</f>
        <v>9.420282780732353E-2</v>
      </c>
    </row>
    <row r="19" spans="1:6" x14ac:dyDescent="0.25">
      <c r="A19" t="s">
        <v>15</v>
      </c>
      <c r="E19" s="42">
        <f>'Calculations Smoky Hills'!U7</f>
        <v>1.906939834156347</v>
      </c>
      <c r="F19" t="s">
        <v>16</v>
      </c>
    </row>
  </sheetData>
  <mergeCells count="8">
    <mergeCell ref="A10:D10"/>
    <mergeCell ref="A11:D11"/>
    <mergeCell ref="A12:D12"/>
    <mergeCell ref="A4:C4"/>
    <mergeCell ref="A5:C5"/>
    <mergeCell ref="A6:C6"/>
    <mergeCell ref="A7:C7"/>
    <mergeCell ref="A8:C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ED8CE-DDC3-41AB-BD9E-5CF7882901CB}">
  <dimension ref="A1:V38"/>
  <sheetViews>
    <sheetView zoomScale="84" workbookViewId="0">
      <selection activeCell="E12" sqref="E12"/>
    </sheetView>
  </sheetViews>
  <sheetFormatPr defaultRowHeight="12.75" x14ac:dyDescent="0.2"/>
  <cols>
    <col min="1" max="1" width="2.140625" style="11" customWidth="1"/>
    <col min="2" max="2" width="6" style="11" customWidth="1"/>
    <col min="3" max="3" width="17.42578125" style="11" customWidth="1"/>
    <col min="4" max="4" width="2.140625" style="11" customWidth="1"/>
    <col min="5" max="5" width="13.42578125" style="11" customWidth="1"/>
    <col min="6" max="6" width="9.42578125" style="11" customWidth="1"/>
    <col min="7" max="7" width="13.5703125" style="11" customWidth="1"/>
    <col min="8" max="8" width="15.85546875" style="11" customWidth="1"/>
    <col min="9" max="9" width="13.5703125" style="11" customWidth="1"/>
    <col min="10" max="10" width="16" style="11" customWidth="1"/>
    <col min="11" max="11" width="7.42578125" style="11" customWidth="1"/>
    <col min="12" max="12" width="15.5703125" style="11" customWidth="1"/>
    <col min="13" max="13" width="2.140625" style="11" customWidth="1"/>
    <col min="14" max="15" width="12.42578125" style="11" bestFit="1" customWidth="1"/>
    <col min="16" max="16" width="14.5703125" style="11" bestFit="1" customWidth="1"/>
    <col min="17" max="17" width="12.5703125" style="11" bestFit="1" customWidth="1"/>
    <col min="18" max="18" width="10.140625" style="11" bestFit="1" customWidth="1"/>
    <col min="19" max="19" width="14.85546875" style="11" customWidth="1"/>
    <col min="20" max="20" width="14.42578125" style="11" customWidth="1"/>
    <col min="21" max="21" width="12.42578125" style="11" customWidth="1"/>
    <col min="22" max="22" width="2.140625" style="11" customWidth="1"/>
    <col min="23" max="256" width="9.140625" style="11"/>
    <col min="257" max="257" width="2.140625" style="11" customWidth="1"/>
    <col min="258" max="258" width="6" style="11" customWidth="1"/>
    <col min="259" max="259" width="17.42578125" style="11" customWidth="1"/>
    <col min="260" max="260" width="2.140625" style="11" customWidth="1"/>
    <col min="261" max="261" width="13.42578125" style="11" customWidth="1"/>
    <col min="262" max="262" width="9.42578125" style="11" customWidth="1"/>
    <col min="263" max="263" width="13.5703125" style="11" customWidth="1"/>
    <col min="264" max="264" width="15.85546875" style="11" customWidth="1"/>
    <col min="265" max="265" width="13.5703125" style="11" customWidth="1"/>
    <col min="266" max="266" width="16" style="11" customWidth="1"/>
    <col min="267" max="267" width="7.42578125" style="11" customWidth="1"/>
    <col min="268" max="268" width="15.5703125" style="11" customWidth="1"/>
    <col min="269" max="269" width="2.140625" style="11" customWidth="1"/>
    <col min="270" max="271" width="12.42578125" style="11" bestFit="1" customWidth="1"/>
    <col min="272" max="272" width="14.5703125" style="11" bestFit="1" customWidth="1"/>
    <col min="273" max="273" width="12.5703125" style="11" bestFit="1" customWidth="1"/>
    <col min="274" max="274" width="10.140625" style="11" bestFit="1" customWidth="1"/>
    <col min="275" max="275" width="14.85546875" style="11" customWidth="1"/>
    <col min="276" max="276" width="14.42578125" style="11" customWidth="1"/>
    <col min="277" max="277" width="12.42578125" style="11" customWidth="1"/>
    <col min="278" max="278" width="2.140625" style="11" customWidth="1"/>
    <col min="279" max="512" width="9.140625" style="11"/>
    <col min="513" max="513" width="2.140625" style="11" customWidth="1"/>
    <col min="514" max="514" width="6" style="11" customWidth="1"/>
    <col min="515" max="515" width="17.42578125" style="11" customWidth="1"/>
    <col min="516" max="516" width="2.140625" style="11" customWidth="1"/>
    <col min="517" max="517" width="13.42578125" style="11" customWidth="1"/>
    <col min="518" max="518" width="9.42578125" style="11" customWidth="1"/>
    <col min="519" max="519" width="13.5703125" style="11" customWidth="1"/>
    <col min="520" max="520" width="15.85546875" style="11" customWidth="1"/>
    <col min="521" max="521" width="13.5703125" style="11" customWidth="1"/>
    <col min="522" max="522" width="16" style="11" customWidth="1"/>
    <col min="523" max="523" width="7.42578125" style="11" customWidth="1"/>
    <col min="524" max="524" width="15.5703125" style="11" customWidth="1"/>
    <col min="525" max="525" width="2.140625" style="11" customWidth="1"/>
    <col min="526" max="527" width="12.42578125" style="11" bestFit="1" customWidth="1"/>
    <col min="528" max="528" width="14.5703125" style="11" bestFit="1" customWidth="1"/>
    <col min="529" max="529" width="12.5703125" style="11" bestFit="1" customWidth="1"/>
    <col min="530" max="530" width="10.140625" style="11" bestFit="1" customWidth="1"/>
    <col min="531" max="531" width="14.85546875" style="11" customWidth="1"/>
    <col min="532" max="532" width="14.42578125" style="11" customWidth="1"/>
    <col min="533" max="533" width="12.42578125" style="11" customWidth="1"/>
    <col min="534" max="534" width="2.140625" style="11" customWidth="1"/>
    <col min="535" max="768" width="9.140625" style="11"/>
    <col min="769" max="769" width="2.140625" style="11" customWidth="1"/>
    <col min="770" max="770" width="6" style="11" customWidth="1"/>
    <col min="771" max="771" width="17.42578125" style="11" customWidth="1"/>
    <col min="772" max="772" width="2.140625" style="11" customWidth="1"/>
    <col min="773" max="773" width="13.42578125" style="11" customWidth="1"/>
    <col min="774" max="774" width="9.42578125" style="11" customWidth="1"/>
    <col min="775" max="775" width="13.5703125" style="11" customWidth="1"/>
    <col min="776" max="776" width="15.85546875" style="11" customWidth="1"/>
    <col min="777" max="777" width="13.5703125" style="11" customWidth="1"/>
    <col min="778" max="778" width="16" style="11" customWidth="1"/>
    <col min="779" max="779" width="7.42578125" style="11" customWidth="1"/>
    <col min="780" max="780" width="15.5703125" style="11" customWidth="1"/>
    <col min="781" max="781" width="2.140625" style="11" customWidth="1"/>
    <col min="782" max="783" width="12.42578125" style="11" bestFit="1" customWidth="1"/>
    <col min="784" max="784" width="14.5703125" style="11" bestFit="1" customWidth="1"/>
    <col min="785" max="785" width="12.5703125" style="11" bestFit="1" customWidth="1"/>
    <col min="786" max="786" width="10.140625" style="11" bestFit="1" customWidth="1"/>
    <col min="787" max="787" width="14.85546875" style="11" customWidth="1"/>
    <col min="788" max="788" width="14.42578125" style="11" customWidth="1"/>
    <col min="789" max="789" width="12.42578125" style="11" customWidth="1"/>
    <col min="790" max="790" width="2.140625" style="11" customWidth="1"/>
    <col min="791" max="1024" width="9.140625" style="11"/>
    <col min="1025" max="1025" width="2.140625" style="11" customWidth="1"/>
    <col min="1026" max="1026" width="6" style="11" customWidth="1"/>
    <col min="1027" max="1027" width="17.42578125" style="11" customWidth="1"/>
    <col min="1028" max="1028" width="2.140625" style="11" customWidth="1"/>
    <col min="1029" max="1029" width="13.42578125" style="11" customWidth="1"/>
    <col min="1030" max="1030" width="9.42578125" style="11" customWidth="1"/>
    <col min="1031" max="1031" width="13.5703125" style="11" customWidth="1"/>
    <col min="1032" max="1032" width="15.85546875" style="11" customWidth="1"/>
    <col min="1033" max="1033" width="13.5703125" style="11" customWidth="1"/>
    <col min="1034" max="1034" width="16" style="11" customWidth="1"/>
    <col min="1035" max="1035" width="7.42578125" style="11" customWidth="1"/>
    <col min="1036" max="1036" width="15.5703125" style="11" customWidth="1"/>
    <col min="1037" max="1037" width="2.140625" style="11" customWidth="1"/>
    <col min="1038" max="1039" width="12.42578125" style="11" bestFit="1" customWidth="1"/>
    <col min="1040" max="1040" width="14.5703125" style="11" bestFit="1" customWidth="1"/>
    <col min="1041" max="1041" width="12.5703125" style="11" bestFit="1" customWidth="1"/>
    <col min="1042" max="1042" width="10.140625" style="11" bestFit="1" customWidth="1"/>
    <col min="1043" max="1043" width="14.85546875" style="11" customWidth="1"/>
    <col min="1044" max="1044" width="14.42578125" style="11" customWidth="1"/>
    <col min="1045" max="1045" width="12.42578125" style="11" customWidth="1"/>
    <col min="1046" max="1046" width="2.140625" style="11" customWidth="1"/>
    <col min="1047" max="1280" width="9.140625" style="11"/>
    <col min="1281" max="1281" width="2.140625" style="11" customWidth="1"/>
    <col min="1282" max="1282" width="6" style="11" customWidth="1"/>
    <col min="1283" max="1283" width="17.42578125" style="11" customWidth="1"/>
    <col min="1284" max="1284" width="2.140625" style="11" customWidth="1"/>
    <col min="1285" max="1285" width="13.42578125" style="11" customWidth="1"/>
    <col min="1286" max="1286" width="9.42578125" style="11" customWidth="1"/>
    <col min="1287" max="1287" width="13.5703125" style="11" customWidth="1"/>
    <col min="1288" max="1288" width="15.85546875" style="11" customWidth="1"/>
    <col min="1289" max="1289" width="13.5703125" style="11" customWidth="1"/>
    <col min="1290" max="1290" width="16" style="11" customWidth="1"/>
    <col min="1291" max="1291" width="7.42578125" style="11" customWidth="1"/>
    <col min="1292" max="1292" width="15.5703125" style="11" customWidth="1"/>
    <col min="1293" max="1293" width="2.140625" style="11" customWidth="1"/>
    <col min="1294" max="1295" width="12.42578125" style="11" bestFit="1" customWidth="1"/>
    <col min="1296" max="1296" width="14.5703125" style="11" bestFit="1" customWidth="1"/>
    <col min="1297" max="1297" width="12.5703125" style="11" bestFit="1" customWidth="1"/>
    <col min="1298" max="1298" width="10.140625" style="11" bestFit="1" customWidth="1"/>
    <col min="1299" max="1299" width="14.85546875" style="11" customWidth="1"/>
    <col min="1300" max="1300" width="14.42578125" style="11" customWidth="1"/>
    <col min="1301" max="1301" width="12.42578125" style="11" customWidth="1"/>
    <col min="1302" max="1302" width="2.140625" style="11" customWidth="1"/>
    <col min="1303" max="1536" width="9.140625" style="11"/>
    <col min="1537" max="1537" width="2.140625" style="11" customWidth="1"/>
    <col min="1538" max="1538" width="6" style="11" customWidth="1"/>
    <col min="1539" max="1539" width="17.42578125" style="11" customWidth="1"/>
    <col min="1540" max="1540" width="2.140625" style="11" customWidth="1"/>
    <col min="1541" max="1541" width="13.42578125" style="11" customWidth="1"/>
    <col min="1542" max="1542" width="9.42578125" style="11" customWidth="1"/>
    <col min="1543" max="1543" width="13.5703125" style="11" customWidth="1"/>
    <col min="1544" max="1544" width="15.85546875" style="11" customWidth="1"/>
    <col min="1545" max="1545" width="13.5703125" style="11" customWidth="1"/>
    <col min="1546" max="1546" width="16" style="11" customWidth="1"/>
    <col min="1547" max="1547" width="7.42578125" style="11" customWidth="1"/>
    <col min="1548" max="1548" width="15.5703125" style="11" customWidth="1"/>
    <col min="1549" max="1549" width="2.140625" style="11" customWidth="1"/>
    <col min="1550" max="1551" width="12.42578125" style="11" bestFit="1" customWidth="1"/>
    <col min="1552" max="1552" width="14.5703125" style="11" bestFit="1" customWidth="1"/>
    <col min="1553" max="1553" width="12.5703125" style="11" bestFit="1" customWidth="1"/>
    <col min="1554" max="1554" width="10.140625" style="11" bestFit="1" customWidth="1"/>
    <col min="1555" max="1555" width="14.85546875" style="11" customWidth="1"/>
    <col min="1556" max="1556" width="14.42578125" style="11" customWidth="1"/>
    <col min="1557" max="1557" width="12.42578125" style="11" customWidth="1"/>
    <col min="1558" max="1558" width="2.140625" style="11" customWidth="1"/>
    <col min="1559" max="1792" width="9.140625" style="11"/>
    <col min="1793" max="1793" width="2.140625" style="11" customWidth="1"/>
    <col min="1794" max="1794" width="6" style="11" customWidth="1"/>
    <col min="1795" max="1795" width="17.42578125" style="11" customWidth="1"/>
    <col min="1796" max="1796" width="2.140625" style="11" customWidth="1"/>
    <col min="1797" max="1797" width="13.42578125" style="11" customWidth="1"/>
    <col min="1798" max="1798" width="9.42578125" style="11" customWidth="1"/>
    <col min="1799" max="1799" width="13.5703125" style="11" customWidth="1"/>
    <col min="1800" max="1800" width="15.85546875" style="11" customWidth="1"/>
    <col min="1801" max="1801" width="13.5703125" style="11" customWidth="1"/>
    <col min="1802" max="1802" width="16" style="11" customWidth="1"/>
    <col min="1803" max="1803" width="7.42578125" style="11" customWidth="1"/>
    <col min="1804" max="1804" width="15.5703125" style="11" customWidth="1"/>
    <col min="1805" max="1805" width="2.140625" style="11" customWidth="1"/>
    <col min="1806" max="1807" width="12.42578125" style="11" bestFit="1" customWidth="1"/>
    <col min="1808" max="1808" width="14.5703125" style="11" bestFit="1" customWidth="1"/>
    <col min="1809" max="1809" width="12.5703125" style="11" bestFit="1" customWidth="1"/>
    <col min="1810" max="1810" width="10.140625" style="11" bestFit="1" customWidth="1"/>
    <col min="1811" max="1811" width="14.85546875" style="11" customWidth="1"/>
    <col min="1812" max="1812" width="14.42578125" style="11" customWidth="1"/>
    <col min="1813" max="1813" width="12.42578125" style="11" customWidth="1"/>
    <col min="1814" max="1814" width="2.140625" style="11" customWidth="1"/>
    <col min="1815" max="2048" width="9.140625" style="11"/>
    <col min="2049" max="2049" width="2.140625" style="11" customWidth="1"/>
    <col min="2050" max="2050" width="6" style="11" customWidth="1"/>
    <col min="2051" max="2051" width="17.42578125" style="11" customWidth="1"/>
    <col min="2052" max="2052" width="2.140625" style="11" customWidth="1"/>
    <col min="2053" max="2053" width="13.42578125" style="11" customWidth="1"/>
    <col min="2054" max="2054" width="9.42578125" style="11" customWidth="1"/>
    <col min="2055" max="2055" width="13.5703125" style="11" customWidth="1"/>
    <col min="2056" max="2056" width="15.85546875" style="11" customWidth="1"/>
    <col min="2057" max="2057" width="13.5703125" style="11" customWidth="1"/>
    <col min="2058" max="2058" width="16" style="11" customWidth="1"/>
    <col min="2059" max="2059" width="7.42578125" style="11" customWidth="1"/>
    <col min="2060" max="2060" width="15.5703125" style="11" customWidth="1"/>
    <col min="2061" max="2061" width="2.140625" style="11" customWidth="1"/>
    <col min="2062" max="2063" width="12.42578125" style="11" bestFit="1" customWidth="1"/>
    <col min="2064" max="2064" width="14.5703125" style="11" bestFit="1" customWidth="1"/>
    <col min="2065" max="2065" width="12.5703125" style="11" bestFit="1" customWidth="1"/>
    <col min="2066" max="2066" width="10.140625" style="11" bestFit="1" customWidth="1"/>
    <col min="2067" max="2067" width="14.85546875" style="11" customWidth="1"/>
    <col min="2068" max="2068" width="14.42578125" style="11" customWidth="1"/>
    <col min="2069" max="2069" width="12.42578125" style="11" customWidth="1"/>
    <col min="2070" max="2070" width="2.140625" style="11" customWidth="1"/>
    <col min="2071" max="2304" width="9.140625" style="11"/>
    <col min="2305" max="2305" width="2.140625" style="11" customWidth="1"/>
    <col min="2306" max="2306" width="6" style="11" customWidth="1"/>
    <col min="2307" max="2307" width="17.42578125" style="11" customWidth="1"/>
    <col min="2308" max="2308" width="2.140625" style="11" customWidth="1"/>
    <col min="2309" max="2309" width="13.42578125" style="11" customWidth="1"/>
    <col min="2310" max="2310" width="9.42578125" style="11" customWidth="1"/>
    <col min="2311" max="2311" width="13.5703125" style="11" customWidth="1"/>
    <col min="2312" max="2312" width="15.85546875" style="11" customWidth="1"/>
    <col min="2313" max="2313" width="13.5703125" style="11" customWidth="1"/>
    <col min="2314" max="2314" width="16" style="11" customWidth="1"/>
    <col min="2315" max="2315" width="7.42578125" style="11" customWidth="1"/>
    <col min="2316" max="2316" width="15.5703125" style="11" customWidth="1"/>
    <col min="2317" max="2317" width="2.140625" style="11" customWidth="1"/>
    <col min="2318" max="2319" width="12.42578125" style="11" bestFit="1" customWidth="1"/>
    <col min="2320" max="2320" width="14.5703125" style="11" bestFit="1" customWidth="1"/>
    <col min="2321" max="2321" width="12.5703125" style="11" bestFit="1" customWidth="1"/>
    <col min="2322" max="2322" width="10.140625" style="11" bestFit="1" customWidth="1"/>
    <col min="2323" max="2323" width="14.85546875" style="11" customWidth="1"/>
    <col min="2324" max="2324" width="14.42578125" style="11" customWidth="1"/>
    <col min="2325" max="2325" width="12.42578125" style="11" customWidth="1"/>
    <col min="2326" max="2326" width="2.140625" style="11" customWidth="1"/>
    <col min="2327" max="2560" width="9.140625" style="11"/>
    <col min="2561" max="2561" width="2.140625" style="11" customWidth="1"/>
    <col min="2562" max="2562" width="6" style="11" customWidth="1"/>
    <col min="2563" max="2563" width="17.42578125" style="11" customWidth="1"/>
    <col min="2564" max="2564" width="2.140625" style="11" customWidth="1"/>
    <col min="2565" max="2565" width="13.42578125" style="11" customWidth="1"/>
    <col min="2566" max="2566" width="9.42578125" style="11" customWidth="1"/>
    <col min="2567" max="2567" width="13.5703125" style="11" customWidth="1"/>
    <col min="2568" max="2568" width="15.85546875" style="11" customWidth="1"/>
    <col min="2569" max="2569" width="13.5703125" style="11" customWidth="1"/>
    <col min="2570" max="2570" width="16" style="11" customWidth="1"/>
    <col min="2571" max="2571" width="7.42578125" style="11" customWidth="1"/>
    <col min="2572" max="2572" width="15.5703125" style="11" customWidth="1"/>
    <col min="2573" max="2573" width="2.140625" style="11" customWidth="1"/>
    <col min="2574" max="2575" width="12.42578125" style="11" bestFit="1" customWidth="1"/>
    <col min="2576" max="2576" width="14.5703125" style="11" bestFit="1" customWidth="1"/>
    <col min="2577" max="2577" width="12.5703125" style="11" bestFit="1" customWidth="1"/>
    <col min="2578" max="2578" width="10.140625" style="11" bestFit="1" customWidth="1"/>
    <col min="2579" max="2579" width="14.85546875" style="11" customWidth="1"/>
    <col min="2580" max="2580" width="14.42578125" style="11" customWidth="1"/>
    <col min="2581" max="2581" width="12.42578125" style="11" customWidth="1"/>
    <col min="2582" max="2582" width="2.140625" style="11" customWidth="1"/>
    <col min="2583" max="2816" width="9.140625" style="11"/>
    <col min="2817" max="2817" width="2.140625" style="11" customWidth="1"/>
    <col min="2818" max="2818" width="6" style="11" customWidth="1"/>
    <col min="2819" max="2819" width="17.42578125" style="11" customWidth="1"/>
    <col min="2820" max="2820" width="2.140625" style="11" customWidth="1"/>
    <col min="2821" max="2821" width="13.42578125" style="11" customWidth="1"/>
    <col min="2822" max="2822" width="9.42578125" style="11" customWidth="1"/>
    <col min="2823" max="2823" width="13.5703125" style="11" customWidth="1"/>
    <col min="2824" max="2824" width="15.85546875" style="11" customWidth="1"/>
    <col min="2825" max="2825" width="13.5703125" style="11" customWidth="1"/>
    <col min="2826" max="2826" width="16" style="11" customWidth="1"/>
    <col min="2827" max="2827" width="7.42578125" style="11" customWidth="1"/>
    <col min="2828" max="2828" width="15.5703125" style="11" customWidth="1"/>
    <col min="2829" max="2829" width="2.140625" style="11" customWidth="1"/>
    <col min="2830" max="2831" width="12.42578125" style="11" bestFit="1" customWidth="1"/>
    <col min="2832" max="2832" width="14.5703125" style="11" bestFit="1" customWidth="1"/>
    <col min="2833" max="2833" width="12.5703125" style="11" bestFit="1" customWidth="1"/>
    <col min="2834" max="2834" width="10.140625" style="11" bestFit="1" customWidth="1"/>
    <col min="2835" max="2835" width="14.85546875" style="11" customWidth="1"/>
    <col min="2836" max="2836" width="14.42578125" style="11" customWidth="1"/>
    <col min="2837" max="2837" width="12.42578125" style="11" customWidth="1"/>
    <col min="2838" max="2838" width="2.140625" style="11" customWidth="1"/>
    <col min="2839" max="3072" width="9.140625" style="11"/>
    <col min="3073" max="3073" width="2.140625" style="11" customWidth="1"/>
    <col min="3074" max="3074" width="6" style="11" customWidth="1"/>
    <col min="3075" max="3075" width="17.42578125" style="11" customWidth="1"/>
    <col min="3076" max="3076" width="2.140625" style="11" customWidth="1"/>
    <col min="3077" max="3077" width="13.42578125" style="11" customWidth="1"/>
    <col min="3078" max="3078" width="9.42578125" style="11" customWidth="1"/>
    <col min="3079" max="3079" width="13.5703125" style="11" customWidth="1"/>
    <col min="3080" max="3080" width="15.85546875" style="11" customWidth="1"/>
    <col min="3081" max="3081" width="13.5703125" style="11" customWidth="1"/>
    <col min="3082" max="3082" width="16" style="11" customWidth="1"/>
    <col min="3083" max="3083" width="7.42578125" style="11" customWidth="1"/>
    <col min="3084" max="3084" width="15.5703125" style="11" customWidth="1"/>
    <col min="3085" max="3085" width="2.140625" style="11" customWidth="1"/>
    <col min="3086" max="3087" width="12.42578125" style="11" bestFit="1" customWidth="1"/>
    <col min="3088" max="3088" width="14.5703125" style="11" bestFit="1" customWidth="1"/>
    <col min="3089" max="3089" width="12.5703125" style="11" bestFit="1" customWidth="1"/>
    <col min="3090" max="3090" width="10.140625" style="11" bestFit="1" customWidth="1"/>
    <col min="3091" max="3091" width="14.85546875" style="11" customWidth="1"/>
    <col min="3092" max="3092" width="14.42578125" style="11" customWidth="1"/>
    <col min="3093" max="3093" width="12.42578125" style="11" customWidth="1"/>
    <col min="3094" max="3094" width="2.140625" style="11" customWidth="1"/>
    <col min="3095" max="3328" width="9.140625" style="11"/>
    <col min="3329" max="3329" width="2.140625" style="11" customWidth="1"/>
    <col min="3330" max="3330" width="6" style="11" customWidth="1"/>
    <col min="3331" max="3331" width="17.42578125" style="11" customWidth="1"/>
    <col min="3332" max="3332" width="2.140625" style="11" customWidth="1"/>
    <col min="3333" max="3333" width="13.42578125" style="11" customWidth="1"/>
    <col min="3334" max="3334" width="9.42578125" style="11" customWidth="1"/>
    <col min="3335" max="3335" width="13.5703125" style="11" customWidth="1"/>
    <col min="3336" max="3336" width="15.85546875" style="11" customWidth="1"/>
    <col min="3337" max="3337" width="13.5703125" style="11" customWidth="1"/>
    <col min="3338" max="3338" width="16" style="11" customWidth="1"/>
    <col min="3339" max="3339" width="7.42578125" style="11" customWidth="1"/>
    <col min="3340" max="3340" width="15.5703125" style="11" customWidth="1"/>
    <col min="3341" max="3341" width="2.140625" style="11" customWidth="1"/>
    <col min="3342" max="3343" width="12.42578125" style="11" bestFit="1" customWidth="1"/>
    <col min="3344" max="3344" width="14.5703125" style="11" bestFit="1" customWidth="1"/>
    <col min="3345" max="3345" width="12.5703125" style="11" bestFit="1" customWidth="1"/>
    <col min="3346" max="3346" width="10.140625" style="11" bestFit="1" customWidth="1"/>
    <col min="3347" max="3347" width="14.85546875" style="11" customWidth="1"/>
    <col min="3348" max="3348" width="14.42578125" style="11" customWidth="1"/>
    <col min="3349" max="3349" width="12.42578125" style="11" customWidth="1"/>
    <col min="3350" max="3350" width="2.140625" style="11" customWidth="1"/>
    <col min="3351" max="3584" width="9.140625" style="11"/>
    <col min="3585" max="3585" width="2.140625" style="11" customWidth="1"/>
    <col min="3586" max="3586" width="6" style="11" customWidth="1"/>
    <col min="3587" max="3587" width="17.42578125" style="11" customWidth="1"/>
    <col min="3588" max="3588" width="2.140625" style="11" customWidth="1"/>
    <col min="3589" max="3589" width="13.42578125" style="11" customWidth="1"/>
    <col min="3590" max="3590" width="9.42578125" style="11" customWidth="1"/>
    <col min="3591" max="3591" width="13.5703125" style="11" customWidth="1"/>
    <col min="3592" max="3592" width="15.85546875" style="11" customWidth="1"/>
    <col min="3593" max="3593" width="13.5703125" style="11" customWidth="1"/>
    <col min="3594" max="3594" width="16" style="11" customWidth="1"/>
    <col min="3595" max="3595" width="7.42578125" style="11" customWidth="1"/>
    <col min="3596" max="3596" width="15.5703125" style="11" customWidth="1"/>
    <col min="3597" max="3597" width="2.140625" style="11" customWidth="1"/>
    <col min="3598" max="3599" width="12.42578125" style="11" bestFit="1" customWidth="1"/>
    <col min="3600" max="3600" width="14.5703125" style="11" bestFit="1" customWidth="1"/>
    <col min="3601" max="3601" width="12.5703125" style="11" bestFit="1" customWidth="1"/>
    <col min="3602" max="3602" width="10.140625" style="11" bestFit="1" customWidth="1"/>
    <col min="3603" max="3603" width="14.85546875" style="11" customWidth="1"/>
    <col min="3604" max="3604" width="14.42578125" style="11" customWidth="1"/>
    <col min="3605" max="3605" width="12.42578125" style="11" customWidth="1"/>
    <col min="3606" max="3606" width="2.140625" style="11" customWidth="1"/>
    <col min="3607" max="3840" width="9.140625" style="11"/>
    <col min="3841" max="3841" width="2.140625" style="11" customWidth="1"/>
    <col min="3842" max="3842" width="6" style="11" customWidth="1"/>
    <col min="3843" max="3843" width="17.42578125" style="11" customWidth="1"/>
    <col min="3844" max="3844" width="2.140625" style="11" customWidth="1"/>
    <col min="3845" max="3845" width="13.42578125" style="11" customWidth="1"/>
    <col min="3846" max="3846" width="9.42578125" style="11" customWidth="1"/>
    <col min="3847" max="3847" width="13.5703125" style="11" customWidth="1"/>
    <col min="3848" max="3848" width="15.85546875" style="11" customWidth="1"/>
    <col min="3849" max="3849" width="13.5703125" style="11" customWidth="1"/>
    <col min="3850" max="3850" width="16" style="11" customWidth="1"/>
    <col min="3851" max="3851" width="7.42578125" style="11" customWidth="1"/>
    <col min="3852" max="3852" width="15.5703125" style="11" customWidth="1"/>
    <col min="3853" max="3853" width="2.140625" style="11" customWidth="1"/>
    <col min="3854" max="3855" width="12.42578125" style="11" bestFit="1" customWidth="1"/>
    <col min="3856" max="3856" width="14.5703125" style="11" bestFit="1" customWidth="1"/>
    <col min="3857" max="3857" width="12.5703125" style="11" bestFit="1" customWidth="1"/>
    <col min="3858" max="3858" width="10.140625" style="11" bestFit="1" customWidth="1"/>
    <col min="3859" max="3859" width="14.85546875" style="11" customWidth="1"/>
    <col min="3860" max="3860" width="14.42578125" style="11" customWidth="1"/>
    <col min="3861" max="3861" width="12.42578125" style="11" customWidth="1"/>
    <col min="3862" max="3862" width="2.140625" style="11" customWidth="1"/>
    <col min="3863" max="4096" width="9.140625" style="11"/>
    <col min="4097" max="4097" width="2.140625" style="11" customWidth="1"/>
    <col min="4098" max="4098" width="6" style="11" customWidth="1"/>
    <col min="4099" max="4099" width="17.42578125" style="11" customWidth="1"/>
    <col min="4100" max="4100" width="2.140625" style="11" customWidth="1"/>
    <col min="4101" max="4101" width="13.42578125" style="11" customWidth="1"/>
    <col min="4102" max="4102" width="9.42578125" style="11" customWidth="1"/>
    <col min="4103" max="4103" width="13.5703125" style="11" customWidth="1"/>
    <col min="4104" max="4104" width="15.85546875" style="11" customWidth="1"/>
    <col min="4105" max="4105" width="13.5703125" style="11" customWidth="1"/>
    <col min="4106" max="4106" width="16" style="11" customWidth="1"/>
    <col min="4107" max="4107" width="7.42578125" style="11" customWidth="1"/>
    <col min="4108" max="4108" width="15.5703125" style="11" customWidth="1"/>
    <col min="4109" max="4109" width="2.140625" style="11" customWidth="1"/>
    <col min="4110" max="4111" width="12.42578125" style="11" bestFit="1" customWidth="1"/>
    <col min="4112" max="4112" width="14.5703125" style="11" bestFit="1" customWidth="1"/>
    <col min="4113" max="4113" width="12.5703125" style="11" bestFit="1" customWidth="1"/>
    <col min="4114" max="4114" width="10.140625" style="11" bestFit="1" customWidth="1"/>
    <col min="4115" max="4115" width="14.85546875" style="11" customWidth="1"/>
    <col min="4116" max="4116" width="14.42578125" style="11" customWidth="1"/>
    <col min="4117" max="4117" width="12.42578125" style="11" customWidth="1"/>
    <col min="4118" max="4118" width="2.140625" style="11" customWidth="1"/>
    <col min="4119" max="4352" width="9.140625" style="11"/>
    <col min="4353" max="4353" width="2.140625" style="11" customWidth="1"/>
    <col min="4354" max="4354" width="6" style="11" customWidth="1"/>
    <col min="4355" max="4355" width="17.42578125" style="11" customWidth="1"/>
    <col min="4356" max="4356" width="2.140625" style="11" customWidth="1"/>
    <col min="4357" max="4357" width="13.42578125" style="11" customWidth="1"/>
    <col min="4358" max="4358" width="9.42578125" style="11" customWidth="1"/>
    <col min="4359" max="4359" width="13.5703125" style="11" customWidth="1"/>
    <col min="4360" max="4360" width="15.85546875" style="11" customWidth="1"/>
    <col min="4361" max="4361" width="13.5703125" style="11" customWidth="1"/>
    <col min="4362" max="4362" width="16" style="11" customWidth="1"/>
    <col min="4363" max="4363" width="7.42578125" style="11" customWidth="1"/>
    <col min="4364" max="4364" width="15.5703125" style="11" customWidth="1"/>
    <col min="4365" max="4365" width="2.140625" style="11" customWidth="1"/>
    <col min="4366" max="4367" width="12.42578125" style="11" bestFit="1" customWidth="1"/>
    <col min="4368" max="4368" width="14.5703125" style="11" bestFit="1" customWidth="1"/>
    <col min="4369" max="4369" width="12.5703125" style="11" bestFit="1" customWidth="1"/>
    <col min="4370" max="4370" width="10.140625" style="11" bestFit="1" customWidth="1"/>
    <col min="4371" max="4371" width="14.85546875" style="11" customWidth="1"/>
    <col min="4372" max="4372" width="14.42578125" style="11" customWidth="1"/>
    <col min="4373" max="4373" width="12.42578125" style="11" customWidth="1"/>
    <col min="4374" max="4374" width="2.140625" style="11" customWidth="1"/>
    <col min="4375" max="4608" width="9.140625" style="11"/>
    <col min="4609" max="4609" width="2.140625" style="11" customWidth="1"/>
    <col min="4610" max="4610" width="6" style="11" customWidth="1"/>
    <col min="4611" max="4611" width="17.42578125" style="11" customWidth="1"/>
    <col min="4612" max="4612" width="2.140625" style="11" customWidth="1"/>
    <col min="4613" max="4613" width="13.42578125" style="11" customWidth="1"/>
    <col min="4614" max="4614" width="9.42578125" style="11" customWidth="1"/>
    <col min="4615" max="4615" width="13.5703125" style="11" customWidth="1"/>
    <col min="4616" max="4616" width="15.85546875" style="11" customWidth="1"/>
    <col min="4617" max="4617" width="13.5703125" style="11" customWidth="1"/>
    <col min="4618" max="4618" width="16" style="11" customWidth="1"/>
    <col min="4619" max="4619" width="7.42578125" style="11" customWidth="1"/>
    <col min="4620" max="4620" width="15.5703125" style="11" customWidth="1"/>
    <col min="4621" max="4621" width="2.140625" style="11" customWidth="1"/>
    <col min="4622" max="4623" width="12.42578125" style="11" bestFit="1" customWidth="1"/>
    <col min="4624" max="4624" width="14.5703125" style="11" bestFit="1" customWidth="1"/>
    <col min="4625" max="4625" width="12.5703125" style="11" bestFit="1" customWidth="1"/>
    <col min="4626" max="4626" width="10.140625" style="11" bestFit="1" customWidth="1"/>
    <col min="4627" max="4627" width="14.85546875" style="11" customWidth="1"/>
    <col min="4628" max="4628" width="14.42578125" style="11" customWidth="1"/>
    <col min="4629" max="4629" width="12.42578125" style="11" customWidth="1"/>
    <col min="4630" max="4630" width="2.140625" style="11" customWidth="1"/>
    <col min="4631" max="4864" width="9.140625" style="11"/>
    <col min="4865" max="4865" width="2.140625" style="11" customWidth="1"/>
    <col min="4866" max="4866" width="6" style="11" customWidth="1"/>
    <col min="4867" max="4867" width="17.42578125" style="11" customWidth="1"/>
    <col min="4868" max="4868" width="2.140625" style="11" customWidth="1"/>
    <col min="4869" max="4869" width="13.42578125" style="11" customWidth="1"/>
    <col min="4870" max="4870" width="9.42578125" style="11" customWidth="1"/>
    <col min="4871" max="4871" width="13.5703125" style="11" customWidth="1"/>
    <col min="4872" max="4872" width="15.85546875" style="11" customWidth="1"/>
    <col min="4873" max="4873" width="13.5703125" style="11" customWidth="1"/>
    <col min="4874" max="4874" width="16" style="11" customWidth="1"/>
    <col min="4875" max="4875" width="7.42578125" style="11" customWidth="1"/>
    <col min="4876" max="4876" width="15.5703125" style="11" customWidth="1"/>
    <col min="4877" max="4877" width="2.140625" style="11" customWidth="1"/>
    <col min="4878" max="4879" width="12.42578125" style="11" bestFit="1" customWidth="1"/>
    <col min="4880" max="4880" width="14.5703125" style="11" bestFit="1" customWidth="1"/>
    <col min="4881" max="4881" width="12.5703125" style="11" bestFit="1" customWidth="1"/>
    <col min="4882" max="4882" width="10.140625" style="11" bestFit="1" customWidth="1"/>
    <col min="4883" max="4883" width="14.85546875" style="11" customWidth="1"/>
    <col min="4884" max="4884" width="14.42578125" style="11" customWidth="1"/>
    <col min="4885" max="4885" width="12.42578125" style="11" customWidth="1"/>
    <col min="4886" max="4886" width="2.140625" style="11" customWidth="1"/>
    <col min="4887" max="5120" width="9.140625" style="11"/>
    <col min="5121" max="5121" width="2.140625" style="11" customWidth="1"/>
    <col min="5122" max="5122" width="6" style="11" customWidth="1"/>
    <col min="5123" max="5123" width="17.42578125" style="11" customWidth="1"/>
    <col min="5124" max="5124" width="2.140625" style="11" customWidth="1"/>
    <col min="5125" max="5125" width="13.42578125" style="11" customWidth="1"/>
    <col min="5126" max="5126" width="9.42578125" style="11" customWidth="1"/>
    <col min="5127" max="5127" width="13.5703125" style="11" customWidth="1"/>
    <col min="5128" max="5128" width="15.85546875" style="11" customWidth="1"/>
    <col min="5129" max="5129" width="13.5703125" style="11" customWidth="1"/>
    <col min="5130" max="5130" width="16" style="11" customWidth="1"/>
    <col min="5131" max="5131" width="7.42578125" style="11" customWidth="1"/>
    <col min="5132" max="5132" width="15.5703125" style="11" customWidth="1"/>
    <col min="5133" max="5133" width="2.140625" style="11" customWidth="1"/>
    <col min="5134" max="5135" width="12.42578125" style="11" bestFit="1" customWidth="1"/>
    <col min="5136" max="5136" width="14.5703125" style="11" bestFit="1" customWidth="1"/>
    <col min="5137" max="5137" width="12.5703125" style="11" bestFit="1" customWidth="1"/>
    <col min="5138" max="5138" width="10.140625" style="11" bestFit="1" customWidth="1"/>
    <col min="5139" max="5139" width="14.85546875" style="11" customWidth="1"/>
    <col min="5140" max="5140" width="14.42578125" style="11" customWidth="1"/>
    <col min="5141" max="5141" width="12.42578125" style="11" customWidth="1"/>
    <col min="5142" max="5142" width="2.140625" style="11" customWidth="1"/>
    <col min="5143" max="5376" width="9.140625" style="11"/>
    <col min="5377" max="5377" width="2.140625" style="11" customWidth="1"/>
    <col min="5378" max="5378" width="6" style="11" customWidth="1"/>
    <col min="5379" max="5379" width="17.42578125" style="11" customWidth="1"/>
    <col min="5380" max="5380" width="2.140625" style="11" customWidth="1"/>
    <col min="5381" max="5381" width="13.42578125" style="11" customWidth="1"/>
    <col min="5382" max="5382" width="9.42578125" style="11" customWidth="1"/>
    <col min="5383" max="5383" width="13.5703125" style="11" customWidth="1"/>
    <col min="5384" max="5384" width="15.85546875" style="11" customWidth="1"/>
    <col min="5385" max="5385" width="13.5703125" style="11" customWidth="1"/>
    <col min="5386" max="5386" width="16" style="11" customWidth="1"/>
    <col min="5387" max="5387" width="7.42578125" style="11" customWidth="1"/>
    <col min="5388" max="5388" width="15.5703125" style="11" customWidth="1"/>
    <col min="5389" max="5389" width="2.140625" style="11" customWidth="1"/>
    <col min="5390" max="5391" width="12.42578125" style="11" bestFit="1" customWidth="1"/>
    <col min="5392" max="5392" width="14.5703125" style="11" bestFit="1" customWidth="1"/>
    <col min="5393" max="5393" width="12.5703125" style="11" bestFit="1" customWidth="1"/>
    <col min="5394" max="5394" width="10.140625" style="11" bestFit="1" customWidth="1"/>
    <col min="5395" max="5395" width="14.85546875" style="11" customWidth="1"/>
    <col min="5396" max="5396" width="14.42578125" style="11" customWidth="1"/>
    <col min="5397" max="5397" width="12.42578125" style="11" customWidth="1"/>
    <col min="5398" max="5398" width="2.140625" style="11" customWidth="1"/>
    <col min="5399" max="5632" width="9.140625" style="11"/>
    <col min="5633" max="5633" width="2.140625" style="11" customWidth="1"/>
    <col min="5634" max="5634" width="6" style="11" customWidth="1"/>
    <col min="5635" max="5635" width="17.42578125" style="11" customWidth="1"/>
    <col min="5636" max="5636" width="2.140625" style="11" customWidth="1"/>
    <col min="5637" max="5637" width="13.42578125" style="11" customWidth="1"/>
    <col min="5638" max="5638" width="9.42578125" style="11" customWidth="1"/>
    <col min="5639" max="5639" width="13.5703125" style="11" customWidth="1"/>
    <col min="5640" max="5640" width="15.85546875" style="11" customWidth="1"/>
    <col min="5641" max="5641" width="13.5703125" style="11" customWidth="1"/>
    <col min="5642" max="5642" width="16" style="11" customWidth="1"/>
    <col min="5643" max="5643" width="7.42578125" style="11" customWidth="1"/>
    <col min="5644" max="5644" width="15.5703125" style="11" customWidth="1"/>
    <col min="5645" max="5645" width="2.140625" style="11" customWidth="1"/>
    <col min="5646" max="5647" width="12.42578125" style="11" bestFit="1" customWidth="1"/>
    <col min="5648" max="5648" width="14.5703125" style="11" bestFit="1" customWidth="1"/>
    <col min="5649" max="5649" width="12.5703125" style="11" bestFit="1" customWidth="1"/>
    <col min="5650" max="5650" width="10.140625" style="11" bestFit="1" customWidth="1"/>
    <col min="5651" max="5651" width="14.85546875" style="11" customWidth="1"/>
    <col min="5652" max="5652" width="14.42578125" style="11" customWidth="1"/>
    <col min="5653" max="5653" width="12.42578125" style="11" customWidth="1"/>
    <col min="5654" max="5654" width="2.140625" style="11" customWidth="1"/>
    <col min="5655" max="5888" width="9.140625" style="11"/>
    <col min="5889" max="5889" width="2.140625" style="11" customWidth="1"/>
    <col min="5890" max="5890" width="6" style="11" customWidth="1"/>
    <col min="5891" max="5891" width="17.42578125" style="11" customWidth="1"/>
    <col min="5892" max="5892" width="2.140625" style="11" customWidth="1"/>
    <col min="5893" max="5893" width="13.42578125" style="11" customWidth="1"/>
    <col min="5894" max="5894" width="9.42578125" style="11" customWidth="1"/>
    <col min="5895" max="5895" width="13.5703125" style="11" customWidth="1"/>
    <col min="5896" max="5896" width="15.85546875" style="11" customWidth="1"/>
    <col min="5897" max="5897" width="13.5703125" style="11" customWidth="1"/>
    <col min="5898" max="5898" width="16" style="11" customWidth="1"/>
    <col min="5899" max="5899" width="7.42578125" style="11" customWidth="1"/>
    <col min="5900" max="5900" width="15.5703125" style="11" customWidth="1"/>
    <col min="5901" max="5901" width="2.140625" style="11" customWidth="1"/>
    <col min="5902" max="5903" width="12.42578125" style="11" bestFit="1" customWidth="1"/>
    <col min="5904" max="5904" width="14.5703125" style="11" bestFit="1" customWidth="1"/>
    <col min="5905" max="5905" width="12.5703125" style="11" bestFit="1" customWidth="1"/>
    <col min="5906" max="5906" width="10.140625" style="11" bestFit="1" customWidth="1"/>
    <col min="5907" max="5907" width="14.85546875" style="11" customWidth="1"/>
    <col min="5908" max="5908" width="14.42578125" style="11" customWidth="1"/>
    <col min="5909" max="5909" width="12.42578125" style="11" customWidth="1"/>
    <col min="5910" max="5910" width="2.140625" style="11" customWidth="1"/>
    <col min="5911" max="6144" width="9.140625" style="11"/>
    <col min="6145" max="6145" width="2.140625" style="11" customWidth="1"/>
    <col min="6146" max="6146" width="6" style="11" customWidth="1"/>
    <col min="6147" max="6147" width="17.42578125" style="11" customWidth="1"/>
    <col min="6148" max="6148" width="2.140625" style="11" customWidth="1"/>
    <col min="6149" max="6149" width="13.42578125" style="11" customWidth="1"/>
    <col min="6150" max="6150" width="9.42578125" style="11" customWidth="1"/>
    <col min="6151" max="6151" width="13.5703125" style="11" customWidth="1"/>
    <col min="6152" max="6152" width="15.85546875" style="11" customWidth="1"/>
    <col min="6153" max="6153" width="13.5703125" style="11" customWidth="1"/>
    <col min="6154" max="6154" width="16" style="11" customWidth="1"/>
    <col min="6155" max="6155" width="7.42578125" style="11" customWidth="1"/>
    <col min="6156" max="6156" width="15.5703125" style="11" customWidth="1"/>
    <col min="6157" max="6157" width="2.140625" style="11" customWidth="1"/>
    <col min="6158" max="6159" width="12.42578125" style="11" bestFit="1" customWidth="1"/>
    <col min="6160" max="6160" width="14.5703125" style="11" bestFit="1" customWidth="1"/>
    <col min="6161" max="6161" width="12.5703125" style="11" bestFit="1" customWidth="1"/>
    <col min="6162" max="6162" width="10.140625" style="11" bestFit="1" customWidth="1"/>
    <col min="6163" max="6163" width="14.85546875" style="11" customWidth="1"/>
    <col min="6164" max="6164" width="14.42578125" style="11" customWidth="1"/>
    <col min="6165" max="6165" width="12.42578125" style="11" customWidth="1"/>
    <col min="6166" max="6166" width="2.140625" style="11" customWidth="1"/>
    <col min="6167" max="6400" width="9.140625" style="11"/>
    <col min="6401" max="6401" width="2.140625" style="11" customWidth="1"/>
    <col min="6402" max="6402" width="6" style="11" customWidth="1"/>
    <col min="6403" max="6403" width="17.42578125" style="11" customWidth="1"/>
    <col min="6404" max="6404" width="2.140625" style="11" customWidth="1"/>
    <col min="6405" max="6405" width="13.42578125" style="11" customWidth="1"/>
    <col min="6406" max="6406" width="9.42578125" style="11" customWidth="1"/>
    <col min="6407" max="6407" width="13.5703125" style="11" customWidth="1"/>
    <col min="6408" max="6408" width="15.85546875" style="11" customWidth="1"/>
    <col min="6409" max="6409" width="13.5703125" style="11" customWidth="1"/>
    <col min="6410" max="6410" width="16" style="11" customWidth="1"/>
    <col min="6411" max="6411" width="7.42578125" style="11" customWidth="1"/>
    <col min="6412" max="6412" width="15.5703125" style="11" customWidth="1"/>
    <col min="6413" max="6413" width="2.140625" style="11" customWidth="1"/>
    <col min="6414" max="6415" width="12.42578125" style="11" bestFit="1" customWidth="1"/>
    <col min="6416" max="6416" width="14.5703125" style="11" bestFit="1" customWidth="1"/>
    <col min="6417" max="6417" width="12.5703125" style="11" bestFit="1" customWidth="1"/>
    <col min="6418" max="6418" width="10.140625" style="11" bestFit="1" customWidth="1"/>
    <col min="6419" max="6419" width="14.85546875" style="11" customWidth="1"/>
    <col min="6420" max="6420" width="14.42578125" style="11" customWidth="1"/>
    <col min="6421" max="6421" width="12.42578125" style="11" customWidth="1"/>
    <col min="6422" max="6422" width="2.140625" style="11" customWidth="1"/>
    <col min="6423" max="6656" width="9.140625" style="11"/>
    <col min="6657" max="6657" width="2.140625" style="11" customWidth="1"/>
    <col min="6658" max="6658" width="6" style="11" customWidth="1"/>
    <col min="6659" max="6659" width="17.42578125" style="11" customWidth="1"/>
    <col min="6660" max="6660" width="2.140625" style="11" customWidth="1"/>
    <col min="6661" max="6661" width="13.42578125" style="11" customWidth="1"/>
    <col min="6662" max="6662" width="9.42578125" style="11" customWidth="1"/>
    <col min="6663" max="6663" width="13.5703125" style="11" customWidth="1"/>
    <col min="6664" max="6664" width="15.85546875" style="11" customWidth="1"/>
    <col min="6665" max="6665" width="13.5703125" style="11" customWidth="1"/>
    <col min="6666" max="6666" width="16" style="11" customWidth="1"/>
    <col min="6667" max="6667" width="7.42578125" style="11" customWidth="1"/>
    <col min="6668" max="6668" width="15.5703125" style="11" customWidth="1"/>
    <col min="6669" max="6669" width="2.140625" style="11" customWidth="1"/>
    <col min="6670" max="6671" width="12.42578125" style="11" bestFit="1" customWidth="1"/>
    <col min="6672" max="6672" width="14.5703125" style="11" bestFit="1" customWidth="1"/>
    <col min="6673" max="6673" width="12.5703125" style="11" bestFit="1" customWidth="1"/>
    <col min="6674" max="6674" width="10.140625" style="11" bestFit="1" customWidth="1"/>
    <col min="6675" max="6675" width="14.85546875" style="11" customWidth="1"/>
    <col min="6676" max="6676" width="14.42578125" style="11" customWidth="1"/>
    <col min="6677" max="6677" width="12.42578125" style="11" customWidth="1"/>
    <col min="6678" max="6678" width="2.140625" style="11" customWidth="1"/>
    <col min="6679" max="6912" width="9.140625" style="11"/>
    <col min="6913" max="6913" width="2.140625" style="11" customWidth="1"/>
    <col min="6914" max="6914" width="6" style="11" customWidth="1"/>
    <col min="6915" max="6915" width="17.42578125" style="11" customWidth="1"/>
    <col min="6916" max="6916" width="2.140625" style="11" customWidth="1"/>
    <col min="6917" max="6917" width="13.42578125" style="11" customWidth="1"/>
    <col min="6918" max="6918" width="9.42578125" style="11" customWidth="1"/>
    <col min="6919" max="6919" width="13.5703125" style="11" customWidth="1"/>
    <col min="6920" max="6920" width="15.85546875" style="11" customWidth="1"/>
    <col min="6921" max="6921" width="13.5703125" style="11" customWidth="1"/>
    <col min="6922" max="6922" width="16" style="11" customWidth="1"/>
    <col min="6923" max="6923" width="7.42578125" style="11" customWidth="1"/>
    <col min="6924" max="6924" width="15.5703125" style="11" customWidth="1"/>
    <col min="6925" max="6925" width="2.140625" style="11" customWidth="1"/>
    <col min="6926" max="6927" width="12.42578125" style="11" bestFit="1" customWidth="1"/>
    <col min="6928" max="6928" width="14.5703125" style="11" bestFit="1" customWidth="1"/>
    <col min="6929" max="6929" width="12.5703125" style="11" bestFit="1" customWidth="1"/>
    <col min="6930" max="6930" width="10.140625" style="11" bestFit="1" customWidth="1"/>
    <col min="6931" max="6931" width="14.85546875" style="11" customWidth="1"/>
    <col min="6932" max="6932" width="14.42578125" style="11" customWidth="1"/>
    <col min="6933" max="6933" width="12.42578125" style="11" customWidth="1"/>
    <col min="6934" max="6934" width="2.140625" style="11" customWidth="1"/>
    <col min="6935" max="7168" width="9.140625" style="11"/>
    <col min="7169" max="7169" width="2.140625" style="11" customWidth="1"/>
    <col min="7170" max="7170" width="6" style="11" customWidth="1"/>
    <col min="7171" max="7171" width="17.42578125" style="11" customWidth="1"/>
    <col min="7172" max="7172" width="2.140625" style="11" customWidth="1"/>
    <col min="7173" max="7173" width="13.42578125" style="11" customWidth="1"/>
    <col min="7174" max="7174" width="9.42578125" style="11" customWidth="1"/>
    <col min="7175" max="7175" width="13.5703125" style="11" customWidth="1"/>
    <col min="7176" max="7176" width="15.85546875" style="11" customWidth="1"/>
    <col min="7177" max="7177" width="13.5703125" style="11" customWidth="1"/>
    <col min="7178" max="7178" width="16" style="11" customWidth="1"/>
    <col min="7179" max="7179" width="7.42578125" style="11" customWidth="1"/>
    <col min="7180" max="7180" width="15.5703125" style="11" customWidth="1"/>
    <col min="7181" max="7181" width="2.140625" style="11" customWidth="1"/>
    <col min="7182" max="7183" width="12.42578125" style="11" bestFit="1" customWidth="1"/>
    <col min="7184" max="7184" width="14.5703125" style="11" bestFit="1" customWidth="1"/>
    <col min="7185" max="7185" width="12.5703125" style="11" bestFit="1" customWidth="1"/>
    <col min="7186" max="7186" width="10.140625" style="11" bestFit="1" customWidth="1"/>
    <col min="7187" max="7187" width="14.85546875" style="11" customWidth="1"/>
    <col min="7188" max="7188" width="14.42578125" style="11" customWidth="1"/>
    <col min="7189" max="7189" width="12.42578125" style="11" customWidth="1"/>
    <col min="7190" max="7190" width="2.140625" style="11" customWidth="1"/>
    <col min="7191" max="7424" width="9.140625" style="11"/>
    <col min="7425" max="7425" width="2.140625" style="11" customWidth="1"/>
    <col min="7426" max="7426" width="6" style="11" customWidth="1"/>
    <col min="7427" max="7427" width="17.42578125" style="11" customWidth="1"/>
    <col min="7428" max="7428" width="2.140625" style="11" customWidth="1"/>
    <col min="7429" max="7429" width="13.42578125" style="11" customWidth="1"/>
    <col min="7430" max="7430" width="9.42578125" style="11" customWidth="1"/>
    <col min="7431" max="7431" width="13.5703125" style="11" customWidth="1"/>
    <col min="7432" max="7432" width="15.85546875" style="11" customWidth="1"/>
    <col min="7433" max="7433" width="13.5703125" style="11" customWidth="1"/>
    <col min="7434" max="7434" width="16" style="11" customWidth="1"/>
    <col min="7435" max="7435" width="7.42578125" style="11" customWidth="1"/>
    <col min="7436" max="7436" width="15.5703125" style="11" customWidth="1"/>
    <col min="7437" max="7437" width="2.140625" style="11" customWidth="1"/>
    <col min="7438" max="7439" width="12.42578125" style="11" bestFit="1" customWidth="1"/>
    <col min="7440" max="7440" width="14.5703125" style="11" bestFit="1" customWidth="1"/>
    <col min="7441" max="7441" width="12.5703125" style="11" bestFit="1" customWidth="1"/>
    <col min="7442" max="7442" width="10.140625" style="11" bestFit="1" customWidth="1"/>
    <col min="7443" max="7443" width="14.85546875" style="11" customWidth="1"/>
    <col min="7444" max="7444" width="14.42578125" style="11" customWidth="1"/>
    <col min="7445" max="7445" width="12.42578125" style="11" customWidth="1"/>
    <col min="7446" max="7446" width="2.140625" style="11" customWidth="1"/>
    <col min="7447" max="7680" width="9.140625" style="11"/>
    <col min="7681" max="7681" width="2.140625" style="11" customWidth="1"/>
    <col min="7682" max="7682" width="6" style="11" customWidth="1"/>
    <col min="7683" max="7683" width="17.42578125" style="11" customWidth="1"/>
    <col min="7684" max="7684" width="2.140625" style="11" customWidth="1"/>
    <col min="7685" max="7685" width="13.42578125" style="11" customWidth="1"/>
    <col min="7686" max="7686" width="9.42578125" style="11" customWidth="1"/>
    <col min="7687" max="7687" width="13.5703125" style="11" customWidth="1"/>
    <col min="7688" max="7688" width="15.85546875" style="11" customWidth="1"/>
    <col min="7689" max="7689" width="13.5703125" style="11" customWidth="1"/>
    <col min="7690" max="7690" width="16" style="11" customWidth="1"/>
    <col min="7691" max="7691" width="7.42578125" style="11" customWidth="1"/>
    <col min="7692" max="7692" width="15.5703125" style="11" customWidth="1"/>
    <col min="7693" max="7693" width="2.140625" style="11" customWidth="1"/>
    <col min="7694" max="7695" width="12.42578125" style="11" bestFit="1" customWidth="1"/>
    <col min="7696" max="7696" width="14.5703125" style="11" bestFit="1" customWidth="1"/>
    <col min="7697" max="7697" width="12.5703125" style="11" bestFit="1" customWidth="1"/>
    <col min="7698" max="7698" width="10.140625" style="11" bestFit="1" customWidth="1"/>
    <col min="7699" max="7699" width="14.85546875" style="11" customWidth="1"/>
    <col min="7700" max="7700" width="14.42578125" style="11" customWidth="1"/>
    <col min="7701" max="7701" width="12.42578125" style="11" customWidth="1"/>
    <col min="7702" max="7702" width="2.140625" style="11" customWidth="1"/>
    <col min="7703" max="7936" width="9.140625" style="11"/>
    <col min="7937" max="7937" width="2.140625" style="11" customWidth="1"/>
    <col min="7938" max="7938" width="6" style="11" customWidth="1"/>
    <col min="7939" max="7939" width="17.42578125" style="11" customWidth="1"/>
    <col min="7940" max="7940" width="2.140625" style="11" customWidth="1"/>
    <col min="7941" max="7941" width="13.42578125" style="11" customWidth="1"/>
    <col min="7942" max="7942" width="9.42578125" style="11" customWidth="1"/>
    <col min="7943" max="7943" width="13.5703125" style="11" customWidth="1"/>
    <col min="7944" max="7944" width="15.85546875" style="11" customWidth="1"/>
    <col min="7945" max="7945" width="13.5703125" style="11" customWidth="1"/>
    <col min="7946" max="7946" width="16" style="11" customWidth="1"/>
    <col min="7947" max="7947" width="7.42578125" style="11" customWidth="1"/>
    <col min="7948" max="7948" width="15.5703125" style="11" customWidth="1"/>
    <col min="7949" max="7949" width="2.140625" style="11" customWidth="1"/>
    <col min="7950" max="7951" width="12.42578125" style="11" bestFit="1" customWidth="1"/>
    <col min="7952" max="7952" width="14.5703125" style="11" bestFit="1" customWidth="1"/>
    <col min="7953" max="7953" width="12.5703125" style="11" bestFit="1" customWidth="1"/>
    <col min="7954" max="7954" width="10.140625" style="11" bestFit="1" customWidth="1"/>
    <col min="7955" max="7955" width="14.85546875" style="11" customWidth="1"/>
    <col min="7956" max="7956" width="14.42578125" style="11" customWidth="1"/>
    <col min="7957" max="7957" width="12.42578125" style="11" customWidth="1"/>
    <col min="7958" max="7958" width="2.140625" style="11" customWidth="1"/>
    <col min="7959" max="8192" width="9.140625" style="11"/>
    <col min="8193" max="8193" width="2.140625" style="11" customWidth="1"/>
    <col min="8194" max="8194" width="6" style="11" customWidth="1"/>
    <col min="8195" max="8195" width="17.42578125" style="11" customWidth="1"/>
    <col min="8196" max="8196" width="2.140625" style="11" customWidth="1"/>
    <col min="8197" max="8197" width="13.42578125" style="11" customWidth="1"/>
    <col min="8198" max="8198" width="9.42578125" style="11" customWidth="1"/>
    <col min="8199" max="8199" width="13.5703125" style="11" customWidth="1"/>
    <col min="8200" max="8200" width="15.85546875" style="11" customWidth="1"/>
    <col min="8201" max="8201" width="13.5703125" style="11" customWidth="1"/>
    <col min="8202" max="8202" width="16" style="11" customWidth="1"/>
    <col min="8203" max="8203" width="7.42578125" style="11" customWidth="1"/>
    <col min="8204" max="8204" width="15.5703125" style="11" customWidth="1"/>
    <col min="8205" max="8205" width="2.140625" style="11" customWidth="1"/>
    <col min="8206" max="8207" width="12.42578125" style="11" bestFit="1" customWidth="1"/>
    <col min="8208" max="8208" width="14.5703125" style="11" bestFit="1" customWidth="1"/>
    <col min="8209" max="8209" width="12.5703125" style="11" bestFit="1" customWidth="1"/>
    <col min="8210" max="8210" width="10.140625" style="11" bestFit="1" customWidth="1"/>
    <col min="8211" max="8211" width="14.85546875" style="11" customWidth="1"/>
    <col min="8212" max="8212" width="14.42578125" style="11" customWidth="1"/>
    <col min="8213" max="8213" width="12.42578125" style="11" customWidth="1"/>
    <col min="8214" max="8214" width="2.140625" style="11" customWidth="1"/>
    <col min="8215" max="8448" width="9.140625" style="11"/>
    <col min="8449" max="8449" width="2.140625" style="11" customWidth="1"/>
    <col min="8450" max="8450" width="6" style="11" customWidth="1"/>
    <col min="8451" max="8451" width="17.42578125" style="11" customWidth="1"/>
    <col min="8452" max="8452" width="2.140625" style="11" customWidth="1"/>
    <col min="8453" max="8453" width="13.42578125" style="11" customWidth="1"/>
    <col min="8454" max="8454" width="9.42578125" style="11" customWidth="1"/>
    <col min="8455" max="8455" width="13.5703125" style="11" customWidth="1"/>
    <col min="8456" max="8456" width="15.85546875" style="11" customWidth="1"/>
    <col min="8457" max="8457" width="13.5703125" style="11" customWidth="1"/>
    <col min="8458" max="8458" width="16" style="11" customWidth="1"/>
    <col min="8459" max="8459" width="7.42578125" style="11" customWidth="1"/>
    <col min="8460" max="8460" width="15.5703125" style="11" customWidth="1"/>
    <col min="8461" max="8461" width="2.140625" style="11" customWidth="1"/>
    <col min="8462" max="8463" width="12.42578125" style="11" bestFit="1" customWidth="1"/>
    <col min="8464" max="8464" width="14.5703125" style="11" bestFit="1" customWidth="1"/>
    <col min="8465" max="8465" width="12.5703125" style="11" bestFit="1" customWidth="1"/>
    <col min="8466" max="8466" width="10.140625" style="11" bestFit="1" customWidth="1"/>
    <col min="8467" max="8467" width="14.85546875" style="11" customWidth="1"/>
    <col min="8468" max="8468" width="14.42578125" style="11" customWidth="1"/>
    <col min="8469" max="8469" width="12.42578125" style="11" customWidth="1"/>
    <col min="8470" max="8470" width="2.140625" style="11" customWidth="1"/>
    <col min="8471" max="8704" width="9.140625" style="11"/>
    <col min="8705" max="8705" width="2.140625" style="11" customWidth="1"/>
    <col min="8706" max="8706" width="6" style="11" customWidth="1"/>
    <col min="8707" max="8707" width="17.42578125" style="11" customWidth="1"/>
    <col min="8708" max="8708" width="2.140625" style="11" customWidth="1"/>
    <col min="8709" max="8709" width="13.42578125" style="11" customWidth="1"/>
    <col min="8710" max="8710" width="9.42578125" style="11" customWidth="1"/>
    <col min="8711" max="8711" width="13.5703125" style="11" customWidth="1"/>
    <col min="8712" max="8712" width="15.85546875" style="11" customWidth="1"/>
    <col min="8713" max="8713" width="13.5703125" style="11" customWidth="1"/>
    <col min="8714" max="8714" width="16" style="11" customWidth="1"/>
    <col min="8715" max="8715" width="7.42578125" style="11" customWidth="1"/>
    <col min="8716" max="8716" width="15.5703125" style="11" customWidth="1"/>
    <col min="8717" max="8717" width="2.140625" style="11" customWidth="1"/>
    <col min="8718" max="8719" width="12.42578125" style="11" bestFit="1" customWidth="1"/>
    <col min="8720" max="8720" width="14.5703125" style="11" bestFit="1" customWidth="1"/>
    <col min="8721" max="8721" width="12.5703125" style="11" bestFit="1" customWidth="1"/>
    <col min="8722" max="8722" width="10.140625" style="11" bestFit="1" customWidth="1"/>
    <col min="8723" max="8723" width="14.85546875" style="11" customWidth="1"/>
    <col min="8724" max="8724" width="14.42578125" style="11" customWidth="1"/>
    <col min="8725" max="8725" width="12.42578125" style="11" customWidth="1"/>
    <col min="8726" max="8726" width="2.140625" style="11" customWidth="1"/>
    <col min="8727" max="8960" width="9.140625" style="11"/>
    <col min="8961" max="8961" width="2.140625" style="11" customWidth="1"/>
    <col min="8962" max="8962" width="6" style="11" customWidth="1"/>
    <col min="8963" max="8963" width="17.42578125" style="11" customWidth="1"/>
    <col min="8964" max="8964" width="2.140625" style="11" customWidth="1"/>
    <col min="8965" max="8965" width="13.42578125" style="11" customWidth="1"/>
    <col min="8966" max="8966" width="9.42578125" style="11" customWidth="1"/>
    <col min="8967" max="8967" width="13.5703125" style="11" customWidth="1"/>
    <col min="8968" max="8968" width="15.85546875" style="11" customWidth="1"/>
    <col min="8969" max="8969" width="13.5703125" style="11" customWidth="1"/>
    <col min="8970" max="8970" width="16" style="11" customWidth="1"/>
    <col min="8971" max="8971" width="7.42578125" style="11" customWidth="1"/>
    <col min="8972" max="8972" width="15.5703125" style="11" customWidth="1"/>
    <col min="8973" max="8973" width="2.140625" style="11" customWidth="1"/>
    <col min="8974" max="8975" width="12.42578125" style="11" bestFit="1" customWidth="1"/>
    <col min="8976" max="8976" width="14.5703125" style="11" bestFit="1" customWidth="1"/>
    <col min="8977" max="8977" width="12.5703125" style="11" bestFit="1" customWidth="1"/>
    <col min="8978" max="8978" width="10.140625" style="11" bestFit="1" customWidth="1"/>
    <col min="8979" max="8979" width="14.85546875" style="11" customWidth="1"/>
    <col min="8980" max="8980" width="14.42578125" style="11" customWidth="1"/>
    <col min="8981" max="8981" width="12.42578125" style="11" customWidth="1"/>
    <col min="8982" max="8982" width="2.140625" style="11" customWidth="1"/>
    <col min="8983" max="9216" width="9.140625" style="11"/>
    <col min="9217" max="9217" width="2.140625" style="11" customWidth="1"/>
    <col min="9218" max="9218" width="6" style="11" customWidth="1"/>
    <col min="9219" max="9219" width="17.42578125" style="11" customWidth="1"/>
    <col min="9220" max="9220" width="2.140625" style="11" customWidth="1"/>
    <col min="9221" max="9221" width="13.42578125" style="11" customWidth="1"/>
    <col min="9222" max="9222" width="9.42578125" style="11" customWidth="1"/>
    <col min="9223" max="9223" width="13.5703125" style="11" customWidth="1"/>
    <col min="9224" max="9224" width="15.85546875" style="11" customWidth="1"/>
    <col min="9225" max="9225" width="13.5703125" style="11" customWidth="1"/>
    <col min="9226" max="9226" width="16" style="11" customWidth="1"/>
    <col min="9227" max="9227" width="7.42578125" style="11" customWidth="1"/>
    <col min="9228" max="9228" width="15.5703125" style="11" customWidth="1"/>
    <col min="9229" max="9229" width="2.140625" style="11" customWidth="1"/>
    <col min="9230" max="9231" width="12.42578125" style="11" bestFit="1" customWidth="1"/>
    <col min="9232" max="9232" width="14.5703125" style="11" bestFit="1" customWidth="1"/>
    <col min="9233" max="9233" width="12.5703125" style="11" bestFit="1" customWidth="1"/>
    <col min="9234" max="9234" width="10.140625" style="11" bestFit="1" customWidth="1"/>
    <col min="9235" max="9235" width="14.85546875" style="11" customWidth="1"/>
    <col min="9236" max="9236" width="14.42578125" style="11" customWidth="1"/>
    <col min="9237" max="9237" width="12.42578125" style="11" customWidth="1"/>
    <col min="9238" max="9238" width="2.140625" style="11" customWidth="1"/>
    <col min="9239" max="9472" width="9.140625" style="11"/>
    <col min="9473" max="9473" width="2.140625" style="11" customWidth="1"/>
    <col min="9474" max="9474" width="6" style="11" customWidth="1"/>
    <col min="9475" max="9475" width="17.42578125" style="11" customWidth="1"/>
    <col min="9476" max="9476" width="2.140625" style="11" customWidth="1"/>
    <col min="9477" max="9477" width="13.42578125" style="11" customWidth="1"/>
    <col min="9478" max="9478" width="9.42578125" style="11" customWidth="1"/>
    <col min="9479" max="9479" width="13.5703125" style="11" customWidth="1"/>
    <col min="9480" max="9480" width="15.85546875" style="11" customWidth="1"/>
    <col min="9481" max="9481" width="13.5703125" style="11" customWidth="1"/>
    <col min="9482" max="9482" width="16" style="11" customWidth="1"/>
    <col min="9483" max="9483" width="7.42578125" style="11" customWidth="1"/>
    <col min="9484" max="9484" width="15.5703125" style="11" customWidth="1"/>
    <col min="9485" max="9485" width="2.140625" style="11" customWidth="1"/>
    <col min="9486" max="9487" width="12.42578125" style="11" bestFit="1" customWidth="1"/>
    <col min="9488" max="9488" width="14.5703125" style="11" bestFit="1" customWidth="1"/>
    <col min="9489" max="9489" width="12.5703125" style="11" bestFit="1" customWidth="1"/>
    <col min="9490" max="9490" width="10.140625" style="11" bestFit="1" customWidth="1"/>
    <col min="9491" max="9491" width="14.85546875" style="11" customWidth="1"/>
    <col min="9492" max="9492" width="14.42578125" style="11" customWidth="1"/>
    <col min="9493" max="9493" width="12.42578125" style="11" customWidth="1"/>
    <col min="9494" max="9494" width="2.140625" style="11" customWidth="1"/>
    <col min="9495" max="9728" width="9.140625" style="11"/>
    <col min="9729" max="9729" width="2.140625" style="11" customWidth="1"/>
    <col min="9730" max="9730" width="6" style="11" customWidth="1"/>
    <col min="9731" max="9731" width="17.42578125" style="11" customWidth="1"/>
    <col min="9732" max="9732" width="2.140625" style="11" customWidth="1"/>
    <col min="9733" max="9733" width="13.42578125" style="11" customWidth="1"/>
    <col min="9734" max="9734" width="9.42578125" style="11" customWidth="1"/>
    <col min="9735" max="9735" width="13.5703125" style="11" customWidth="1"/>
    <col min="9736" max="9736" width="15.85546875" style="11" customWidth="1"/>
    <col min="9737" max="9737" width="13.5703125" style="11" customWidth="1"/>
    <col min="9738" max="9738" width="16" style="11" customWidth="1"/>
    <col min="9739" max="9739" width="7.42578125" style="11" customWidth="1"/>
    <col min="9740" max="9740" width="15.5703125" style="11" customWidth="1"/>
    <col min="9741" max="9741" width="2.140625" style="11" customWidth="1"/>
    <col min="9742" max="9743" width="12.42578125" style="11" bestFit="1" customWidth="1"/>
    <col min="9744" max="9744" width="14.5703125" style="11" bestFit="1" customWidth="1"/>
    <col min="9745" max="9745" width="12.5703125" style="11" bestFit="1" customWidth="1"/>
    <col min="9746" max="9746" width="10.140625" style="11" bestFit="1" customWidth="1"/>
    <col min="9747" max="9747" width="14.85546875" style="11" customWidth="1"/>
    <col min="9748" max="9748" width="14.42578125" style="11" customWidth="1"/>
    <col min="9749" max="9749" width="12.42578125" style="11" customWidth="1"/>
    <col min="9750" max="9750" width="2.140625" style="11" customWidth="1"/>
    <col min="9751" max="9984" width="9.140625" style="11"/>
    <col min="9985" max="9985" width="2.140625" style="11" customWidth="1"/>
    <col min="9986" max="9986" width="6" style="11" customWidth="1"/>
    <col min="9987" max="9987" width="17.42578125" style="11" customWidth="1"/>
    <col min="9988" max="9988" width="2.140625" style="11" customWidth="1"/>
    <col min="9989" max="9989" width="13.42578125" style="11" customWidth="1"/>
    <col min="9990" max="9990" width="9.42578125" style="11" customWidth="1"/>
    <col min="9991" max="9991" width="13.5703125" style="11" customWidth="1"/>
    <col min="9992" max="9992" width="15.85546875" style="11" customWidth="1"/>
    <col min="9993" max="9993" width="13.5703125" style="11" customWidth="1"/>
    <col min="9994" max="9994" width="16" style="11" customWidth="1"/>
    <col min="9995" max="9995" width="7.42578125" style="11" customWidth="1"/>
    <col min="9996" max="9996" width="15.5703125" style="11" customWidth="1"/>
    <col min="9997" max="9997" width="2.140625" style="11" customWidth="1"/>
    <col min="9998" max="9999" width="12.42578125" style="11" bestFit="1" customWidth="1"/>
    <col min="10000" max="10000" width="14.5703125" style="11" bestFit="1" customWidth="1"/>
    <col min="10001" max="10001" width="12.5703125" style="11" bestFit="1" customWidth="1"/>
    <col min="10002" max="10002" width="10.140625" style="11" bestFit="1" customWidth="1"/>
    <col min="10003" max="10003" width="14.85546875" style="11" customWidth="1"/>
    <col min="10004" max="10004" width="14.42578125" style="11" customWidth="1"/>
    <col min="10005" max="10005" width="12.42578125" style="11" customWidth="1"/>
    <col min="10006" max="10006" width="2.140625" style="11" customWidth="1"/>
    <col min="10007" max="10240" width="9.140625" style="11"/>
    <col min="10241" max="10241" width="2.140625" style="11" customWidth="1"/>
    <col min="10242" max="10242" width="6" style="11" customWidth="1"/>
    <col min="10243" max="10243" width="17.42578125" style="11" customWidth="1"/>
    <col min="10244" max="10244" width="2.140625" style="11" customWidth="1"/>
    <col min="10245" max="10245" width="13.42578125" style="11" customWidth="1"/>
    <col min="10246" max="10246" width="9.42578125" style="11" customWidth="1"/>
    <col min="10247" max="10247" width="13.5703125" style="11" customWidth="1"/>
    <col min="10248" max="10248" width="15.85546875" style="11" customWidth="1"/>
    <col min="10249" max="10249" width="13.5703125" style="11" customWidth="1"/>
    <col min="10250" max="10250" width="16" style="11" customWidth="1"/>
    <col min="10251" max="10251" width="7.42578125" style="11" customWidth="1"/>
    <col min="10252" max="10252" width="15.5703125" style="11" customWidth="1"/>
    <col min="10253" max="10253" width="2.140625" style="11" customWidth="1"/>
    <col min="10254" max="10255" width="12.42578125" style="11" bestFit="1" customWidth="1"/>
    <col min="10256" max="10256" width="14.5703125" style="11" bestFit="1" customWidth="1"/>
    <col min="10257" max="10257" width="12.5703125" style="11" bestFit="1" customWidth="1"/>
    <col min="10258" max="10258" width="10.140625" style="11" bestFit="1" customWidth="1"/>
    <col min="10259" max="10259" width="14.85546875" style="11" customWidth="1"/>
    <col min="10260" max="10260" width="14.42578125" style="11" customWidth="1"/>
    <col min="10261" max="10261" width="12.42578125" style="11" customWidth="1"/>
    <col min="10262" max="10262" width="2.140625" style="11" customWidth="1"/>
    <col min="10263" max="10496" width="9.140625" style="11"/>
    <col min="10497" max="10497" width="2.140625" style="11" customWidth="1"/>
    <col min="10498" max="10498" width="6" style="11" customWidth="1"/>
    <col min="10499" max="10499" width="17.42578125" style="11" customWidth="1"/>
    <col min="10500" max="10500" width="2.140625" style="11" customWidth="1"/>
    <col min="10501" max="10501" width="13.42578125" style="11" customWidth="1"/>
    <col min="10502" max="10502" width="9.42578125" style="11" customWidth="1"/>
    <col min="10503" max="10503" width="13.5703125" style="11" customWidth="1"/>
    <col min="10504" max="10504" width="15.85546875" style="11" customWidth="1"/>
    <col min="10505" max="10505" width="13.5703125" style="11" customWidth="1"/>
    <col min="10506" max="10506" width="16" style="11" customWidth="1"/>
    <col min="10507" max="10507" width="7.42578125" style="11" customWidth="1"/>
    <col min="10508" max="10508" width="15.5703125" style="11" customWidth="1"/>
    <col min="10509" max="10509" width="2.140625" style="11" customWidth="1"/>
    <col min="10510" max="10511" width="12.42578125" style="11" bestFit="1" customWidth="1"/>
    <col min="10512" max="10512" width="14.5703125" style="11" bestFit="1" customWidth="1"/>
    <col min="10513" max="10513" width="12.5703125" style="11" bestFit="1" customWidth="1"/>
    <col min="10514" max="10514" width="10.140625" style="11" bestFit="1" customWidth="1"/>
    <col min="10515" max="10515" width="14.85546875" style="11" customWidth="1"/>
    <col min="10516" max="10516" width="14.42578125" style="11" customWidth="1"/>
    <col min="10517" max="10517" width="12.42578125" style="11" customWidth="1"/>
    <col min="10518" max="10518" width="2.140625" style="11" customWidth="1"/>
    <col min="10519" max="10752" width="9.140625" style="11"/>
    <col min="10753" max="10753" width="2.140625" style="11" customWidth="1"/>
    <col min="10754" max="10754" width="6" style="11" customWidth="1"/>
    <col min="10755" max="10755" width="17.42578125" style="11" customWidth="1"/>
    <col min="10756" max="10756" width="2.140625" style="11" customWidth="1"/>
    <col min="10757" max="10757" width="13.42578125" style="11" customWidth="1"/>
    <col min="10758" max="10758" width="9.42578125" style="11" customWidth="1"/>
    <col min="10759" max="10759" width="13.5703125" style="11" customWidth="1"/>
    <col min="10760" max="10760" width="15.85546875" style="11" customWidth="1"/>
    <col min="10761" max="10761" width="13.5703125" style="11" customWidth="1"/>
    <col min="10762" max="10762" width="16" style="11" customWidth="1"/>
    <col min="10763" max="10763" width="7.42578125" style="11" customWidth="1"/>
    <col min="10764" max="10764" width="15.5703125" style="11" customWidth="1"/>
    <col min="10765" max="10765" width="2.140625" style="11" customWidth="1"/>
    <col min="10766" max="10767" width="12.42578125" style="11" bestFit="1" customWidth="1"/>
    <col min="10768" max="10768" width="14.5703125" style="11" bestFit="1" customWidth="1"/>
    <col min="10769" max="10769" width="12.5703125" style="11" bestFit="1" customWidth="1"/>
    <col min="10770" max="10770" width="10.140625" style="11" bestFit="1" customWidth="1"/>
    <col min="10771" max="10771" width="14.85546875" style="11" customWidth="1"/>
    <col min="10772" max="10772" width="14.42578125" style="11" customWidth="1"/>
    <col min="10773" max="10773" width="12.42578125" style="11" customWidth="1"/>
    <col min="10774" max="10774" width="2.140625" style="11" customWidth="1"/>
    <col min="10775" max="11008" width="9.140625" style="11"/>
    <col min="11009" max="11009" width="2.140625" style="11" customWidth="1"/>
    <col min="11010" max="11010" width="6" style="11" customWidth="1"/>
    <col min="11011" max="11011" width="17.42578125" style="11" customWidth="1"/>
    <col min="11012" max="11012" width="2.140625" style="11" customWidth="1"/>
    <col min="11013" max="11013" width="13.42578125" style="11" customWidth="1"/>
    <col min="11014" max="11014" width="9.42578125" style="11" customWidth="1"/>
    <col min="11015" max="11015" width="13.5703125" style="11" customWidth="1"/>
    <col min="11016" max="11016" width="15.85546875" style="11" customWidth="1"/>
    <col min="11017" max="11017" width="13.5703125" style="11" customWidth="1"/>
    <col min="11018" max="11018" width="16" style="11" customWidth="1"/>
    <col min="11019" max="11019" width="7.42578125" style="11" customWidth="1"/>
    <col min="11020" max="11020" width="15.5703125" style="11" customWidth="1"/>
    <col min="11021" max="11021" width="2.140625" style="11" customWidth="1"/>
    <col min="11022" max="11023" width="12.42578125" style="11" bestFit="1" customWidth="1"/>
    <col min="11024" max="11024" width="14.5703125" style="11" bestFit="1" customWidth="1"/>
    <col min="11025" max="11025" width="12.5703125" style="11" bestFit="1" customWidth="1"/>
    <col min="11026" max="11026" width="10.140625" style="11" bestFit="1" customWidth="1"/>
    <col min="11027" max="11027" width="14.85546875" style="11" customWidth="1"/>
    <col min="11028" max="11028" width="14.42578125" style="11" customWidth="1"/>
    <col min="11029" max="11029" width="12.42578125" style="11" customWidth="1"/>
    <col min="11030" max="11030" width="2.140625" style="11" customWidth="1"/>
    <col min="11031" max="11264" width="9.140625" style="11"/>
    <col min="11265" max="11265" width="2.140625" style="11" customWidth="1"/>
    <col min="11266" max="11266" width="6" style="11" customWidth="1"/>
    <col min="11267" max="11267" width="17.42578125" style="11" customWidth="1"/>
    <col min="11268" max="11268" width="2.140625" style="11" customWidth="1"/>
    <col min="11269" max="11269" width="13.42578125" style="11" customWidth="1"/>
    <col min="11270" max="11270" width="9.42578125" style="11" customWidth="1"/>
    <col min="11271" max="11271" width="13.5703125" style="11" customWidth="1"/>
    <col min="11272" max="11272" width="15.85546875" style="11" customWidth="1"/>
    <col min="11273" max="11273" width="13.5703125" style="11" customWidth="1"/>
    <col min="11274" max="11274" width="16" style="11" customWidth="1"/>
    <col min="11275" max="11275" width="7.42578125" style="11" customWidth="1"/>
    <col min="11276" max="11276" width="15.5703125" style="11" customWidth="1"/>
    <col min="11277" max="11277" width="2.140625" style="11" customWidth="1"/>
    <col min="11278" max="11279" width="12.42578125" style="11" bestFit="1" customWidth="1"/>
    <col min="11280" max="11280" width="14.5703125" style="11" bestFit="1" customWidth="1"/>
    <col min="11281" max="11281" width="12.5703125" style="11" bestFit="1" customWidth="1"/>
    <col min="11282" max="11282" width="10.140625" style="11" bestFit="1" customWidth="1"/>
    <col min="11283" max="11283" width="14.85546875" style="11" customWidth="1"/>
    <col min="11284" max="11284" width="14.42578125" style="11" customWidth="1"/>
    <col min="11285" max="11285" width="12.42578125" style="11" customWidth="1"/>
    <col min="11286" max="11286" width="2.140625" style="11" customWidth="1"/>
    <col min="11287" max="11520" width="9.140625" style="11"/>
    <col min="11521" max="11521" width="2.140625" style="11" customWidth="1"/>
    <col min="11522" max="11522" width="6" style="11" customWidth="1"/>
    <col min="11523" max="11523" width="17.42578125" style="11" customWidth="1"/>
    <col min="11524" max="11524" width="2.140625" style="11" customWidth="1"/>
    <col min="11525" max="11525" width="13.42578125" style="11" customWidth="1"/>
    <col min="11526" max="11526" width="9.42578125" style="11" customWidth="1"/>
    <col min="11527" max="11527" width="13.5703125" style="11" customWidth="1"/>
    <col min="11528" max="11528" width="15.85546875" style="11" customWidth="1"/>
    <col min="11529" max="11529" width="13.5703125" style="11" customWidth="1"/>
    <col min="11530" max="11530" width="16" style="11" customWidth="1"/>
    <col min="11531" max="11531" width="7.42578125" style="11" customWidth="1"/>
    <col min="11532" max="11532" width="15.5703125" style="11" customWidth="1"/>
    <col min="11533" max="11533" width="2.140625" style="11" customWidth="1"/>
    <col min="11534" max="11535" width="12.42578125" style="11" bestFit="1" customWidth="1"/>
    <col min="11536" max="11536" width="14.5703125" style="11" bestFit="1" customWidth="1"/>
    <col min="11537" max="11537" width="12.5703125" style="11" bestFit="1" customWidth="1"/>
    <col min="11538" max="11538" width="10.140625" style="11" bestFit="1" customWidth="1"/>
    <col min="11539" max="11539" width="14.85546875" style="11" customWidth="1"/>
    <col min="11540" max="11540" width="14.42578125" style="11" customWidth="1"/>
    <col min="11541" max="11541" width="12.42578125" style="11" customWidth="1"/>
    <col min="11542" max="11542" width="2.140625" style="11" customWidth="1"/>
    <col min="11543" max="11776" width="9.140625" style="11"/>
    <col min="11777" max="11777" width="2.140625" style="11" customWidth="1"/>
    <col min="11778" max="11778" width="6" style="11" customWidth="1"/>
    <col min="11779" max="11779" width="17.42578125" style="11" customWidth="1"/>
    <col min="11780" max="11780" width="2.140625" style="11" customWidth="1"/>
    <col min="11781" max="11781" width="13.42578125" style="11" customWidth="1"/>
    <col min="11782" max="11782" width="9.42578125" style="11" customWidth="1"/>
    <col min="11783" max="11783" width="13.5703125" style="11" customWidth="1"/>
    <col min="11784" max="11784" width="15.85546875" style="11" customWidth="1"/>
    <col min="11785" max="11785" width="13.5703125" style="11" customWidth="1"/>
    <col min="11786" max="11786" width="16" style="11" customWidth="1"/>
    <col min="11787" max="11787" width="7.42578125" style="11" customWidth="1"/>
    <col min="11788" max="11788" width="15.5703125" style="11" customWidth="1"/>
    <col min="11789" max="11789" width="2.140625" style="11" customWidth="1"/>
    <col min="11790" max="11791" width="12.42578125" style="11" bestFit="1" customWidth="1"/>
    <col min="11792" max="11792" width="14.5703125" style="11" bestFit="1" customWidth="1"/>
    <col min="11793" max="11793" width="12.5703125" style="11" bestFit="1" customWidth="1"/>
    <col min="11794" max="11794" width="10.140625" style="11" bestFit="1" customWidth="1"/>
    <col min="11795" max="11795" width="14.85546875" style="11" customWidth="1"/>
    <col min="11796" max="11796" width="14.42578125" style="11" customWidth="1"/>
    <col min="11797" max="11797" width="12.42578125" style="11" customWidth="1"/>
    <col min="11798" max="11798" width="2.140625" style="11" customWidth="1"/>
    <col min="11799" max="12032" width="9.140625" style="11"/>
    <col min="12033" max="12033" width="2.140625" style="11" customWidth="1"/>
    <col min="12034" max="12034" width="6" style="11" customWidth="1"/>
    <col min="12035" max="12035" width="17.42578125" style="11" customWidth="1"/>
    <col min="12036" max="12036" width="2.140625" style="11" customWidth="1"/>
    <col min="12037" max="12037" width="13.42578125" style="11" customWidth="1"/>
    <col min="12038" max="12038" width="9.42578125" style="11" customWidth="1"/>
    <col min="12039" max="12039" width="13.5703125" style="11" customWidth="1"/>
    <col min="12040" max="12040" width="15.85546875" style="11" customWidth="1"/>
    <col min="12041" max="12041" width="13.5703125" style="11" customWidth="1"/>
    <col min="12042" max="12042" width="16" style="11" customWidth="1"/>
    <col min="12043" max="12043" width="7.42578125" style="11" customWidth="1"/>
    <col min="12044" max="12044" width="15.5703125" style="11" customWidth="1"/>
    <col min="12045" max="12045" width="2.140625" style="11" customWidth="1"/>
    <col min="12046" max="12047" width="12.42578125" style="11" bestFit="1" customWidth="1"/>
    <col min="12048" max="12048" width="14.5703125" style="11" bestFit="1" customWidth="1"/>
    <col min="12049" max="12049" width="12.5703125" style="11" bestFit="1" customWidth="1"/>
    <col min="12050" max="12050" width="10.140625" style="11" bestFit="1" customWidth="1"/>
    <col min="12051" max="12051" width="14.85546875" style="11" customWidth="1"/>
    <col min="12052" max="12052" width="14.42578125" style="11" customWidth="1"/>
    <col min="12053" max="12053" width="12.42578125" style="11" customWidth="1"/>
    <col min="12054" max="12054" width="2.140625" style="11" customWidth="1"/>
    <col min="12055" max="12288" width="9.140625" style="11"/>
    <col min="12289" max="12289" width="2.140625" style="11" customWidth="1"/>
    <col min="12290" max="12290" width="6" style="11" customWidth="1"/>
    <col min="12291" max="12291" width="17.42578125" style="11" customWidth="1"/>
    <col min="12292" max="12292" width="2.140625" style="11" customWidth="1"/>
    <col min="12293" max="12293" width="13.42578125" style="11" customWidth="1"/>
    <col min="12294" max="12294" width="9.42578125" style="11" customWidth="1"/>
    <col min="12295" max="12295" width="13.5703125" style="11" customWidth="1"/>
    <col min="12296" max="12296" width="15.85546875" style="11" customWidth="1"/>
    <col min="12297" max="12297" width="13.5703125" style="11" customWidth="1"/>
    <col min="12298" max="12298" width="16" style="11" customWidth="1"/>
    <col min="12299" max="12299" width="7.42578125" style="11" customWidth="1"/>
    <col min="12300" max="12300" width="15.5703125" style="11" customWidth="1"/>
    <col min="12301" max="12301" width="2.140625" style="11" customWidth="1"/>
    <col min="12302" max="12303" width="12.42578125" style="11" bestFit="1" customWidth="1"/>
    <col min="12304" max="12304" width="14.5703125" style="11" bestFit="1" customWidth="1"/>
    <col min="12305" max="12305" width="12.5703125" style="11" bestFit="1" customWidth="1"/>
    <col min="12306" max="12306" width="10.140625" style="11" bestFit="1" customWidth="1"/>
    <col min="12307" max="12307" width="14.85546875" style="11" customWidth="1"/>
    <col min="12308" max="12308" width="14.42578125" style="11" customWidth="1"/>
    <col min="12309" max="12309" width="12.42578125" style="11" customWidth="1"/>
    <col min="12310" max="12310" width="2.140625" style="11" customWidth="1"/>
    <col min="12311" max="12544" width="9.140625" style="11"/>
    <col min="12545" max="12545" width="2.140625" style="11" customWidth="1"/>
    <col min="12546" max="12546" width="6" style="11" customWidth="1"/>
    <col min="12547" max="12547" width="17.42578125" style="11" customWidth="1"/>
    <col min="12548" max="12548" width="2.140625" style="11" customWidth="1"/>
    <col min="12549" max="12549" width="13.42578125" style="11" customWidth="1"/>
    <col min="12550" max="12550" width="9.42578125" style="11" customWidth="1"/>
    <col min="12551" max="12551" width="13.5703125" style="11" customWidth="1"/>
    <col min="12552" max="12552" width="15.85546875" style="11" customWidth="1"/>
    <col min="12553" max="12553" width="13.5703125" style="11" customWidth="1"/>
    <col min="12554" max="12554" width="16" style="11" customWidth="1"/>
    <col min="12555" max="12555" width="7.42578125" style="11" customWidth="1"/>
    <col min="12556" max="12556" width="15.5703125" style="11" customWidth="1"/>
    <col min="12557" max="12557" width="2.140625" style="11" customWidth="1"/>
    <col min="12558" max="12559" width="12.42578125" style="11" bestFit="1" customWidth="1"/>
    <col min="12560" max="12560" width="14.5703125" style="11" bestFit="1" customWidth="1"/>
    <col min="12561" max="12561" width="12.5703125" style="11" bestFit="1" customWidth="1"/>
    <col min="12562" max="12562" width="10.140625" style="11" bestFit="1" customWidth="1"/>
    <col min="12563" max="12563" width="14.85546875" style="11" customWidth="1"/>
    <col min="12564" max="12564" width="14.42578125" style="11" customWidth="1"/>
    <col min="12565" max="12565" width="12.42578125" style="11" customWidth="1"/>
    <col min="12566" max="12566" width="2.140625" style="11" customWidth="1"/>
    <col min="12567" max="12800" width="9.140625" style="11"/>
    <col min="12801" max="12801" width="2.140625" style="11" customWidth="1"/>
    <col min="12802" max="12802" width="6" style="11" customWidth="1"/>
    <col min="12803" max="12803" width="17.42578125" style="11" customWidth="1"/>
    <col min="12804" max="12804" width="2.140625" style="11" customWidth="1"/>
    <col min="12805" max="12805" width="13.42578125" style="11" customWidth="1"/>
    <col min="12806" max="12806" width="9.42578125" style="11" customWidth="1"/>
    <col min="12807" max="12807" width="13.5703125" style="11" customWidth="1"/>
    <col min="12808" max="12808" width="15.85546875" style="11" customWidth="1"/>
    <col min="12809" max="12809" width="13.5703125" style="11" customWidth="1"/>
    <col min="12810" max="12810" width="16" style="11" customWidth="1"/>
    <col min="12811" max="12811" width="7.42578125" style="11" customWidth="1"/>
    <col min="12812" max="12812" width="15.5703125" style="11" customWidth="1"/>
    <col min="12813" max="12813" width="2.140625" style="11" customWidth="1"/>
    <col min="12814" max="12815" width="12.42578125" style="11" bestFit="1" customWidth="1"/>
    <col min="12816" max="12816" width="14.5703125" style="11" bestFit="1" customWidth="1"/>
    <col min="12817" max="12817" width="12.5703125" style="11" bestFit="1" customWidth="1"/>
    <col min="12818" max="12818" width="10.140625" style="11" bestFit="1" customWidth="1"/>
    <col min="12819" max="12819" width="14.85546875" style="11" customWidth="1"/>
    <col min="12820" max="12820" width="14.42578125" style="11" customWidth="1"/>
    <col min="12821" max="12821" width="12.42578125" style="11" customWidth="1"/>
    <col min="12822" max="12822" width="2.140625" style="11" customWidth="1"/>
    <col min="12823" max="13056" width="9.140625" style="11"/>
    <col min="13057" max="13057" width="2.140625" style="11" customWidth="1"/>
    <col min="13058" max="13058" width="6" style="11" customWidth="1"/>
    <col min="13059" max="13059" width="17.42578125" style="11" customWidth="1"/>
    <col min="13060" max="13060" width="2.140625" style="11" customWidth="1"/>
    <col min="13061" max="13061" width="13.42578125" style="11" customWidth="1"/>
    <col min="13062" max="13062" width="9.42578125" style="11" customWidth="1"/>
    <col min="13063" max="13063" width="13.5703125" style="11" customWidth="1"/>
    <col min="13064" max="13064" width="15.85546875" style="11" customWidth="1"/>
    <col min="13065" max="13065" width="13.5703125" style="11" customWidth="1"/>
    <col min="13066" max="13066" width="16" style="11" customWidth="1"/>
    <col min="13067" max="13067" width="7.42578125" style="11" customWidth="1"/>
    <col min="13068" max="13068" width="15.5703125" style="11" customWidth="1"/>
    <col min="13069" max="13069" width="2.140625" style="11" customWidth="1"/>
    <col min="13070" max="13071" width="12.42578125" style="11" bestFit="1" customWidth="1"/>
    <col min="13072" max="13072" width="14.5703125" style="11" bestFit="1" customWidth="1"/>
    <col min="13073" max="13073" width="12.5703125" style="11" bestFit="1" customWidth="1"/>
    <col min="13074" max="13074" width="10.140625" style="11" bestFit="1" customWidth="1"/>
    <col min="13075" max="13075" width="14.85546875" style="11" customWidth="1"/>
    <col min="13076" max="13076" width="14.42578125" style="11" customWidth="1"/>
    <col min="13077" max="13077" width="12.42578125" style="11" customWidth="1"/>
    <col min="13078" max="13078" width="2.140625" style="11" customWidth="1"/>
    <col min="13079" max="13312" width="9.140625" style="11"/>
    <col min="13313" max="13313" width="2.140625" style="11" customWidth="1"/>
    <col min="13314" max="13314" width="6" style="11" customWidth="1"/>
    <col min="13315" max="13315" width="17.42578125" style="11" customWidth="1"/>
    <col min="13316" max="13316" width="2.140625" style="11" customWidth="1"/>
    <col min="13317" max="13317" width="13.42578125" style="11" customWidth="1"/>
    <col min="13318" max="13318" width="9.42578125" style="11" customWidth="1"/>
    <col min="13319" max="13319" width="13.5703125" style="11" customWidth="1"/>
    <col min="13320" max="13320" width="15.85546875" style="11" customWidth="1"/>
    <col min="13321" max="13321" width="13.5703125" style="11" customWidth="1"/>
    <col min="13322" max="13322" width="16" style="11" customWidth="1"/>
    <col min="13323" max="13323" width="7.42578125" style="11" customWidth="1"/>
    <col min="13324" max="13324" width="15.5703125" style="11" customWidth="1"/>
    <col min="13325" max="13325" width="2.140625" style="11" customWidth="1"/>
    <col min="13326" max="13327" width="12.42578125" style="11" bestFit="1" customWidth="1"/>
    <col min="13328" max="13328" width="14.5703125" style="11" bestFit="1" customWidth="1"/>
    <col min="13329" max="13329" width="12.5703125" style="11" bestFit="1" customWidth="1"/>
    <col min="13330" max="13330" width="10.140625" style="11" bestFit="1" customWidth="1"/>
    <col min="13331" max="13331" width="14.85546875" style="11" customWidth="1"/>
    <col min="13332" max="13332" width="14.42578125" style="11" customWidth="1"/>
    <col min="13333" max="13333" width="12.42578125" style="11" customWidth="1"/>
    <col min="13334" max="13334" width="2.140625" style="11" customWidth="1"/>
    <col min="13335" max="13568" width="9.140625" style="11"/>
    <col min="13569" max="13569" width="2.140625" style="11" customWidth="1"/>
    <col min="13570" max="13570" width="6" style="11" customWidth="1"/>
    <col min="13571" max="13571" width="17.42578125" style="11" customWidth="1"/>
    <col min="13572" max="13572" width="2.140625" style="11" customWidth="1"/>
    <col min="13573" max="13573" width="13.42578125" style="11" customWidth="1"/>
    <col min="13574" max="13574" width="9.42578125" style="11" customWidth="1"/>
    <col min="13575" max="13575" width="13.5703125" style="11" customWidth="1"/>
    <col min="13576" max="13576" width="15.85546875" style="11" customWidth="1"/>
    <col min="13577" max="13577" width="13.5703125" style="11" customWidth="1"/>
    <col min="13578" max="13578" width="16" style="11" customWidth="1"/>
    <col min="13579" max="13579" width="7.42578125" style="11" customWidth="1"/>
    <col min="13580" max="13580" width="15.5703125" style="11" customWidth="1"/>
    <col min="13581" max="13581" width="2.140625" style="11" customWidth="1"/>
    <col min="13582" max="13583" width="12.42578125" style="11" bestFit="1" customWidth="1"/>
    <col min="13584" max="13584" width="14.5703125" style="11" bestFit="1" customWidth="1"/>
    <col min="13585" max="13585" width="12.5703125" style="11" bestFit="1" customWidth="1"/>
    <col min="13586" max="13586" width="10.140625" style="11" bestFit="1" customWidth="1"/>
    <col min="13587" max="13587" width="14.85546875" style="11" customWidth="1"/>
    <col min="13588" max="13588" width="14.42578125" style="11" customWidth="1"/>
    <col min="13589" max="13589" width="12.42578125" style="11" customWidth="1"/>
    <col min="13590" max="13590" width="2.140625" style="11" customWidth="1"/>
    <col min="13591" max="13824" width="9.140625" style="11"/>
    <col min="13825" max="13825" width="2.140625" style="11" customWidth="1"/>
    <col min="13826" max="13826" width="6" style="11" customWidth="1"/>
    <col min="13827" max="13827" width="17.42578125" style="11" customWidth="1"/>
    <col min="13828" max="13828" width="2.140625" style="11" customWidth="1"/>
    <col min="13829" max="13829" width="13.42578125" style="11" customWidth="1"/>
    <col min="13830" max="13830" width="9.42578125" style="11" customWidth="1"/>
    <col min="13831" max="13831" width="13.5703125" style="11" customWidth="1"/>
    <col min="13832" max="13832" width="15.85546875" style="11" customWidth="1"/>
    <col min="13833" max="13833" width="13.5703125" style="11" customWidth="1"/>
    <col min="13834" max="13834" width="16" style="11" customWidth="1"/>
    <col min="13835" max="13835" width="7.42578125" style="11" customWidth="1"/>
    <col min="13836" max="13836" width="15.5703125" style="11" customWidth="1"/>
    <col min="13837" max="13837" width="2.140625" style="11" customWidth="1"/>
    <col min="13838" max="13839" width="12.42578125" style="11" bestFit="1" customWidth="1"/>
    <col min="13840" max="13840" width="14.5703125" style="11" bestFit="1" customWidth="1"/>
    <col min="13841" max="13841" width="12.5703125" style="11" bestFit="1" customWidth="1"/>
    <col min="13842" max="13842" width="10.140625" style="11" bestFit="1" customWidth="1"/>
    <col min="13843" max="13843" width="14.85546875" style="11" customWidth="1"/>
    <col min="13844" max="13844" width="14.42578125" style="11" customWidth="1"/>
    <col min="13845" max="13845" width="12.42578125" style="11" customWidth="1"/>
    <col min="13846" max="13846" width="2.140625" style="11" customWidth="1"/>
    <col min="13847" max="14080" width="9.140625" style="11"/>
    <col min="14081" max="14081" width="2.140625" style="11" customWidth="1"/>
    <col min="14082" max="14082" width="6" style="11" customWidth="1"/>
    <col min="14083" max="14083" width="17.42578125" style="11" customWidth="1"/>
    <col min="14084" max="14084" width="2.140625" style="11" customWidth="1"/>
    <col min="14085" max="14085" width="13.42578125" style="11" customWidth="1"/>
    <col min="14086" max="14086" width="9.42578125" style="11" customWidth="1"/>
    <col min="14087" max="14087" width="13.5703125" style="11" customWidth="1"/>
    <col min="14088" max="14088" width="15.85546875" style="11" customWidth="1"/>
    <col min="14089" max="14089" width="13.5703125" style="11" customWidth="1"/>
    <col min="14090" max="14090" width="16" style="11" customWidth="1"/>
    <col min="14091" max="14091" width="7.42578125" style="11" customWidth="1"/>
    <col min="14092" max="14092" width="15.5703125" style="11" customWidth="1"/>
    <col min="14093" max="14093" width="2.140625" style="11" customWidth="1"/>
    <col min="14094" max="14095" width="12.42578125" style="11" bestFit="1" customWidth="1"/>
    <col min="14096" max="14096" width="14.5703125" style="11" bestFit="1" customWidth="1"/>
    <col min="14097" max="14097" width="12.5703125" style="11" bestFit="1" customWidth="1"/>
    <col min="14098" max="14098" width="10.140625" style="11" bestFit="1" customWidth="1"/>
    <col min="14099" max="14099" width="14.85546875" style="11" customWidth="1"/>
    <col min="14100" max="14100" width="14.42578125" style="11" customWidth="1"/>
    <col min="14101" max="14101" width="12.42578125" style="11" customWidth="1"/>
    <col min="14102" max="14102" width="2.140625" style="11" customWidth="1"/>
    <col min="14103" max="14336" width="9.140625" style="11"/>
    <col min="14337" max="14337" width="2.140625" style="11" customWidth="1"/>
    <col min="14338" max="14338" width="6" style="11" customWidth="1"/>
    <col min="14339" max="14339" width="17.42578125" style="11" customWidth="1"/>
    <col min="14340" max="14340" width="2.140625" style="11" customWidth="1"/>
    <col min="14341" max="14341" width="13.42578125" style="11" customWidth="1"/>
    <col min="14342" max="14342" width="9.42578125" style="11" customWidth="1"/>
    <col min="14343" max="14343" width="13.5703125" style="11" customWidth="1"/>
    <col min="14344" max="14344" width="15.85546875" style="11" customWidth="1"/>
    <col min="14345" max="14345" width="13.5703125" style="11" customWidth="1"/>
    <col min="14346" max="14346" width="16" style="11" customWidth="1"/>
    <col min="14347" max="14347" width="7.42578125" style="11" customWidth="1"/>
    <col min="14348" max="14348" width="15.5703125" style="11" customWidth="1"/>
    <col min="14349" max="14349" width="2.140625" style="11" customWidth="1"/>
    <col min="14350" max="14351" width="12.42578125" style="11" bestFit="1" customWidth="1"/>
    <col min="14352" max="14352" width="14.5703125" style="11" bestFit="1" customWidth="1"/>
    <col min="14353" max="14353" width="12.5703125" style="11" bestFit="1" customWidth="1"/>
    <col min="14354" max="14354" width="10.140625" style="11" bestFit="1" customWidth="1"/>
    <col min="14355" max="14355" width="14.85546875" style="11" customWidth="1"/>
    <col min="14356" max="14356" width="14.42578125" style="11" customWidth="1"/>
    <col min="14357" max="14357" width="12.42578125" style="11" customWidth="1"/>
    <col min="14358" max="14358" width="2.140625" style="11" customWidth="1"/>
    <col min="14359" max="14592" width="9.140625" style="11"/>
    <col min="14593" max="14593" width="2.140625" style="11" customWidth="1"/>
    <col min="14594" max="14594" width="6" style="11" customWidth="1"/>
    <col min="14595" max="14595" width="17.42578125" style="11" customWidth="1"/>
    <col min="14596" max="14596" width="2.140625" style="11" customWidth="1"/>
    <col min="14597" max="14597" width="13.42578125" style="11" customWidth="1"/>
    <col min="14598" max="14598" width="9.42578125" style="11" customWidth="1"/>
    <col min="14599" max="14599" width="13.5703125" style="11" customWidth="1"/>
    <col min="14600" max="14600" width="15.85546875" style="11" customWidth="1"/>
    <col min="14601" max="14601" width="13.5703125" style="11" customWidth="1"/>
    <col min="14602" max="14602" width="16" style="11" customWidth="1"/>
    <col min="14603" max="14603" width="7.42578125" style="11" customWidth="1"/>
    <col min="14604" max="14604" width="15.5703125" style="11" customWidth="1"/>
    <col min="14605" max="14605" width="2.140625" style="11" customWidth="1"/>
    <col min="14606" max="14607" width="12.42578125" style="11" bestFit="1" customWidth="1"/>
    <col min="14608" max="14608" width="14.5703125" style="11" bestFit="1" customWidth="1"/>
    <col min="14609" max="14609" width="12.5703125" style="11" bestFit="1" customWidth="1"/>
    <col min="14610" max="14610" width="10.140625" style="11" bestFit="1" customWidth="1"/>
    <col min="14611" max="14611" width="14.85546875" style="11" customWidth="1"/>
    <col min="14612" max="14612" width="14.42578125" style="11" customWidth="1"/>
    <col min="14613" max="14613" width="12.42578125" style="11" customWidth="1"/>
    <col min="14614" max="14614" width="2.140625" style="11" customWidth="1"/>
    <col min="14615" max="14848" width="9.140625" style="11"/>
    <col min="14849" max="14849" width="2.140625" style="11" customWidth="1"/>
    <col min="14850" max="14850" width="6" style="11" customWidth="1"/>
    <col min="14851" max="14851" width="17.42578125" style="11" customWidth="1"/>
    <col min="14852" max="14852" width="2.140625" style="11" customWidth="1"/>
    <col min="14853" max="14853" width="13.42578125" style="11" customWidth="1"/>
    <col min="14854" max="14854" width="9.42578125" style="11" customWidth="1"/>
    <col min="14855" max="14855" width="13.5703125" style="11" customWidth="1"/>
    <col min="14856" max="14856" width="15.85546875" style="11" customWidth="1"/>
    <col min="14857" max="14857" width="13.5703125" style="11" customWidth="1"/>
    <col min="14858" max="14858" width="16" style="11" customWidth="1"/>
    <col min="14859" max="14859" width="7.42578125" style="11" customWidth="1"/>
    <col min="14860" max="14860" width="15.5703125" style="11" customWidth="1"/>
    <col min="14861" max="14861" width="2.140625" style="11" customWidth="1"/>
    <col min="14862" max="14863" width="12.42578125" style="11" bestFit="1" customWidth="1"/>
    <col min="14864" max="14864" width="14.5703125" style="11" bestFit="1" customWidth="1"/>
    <col min="14865" max="14865" width="12.5703125" style="11" bestFit="1" customWidth="1"/>
    <col min="14866" max="14866" width="10.140625" style="11" bestFit="1" customWidth="1"/>
    <col min="14867" max="14867" width="14.85546875" style="11" customWidth="1"/>
    <col min="14868" max="14868" width="14.42578125" style="11" customWidth="1"/>
    <col min="14869" max="14869" width="12.42578125" style="11" customWidth="1"/>
    <col min="14870" max="14870" width="2.140625" style="11" customWidth="1"/>
    <col min="14871" max="15104" width="9.140625" style="11"/>
    <col min="15105" max="15105" width="2.140625" style="11" customWidth="1"/>
    <col min="15106" max="15106" width="6" style="11" customWidth="1"/>
    <col min="15107" max="15107" width="17.42578125" style="11" customWidth="1"/>
    <col min="15108" max="15108" width="2.140625" style="11" customWidth="1"/>
    <col min="15109" max="15109" width="13.42578125" style="11" customWidth="1"/>
    <col min="15110" max="15110" width="9.42578125" style="11" customWidth="1"/>
    <col min="15111" max="15111" width="13.5703125" style="11" customWidth="1"/>
    <col min="15112" max="15112" width="15.85546875" style="11" customWidth="1"/>
    <col min="15113" max="15113" width="13.5703125" style="11" customWidth="1"/>
    <col min="15114" max="15114" width="16" style="11" customWidth="1"/>
    <col min="15115" max="15115" width="7.42578125" style="11" customWidth="1"/>
    <col min="15116" max="15116" width="15.5703125" style="11" customWidth="1"/>
    <col min="15117" max="15117" width="2.140625" style="11" customWidth="1"/>
    <col min="15118" max="15119" width="12.42578125" style="11" bestFit="1" customWidth="1"/>
    <col min="15120" max="15120" width="14.5703125" style="11" bestFit="1" customWidth="1"/>
    <col min="15121" max="15121" width="12.5703125" style="11" bestFit="1" customWidth="1"/>
    <col min="15122" max="15122" width="10.140625" style="11" bestFit="1" customWidth="1"/>
    <col min="15123" max="15123" width="14.85546875" style="11" customWidth="1"/>
    <col min="15124" max="15124" width="14.42578125" style="11" customWidth="1"/>
    <col min="15125" max="15125" width="12.42578125" style="11" customWidth="1"/>
    <col min="15126" max="15126" width="2.140625" style="11" customWidth="1"/>
    <col min="15127" max="15360" width="9.140625" style="11"/>
    <col min="15361" max="15361" width="2.140625" style="11" customWidth="1"/>
    <col min="15362" max="15362" width="6" style="11" customWidth="1"/>
    <col min="15363" max="15363" width="17.42578125" style="11" customWidth="1"/>
    <col min="15364" max="15364" width="2.140625" style="11" customWidth="1"/>
    <col min="15365" max="15365" width="13.42578125" style="11" customWidth="1"/>
    <col min="15366" max="15366" width="9.42578125" style="11" customWidth="1"/>
    <col min="15367" max="15367" width="13.5703125" style="11" customWidth="1"/>
    <col min="15368" max="15368" width="15.85546875" style="11" customWidth="1"/>
    <col min="15369" max="15369" width="13.5703125" style="11" customWidth="1"/>
    <col min="15370" max="15370" width="16" style="11" customWidth="1"/>
    <col min="15371" max="15371" width="7.42578125" style="11" customWidth="1"/>
    <col min="15372" max="15372" width="15.5703125" style="11" customWidth="1"/>
    <col min="15373" max="15373" width="2.140625" style="11" customWidth="1"/>
    <col min="15374" max="15375" width="12.42578125" style="11" bestFit="1" customWidth="1"/>
    <col min="15376" max="15376" width="14.5703125" style="11" bestFit="1" customWidth="1"/>
    <col min="15377" max="15377" width="12.5703125" style="11" bestFit="1" customWidth="1"/>
    <col min="15378" max="15378" width="10.140625" style="11" bestFit="1" customWidth="1"/>
    <col min="15379" max="15379" width="14.85546875" style="11" customWidth="1"/>
    <col min="15380" max="15380" width="14.42578125" style="11" customWidth="1"/>
    <col min="15381" max="15381" width="12.42578125" style="11" customWidth="1"/>
    <col min="15382" max="15382" width="2.140625" style="11" customWidth="1"/>
    <col min="15383" max="15616" width="9.140625" style="11"/>
    <col min="15617" max="15617" width="2.140625" style="11" customWidth="1"/>
    <col min="15618" max="15618" width="6" style="11" customWidth="1"/>
    <col min="15619" max="15619" width="17.42578125" style="11" customWidth="1"/>
    <col min="15620" max="15620" width="2.140625" style="11" customWidth="1"/>
    <col min="15621" max="15621" width="13.42578125" style="11" customWidth="1"/>
    <col min="15622" max="15622" width="9.42578125" style="11" customWidth="1"/>
    <col min="15623" max="15623" width="13.5703125" style="11" customWidth="1"/>
    <col min="15624" max="15624" width="15.85546875" style="11" customWidth="1"/>
    <col min="15625" max="15625" width="13.5703125" style="11" customWidth="1"/>
    <col min="15626" max="15626" width="16" style="11" customWidth="1"/>
    <col min="15627" max="15627" width="7.42578125" style="11" customWidth="1"/>
    <col min="15628" max="15628" width="15.5703125" style="11" customWidth="1"/>
    <col min="15629" max="15629" width="2.140625" style="11" customWidth="1"/>
    <col min="15630" max="15631" width="12.42578125" style="11" bestFit="1" customWidth="1"/>
    <col min="15632" max="15632" width="14.5703125" style="11" bestFit="1" customWidth="1"/>
    <col min="15633" max="15633" width="12.5703125" style="11" bestFit="1" customWidth="1"/>
    <col min="15634" max="15634" width="10.140625" style="11" bestFit="1" customWidth="1"/>
    <col min="15635" max="15635" width="14.85546875" style="11" customWidth="1"/>
    <col min="15636" max="15636" width="14.42578125" style="11" customWidth="1"/>
    <col min="15637" max="15637" width="12.42578125" style="11" customWidth="1"/>
    <col min="15638" max="15638" width="2.140625" style="11" customWidth="1"/>
    <col min="15639" max="15872" width="9.140625" style="11"/>
    <col min="15873" max="15873" width="2.140625" style="11" customWidth="1"/>
    <col min="15874" max="15874" width="6" style="11" customWidth="1"/>
    <col min="15875" max="15875" width="17.42578125" style="11" customWidth="1"/>
    <col min="15876" max="15876" width="2.140625" style="11" customWidth="1"/>
    <col min="15877" max="15877" width="13.42578125" style="11" customWidth="1"/>
    <col min="15878" max="15878" width="9.42578125" style="11" customWidth="1"/>
    <col min="15879" max="15879" width="13.5703125" style="11" customWidth="1"/>
    <col min="15880" max="15880" width="15.85546875" style="11" customWidth="1"/>
    <col min="15881" max="15881" width="13.5703125" style="11" customWidth="1"/>
    <col min="15882" max="15882" width="16" style="11" customWidth="1"/>
    <col min="15883" max="15883" width="7.42578125" style="11" customWidth="1"/>
    <col min="15884" max="15884" width="15.5703125" style="11" customWidth="1"/>
    <col min="15885" max="15885" width="2.140625" style="11" customWidth="1"/>
    <col min="15886" max="15887" width="12.42578125" style="11" bestFit="1" customWidth="1"/>
    <col min="15888" max="15888" width="14.5703125" style="11" bestFit="1" customWidth="1"/>
    <col min="15889" max="15889" width="12.5703125" style="11" bestFit="1" customWidth="1"/>
    <col min="15890" max="15890" width="10.140625" style="11" bestFit="1" customWidth="1"/>
    <col min="15891" max="15891" width="14.85546875" style="11" customWidth="1"/>
    <col min="15892" max="15892" width="14.42578125" style="11" customWidth="1"/>
    <col min="15893" max="15893" width="12.42578125" style="11" customWidth="1"/>
    <col min="15894" max="15894" width="2.140625" style="11" customWidth="1"/>
    <col min="15895" max="16128" width="9.140625" style="11"/>
    <col min="16129" max="16129" width="2.140625" style="11" customWidth="1"/>
    <col min="16130" max="16130" width="6" style="11" customWidth="1"/>
    <col min="16131" max="16131" width="17.42578125" style="11" customWidth="1"/>
    <col min="16132" max="16132" width="2.140625" style="11" customWidth="1"/>
    <col min="16133" max="16133" width="13.42578125" style="11" customWidth="1"/>
    <col min="16134" max="16134" width="9.42578125" style="11" customWidth="1"/>
    <col min="16135" max="16135" width="13.5703125" style="11" customWidth="1"/>
    <col min="16136" max="16136" width="15.85546875" style="11" customWidth="1"/>
    <col min="16137" max="16137" width="13.5703125" style="11" customWidth="1"/>
    <col min="16138" max="16138" width="16" style="11" customWidth="1"/>
    <col min="16139" max="16139" width="7.42578125" style="11" customWidth="1"/>
    <col min="16140" max="16140" width="15.5703125" style="11" customWidth="1"/>
    <col min="16141" max="16141" width="2.140625" style="11" customWidth="1"/>
    <col min="16142" max="16143" width="12.42578125" style="11" bestFit="1" customWidth="1"/>
    <col min="16144" max="16144" width="14.5703125" style="11" bestFit="1" customWidth="1"/>
    <col min="16145" max="16145" width="12.5703125" style="11" bestFit="1" customWidth="1"/>
    <col min="16146" max="16146" width="10.140625" style="11" bestFit="1" customWidth="1"/>
    <col min="16147" max="16147" width="14.85546875" style="11" customWidth="1"/>
    <col min="16148" max="16148" width="14.42578125" style="11" customWidth="1"/>
    <col min="16149" max="16149" width="12.42578125" style="11" customWidth="1"/>
    <col min="16150" max="16150" width="2.140625" style="11" customWidth="1"/>
    <col min="16151" max="16384" width="9.140625" style="11"/>
  </cols>
  <sheetData>
    <row r="1" spans="1:22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s="13" customFormat="1" ht="18" x14ac:dyDescent="0.25">
      <c r="A2" s="12"/>
      <c r="C2" s="14" t="s">
        <v>17</v>
      </c>
      <c r="D2" s="12"/>
      <c r="G2" s="14" t="s">
        <v>18</v>
      </c>
      <c r="M2" s="12"/>
      <c r="Q2" s="14" t="s">
        <v>19</v>
      </c>
      <c r="V2" s="12"/>
    </row>
    <row r="3" spans="1:22" x14ac:dyDescent="0.2">
      <c r="A3" s="10"/>
      <c r="D3" s="10"/>
      <c r="M3" s="10"/>
      <c r="V3" s="10"/>
    </row>
    <row r="4" spans="1:22" x14ac:dyDescent="0.2">
      <c r="A4" s="10"/>
      <c r="D4" s="10"/>
      <c r="G4" s="15" t="s">
        <v>20</v>
      </c>
      <c r="H4" s="15" t="s">
        <v>21</v>
      </c>
      <c r="I4" s="15" t="s">
        <v>22</v>
      </c>
      <c r="J4" s="15" t="s">
        <v>23</v>
      </c>
      <c r="K4" s="15"/>
      <c r="L4" s="16" t="s">
        <v>24</v>
      </c>
      <c r="M4" s="10"/>
      <c r="N4" s="15" t="s">
        <v>25</v>
      </c>
      <c r="O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/>
      <c r="V4" s="10"/>
    </row>
    <row r="5" spans="1:22" x14ac:dyDescent="0.2">
      <c r="A5" s="10"/>
      <c r="C5" s="15" t="s">
        <v>31</v>
      </c>
      <c r="D5" s="17"/>
      <c r="E5" s="15" t="s">
        <v>32</v>
      </c>
      <c r="F5" s="15" t="s">
        <v>33</v>
      </c>
      <c r="G5" s="15" t="s">
        <v>34</v>
      </c>
      <c r="H5" s="15" t="s">
        <v>35</v>
      </c>
      <c r="I5" s="15" t="s">
        <v>36</v>
      </c>
      <c r="J5" s="15" t="s">
        <v>35</v>
      </c>
      <c r="K5" s="15" t="s">
        <v>37</v>
      </c>
      <c r="L5" s="15" t="s">
        <v>38</v>
      </c>
      <c r="M5" s="18"/>
      <c r="N5" s="15" t="s">
        <v>39</v>
      </c>
      <c r="O5" s="15" t="s">
        <v>39</v>
      </c>
      <c r="P5" s="15" t="s">
        <v>36</v>
      </c>
      <c r="Q5" s="15" t="s">
        <v>40</v>
      </c>
      <c r="R5" s="15" t="s">
        <v>41</v>
      </c>
      <c r="S5" s="15" t="s">
        <v>42</v>
      </c>
      <c r="T5" s="15" t="s">
        <v>42</v>
      </c>
      <c r="U5" s="15" t="s">
        <v>40</v>
      </c>
      <c r="V5" s="10"/>
    </row>
    <row r="6" spans="1:22" ht="15" thickBot="1" x14ac:dyDescent="0.25">
      <c r="A6" s="10"/>
      <c r="C6" s="15" t="s">
        <v>43</v>
      </c>
      <c r="D6" s="17"/>
      <c r="E6" s="19" t="s">
        <v>44</v>
      </c>
      <c r="F6" s="19" t="s">
        <v>45</v>
      </c>
      <c r="G6" s="19" t="s">
        <v>46</v>
      </c>
      <c r="H6" s="19" t="s">
        <v>46</v>
      </c>
      <c r="I6" s="19" t="s">
        <v>47</v>
      </c>
      <c r="J6" s="19" t="s">
        <v>46</v>
      </c>
      <c r="K6" s="19" t="s">
        <v>48</v>
      </c>
      <c r="L6" s="19" t="s">
        <v>49</v>
      </c>
      <c r="M6" s="18"/>
      <c r="N6" s="19" t="s">
        <v>50</v>
      </c>
      <c r="O6" s="19" t="s">
        <v>51</v>
      </c>
      <c r="P6" s="19" t="s">
        <v>48</v>
      </c>
      <c r="Q6" s="19" t="s">
        <v>48</v>
      </c>
      <c r="R6" s="19" t="s">
        <v>52</v>
      </c>
      <c r="S6" s="19" t="s">
        <v>48</v>
      </c>
      <c r="T6" s="19" t="s">
        <v>52</v>
      </c>
      <c r="U6" s="19" t="s">
        <v>53</v>
      </c>
      <c r="V6" s="10"/>
    </row>
    <row r="7" spans="1:22" ht="13.5" thickTop="1" x14ac:dyDescent="0.2">
      <c r="A7" s="10"/>
      <c r="B7" s="20" t="s">
        <v>2</v>
      </c>
      <c r="C7" s="21">
        <f>'[2]input Smoky Hills'!D13</f>
        <v>30</v>
      </c>
      <c r="D7" s="10"/>
      <c r="E7" s="11">
        <v>7.5</v>
      </c>
      <c r="F7" s="22">
        <f>3.14159265*((E7/2)^2)</f>
        <v>44.178646640625004</v>
      </c>
      <c r="G7" s="11">
        <f>F7*E$29</f>
        <v>1.0142021726648443E-3</v>
      </c>
      <c r="H7" s="22">
        <f>C$19*G7</f>
        <v>4.056808690659377</v>
      </c>
      <c r="I7" s="23">
        <f>'[2]regression Smoky Hills'!G22</f>
        <v>41.797655000000006</v>
      </c>
      <c r="J7" s="24">
        <f>H7*(I7*0.01)</f>
        <v>1.6956509005318239</v>
      </c>
      <c r="K7" s="11">
        <f>C$15*(C7*0.01)</f>
        <v>24</v>
      </c>
      <c r="L7" s="22">
        <f>K7*G7</f>
        <v>2.4340852143956263E-2</v>
      </c>
      <c r="M7" s="25"/>
      <c r="N7" s="24">
        <f>J7*K7</f>
        <v>40.695621612763773</v>
      </c>
      <c r="O7" s="24">
        <f>N7*C$23</f>
        <v>6511.2994580422037</v>
      </c>
      <c r="P7" s="22">
        <f>N7/C$19</f>
        <v>1.0173905403190943E-2</v>
      </c>
      <c r="Q7" s="22">
        <f>(N7*0.9*0.25)/912</f>
        <v>1.004003822683317E-2</v>
      </c>
      <c r="R7" s="22">
        <f>Q7*$C$23</f>
        <v>1.6064061162933072</v>
      </c>
      <c r="S7" s="22">
        <f>C19*0.9*0.25/912</f>
        <v>0.98684210526315785</v>
      </c>
      <c r="T7" s="22">
        <f>S7*C23</f>
        <v>157.89473684210526</v>
      </c>
      <c r="U7" s="22">
        <f>R12/6/1.3</f>
        <v>1.906939834156347</v>
      </c>
      <c r="V7" s="10"/>
    </row>
    <row r="8" spans="1:22" x14ac:dyDescent="0.2">
      <c r="A8" s="10"/>
      <c r="B8" s="20" t="s">
        <v>3</v>
      </c>
      <c r="C8" s="21">
        <f>'[2]input Smoky Hills'!D14</f>
        <v>50</v>
      </c>
      <c r="D8" s="10"/>
      <c r="E8" s="11">
        <v>12.5</v>
      </c>
      <c r="F8" s="22">
        <f>3.14159265*((E8/2)^2)</f>
        <v>122.71846289062501</v>
      </c>
      <c r="G8" s="11">
        <f>F8*E$29</f>
        <v>2.8172282574023448E-3</v>
      </c>
      <c r="H8" s="22">
        <f>C$19*G8</f>
        <v>11.268913029609379</v>
      </c>
      <c r="I8" s="23">
        <f>'[2]regression Smoky Hills'!G22</f>
        <v>41.797655000000006</v>
      </c>
      <c r="J8" s="24">
        <f>H8*(I8*0.01)</f>
        <v>4.7101413903661769</v>
      </c>
      <c r="K8" s="11">
        <f>C$15*(C8*0.01)</f>
        <v>40</v>
      </c>
      <c r="L8" s="22">
        <f>K8*G8</f>
        <v>0.11268913029609379</v>
      </c>
      <c r="M8" s="25"/>
      <c r="N8" s="24">
        <f>J8*K8</f>
        <v>188.40565561464706</v>
      </c>
      <c r="O8" s="24">
        <f>N8*C$23</f>
        <v>30144.904898343528</v>
      </c>
      <c r="P8" s="22">
        <f>N8/C$19</f>
        <v>4.7101413903661765E-2</v>
      </c>
      <c r="Q8" s="22">
        <f>(N8*0.9*0.25)/912</f>
        <v>4.6481658457560956E-2</v>
      </c>
      <c r="R8" s="22">
        <f>Q8*$C$23</f>
        <v>7.4370653532097535</v>
      </c>
      <c r="S8" s="22"/>
      <c r="T8" s="22"/>
      <c r="U8" s="22"/>
      <c r="V8" s="10"/>
    </row>
    <row r="9" spans="1:22" x14ac:dyDescent="0.2">
      <c r="A9" s="10"/>
      <c r="B9" s="20" t="s">
        <v>4</v>
      </c>
      <c r="C9" s="21">
        <f>'[2]input Smoky Hills'!D15</f>
        <v>20</v>
      </c>
      <c r="D9" s="10"/>
      <c r="E9" s="11">
        <v>17.5</v>
      </c>
      <c r="F9" s="22">
        <f>3.14159265*((E9/2)^2)</f>
        <v>240.52818726562501</v>
      </c>
      <c r="G9" s="11">
        <f>F9*E$29</f>
        <v>5.5217673845085963E-3</v>
      </c>
      <c r="H9" s="22">
        <f>C$19*G9</f>
        <v>22.087069538034385</v>
      </c>
      <c r="I9" s="23">
        <f>'[2]regression Smoky Hills'!G22</f>
        <v>41.797655000000006</v>
      </c>
      <c r="J9" s="24">
        <f>H9*(I9*0.01)</f>
        <v>9.2318771251177072</v>
      </c>
      <c r="K9" s="11">
        <f>C$15*(C9*0.01)</f>
        <v>16</v>
      </c>
      <c r="L9" s="22">
        <f>K9*G9</f>
        <v>8.8348278152137541E-2</v>
      </c>
      <c r="M9" s="25"/>
      <c r="N9" s="24">
        <f>J9*K9</f>
        <v>147.71003400188332</v>
      </c>
      <c r="O9" s="24">
        <f>N9*C$23</f>
        <v>23633.60544030133</v>
      </c>
      <c r="P9" s="22">
        <f>N9/C$19</f>
        <v>3.6927508500470829E-2</v>
      </c>
      <c r="Q9" s="22">
        <f>(N9*0.9*0.25)/912</f>
        <v>3.6441620230727792E-2</v>
      </c>
      <c r="R9" s="22">
        <f>Q9*$C$23</f>
        <v>5.8306592369164463</v>
      </c>
      <c r="S9" s="22"/>
      <c r="T9" s="22"/>
      <c r="U9" s="22"/>
      <c r="V9" s="10"/>
    </row>
    <row r="10" spans="1:22" x14ac:dyDescent="0.2">
      <c r="A10" s="10"/>
      <c r="B10" s="20" t="s">
        <v>5</v>
      </c>
      <c r="C10" s="21">
        <f>'[2]input Smoky Hills'!D16</f>
        <v>0</v>
      </c>
      <c r="D10" s="10"/>
      <c r="E10" s="11">
        <v>25</v>
      </c>
      <c r="F10" s="22">
        <f>3.14159265*((E10/2)^2)</f>
        <v>490.87385156250002</v>
      </c>
      <c r="G10" s="11">
        <f>F10*E$29</f>
        <v>1.1268913029609379E-2</v>
      </c>
      <c r="H10" s="22">
        <f>C$19*G10</f>
        <v>45.075652118437517</v>
      </c>
      <c r="I10" s="23">
        <f>'[2]regression Smoky Hills'!G22</f>
        <v>41.797655000000006</v>
      </c>
      <c r="J10" s="24">
        <f>H10*(I10*0.01)</f>
        <v>18.840565561464707</v>
      </c>
      <c r="K10" s="11">
        <f>C$15*(C10*0.01)</f>
        <v>0</v>
      </c>
      <c r="L10" s="22">
        <f>K10*G10</f>
        <v>0</v>
      </c>
      <c r="M10" s="25"/>
      <c r="N10" s="24">
        <f>J10*K10</f>
        <v>0</v>
      </c>
      <c r="O10" s="24">
        <f>N10*C$23</f>
        <v>0</v>
      </c>
      <c r="P10" s="22">
        <f>N10/C$19</f>
        <v>0</v>
      </c>
      <c r="Q10" s="22">
        <f>(N10*0.9*0.25)/912</f>
        <v>0</v>
      </c>
      <c r="R10" s="22">
        <f>Q10*$C$23</f>
        <v>0</v>
      </c>
      <c r="S10" s="22"/>
      <c r="T10" s="22"/>
      <c r="U10" s="22"/>
      <c r="V10" s="10"/>
    </row>
    <row r="11" spans="1:22" x14ac:dyDescent="0.2">
      <c r="A11" s="10"/>
      <c r="B11" s="20" t="s">
        <v>1</v>
      </c>
      <c r="C11" s="21">
        <f>'[2]input Smoky Hills'!D17</f>
        <v>0</v>
      </c>
      <c r="D11" s="10"/>
      <c r="E11" s="11">
        <v>30</v>
      </c>
      <c r="F11" s="22">
        <f>3.14159265*((E11/2)^2)</f>
        <v>706.85834625000007</v>
      </c>
      <c r="G11" s="11">
        <f>F11*E$29</f>
        <v>1.6227234762637509E-2</v>
      </c>
      <c r="H11" s="22">
        <f>C$19*G11</f>
        <v>64.908939050550032</v>
      </c>
      <c r="I11" s="23">
        <f>'[2]regression Smoky Hills'!G22</f>
        <v>41.797655000000006</v>
      </c>
      <c r="J11" s="24">
        <f>H11*(I11*0.01)</f>
        <v>27.130414408509182</v>
      </c>
      <c r="K11" s="11">
        <f>C$15*(C11*0.01)</f>
        <v>0</v>
      </c>
      <c r="L11" s="26">
        <f>K11*G11</f>
        <v>0</v>
      </c>
      <c r="M11" s="25"/>
      <c r="N11" s="27">
        <f>J11*K11</f>
        <v>0</v>
      </c>
      <c r="O11" s="27">
        <f>N11*C$23</f>
        <v>0</v>
      </c>
      <c r="P11" s="26">
        <f>N11/C$19</f>
        <v>0</v>
      </c>
      <c r="Q11" s="26">
        <f>(N11*0.9*0.25)/912</f>
        <v>0</v>
      </c>
      <c r="R11" s="26">
        <f>Q11*$C$23</f>
        <v>0</v>
      </c>
      <c r="S11" s="22"/>
      <c r="T11" s="22"/>
      <c r="U11" s="22"/>
      <c r="V11" s="10"/>
    </row>
    <row r="12" spans="1:22" x14ac:dyDescent="0.2">
      <c r="A12" s="10"/>
      <c r="D12" s="10"/>
      <c r="F12" s="22"/>
      <c r="L12" s="28">
        <f>SUM(L7:L11)</f>
        <v>0.22537826059218757</v>
      </c>
      <c r="M12" s="10"/>
      <c r="N12" s="29">
        <f>SUM(N7:N11)</f>
        <v>376.81131122929412</v>
      </c>
      <c r="O12" s="29">
        <f>SUM(O7:O11)</f>
        <v>60289.809796687055</v>
      </c>
      <c r="P12" s="30">
        <f>SUM(P7:P11)</f>
        <v>9.420282780732353E-2</v>
      </c>
      <c r="Q12" s="30">
        <f>SUM(Q7:Q11)</f>
        <v>9.2963316915121913E-2</v>
      </c>
      <c r="R12" s="30">
        <f>SUM(R7:R11)</f>
        <v>14.874130706419507</v>
      </c>
      <c r="S12" s="22"/>
      <c r="T12" s="22"/>
      <c r="U12" s="22"/>
      <c r="V12" s="10"/>
    </row>
    <row r="13" spans="1:22" x14ac:dyDescent="0.2">
      <c r="A13" s="10"/>
      <c r="C13" s="15" t="s">
        <v>54</v>
      </c>
      <c r="D13" s="10"/>
      <c r="K13" s="31" t="s">
        <v>55</v>
      </c>
      <c r="L13" s="31">
        <v>1</v>
      </c>
      <c r="M13" s="32"/>
      <c r="N13" s="33">
        <f>C19</f>
        <v>4000</v>
      </c>
      <c r="O13" s="33">
        <f>C19*C23</f>
        <v>640000</v>
      </c>
      <c r="P13" s="31">
        <v>1</v>
      </c>
      <c r="Q13" s="34">
        <f>S7</f>
        <v>0.98684210526315785</v>
      </c>
      <c r="R13" s="34">
        <f>T7</f>
        <v>157.89473684210526</v>
      </c>
      <c r="V13" s="10"/>
    </row>
    <row r="14" spans="1:22" x14ac:dyDescent="0.2">
      <c r="A14" s="10"/>
      <c r="C14" s="15" t="s">
        <v>56</v>
      </c>
      <c r="D14" s="10"/>
      <c r="L14" s="35" t="str">
        <f>IF(L12&gt;L13,ERROR,"")</f>
        <v/>
      </c>
      <c r="M14" s="36"/>
      <c r="N14" s="35" t="str">
        <f>IF(N12&gt;N13,ERROR,"")</f>
        <v/>
      </c>
      <c r="O14" s="35"/>
      <c r="P14" s="35" t="str">
        <f>IF(P12&gt;P13,ERROR,"")</f>
        <v/>
      </c>
      <c r="Q14" s="35" t="str">
        <f>IF(Q12&gt;Q13,ERROR,"")</f>
        <v/>
      </c>
      <c r="R14" s="35" t="str">
        <f>IF(R12&gt;R13,ERROR,"")</f>
        <v/>
      </c>
      <c r="V14" s="10"/>
    </row>
    <row r="15" spans="1:22" x14ac:dyDescent="0.2">
      <c r="A15" s="10"/>
      <c r="C15" s="37">
        <f>'[2]input Smoky Hills'!$I$13</f>
        <v>80</v>
      </c>
      <c r="D15" s="10"/>
      <c r="E15" s="38" t="s">
        <v>73</v>
      </c>
      <c r="M15" s="10"/>
      <c r="V15" s="10"/>
    </row>
    <row r="16" spans="1:22" x14ac:dyDescent="0.2">
      <c r="A16" s="10"/>
      <c r="D16" s="10"/>
      <c r="M16" s="10"/>
      <c r="V16" s="10"/>
    </row>
    <row r="17" spans="1:22" x14ac:dyDescent="0.2">
      <c r="A17" s="10"/>
      <c r="C17" s="15" t="s">
        <v>58</v>
      </c>
      <c r="D17" s="10"/>
      <c r="G17" s="15"/>
      <c r="L17" s="38"/>
      <c r="M17" s="17"/>
      <c r="V17" s="10"/>
    </row>
    <row r="18" spans="1:22" x14ac:dyDescent="0.2">
      <c r="A18" s="10"/>
      <c r="C18" s="15" t="s">
        <v>59</v>
      </c>
      <c r="D18" s="10"/>
      <c r="M18" s="10"/>
      <c r="V18" s="10"/>
    </row>
    <row r="19" spans="1:22" ht="15" x14ac:dyDescent="0.25">
      <c r="A19" s="10"/>
      <c r="C19" s="39">
        <f>'[2]input Smoky Hills'!$I$15</f>
        <v>4000</v>
      </c>
      <c r="D19" s="10"/>
      <c r="E19" t="s">
        <v>60</v>
      </c>
      <c r="M19" s="10"/>
      <c r="V19" s="10"/>
    </row>
    <row r="20" spans="1:22" x14ac:dyDescent="0.2">
      <c r="A20" s="10"/>
      <c r="D20" s="10"/>
      <c r="M20" s="10"/>
      <c r="V20" s="10"/>
    </row>
    <row r="21" spans="1:22" x14ac:dyDescent="0.2">
      <c r="A21" s="10"/>
      <c r="C21" s="15" t="s">
        <v>34</v>
      </c>
      <c r="D21" s="10"/>
      <c r="M21" s="10"/>
      <c r="V21" s="10"/>
    </row>
    <row r="22" spans="1:22" x14ac:dyDescent="0.2">
      <c r="A22" s="10"/>
      <c r="C22" s="15" t="s">
        <v>61</v>
      </c>
      <c r="D22" s="10"/>
      <c r="M22" s="10"/>
      <c r="V22" s="10"/>
    </row>
    <row r="23" spans="1:22" x14ac:dyDescent="0.2">
      <c r="A23" s="10"/>
      <c r="C23" s="40">
        <f>'[2]input Smoky Hills'!$I$17</f>
        <v>160</v>
      </c>
      <c r="D23" s="10"/>
      <c r="M23" s="10"/>
      <c r="V23" s="10"/>
    </row>
    <row r="24" spans="1:22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9" spans="1:22" x14ac:dyDescent="0.2">
      <c r="C29" s="11" t="s">
        <v>65</v>
      </c>
      <c r="E29" s="11">
        <v>2.2956841139E-5</v>
      </c>
      <c r="F29" s="11" t="s">
        <v>34</v>
      </c>
    </row>
    <row r="31" spans="1:22" x14ac:dyDescent="0.2">
      <c r="C31" s="11" t="s">
        <v>66</v>
      </c>
    </row>
    <row r="33" spans="3:5" x14ac:dyDescent="0.2">
      <c r="C33" s="11" t="s">
        <v>67</v>
      </c>
    </row>
    <row r="35" spans="3:5" x14ac:dyDescent="0.2">
      <c r="C35" s="11" t="s">
        <v>68</v>
      </c>
    </row>
    <row r="37" spans="3:5" x14ac:dyDescent="0.2">
      <c r="C37" s="11" t="s">
        <v>69</v>
      </c>
    </row>
    <row r="38" spans="3:5" x14ac:dyDescent="0.2">
      <c r="E38" s="22"/>
    </row>
  </sheetData>
  <pageMargins left="0.75" right="0.75" top="1" bottom="1" header="0.5" footer="0.5"/>
  <pageSetup orientation="landscape" horizontalDpi="4294967294" verticalDpi="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5E2C5-FB74-40D9-9185-32112751385D}">
  <dimension ref="A1:H19"/>
  <sheetViews>
    <sheetView workbookViewId="0">
      <selection activeCell="E15" sqref="E15"/>
    </sheetView>
  </sheetViews>
  <sheetFormatPr defaultRowHeight="15" x14ac:dyDescent="0.25"/>
  <cols>
    <col min="4" max="4" width="11.85546875" customWidth="1"/>
  </cols>
  <sheetData>
    <row r="1" spans="1:8" ht="25.5" customHeight="1" x14ac:dyDescent="0.5">
      <c r="A1" s="8" t="s">
        <v>0</v>
      </c>
      <c r="B1" s="9"/>
      <c r="C1" s="9"/>
      <c r="D1" s="9"/>
      <c r="E1" s="9"/>
      <c r="F1" s="9"/>
      <c r="G1" s="9"/>
    </row>
    <row r="2" spans="1:8" ht="25.5" customHeight="1" x14ac:dyDescent="0.3">
      <c r="A2" s="7" t="s">
        <v>10</v>
      </c>
    </row>
    <row r="3" spans="1:8" x14ac:dyDescent="0.25">
      <c r="A3" s="49" t="s">
        <v>6</v>
      </c>
      <c r="B3" s="50"/>
      <c r="C3" s="50"/>
      <c r="D3" s="50"/>
      <c r="E3" s="51"/>
      <c r="F3" s="63" t="s">
        <v>75</v>
      </c>
      <c r="G3" s="63"/>
      <c r="H3" s="63"/>
    </row>
    <row r="4" spans="1:8" x14ac:dyDescent="0.25">
      <c r="A4" s="73"/>
      <c r="B4" s="74"/>
      <c r="C4" s="74"/>
      <c r="D4" s="56" t="s">
        <v>2</v>
      </c>
      <c r="E4" s="66">
        <v>0.4</v>
      </c>
    </row>
    <row r="5" spans="1:8" x14ac:dyDescent="0.25">
      <c r="A5" s="73"/>
      <c r="B5" s="74"/>
      <c r="C5" s="74"/>
      <c r="D5" s="56" t="s">
        <v>3</v>
      </c>
      <c r="E5" s="67">
        <v>0.5</v>
      </c>
    </row>
    <row r="6" spans="1:8" x14ac:dyDescent="0.25">
      <c r="A6" s="73"/>
      <c r="B6" s="74"/>
      <c r="C6" s="74"/>
      <c r="D6" s="56" t="s">
        <v>4</v>
      </c>
      <c r="E6" s="67">
        <v>0.2</v>
      </c>
    </row>
    <row r="7" spans="1:8" x14ac:dyDescent="0.25">
      <c r="A7" s="73"/>
      <c r="B7" s="74"/>
      <c r="C7" s="74"/>
      <c r="D7" s="56" t="s">
        <v>5</v>
      </c>
      <c r="E7" s="67">
        <v>0</v>
      </c>
    </row>
    <row r="8" spans="1:8" x14ac:dyDescent="0.25">
      <c r="A8" s="73"/>
      <c r="B8" s="74"/>
      <c r="C8" s="74"/>
      <c r="D8" s="56" t="s">
        <v>1</v>
      </c>
      <c r="E8" s="67">
        <v>0</v>
      </c>
      <c r="F8" s="1"/>
    </row>
    <row r="9" spans="1:8" x14ac:dyDescent="0.25">
      <c r="A9" s="4"/>
      <c r="B9" s="5"/>
      <c r="C9" s="5"/>
      <c r="D9" s="56" t="s">
        <v>79</v>
      </c>
      <c r="E9" s="68">
        <f>SUM(E4:E8)</f>
        <v>1.1000000000000001</v>
      </c>
      <c r="F9" s="6" t="str">
        <f>IF(SUM(E4:E8)=100%,"","Must add up to 100")</f>
        <v>Must add up to 100</v>
      </c>
    </row>
    <row r="10" spans="1:8" x14ac:dyDescent="0.25">
      <c r="A10" s="75" t="s">
        <v>7</v>
      </c>
      <c r="B10" s="76"/>
      <c r="C10" s="76"/>
      <c r="D10" s="77"/>
      <c r="E10" s="52">
        <v>80</v>
      </c>
      <c r="F10" t="s">
        <v>77</v>
      </c>
    </row>
    <row r="11" spans="1:8" x14ac:dyDescent="0.25">
      <c r="A11" s="69" t="s">
        <v>8</v>
      </c>
      <c r="B11" s="70"/>
      <c r="C11" s="70"/>
      <c r="D11" s="71"/>
      <c r="E11" s="52">
        <v>4279</v>
      </c>
      <c r="F11" t="s">
        <v>50</v>
      </c>
      <c r="G11" t="s">
        <v>80</v>
      </c>
    </row>
    <row r="12" spans="1:8" x14ac:dyDescent="0.25">
      <c r="A12" s="69" t="s">
        <v>9</v>
      </c>
      <c r="B12" s="70"/>
      <c r="C12" s="70"/>
      <c r="D12" s="71"/>
      <c r="E12" s="52">
        <v>160</v>
      </c>
      <c r="F12" t="s">
        <v>34</v>
      </c>
    </row>
    <row r="14" spans="1:8" ht="18.75" x14ac:dyDescent="0.3">
      <c r="A14" s="7" t="s">
        <v>74</v>
      </c>
      <c r="E14" s="48"/>
    </row>
    <row r="15" spans="1:8" x14ac:dyDescent="0.25">
      <c r="A15" t="s">
        <v>13</v>
      </c>
      <c r="E15" s="78">
        <f>'Calculations Gypsum Hills'!C19</f>
        <v>4279</v>
      </c>
      <c r="F15" t="s">
        <v>50</v>
      </c>
    </row>
    <row r="16" spans="1:8" x14ac:dyDescent="0.25">
      <c r="A16" t="s">
        <v>11</v>
      </c>
      <c r="E16" s="41">
        <f>'Calculations Gypsum Hills'!N12</f>
        <v>575.36207634110815</v>
      </c>
      <c r="F16" t="s">
        <v>72</v>
      </c>
    </row>
    <row r="17" spans="1:6" x14ac:dyDescent="0.25">
      <c r="A17" t="s">
        <v>12</v>
      </c>
      <c r="E17" s="41">
        <f>'Calculations Gypsum Hills'!O12</f>
        <v>92057.932214577304</v>
      </c>
      <c r="F17" t="s">
        <v>72</v>
      </c>
    </row>
    <row r="18" spans="1:6" x14ac:dyDescent="0.25">
      <c r="A18" t="s">
        <v>14</v>
      </c>
      <c r="E18" s="3">
        <f>'Calculations Gypsum Hills'!P12</f>
        <v>0.13446180797875862</v>
      </c>
    </row>
    <row r="19" spans="1:6" x14ac:dyDescent="0.25">
      <c r="A19" t="s">
        <v>15</v>
      </c>
      <c r="E19" s="42">
        <f>'Calculations Gypsum Hills'!U7</f>
        <v>2.9117513984873895</v>
      </c>
      <c r="F19" t="s">
        <v>16</v>
      </c>
    </row>
  </sheetData>
  <mergeCells count="8">
    <mergeCell ref="A11:D11"/>
    <mergeCell ref="A12:D12"/>
    <mergeCell ref="A4:C4"/>
    <mergeCell ref="A5:C5"/>
    <mergeCell ref="A6:C6"/>
    <mergeCell ref="A7:C7"/>
    <mergeCell ref="A8:C8"/>
    <mergeCell ref="A10:D10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E8A05-E8F4-43B8-815B-97C4BB418ED7}">
  <dimension ref="A1:V38"/>
  <sheetViews>
    <sheetView zoomScale="84" workbookViewId="0">
      <selection activeCell="C8" sqref="C8"/>
    </sheetView>
  </sheetViews>
  <sheetFormatPr defaultRowHeight="12.75" x14ac:dyDescent="0.2"/>
  <cols>
    <col min="1" max="1" width="2.140625" style="11" customWidth="1"/>
    <col min="2" max="2" width="6" style="11" customWidth="1"/>
    <col min="3" max="3" width="17.42578125" style="11" customWidth="1"/>
    <col min="4" max="4" width="2.140625" style="11" customWidth="1"/>
    <col min="5" max="5" width="13.42578125" style="11" customWidth="1"/>
    <col min="6" max="6" width="9.42578125" style="11" customWidth="1"/>
    <col min="7" max="7" width="13.5703125" style="11" customWidth="1"/>
    <col min="8" max="8" width="15.85546875" style="11" customWidth="1"/>
    <col min="9" max="9" width="13.5703125" style="11" customWidth="1"/>
    <col min="10" max="10" width="16" style="11" customWidth="1"/>
    <col min="11" max="11" width="7.42578125" style="11" customWidth="1"/>
    <col min="12" max="12" width="15.5703125" style="11" customWidth="1"/>
    <col min="13" max="13" width="2.140625" style="11" customWidth="1"/>
    <col min="14" max="15" width="12.42578125" style="11" bestFit="1" customWidth="1"/>
    <col min="16" max="16" width="14.5703125" style="11" bestFit="1" customWidth="1"/>
    <col min="17" max="17" width="12.5703125" style="11" bestFit="1" customWidth="1"/>
    <col min="18" max="18" width="10.140625" style="11" bestFit="1" customWidth="1"/>
    <col min="19" max="19" width="14.85546875" style="11" customWidth="1"/>
    <col min="20" max="20" width="14.42578125" style="11" customWidth="1"/>
    <col min="21" max="21" width="12.42578125" style="11" customWidth="1"/>
    <col min="22" max="22" width="2.140625" style="11" customWidth="1"/>
    <col min="23" max="256" width="9.140625" style="11"/>
    <col min="257" max="257" width="2.140625" style="11" customWidth="1"/>
    <col min="258" max="258" width="6" style="11" customWidth="1"/>
    <col min="259" max="259" width="17.42578125" style="11" customWidth="1"/>
    <col min="260" max="260" width="2.140625" style="11" customWidth="1"/>
    <col min="261" max="261" width="13.42578125" style="11" customWidth="1"/>
    <col min="262" max="262" width="9.42578125" style="11" customWidth="1"/>
    <col min="263" max="263" width="13.5703125" style="11" customWidth="1"/>
    <col min="264" max="264" width="15.85546875" style="11" customWidth="1"/>
    <col min="265" max="265" width="13.5703125" style="11" customWidth="1"/>
    <col min="266" max="266" width="16" style="11" customWidth="1"/>
    <col min="267" max="267" width="7.42578125" style="11" customWidth="1"/>
    <col min="268" max="268" width="15.5703125" style="11" customWidth="1"/>
    <col min="269" max="269" width="2.140625" style="11" customWidth="1"/>
    <col min="270" max="271" width="12.42578125" style="11" bestFit="1" customWidth="1"/>
    <col min="272" max="272" width="14.5703125" style="11" bestFit="1" customWidth="1"/>
    <col min="273" max="273" width="12.5703125" style="11" bestFit="1" customWidth="1"/>
    <col min="274" max="274" width="10.140625" style="11" bestFit="1" customWidth="1"/>
    <col min="275" max="275" width="14.85546875" style="11" customWidth="1"/>
    <col min="276" max="276" width="14.42578125" style="11" customWidth="1"/>
    <col min="277" max="277" width="12.42578125" style="11" customWidth="1"/>
    <col min="278" max="278" width="2.140625" style="11" customWidth="1"/>
    <col min="279" max="512" width="9.140625" style="11"/>
    <col min="513" max="513" width="2.140625" style="11" customWidth="1"/>
    <col min="514" max="514" width="6" style="11" customWidth="1"/>
    <col min="515" max="515" width="17.42578125" style="11" customWidth="1"/>
    <col min="516" max="516" width="2.140625" style="11" customWidth="1"/>
    <col min="517" max="517" width="13.42578125" style="11" customWidth="1"/>
    <col min="518" max="518" width="9.42578125" style="11" customWidth="1"/>
    <col min="519" max="519" width="13.5703125" style="11" customWidth="1"/>
    <col min="520" max="520" width="15.85546875" style="11" customWidth="1"/>
    <col min="521" max="521" width="13.5703125" style="11" customWidth="1"/>
    <col min="522" max="522" width="16" style="11" customWidth="1"/>
    <col min="523" max="523" width="7.42578125" style="11" customWidth="1"/>
    <col min="524" max="524" width="15.5703125" style="11" customWidth="1"/>
    <col min="525" max="525" width="2.140625" style="11" customWidth="1"/>
    <col min="526" max="527" width="12.42578125" style="11" bestFit="1" customWidth="1"/>
    <col min="528" max="528" width="14.5703125" style="11" bestFit="1" customWidth="1"/>
    <col min="529" max="529" width="12.5703125" style="11" bestFit="1" customWidth="1"/>
    <col min="530" max="530" width="10.140625" style="11" bestFit="1" customWidth="1"/>
    <col min="531" max="531" width="14.85546875" style="11" customWidth="1"/>
    <col min="532" max="532" width="14.42578125" style="11" customWidth="1"/>
    <col min="533" max="533" width="12.42578125" style="11" customWidth="1"/>
    <col min="534" max="534" width="2.140625" style="11" customWidth="1"/>
    <col min="535" max="768" width="9.140625" style="11"/>
    <col min="769" max="769" width="2.140625" style="11" customWidth="1"/>
    <col min="770" max="770" width="6" style="11" customWidth="1"/>
    <col min="771" max="771" width="17.42578125" style="11" customWidth="1"/>
    <col min="772" max="772" width="2.140625" style="11" customWidth="1"/>
    <col min="773" max="773" width="13.42578125" style="11" customWidth="1"/>
    <col min="774" max="774" width="9.42578125" style="11" customWidth="1"/>
    <col min="775" max="775" width="13.5703125" style="11" customWidth="1"/>
    <col min="776" max="776" width="15.85546875" style="11" customWidth="1"/>
    <col min="777" max="777" width="13.5703125" style="11" customWidth="1"/>
    <col min="778" max="778" width="16" style="11" customWidth="1"/>
    <col min="779" max="779" width="7.42578125" style="11" customWidth="1"/>
    <col min="780" max="780" width="15.5703125" style="11" customWidth="1"/>
    <col min="781" max="781" width="2.140625" style="11" customWidth="1"/>
    <col min="782" max="783" width="12.42578125" style="11" bestFit="1" customWidth="1"/>
    <col min="784" max="784" width="14.5703125" style="11" bestFit="1" customWidth="1"/>
    <col min="785" max="785" width="12.5703125" style="11" bestFit="1" customWidth="1"/>
    <col min="786" max="786" width="10.140625" style="11" bestFit="1" customWidth="1"/>
    <col min="787" max="787" width="14.85546875" style="11" customWidth="1"/>
    <col min="788" max="788" width="14.42578125" style="11" customWidth="1"/>
    <col min="789" max="789" width="12.42578125" style="11" customWidth="1"/>
    <col min="790" max="790" width="2.140625" style="11" customWidth="1"/>
    <col min="791" max="1024" width="9.140625" style="11"/>
    <col min="1025" max="1025" width="2.140625" style="11" customWidth="1"/>
    <col min="1026" max="1026" width="6" style="11" customWidth="1"/>
    <col min="1027" max="1027" width="17.42578125" style="11" customWidth="1"/>
    <col min="1028" max="1028" width="2.140625" style="11" customWidth="1"/>
    <col min="1029" max="1029" width="13.42578125" style="11" customWidth="1"/>
    <col min="1030" max="1030" width="9.42578125" style="11" customWidth="1"/>
    <col min="1031" max="1031" width="13.5703125" style="11" customWidth="1"/>
    <col min="1032" max="1032" width="15.85546875" style="11" customWidth="1"/>
    <col min="1033" max="1033" width="13.5703125" style="11" customWidth="1"/>
    <col min="1034" max="1034" width="16" style="11" customWidth="1"/>
    <col min="1035" max="1035" width="7.42578125" style="11" customWidth="1"/>
    <col min="1036" max="1036" width="15.5703125" style="11" customWidth="1"/>
    <col min="1037" max="1037" width="2.140625" style="11" customWidth="1"/>
    <col min="1038" max="1039" width="12.42578125" style="11" bestFit="1" customWidth="1"/>
    <col min="1040" max="1040" width="14.5703125" style="11" bestFit="1" customWidth="1"/>
    <col min="1041" max="1041" width="12.5703125" style="11" bestFit="1" customWidth="1"/>
    <col min="1042" max="1042" width="10.140625" style="11" bestFit="1" customWidth="1"/>
    <col min="1043" max="1043" width="14.85546875" style="11" customWidth="1"/>
    <col min="1044" max="1044" width="14.42578125" style="11" customWidth="1"/>
    <col min="1045" max="1045" width="12.42578125" style="11" customWidth="1"/>
    <col min="1046" max="1046" width="2.140625" style="11" customWidth="1"/>
    <col min="1047" max="1280" width="9.140625" style="11"/>
    <col min="1281" max="1281" width="2.140625" style="11" customWidth="1"/>
    <col min="1282" max="1282" width="6" style="11" customWidth="1"/>
    <col min="1283" max="1283" width="17.42578125" style="11" customWidth="1"/>
    <col min="1284" max="1284" width="2.140625" style="11" customWidth="1"/>
    <col min="1285" max="1285" width="13.42578125" style="11" customWidth="1"/>
    <col min="1286" max="1286" width="9.42578125" style="11" customWidth="1"/>
    <col min="1287" max="1287" width="13.5703125" style="11" customWidth="1"/>
    <col min="1288" max="1288" width="15.85546875" style="11" customWidth="1"/>
    <col min="1289" max="1289" width="13.5703125" style="11" customWidth="1"/>
    <col min="1290" max="1290" width="16" style="11" customWidth="1"/>
    <col min="1291" max="1291" width="7.42578125" style="11" customWidth="1"/>
    <col min="1292" max="1292" width="15.5703125" style="11" customWidth="1"/>
    <col min="1293" max="1293" width="2.140625" style="11" customWidth="1"/>
    <col min="1294" max="1295" width="12.42578125" style="11" bestFit="1" customWidth="1"/>
    <col min="1296" max="1296" width="14.5703125" style="11" bestFit="1" customWidth="1"/>
    <col min="1297" max="1297" width="12.5703125" style="11" bestFit="1" customWidth="1"/>
    <col min="1298" max="1298" width="10.140625" style="11" bestFit="1" customWidth="1"/>
    <col min="1299" max="1299" width="14.85546875" style="11" customWidth="1"/>
    <col min="1300" max="1300" width="14.42578125" style="11" customWidth="1"/>
    <col min="1301" max="1301" width="12.42578125" style="11" customWidth="1"/>
    <col min="1302" max="1302" width="2.140625" style="11" customWidth="1"/>
    <col min="1303" max="1536" width="9.140625" style="11"/>
    <col min="1537" max="1537" width="2.140625" style="11" customWidth="1"/>
    <col min="1538" max="1538" width="6" style="11" customWidth="1"/>
    <col min="1539" max="1539" width="17.42578125" style="11" customWidth="1"/>
    <col min="1540" max="1540" width="2.140625" style="11" customWidth="1"/>
    <col min="1541" max="1541" width="13.42578125" style="11" customWidth="1"/>
    <col min="1542" max="1542" width="9.42578125" style="11" customWidth="1"/>
    <col min="1543" max="1543" width="13.5703125" style="11" customWidth="1"/>
    <col min="1544" max="1544" width="15.85546875" style="11" customWidth="1"/>
    <col min="1545" max="1545" width="13.5703125" style="11" customWidth="1"/>
    <col min="1546" max="1546" width="16" style="11" customWidth="1"/>
    <col min="1547" max="1547" width="7.42578125" style="11" customWidth="1"/>
    <col min="1548" max="1548" width="15.5703125" style="11" customWidth="1"/>
    <col min="1549" max="1549" width="2.140625" style="11" customWidth="1"/>
    <col min="1550" max="1551" width="12.42578125" style="11" bestFit="1" customWidth="1"/>
    <col min="1552" max="1552" width="14.5703125" style="11" bestFit="1" customWidth="1"/>
    <col min="1553" max="1553" width="12.5703125" style="11" bestFit="1" customWidth="1"/>
    <col min="1554" max="1554" width="10.140625" style="11" bestFit="1" customWidth="1"/>
    <col min="1555" max="1555" width="14.85546875" style="11" customWidth="1"/>
    <col min="1556" max="1556" width="14.42578125" style="11" customWidth="1"/>
    <col min="1557" max="1557" width="12.42578125" style="11" customWidth="1"/>
    <col min="1558" max="1558" width="2.140625" style="11" customWidth="1"/>
    <col min="1559" max="1792" width="9.140625" style="11"/>
    <col min="1793" max="1793" width="2.140625" style="11" customWidth="1"/>
    <col min="1794" max="1794" width="6" style="11" customWidth="1"/>
    <col min="1795" max="1795" width="17.42578125" style="11" customWidth="1"/>
    <col min="1796" max="1796" width="2.140625" style="11" customWidth="1"/>
    <col min="1797" max="1797" width="13.42578125" style="11" customWidth="1"/>
    <col min="1798" max="1798" width="9.42578125" style="11" customWidth="1"/>
    <col min="1799" max="1799" width="13.5703125" style="11" customWidth="1"/>
    <col min="1800" max="1800" width="15.85546875" style="11" customWidth="1"/>
    <col min="1801" max="1801" width="13.5703125" style="11" customWidth="1"/>
    <col min="1802" max="1802" width="16" style="11" customWidth="1"/>
    <col min="1803" max="1803" width="7.42578125" style="11" customWidth="1"/>
    <col min="1804" max="1804" width="15.5703125" style="11" customWidth="1"/>
    <col min="1805" max="1805" width="2.140625" style="11" customWidth="1"/>
    <col min="1806" max="1807" width="12.42578125" style="11" bestFit="1" customWidth="1"/>
    <col min="1808" max="1808" width="14.5703125" style="11" bestFit="1" customWidth="1"/>
    <col min="1809" max="1809" width="12.5703125" style="11" bestFit="1" customWidth="1"/>
    <col min="1810" max="1810" width="10.140625" style="11" bestFit="1" customWidth="1"/>
    <col min="1811" max="1811" width="14.85546875" style="11" customWidth="1"/>
    <col min="1812" max="1812" width="14.42578125" style="11" customWidth="1"/>
    <col min="1813" max="1813" width="12.42578125" style="11" customWidth="1"/>
    <col min="1814" max="1814" width="2.140625" style="11" customWidth="1"/>
    <col min="1815" max="2048" width="9.140625" style="11"/>
    <col min="2049" max="2049" width="2.140625" style="11" customWidth="1"/>
    <col min="2050" max="2050" width="6" style="11" customWidth="1"/>
    <col min="2051" max="2051" width="17.42578125" style="11" customWidth="1"/>
    <col min="2052" max="2052" width="2.140625" style="11" customWidth="1"/>
    <col min="2053" max="2053" width="13.42578125" style="11" customWidth="1"/>
    <col min="2054" max="2054" width="9.42578125" style="11" customWidth="1"/>
    <col min="2055" max="2055" width="13.5703125" style="11" customWidth="1"/>
    <col min="2056" max="2056" width="15.85546875" style="11" customWidth="1"/>
    <col min="2057" max="2057" width="13.5703125" style="11" customWidth="1"/>
    <col min="2058" max="2058" width="16" style="11" customWidth="1"/>
    <col min="2059" max="2059" width="7.42578125" style="11" customWidth="1"/>
    <col min="2060" max="2060" width="15.5703125" style="11" customWidth="1"/>
    <col min="2061" max="2061" width="2.140625" style="11" customWidth="1"/>
    <col min="2062" max="2063" width="12.42578125" style="11" bestFit="1" customWidth="1"/>
    <col min="2064" max="2064" width="14.5703125" style="11" bestFit="1" customWidth="1"/>
    <col min="2065" max="2065" width="12.5703125" style="11" bestFit="1" customWidth="1"/>
    <col min="2066" max="2066" width="10.140625" style="11" bestFit="1" customWidth="1"/>
    <col min="2067" max="2067" width="14.85546875" style="11" customWidth="1"/>
    <col min="2068" max="2068" width="14.42578125" style="11" customWidth="1"/>
    <col min="2069" max="2069" width="12.42578125" style="11" customWidth="1"/>
    <col min="2070" max="2070" width="2.140625" style="11" customWidth="1"/>
    <col min="2071" max="2304" width="9.140625" style="11"/>
    <col min="2305" max="2305" width="2.140625" style="11" customWidth="1"/>
    <col min="2306" max="2306" width="6" style="11" customWidth="1"/>
    <col min="2307" max="2307" width="17.42578125" style="11" customWidth="1"/>
    <col min="2308" max="2308" width="2.140625" style="11" customWidth="1"/>
    <col min="2309" max="2309" width="13.42578125" style="11" customWidth="1"/>
    <col min="2310" max="2310" width="9.42578125" style="11" customWidth="1"/>
    <col min="2311" max="2311" width="13.5703125" style="11" customWidth="1"/>
    <col min="2312" max="2312" width="15.85546875" style="11" customWidth="1"/>
    <col min="2313" max="2313" width="13.5703125" style="11" customWidth="1"/>
    <col min="2314" max="2314" width="16" style="11" customWidth="1"/>
    <col min="2315" max="2315" width="7.42578125" style="11" customWidth="1"/>
    <col min="2316" max="2316" width="15.5703125" style="11" customWidth="1"/>
    <col min="2317" max="2317" width="2.140625" style="11" customWidth="1"/>
    <col min="2318" max="2319" width="12.42578125" style="11" bestFit="1" customWidth="1"/>
    <col min="2320" max="2320" width="14.5703125" style="11" bestFit="1" customWidth="1"/>
    <col min="2321" max="2321" width="12.5703125" style="11" bestFit="1" customWidth="1"/>
    <col min="2322" max="2322" width="10.140625" style="11" bestFit="1" customWidth="1"/>
    <col min="2323" max="2323" width="14.85546875" style="11" customWidth="1"/>
    <col min="2324" max="2324" width="14.42578125" style="11" customWidth="1"/>
    <col min="2325" max="2325" width="12.42578125" style="11" customWidth="1"/>
    <col min="2326" max="2326" width="2.140625" style="11" customWidth="1"/>
    <col min="2327" max="2560" width="9.140625" style="11"/>
    <col min="2561" max="2561" width="2.140625" style="11" customWidth="1"/>
    <col min="2562" max="2562" width="6" style="11" customWidth="1"/>
    <col min="2563" max="2563" width="17.42578125" style="11" customWidth="1"/>
    <col min="2564" max="2564" width="2.140625" style="11" customWidth="1"/>
    <col min="2565" max="2565" width="13.42578125" style="11" customWidth="1"/>
    <col min="2566" max="2566" width="9.42578125" style="11" customWidth="1"/>
    <col min="2567" max="2567" width="13.5703125" style="11" customWidth="1"/>
    <col min="2568" max="2568" width="15.85546875" style="11" customWidth="1"/>
    <col min="2569" max="2569" width="13.5703125" style="11" customWidth="1"/>
    <col min="2570" max="2570" width="16" style="11" customWidth="1"/>
    <col min="2571" max="2571" width="7.42578125" style="11" customWidth="1"/>
    <col min="2572" max="2572" width="15.5703125" style="11" customWidth="1"/>
    <col min="2573" max="2573" width="2.140625" style="11" customWidth="1"/>
    <col min="2574" max="2575" width="12.42578125" style="11" bestFit="1" customWidth="1"/>
    <col min="2576" max="2576" width="14.5703125" style="11" bestFit="1" customWidth="1"/>
    <col min="2577" max="2577" width="12.5703125" style="11" bestFit="1" customWidth="1"/>
    <col min="2578" max="2578" width="10.140625" style="11" bestFit="1" customWidth="1"/>
    <col min="2579" max="2579" width="14.85546875" style="11" customWidth="1"/>
    <col min="2580" max="2580" width="14.42578125" style="11" customWidth="1"/>
    <col min="2581" max="2581" width="12.42578125" style="11" customWidth="1"/>
    <col min="2582" max="2582" width="2.140625" style="11" customWidth="1"/>
    <col min="2583" max="2816" width="9.140625" style="11"/>
    <col min="2817" max="2817" width="2.140625" style="11" customWidth="1"/>
    <col min="2818" max="2818" width="6" style="11" customWidth="1"/>
    <col min="2819" max="2819" width="17.42578125" style="11" customWidth="1"/>
    <col min="2820" max="2820" width="2.140625" style="11" customWidth="1"/>
    <col min="2821" max="2821" width="13.42578125" style="11" customWidth="1"/>
    <col min="2822" max="2822" width="9.42578125" style="11" customWidth="1"/>
    <col min="2823" max="2823" width="13.5703125" style="11" customWidth="1"/>
    <col min="2824" max="2824" width="15.85546875" style="11" customWidth="1"/>
    <col min="2825" max="2825" width="13.5703125" style="11" customWidth="1"/>
    <col min="2826" max="2826" width="16" style="11" customWidth="1"/>
    <col min="2827" max="2827" width="7.42578125" style="11" customWidth="1"/>
    <col min="2828" max="2828" width="15.5703125" style="11" customWidth="1"/>
    <col min="2829" max="2829" width="2.140625" style="11" customWidth="1"/>
    <col min="2830" max="2831" width="12.42578125" style="11" bestFit="1" customWidth="1"/>
    <col min="2832" max="2832" width="14.5703125" style="11" bestFit="1" customWidth="1"/>
    <col min="2833" max="2833" width="12.5703125" style="11" bestFit="1" customWidth="1"/>
    <col min="2834" max="2834" width="10.140625" style="11" bestFit="1" customWidth="1"/>
    <col min="2835" max="2835" width="14.85546875" style="11" customWidth="1"/>
    <col min="2836" max="2836" width="14.42578125" style="11" customWidth="1"/>
    <col min="2837" max="2837" width="12.42578125" style="11" customWidth="1"/>
    <col min="2838" max="2838" width="2.140625" style="11" customWidth="1"/>
    <col min="2839" max="3072" width="9.140625" style="11"/>
    <col min="3073" max="3073" width="2.140625" style="11" customWidth="1"/>
    <col min="3074" max="3074" width="6" style="11" customWidth="1"/>
    <col min="3075" max="3075" width="17.42578125" style="11" customWidth="1"/>
    <col min="3076" max="3076" width="2.140625" style="11" customWidth="1"/>
    <col min="3077" max="3077" width="13.42578125" style="11" customWidth="1"/>
    <col min="3078" max="3078" width="9.42578125" style="11" customWidth="1"/>
    <col min="3079" max="3079" width="13.5703125" style="11" customWidth="1"/>
    <col min="3080" max="3080" width="15.85546875" style="11" customWidth="1"/>
    <col min="3081" max="3081" width="13.5703125" style="11" customWidth="1"/>
    <col min="3082" max="3082" width="16" style="11" customWidth="1"/>
    <col min="3083" max="3083" width="7.42578125" style="11" customWidth="1"/>
    <col min="3084" max="3084" width="15.5703125" style="11" customWidth="1"/>
    <col min="3085" max="3085" width="2.140625" style="11" customWidth="1"/>
    <col min="3086" max="3087" width="12.42578125" style="11" bestFit="1" customWidth="1"/>
    <col min="3088" max="3088" width="14.5703125" style="11" bestFit="1" customWidth="1"/>
    <col min="3089" max="3089" width="12.5703125" style="11" bestFit="1" customWidth="1"/>
    <col min="3090" max="3090" width="10.140625" style="11" bestFit="1" customWidth="1"/>
    <col min="3091" max="3091" width="14.85546875" style="11" customWidth="1"/>
    <col min="3092" max="3092" width="14.42578125" style="11" customWidth="1"/>
    <col min="3093" max="3093" width="12.42578125" style="11" customWidth="1"/>
    <col min="3094" max="3094" width="2.140625" style="11" customWidth="1"/>
    <col min="3095" max="3328" width="9.140625" style="11"/>
    <col min="3329" max="3329" width="2.140625" style="11" customWidth="1"/>
    <col min="3330" max="3330" width="6" style="11" customWidth="1"/>
    <col min="3331" max="3331" width="17.42578125" style="11" customWidth="1"/>
    <col min="3332" max="3332" width="2.140625" style="11" customWidth="1"/>
    <col min="3333" max="3333" width="13.42578125" style="11" customWidth="1"/>
    <col min="3334" max="3334" width="9.42578125" style="11" customWidth="1"/>
    <col min="3335" max="3335" width="13.5703125" style="11" customWidth="1"/>
    <col min="3336" max="3336" width="15.85546875" style="11" customWidth="1"/>
    <col min="3337" max="3337" width="13.5703125" style="11" customWidth="1"/>
    <col min="3338" max="3338" width="16" style="11" customWidth="1"/>
    <col min="3339" max="3339" width="7.42578125" style="11" customWidth="1"/>
    <col min="3340" max="3340" width="15.5703125" style="11" customWidth="1"/>
    <col min="3341" max="3341" width="2.140625" style="11" customWidth="1"/>
    <col min="3342" max="3343" width="12.42578125" style="11" bestFit="1" customWidth="1"/>
    <col min="3344" max="3344" width="14.5703125" style="11" bestFit="1" customWidth="1"/>
    <col min="3345" max="3345" width="12.5703125" style="11" bestFit="1" customWidth="1"/>
    <col min="3346" max="3346" width="10.140625" style="11" bestFit="1" customWidth="1"/>
    <col min="3347" max="3347" width="14.85546875" style="11" customWidth="1"/>
    <col min="3348" max="3348" width="14.42578125" style="11" customWidth="1"/>
    <col min="3349" max="3349" width="12.42578125" style="11" customWidth="1"/>
    <col min="3350" max="3350" width="2.140625" style="11" customWidth="1"/>
    <col min="3351" max="3584" width="9.140625" style="11"/>
    <col min="3585" max="3585" width="2.140625" style="11" customWidth="1"/>
    <col min="3586" max="3586" width="6" style="11" customWidth="1"/>
    <col min="3587" max="3587" width="17.42578125" style="11" customWidth="1"/>
    <col min="3588" max="3588" width="2.140625" style="11" customWidth="1"/>
    <col min="3589" max="3589" width="13.42578125" style="11" customWidth="1"/>
    <col min="3590" max="3590" width="9.42578125" style="11" customWidth="1"/>
    <col min="3591" max="3591" width="13.5703125" style="11" customWidth="1"/>
    <col min="3592" max="3592" width="15.85546875" style="11" customWidth="1"/>
    <col min="3593" max="3593" width="13.5703125" style="11" customWidth="1"/>
    <col min="3594" max="3594" width="16" style="11" customWidth="1"/>
    <col min="3595" max="3595" width="7.42578125" style="11" customWidth="1"/>
    <col min="3596" max="3596" width="15.5703125" style="11" customWidth="1"/>
    <col min="3597" max="3597" width="2.140625" style="11" customWidth="1"/>
    <col min="3598" max="3599" width="12.42578125" style="11" bestFit="1" customWidth="1"/>
    <col min="3600" max="3600" width="14.5703125" style="11" bestFit="1" customWidth="1"/>
    <col min="3601" max="3601" width="12.5703125" style="11" bestFit="1" customWidth="1"/>
    <col min="3602" max="3602" width="10.140625" style="11" bestFit="1" customWidth="1"/>
    <col min="3603" max="3603" width="14.85546875" style="11" customWidth="1"/>
    <col min="3604" max="3604" width="14.42578125" style="11" customWidth="1"/>
    <col min="3605" max="3605" width="12.42578125" style="11" customWidth="1"/>
    <col min="3606" max="3606" width="2.140625" style="11" customWidth="1"/>
    <col min="3607" max="3840" width="9.140625" style="11"/>
    <col min="3841" max="3841" width="2.140625" style="11" customWidth="1"/>
    <col min="3842" max="3842" width="6" style="11" customWidth="1"/>
    <col min="3843" max="3843" width="17.42578125" style="11" customWidth="1"/>
    <col min="3844" max="3844" width="2.140625" style="11" customWidth="1"/>
    <col min="3845" max="3845" width="13.42578125" style="11" customWidth="1"/>
    <col min="3846" max="3846" width="9.42578125" style="11" customWidth="1"/>
    <col min="3847" max="3847" width="13.5703125" style="11" customWidth="1"/>
    <col min="3848" max="3848" width="15.85546875" style="11" customWidth="1"/>
    <col min="3849" max="3849" width="13.5703125" style="11" customWidth="1"/>
    <col min="3850" max="3850" width="16" style="11" customWidth="1"/>
    <col min="3851" max="3851" width="7.42578125" style="11" customWidth="1"/>
    <col min="3852" max="3852" width="15.5703125" style="11" customWidth="1"/>
    <col min="3853" max="3853" width="2.140625" style="11" customWidth="1"/>
    <col min="3854" max="3855" width="12.42578125" style="11" bestFit="1" customWidth="1"/>
    <col min="3856" max="3856" width="14.5703125" style="11" bestFit="1" customWidth="1"/>
    <col min="3857" max="3857" width="12.5703125" style="11" bestFit="1" customWidth="1"/>
    <col min="3858" max="3858" width="10.140625" style="11" bestFit="1" customWidth="1"/>
    <col min="3859" max="3859" width="14.85546875" style="11" customWidth="1"/>
    <col min="3860" max="3860" width="14.42578125" style="11" customWidth="1"/>
    <col min="3861" max="3861" width="12.42578125" style="11" customWidth="1"/>
    <col min="3862" max="3862" width="2.140625" style="11" customWidth="1"/>
    <col min="3863" max="4096" width="9.140625" style="11"/>
    <col min="4097" max="4097" width="2.140625" style="11" customWidth="1"/>
    <col min="4098" max="4098" width="6" style="11" customWidth="1"/>
    <col min="4099" max="4099" width="17.42578125" style="11" customWidth="1"/>
    <col min="4100" max="4100" width="2.140625" style="11" customWidth="1"/>
    <col min="4101" max="4101" width="13.42578125" style="11" customWidth="1"/>
    <col min="4102" max="4102" width="9.42578125" style="11" customWidth="1"/>
    <col min="4103" max="4103" width="13.5703125" style="11" customWidth="1"/>
    <col min="4104" max="4104" width="15.85546875" style="11" customWidth="1"/>
    <col min="4105" max="4105" width="13.5703125" style="11" customWidth="1"/>
    <col min="4106" max="4106" width="16" style="11" customWidth="1"/>
    <col min="4107" max="4107" width="7.42578125" style="11" customWidth="1"/>
    <col min="4108" max="4108" width="15.5703125" style="11" customWidth="1"/>
    <col min="4109" max="4109" width="2.140625" style="11" customWidth="1"/>
    <col min="4110" max="4111" width="12.42578125" style="11" bestFit="1" customWidth="1"/>
    <col min="4112" max="4112" width="14.5703125" style="11" bestFit="1" customWidth="1"/>
    <col min="4113" max="4113" width="12.5703125" style="11" bestFit="1" customWidth="1"/>
    <col min="4114" max="4114" width="10.140625" style="11" bestFit="1" customWidth="1"/>
    <col min="4115" max="4115" width="14.85546875" style="11" customWidth="1"/>
    <col min="4116" max="4116" width="14.42578125" style="11" customWidth="1"/>
    <col min="4117" max="4117" width="12.42578125" style="11" customWidth="1"/>
    <col min="4118" max="4118" width="2.140625" style="11" customWidth="1"/>
    <col min="4119" max="4352" width="9.140625" style="11"/>
    <col min="4353" max="4353" width="2.140625" style="11" customWidth="1"/>
    <col min="4354" max="4354" width="6" style="11" customWidth="1"/>
    <col min="4355" max="4355" width="17.42578125" style="11" customWidth="1"/>
    <col min="4356" max="4356" width="2.140625" style="11" customWidth="1"/>
    <col min="4357" max="4357" width="13.42578125" style="11" customWidth="1"/>
    <col min="4358" max="4358" width="9.42578125" style="11" customWidth="1"/>
    <col min="4359" max="4359" width="13.5703125" style="11" customWidth="1"/>
    <col min="4360" max="4360" width="15.85546875" style="11" customWidth="1"/>
    <col min="4361" max="4361" width="13.5703125" style="11" customWidth="1"/>
    <col min="4362" max="4362" width="16" style="11" customWidth="1"/>
    <col min="4363" max="4363" width="7.42578125" style="11" customWidth="1"/>
    <col min="4364" max="4364" width="15.5703125" style="11" customWidth="1"/>
    <col min="4365" max="4365" width="2.140625" style="11" customWidth="1"/>
    <col min="4366" max="4367" width="12.42578125" style="11" bestFit="1" customWidth="1"/>
    <col min="4368" max="4368" width="14.5703125" style="11" bestFit="1" customWidth="1"/>
    <col min="4369" max="4369" width="12.5703125" style="11" bestFit="1" customWidth="1"/>
    <col min="4370" max="4370" width="10.140625" style="11" bestFit="1" customWidth="1"/>
    <col min="4371" max="4371" width="14.85546875" style="11" customWidth="1"/>
    <col min="4372" max="4372" width="14.42578125" style="11" customWidth="1"/>
    <col min="4373" max="4373" width="12.42578125" style="11" customWidth="1"/>
    <col min="4374" max="4374" width="2.140625" style="11" customWidth="1"/>
    <col min="4375" max="4608" width="9.140625" style="11"/>
    <col min="4609" max="4609" width="2.140625" style="11" customWidth="1"/>
    <col min="4610" max="4610" width="6" style="11" customWidth="1"/>
    <col min="4611" max="4611" width="17.42578125" style="11" customWidth="1"/>
    <col min="4612" max="4612" width="2.140625" style="11" customWidth="1"/>
    <col min="4613" max="4613" width="13.42578125" style="11" customWidth="1"/>
    <col min="4614" max="4614" width="9.42578125" style="11" customWidth="1"/>
    <col min="4615" max="4615" width="13.5703125" style="11" customWidth="1"/>
    <col min="4616" max="4616" width="15.85546875" style="11" customWidth="1"/>
    <col min="4617" max="4617" width="13.5703125" style="11" customWidth="1"/>
    <col min="4618" max="4618" width="16" style="11" customWidth="1"/>
    <col min="4619" max="4619" width="7.42578125" style="11" customWidth="1"/>
    <col min="4620" max="4620" width="15.5703125" style="11" customWidth="1"/>
    <col min="4621" max="4621" width="2.140625" style="11" customWidth="1"/>
    <col min="4622" max="4623" width="12.42578125" style="11" bestFit="1" customWidth="1"/>
    <col min="4624" max="4624" width="14.5703125" style="11" bestFit="1" customWidth="1"/>
    <col min="4625" max="4625" width="12.5703125" style="11" bestFit="1" customWidth="1"/>
    <col min="4626" max="4626" width="10.140625" style="11" bestFit="1" customWidth="1"/>
    <col min="4627" max="4627" width="14.85546875" style="11" customWidth="1"/>
    <col min="4628" max="4628" width="14.42578125" style="11" customWidth="1"/>
    <col min="4629" max="4629" width="12.42578125" style="11" customWidth="1"/>
    <col min="4630" max="4630" width="2.140625" style="11" customWidth="1"/>
    <col min="4631" max="4864" width="9.140625" style="11"/>
    <col min="4865" max="4865" width="2.140625" style="11" customWidth="1"/>
    <col min="4866" max="4866" width="6" style="11" customWidth="1"/>
    <col min="4867" max="4867" width="17.42578125" style="11" customWidth="1"/>
    <col min="4868" max="4868" width="2.140625" style="11" customWidth="1"/>
    <col min="4869" max="4869" width="13.42578125" style="11" customWidth="1"/>
    <col min="4870" max="4870" width="9.42578125" style="11" customWidth="1"/>
    <col min="4871" max="4871" width="13.5703125" style="11" customWidth="1"/>
    <col min="4872" max="4872" width="15.85546875" style="11" customWidth="1"/>
    <col min="4873" max="4873" width="13.5703125" style="11" customWidth="1"/>
    <col min="4874" max="4874" width="16" style="11" customWidth="1"/>
    <col min="4875" max="4875" width="7.42578125" style="11" customWidth="1"/>
    <col min="4876" max="4876" width="15.5703125" style="11" customWidth="1"/>
    <col min="4877" max="4877" width="2.140625" style="11" customWidth="1"/>
    <col min="4878" max="4879" width="12.42578125" style="11" bestFit="1" customWidth="1"/>
    <col min="4880" max="4880" width="14.5703125" style="11" bestFit="1" customWidth="1"/>
    <col min="4881" max="4881" width="12.5703125" style="11" bestFit="1" customWidth="1"/>
    <col min="4882" max="4882" width="10.140625" style="11" bestFit="1" customWidth="1"/>
    <col min="4883" max="4883" width="14.85546875" style="11" customWidth="1"/>
    <col min="4884" max="4884" width="14.42578125" style="11" customWidth="1"/>
    <col min="4885" max="4885" width="12.42578125" style="11" customWidth="1"/>
    <col min="4886" max="4886" width="2.140625" style="11" customWidth="1"/>
    <col min="4887" max="5120" width="9.140625" style="11"/>
    <col min="5121" max="5121" width="2.140625" style="11" customWidth="1"/>
    <col min="5122" max="5122" width="6" style="11" customWidth="1"/>
    <col min="5123" max="5123" width="17.42578125" style="11" customWidth="1"/>
    <col min="5124" max="5124" width="2.140625" style="11" customWidth="1"/>
    <col min="5125" max="5125" width="13.42578125" style="11" customWidth="1"/>
    <col min="5126" max="5126" width="9.42578125" style="11" customWidth="1"/>
    <col min="5127" max="5127" width="13.5703125" style="11" customWidth="1"/>
    <col min="5128" max="5128" width="15.85546875" style="11" customWidth="1"/>
    <col min="5129" max="5129" width="13.5703125" style="11" customWidth="1"/>
    <col min="5130" max="5130" width="16" style="11" customWidth="1"/>
    <col min="5131" max="5131" width="7.42578125" style="11" customWidth="1"/>
    <col min="5132" max="5132" width="15.5703125" style="11" customWidth="1"/>
    <col min="5133" max="5133" width="2.140625" style="11" customWidth="1"/>
    <col min="5134" max="5135" width="12.42578125" style="11" bestFit="1" customWidth="1"/>
    <col min="5136" max="5136" width="14.5703125" style="11" bestFit="1" customWidth="1"/>
    <col min="5137" max="5137" width="12.5703125" style="11" bestFit="1" customWidth="1"/>
    <col min="5138" max="5138" width="10.140625" style="11" bestFit="1" customWidth="1"/>
    <col min="5139" max="5139" width="14.85546875" style="11" customWidth="1"/>
    <col min="5140" max="5140" width="14.42578125" style="11" customWidth="1"/>
    <col min="5141" max="5141" width="12.42578125" style="11" customWidth="1"/>
    <col min="5142" max="5142" width="2.140625" style="11" customWidth="1"/>
    <col min="5143" max="5376" width="9.140625" style="11"/>
    <col min="5377" max="5377" width="2.140625" style="11" customWidth="1"/>
    <col min="5378" max="5378" width="6" style="11" customWidth="1"/>
    <col min="5379" max="5379" width="17.42578125" style="11" customWidth="1"/>
    <col min="5380" max="5380" width="2.140625" style="11" customWidth="1"/>
    <col min="5381" max="5381" width="13.42578125" style="11" customWidth="1"/>
    <col min="5382" max="5382" width="9.42578125" style="11" customWidth="1"/>
    <col min="5383" max="5383" width="13.5703125" style="11" customWidth="1"/>
    <col min="5384" max="5384" width="15.85546875" style="11" customWidth="1"/>
    <col min="5385" max="5385" width="13.5703125" style="11" customWidth="1"/>
    <col min="5386" max="5386" width="16" style="11" customWidth="1"/>
    <col min="5387" max="5387" width="7.42578125" style="11" customWidth="1"/>
    <col min="5388" max="5388" width="15.5703125" style="11" customWidth="1"/>
    <col min="5389" max="5389" width="2.140625" style="11" customWidth="1"/>
    <col min="5390" max="5391" width="12.42578125" style="11" bestFit="1" customWidth="1"/>
    <col min="5392" max="5392" width="14.5703125" style="11" bestFit="1" customWidth="1"/>
    <col min="5393" max="5393" width="12.5703125" style="11" bestFit="1" customWidth="1"/>
    <col min="5394" max="5394" width="10.140625" style="11" bestFit="1" customWidth="1"/>
    <col min="5395" max="5395" width="14.85546875" style="11" customWidth="1"/>
    <col min="5396" max="5396" width="14.42578125" style="11" customWidth="1"/>
    <col min="5397" max="5397" width="12.42578125" style="11" customWidth="1"/>
    <col min="5398" max="5398" width="2.140625" style="11" customWidth="1"/>
    <col min="5399" max="5632" width="9.140625" style="11"/>
    <col min="5633" max="5633" width="2.140625" style="11" customWidth="1"/>
    <col min="5634" max="5634" width="6" style="11" customWidth="1"/>
    <col min="5635" max="5635" width="17.42578125" style="11" customWidth="1"/>
    <col min="5636" max="5636" width="2.140625" style="11" customWidth="1"/>
    <col min="5637" max="5637" width="13.42578125" style="11" customWidth="1"/>
    <col min="5638" max="5638" width="9.42578125" style="11" customWidth="1"/>
    <col min="5639" max="5639" width="13.5703125" style="11" customWidth="1"/>
    <col min="5640" max="5640" width="15.85546875" style="11" customWidth="1"/>
    <col min="5641" max="5641" width="13.5703125" style="11" customWidth="1"/>
    <col min="5642" max="5642" width="16" style="11" customWidth="1"/>
    <col min="5643" max="5643" width="7.42578125" style="11" customWidth="1"/>
    <col min="5644" max="5644" width="15.5703125" style="11" customWidth="1"/>
    <col min="5645" max="5645" width="2.140625" style="11" customWidth="1"/>
    <col min="5646" max="5647" width="12.42578125" style="11" bestFit="1" customWidth="1"/>
    <col min="5648" max="5648" width="14.5703125" style="11" bestFit="1" customWidth="1"/>
    <col min="5649" max="5649" width="12.5703125" style="11" bestFit="1" customWidth="1"/>
    <col min="5650" max="5650" width="10.140625" style="11" bestFit="1" customWidth="1"/>
    <col min="5651" max="5651" width="14.85546875" style="11" customWidth="1"/>
    <col min="5652" max="5652" width="14.42578125" style="11" customWidth="1"/>
    <col min="5653" max="5653" width="12.42578125" style="11" customWidth="1"/>
    <col min="5654" max="5654" width="2.140625" style="11" customWidth="1"/>
    <col min="5655" max="5888" width="9.140625" style="11"/>
    <col min="5889" max="5889" width="2.140625" style="11" customWidth="1"/>
    <col min="5890" max="5890" width="6" style="11" customWidth="1"/>
    <col min="5891" max="5891" width="17.42578125" style="11" customWidth="1"/>
    <col min="5892" max="5892" width="2.140625" style="11" customWidth="1"/>
    <col min="5893" max="5893" width="13.42578125" style="11" customWidth="1"/>
    <col min="5894" max="5894" width="9.42578125" style="11" customWidth="1"/>
    <col min="5895" max="5895" width="13.5703125" style="11" customWidth="1"/>
    <col min="5896" max="5896" width="15.85546875" style="11" customWidth="1"/>
    <col min="5897" max="5897" width="13.5703125" style="11" customWidth="1"/>
    <col min="5898" max="5898" width="16" style="11" customWidth="1"/>
    <col min="5899" max="5899" width="7.42578125" style="11" customWidth="1"/>
    <col min="5900" max="5900" width="15.5703125" style="11" customWidth="1"/>
    <col min="5901" max="5901" width="2.140625" style="11" customWidth="1"/>
    <col min="5902" max="5903" width="12.42578125" style="11" bestFit="1" customWidth="1"/>
    <col min="5904" max="5904" width="14.5703125" style="11" bestFit="1" customWidth="1"/>
    <col min="5905" max="5905" width="12.5703125" style="11" bestFit="1" customWidth="1"/>
    <col min="5906" max="5906" width="10.140625" style="11" bestFit="1" customWidth="1"/>
    <col min="5907" max="5907" width="14.85546875" style="11" customWidth="1"/>
    <col min="5908" max="5908" width="14.42578125" style="11" customWidth="1"/>
    <col min="5909" max="5909" width="12.42578125" style="11" customWidth="1"/>
    <col min="5910" max="5910" width="2.140625" style="11" customWidth="1"/>
    <col min="5911" max="6144" width="9.140625" style="11"/>
    <col min="6145" max="6145" width="2.140625" style="11" customWidth="1"/>
    <col min="6146" max="6146" width="6" style="11" customWidth="1"/>
    <col min="6147" max="6147" width="17.42578125" style="11" customWidth="1"/>
    <col min="6148" max="6148" width="2.140625" style="11" customWidth="1"/>
    <col min="6149" max="6149" width="13.42578125" style="11" customWidth="1"/>
    <col min="6150" max="6150" width="9.42578125" style="11" customWidth="1"/>
    <col min="6151" max="6151" width="13.5703125" style="11" customWidth="1"/>
    <col min="6152" max="6152" width="15.85546875" style="11" customWidth="1"/>
    <col min="6153" max="6153" width="13.5703125" style="11" customWidth="1"/>
    <col min="6154" max="6154" width="16" style="11" customWidth="1"/>
    <col min="6155" max="6155" width="7.42578125" style="11" customWidth="1"/>
    <col min="6156" max="6156" width="15.5703125" style="11" customWidth="1"/>
    <col min="6157" max="6157" width="2.140625" style="11" customWidth="1"/>
    <col min="6158" max="6159" width="12.42578125" style="11" bestFit="1" customWidth="1"/>
    <col min="6160" max="6160" width="14.5703125" style="11" bestFit="1" customWidth="1"/>
    <col min="6161" max="6161" width="12.5703125" style="11" bestFit="1" customWidth="1"/>
    <col min="6162" max="6162" width="10.140625" style="11" bestFit="1" customWidth="1"/>
    <col min="6163" max="6163" width="14.85546875" style="11" customWidth="1"/>
    <col min="6164" max="6164" width="14.42578125" style="11" customWidth="1"/>
    <col min="6165" max="6165" width="12.42578125" style="11" customWidth="1"/>
    <col min="6166" max="6166" width="2.140625" style="11" customWidth="1"/>
    <col min="6167" max="6400" width="9.140625" style="11"/>
    <col min="6401" max="6401" width="2.140625" style="11" customWidth="1"/>
    <col min="6402" max="6402" width="6" style="11" customWidth="1"/>
    <col min="6403" max="6403" width="17.42578125" style="11" customWidth="1"/>
    <col min="6404" max="6404" width="2.140625" style="11" customWidth="1"/>
    <col min="6405" max="6405" width="13.42578125" style="11" customWidth="1"/>
    <col min="6406" max="6406" width="9.42578125" style="11" customWidth="1"/>
    <col min="6407" max="6407" width="13.5703125" style="11" customWidth="1"/>
    <col min="6408" max="6408" width="15.85546875" style="11" customWidth="1"/>
    <col min="6409" max="6409" width="13.5703125" style="11" customWidth="1"/>
    <col min="6410" max="6410" width="16" style="11" customWidth="1"/>
    <col min="6411" max="6411" width="7.42578125" style="11" customWidth="1"/>
    <col min="6412" max="6412" width="15.5703125" style="11" customWidth="1"/>
    <col min="6413" max="6413" width="2.140625" style="11" customWidth="1"/>
    <col min="6414" max="6415" width="12.42578125" style="11" bestFit="1" customWidth="1"/>
    <col min="6416" max="6416" width="14.5703125" style="11" bestFit="1" customWidth="1"/>
    <col min="6417" max="6417" width="12.5703125" style="11" bestFit="1" customWidth="1"/>
    <col min="6418" max="6418" width="10.140625" style="11" bestFit="1" customWidth="1"/>
    <col min="6419" max="6419" width="14.85546875" style="11" customWidth="1"/>
    <col min="6420" max="6420" width="14.42578125" style="11" customWidth="1"/>
    <col min="6421" max="6421" width="12.42578125" style="11" customWidth="1"/>
    <col min="6422" max="6422" width="2.140625" style="11" customWidth="1"/>
    <col min="6423" max="6656" width="9.140625" style="11"/>
    <col min="6657" max="6657" width="2.140625" style="11" customWidth="1"/>
    <col min="6658" max="6658" width="6" style="11" customWidth="1"/>
    <col min="6659" max="6659" width="17.42578125" style="11" customWidth="1"/>
    <col min="6660" max="6660" width="2.140625" style="11" customWidth="1"/>
    <col min="6661" max="6661" width="13.42578125" style="11" customWidth="1"/>
    <col min="6662" max="6662" width="9.42578125" style="11" customWidth="1"/>
    <col min="6663" max="6663" width="13.5703125" style="11" customWidth="1"/>
    <col min="6664" max="6664" width="15.85546875" style="11" customWidth="1"/>
    <col min="6665" max="6665" width="13.5703125" style="11" customWidth="1"/>
    <col min="6666" max="6666" width="16" style="11" customWidth="1"/>
    <col min="6667" max="6667" width="7.42578125" style="11" customWidth="1"/>
    <col min="6668" max="6668" width="15.5703125" style="11" customWidth="1"/>
    <col min="6669" max="6669" width="2.140625" style="11" customWidth="1"/>
    <col min="6670" max="6671" width="12.42578125" style="11" bestFit="1" customWidth="1"/>
    <col min="6672" max="6672" width="14.5703125" style="11" bestFit="1" customWidth="1"/>
    <col min="6673" max="6673" width="12.5703125" style="11" bestFit="1" customWidth="1"/>
    <col min="6674" max="6674" width="10.140625" style="11" bestFit="1" customWidth="1"/>
    <col min="6675" max="6675" width="14.85546875" style="11" customWidth="1"/>
    <col min="6676" max="6676" width="14.42578125" style="11" customWidth="1"/>
    <col min="6677" max="6677" width="12.42578125" style="11" customWidth="1"/>
    <col min="6678" max="6678" width="2.140625" style="11" customWidth="1"/>
    <col min="6679" max="6912" width="9.140625" style="11"/>
    <col min="6913" max="6913" width="2.140625" style="11" customWidth="1"/>
    <col min="6914" max="6914" width="6" style="11" customWidth="1"/>
    <col min="6915" max="6915" width="17.42578125" style="11" customWidth="1"/>
    <col min="6916" max="6916" width="2.140625" style="11" customWidth="1"/>
    <col min="6917" max="6917" width="13.42578125" style="11" customWidth="1"/>
    <col min="6918" max="6918" width="9.42578125" style="11" customWidth="1"/>
    <col min="6919" max="6919" width="13.5703125" style="11" customWidth="1"/>
    <col min="6920" max="6920" width="15.85546875" style="11" customWidth="1"/>
    <col min="6921" max="6921" width="13.5703125" style="11" customWidth="1"/>
    <col min="6922" max="6922" width="16" style="11" customWidth="1"/>
    <col min="6923" max="6923" width="7.42578125" style="11" customWidth="1"/>
    <col min="6924" max="6924" width="15.5703125" style="11" customWidth="1"/>
    <col min="6925" max="6925" width="2.140625" style="11" customWidth="1"/>
    <col min="6926" max="6927" width="12.42578125" style="11" bestFit="1" customWidth="1"/>
    <col min="6928" max="6928" width="14.5703125" style="11" bestFit="1" customWidth="1"/>
    <col min="6929" max="6929" width="12.5703125" style="11" bestFit="1" customWidth="1"/>
    <col min="6930" max="6930" width="10.140625" style="11" bestFit="1" customWidth="1"/>
    <col min="6931" max="6931" width="14.85546875" style="11" customWidth="1"/>
    <col min="6932" max="6932" width="14.42578125" style="11" customWidth="1"/>
    <col min="6933" max="6933" width="12.42578125" style="11" customWidth="1"/>
    <col min="6934" max="6934" width="2.140625" style="11" customWidth="1"/>
    <col min="6935" max="7168" width="9.140625" style="11"/>
    <col min="7169" max="7169" width="2.140625" style="11" customWidth="1"/>
    <col min="7170" max="7170" width="6" style="11" customWidth="1"/>
    <col min="7171" max="7171" width="17.42578125" style="11" customWidth="1"/>
    <col min="7172" max="7172" width="2.140625" style="11" customWidth="1"/>
    <col min="7173" max="7173" width="13.42578125" style="11" customWidth="1"/>
    <col min="7174" max="7174" width="9.42578125" style="11" customWidth="1"/>
    <col min="7175" max="7175" width="13.5703125" style="11" customWidth="1"/>
    <col min="7176" max="7176" width="15.85546875" style="11" customWidth="1"/>
    <col min="7177" max="7177" width="13.5703125" style="11" customWidth="1"/>
    <col min="7178" max="7178" width="16" style="11" customWidth="1"/>
    <col min="7179" max="7179" width="7.42578125" style="11" customWidth="1"/>
    <col min="7180" max="7180" width="15.5703125" style="11" customWidth="1"/>
    <col min="7181" max="7181" width="2.140625" style="11" customWidth="1"/>
    <col min="7182" max="7183" width="12.42578125" style="11" bestFit="1" customWidth="1"/>
    <col min="7184" max="7184" width="14.5703125" style="11" bestFit="1" customWidth="1"/>
    <col min="7185" max="7185" width="12.5703125" style="11" bestFit="1" customWidth="1"/>
    <col min="7186" max="7186" width="10.140625" style="11" bestFit="1" customWidth="1"/>
    <col min="7187" max="7187" width="14.85546875" style="11" customWidth="1"/>
    <col min="7188" max="7188" width="14.42578125" style="11" customWidth="1"/>
    <col min="7189" max="7189" width="12.42578125" style="11" customWidth="1"/>
    <col min="7190" max="7190" width="2.140625" style="11" customWidth="1"/>
    <col min="7191" max="7424" width="9.140625" style="11"/>
    <col min="7425" max="7425" width="2.140625" style="11" customWidth="1"/>
    <col min="7426" max="7426" width="6" style="11" customWidth="1"/>
    <col min="7427" max="7427" width="17.42578125" style="11" customWidth="1"/>
    <col min="7428" max="7428" width="2.140625" style="11" customWidth="1"/>
    <col min="7429" max="7429" width="13.42578125" style="11" customWidth="1"/>
    <col min="7430" max="7430" width="9.42578125" style="11" customWidth="1"/>
    <col min="7431" max="7431" width="13.5703125" style="11" customWidth="1"/>
    <col min="7432" max="7432" width="15.85546875" style="11" customWidth="1"/>
    <col min="7433" max="7433" width="13.5703125" style="11" customWidth="1"/>
    <col min="7434" max="7434" width="16" style="11" customWidth="1"/>
    <col min="7435" max="7435" width="7.42578125" style="11" customWidth="1"/>
    <col min="7436" max="7436" width="15.5703125" style="11" customWidth="1"/>
    <col min="7437" max="7437" width="2.140625" style="11" customWidth="1"/>
    <col min="7438" max="7439" width="12.42578125" style="11" bestFit="1" customWidth="1"/>
    <col min="7440" max="7440" width="14.5703125" style="11" bestFit="1" customWidth="1"/>
    <col min="7441" max="7441" width="12.5703125" style="11" bestFit="1" customWidth="1"/>
    <col min="7442" max="7442" width="10.140625" style="11" bestFit="1" customWidth="1"/>
    <col min="7443" max="7443" width="14.85546875" style="11" customWidth="1"/>
    <col min="7444" max="7444" width="14.42578125" style="11" customWidth="1"/>
    <col min="7445" max="7445" width="12.42578125" style="11" customWidth="1"/>
    <col min="7446" max="7446" width="2.140625" style="11" customWidth="1"/>
    <col min="7447" max="7680" width="9.140625" style="11"/>
    <col min="7681" max="7681" width="2.140625" style="11" customWidth="1"/>
    <col min="7682" max="7682" width="6" style="11" customWidth="1"/>
    <col min="7683" max="7683" width="17.42578125" style="11" customWidth="1"/>
    <col min="7684" max="7684" width="2.140625" style="11" customWidth="1"/>
    <col min="7685" max="7685" width="13.42578125" style="11" customWidth="1"/>
    <col min="7686" max="7686" width="9.42578125" style="11" customWidth="1"/>
    <col min="7687" max="7687" width="13.5703125" style="11" customWidth="1"/>
    <col min="7688" max="7688" width="15.85546875" style="11" customWidth="1"/>
    <col min="7689" max="7689" width="13.5703125" style="11" customWidth="1"/>
    <col min="7690" max="7690" width="16" style="11" customWidth="1"/>
    <col min="7691" max="7691" width="7.42578125" style="11" customWidth="1"/>
    <col min="7692" max="7692" width="15.5703125" style="11" customWidth="1"/>
    <col min="7693" max="7693" width="2.140625" style="11" customWidth="1"/>
    <col min="7694" max="7695" width="12.42578125" style="11" bestFit="1" customWidth="1"/>
    <col min="7696" max="7696" width="14.5703125" style="11" bestFit="1" customWidth="1"/>
    <col min="7697" max="7697" width="12.5703125" style="11" bestFit="1" customWidth="1"/>
    <col min="7698" max="7698" width="10.140625" style="11" bestFit="1" customWidth="1"/>
    <col min="7699" max="7699" width="14.85546875" style="11" customWidth="1"/>
    <col min="7700" max="7700" width="14.42578125" style="11" customWidth="1"/>
    <col min="7701" max="7701" width="12.42578125" style="11" customWidth="1"/>
    <col min="7702" max="7702" width="2.140625" style="11" customWidth="1"/>
    <col min="7703" max="7936" width="9.140625" style="11"/>
    <col min="7937" max="7937" width="2.140625" style="11" customWidth="1"/>
    <col min="7938" max="7938" width="6" style="11" customWidth="1"/>
    <col min="7939" max="7939" width="17.42578125" style="11" customWidth="1"/>
    <col min="7940" max="7940" width="2.140625" style="11" customWidth="1"/>
    <col min="7941" max="7941" width="13.42578125" style="11" customWidth="1"/>
    <col min="7942" max="7942" width="9.42578125" style="11" customWidth="1"/>
    <col min="7943" max="7943" width="13.5703125" style="11" customWidth="1"/>
    <col min="7944" max="7944" width="15.85546875" style="11" customWidth="1"/>
    <col min="7945" max="7945" width="13.5703125" style="11" customWidth="1"/>
    <col min="7946" max="7946" width="16" style="11" customWidth="1"/>
    <col min="7947" max="7947" width="7.42578125" style="11" customWidth="1"/>
    <col min="7948" max="7948" width="15.5703125" style="11" customWidth="1"/>
    <col min="7949" max="7949" width="2.140625" style="11" customWidth="1"/>
    <col min="7950" max="7951" width="12.42578125" style="11" bestFit="1" customWidth="1"/>
    <col min="7952" max="7952" width="14.5703125" style="11" bestFit="1" customWidth="1"/>
    <col min="7953" max="7953" width="12.5703125" style="11" bestFit="1" customWidth="1"/>
    <col min="7954" max="7954" width="10.140625" style="11" bestFit="1" customWidth="1"/>
    <col min="7955" max="7955" width="14.85546875" style="11" customWidth="1"/>
    <col min="7956" max="7956" width="14.42578125" style="11" customWidth="1"/>
    <col min="7957" max="7957" width="12.42578125" style="11" customWidth="1"/>
    <col min="7958" max="7958" width="2.140625" style="11" customWidth="1"/>
    <col min="7959" max="8192" width="9.140625" style="11"/>
    <col min="8193" max="8193" width="2.140625" style="11" customWidth="1"/>
    <col min="8194" max="8194" width="6" style="11" customWidth="1"/>
    <col min="8195" max="8195" width="17.42578125" style="11" customWidth="1"/>
    <col min="8196" max="8196" width="2.140625" style="11" customWidth="1"/>
    <col min="8197" max="8197" width="13.42578125" style="11" customWidth="1"/>
    <col min="8198" max="8198" width="9.42578125" style="11" customWidth="1"/>
    <col min="8199" max="8199" width="13.5703125" style="11" customWidth="1"/>
    <col min="8200" max="8200" width="15.85546875" style="11" customWidth="1"/>
    <col min="8201" max="8201" width="13.5703125" style="11" customWidth="1"/>
    <col min="8202" max="8202" width="16" style="11" customWidth="1"/>
    <col min="8203" max="8203" width="7.42578125" style="11" customWidth="1"/>
    <col min="8204" max="8204" width="15.5703125" style="11" customWidth="1"/>
    <col min="8205" max="8205" width="2.140625" style="11" customWidth="1"/>
    <col min="8206" max="8207" width="12.42578125" style="11" bestFit="1" customWidth="1"/>
    <col min="8208" max="8208" width="14.5703125" style="11" bestFit="1" customWidth="1"/>
    <col min="8209" max="8209" width="12.5703125" style="11" bestFit="1" customWidth="1"/>
    <col min="8210" max="8210" width="10.140625" style="11" bestFit="1" customWidth="1"/>
    <col min="8211" max="8211" width="14.85546875" style="11" customWidth="1"/>
    <col min="8212" max="8212" width="14.42578125" style="11" customWidth="1"/>
    <col min="8213" max="8213" width="12.42578125" style="11" customWidth="1"/>
    <col min="8214" max="8214" width="2.140625" style="11" customWidth="1"/>
    <col min="8215" max="8448" width="9.140625" style="11"/>
    <col min="8449" max="8449" width="2.140625" style="11" customWidth="1"/>
    <col min="8450" max="8450" width="6" style="11" customWidth="1"/>
    <col min="8451" max="8451" width="17.42578125" style="11" customWidth="1"/>
    <col min="8452" max="8452" width="2.140625" style="11" customWidth="1"/>
    <col min="8453" max="8453" width="13.42578125" style="11" customWidth="1"/>
    <col min="8454" max="8454" width="9.42578125" style="11" customWidth="1"/>
    <col min="8455" max="8455" width="13.5703125" style="11" customWidth="1"/>
    <col min="8456" max="8456" width="15.85546875" style="11" customWidth="1"/>
    <col min="8457" max="8457" width="13.5703125" style="11" customWidth="1"/>
    <col min="8458" max="8458" width="16" style="11" customWidth="1"/>
    <col min="8459" max="8459" width="7.42578125" style="11" customWidth="1"/>
    <col min="8460" max="8460" width="15.5703125" style="11" customWidth="1"/>
    <col min="8461" max="8461" width="2.140625" style="11" customWidth="1"/>
    <col min="8462" max="8463" width="12.42578125" style="11" bestFit="1" customWidth="1"/>
    <col min="8464" max="8464" width="14.5703125" style="11" bestFit="1" customWidth="1"/>
    <col min="8465" max="8465" width="12.5703125" style="11" bestFit="1" customWidth="1"/>
    <col min="8466" max="8466" width="10.140625" style="11" bestFit="1" customWidth="1"/>
    <col min="8467" max="8467" width="14.85546875" style="11" customWidth="1"/>
    <col min="8468" max="8468" width="14.42578125" style="11" customWidth="1"/>
    <col min="8469" max="8469" width="12.42578125" style="11" customWidth="1"/>
    <col min="8470" max="8470" width="2.140625" style="11" customWidth="1"/>
    <col min="8471" max="8704" width="9.140625" style="11"/>
    <col min="8705" max="8705" width="2.140625" style="11" customWidth="1"/>
    <col min="8706" max="8706" width="6" style="11" customWidth="1"/>
    <col min="8707" max="8707" width="17.42578125" style="11" customWidth="1"/>
    <col min="8708" max="8708" width="2.140625" style="11" customWidth="1"/>
    <col min="8709" max="8709" width="13.42578125" style="11" customWidth="1"/>
    <col min="8710" max="8710" width="9.42578125" style="11" customWidth="1"/>
    <col min="8711" max="8711" width="13.5703125" style="11" customWidth="1"/>
    <col min="8712" max="8712" width="15.85546875" style="11" customWidth="1"/>
    <col min="8713" max="8713" width="13.5703125" style="11" customWidth="1"/>
    <col min="8714" max="8714" width="16" style="11" customWidth="1"/>
    <col min="8715" max="8715" width="7.42578125" style="11" customWidth="1"/>
    <col min="8716" max="8716" width="15.5703125" style="11" customWidth="1"/>
    <col min="8717" max="8717" width="2.140625" style="11" customWidth="1"/>
    <col min="8718" max="8719" width="12.42578125" style="11" bestFit="1" customWidth="1"/>
    <col min="8720" max="8720" width="14.5703125" style="11" bestFit="1" customWidth="1"/>
    <col min="8721" max="8721" width="12.5703125" style="11" bestFit="1" customWidth="1"/>
    <col min="8722" max="8722" width="10.140625" style="11" bestFit="1" customWidth="1"/>
    <col min="8723" max="8723" width="14.85546875" style="11" customWidth="1"/>
    <col min="8724" max="8724" width="14.42578125" style="11" customWidth="1"/>
    <col min="8725" max="8725" width="12.42578125" style="11" customWidth="1"/>
    <col min="8726" max="8726" width="2.140625" style="11" customWidth="1"/>
    <col min="8727" max="8960" width="9.140625" style="11"/>
    <col min="8961" max="8961" width="2.140625" style="11" customWidth="1"/>
    <col min="8962" max="8962" width="6" style="11" customWidth="1"/>
    <col min="8963" max="8963" width="17.42578125" style="11" customWidth="1"/>
    <col min="8964" max="8964" width="2.140625" style="11" customWidth="1"/>
    <col min="8965" max="8965" width="13.42578125" style="11" customWidth="1"/>
    <col min="8966" max="8966" width="9.42578125" style="11" customWidth="1"/>
    <col min="8967" max="8967" width="13.5703125" style="11" customWidth="1"/>
    <col min="8968" max="8968" width="15.85546875" style="11" customWidth="1"/>
    <col min="8969" max="8969" width="13.5703125" style="11" customWidth="1"/>
    <col min="8970" max="8970" width="16" style="11" customWidth="1"/>
    <col min="8971" max="8971" width="7.42578125" style="11" customWidth="1"/>
    <col min="8972" max="8972" width="15.5703125" style="11" customWidth="1"/>
    <col min="8973" max="8973" width="2.140625" style="11" customWidth="1"/>
    <col min="8974" max="8975" width="12.42578125" style="11" bestFit="1" customWidth="1"/>
    <col min="8976" max="8976" width="14.5703125" style="11" bestFit="1" customWidth="1"/>
    <col min="8977" max="8977" width="12.5703125" style="11" bestFit="1" customWidth="1"/>
    <col min="8978" max="8978" width="10.140625" style="11" bestFit="1" customWidth="1"/>
    <col min="8979" max="8979" width="14.85546875" style="11" customWidth="1"/>
    <col min="8980" max="8980" width="14.42578125" style="11" customWidth="1"/>
    <col min="8981" max="8981" width="12.42578125" style="11" customWidth="1"/>
    <col min="8982" max="8982" width="2.140625" style="11" customWidth="1"/>
    <col min="8983" max="9216" width="9.140625" style="11"/>
    <col min="9217" max="9217" width="2.140625" style="11" customWidth="1"/>
    <col min="9218" max="9218" width="6" style="11" customWidth="1"/>
    <col min="9219" max="9219" width="17.42578125" style="11" customWidth="1"/>
    <col min="9220" max="9220" width="2.140625" style="11" customWidth="1"/>
    <col min="9221" max="9221" width="13.42578125" style="11" customWidth="1"/>
    <col min="9222" max="9222" width="9.42578125" style="11" customWidth="1"/>
    <col min="9223" max="9223" width="13.5703125" style="11" customWidth="1"/>
    <col min="9224" max="9224" width="15.85546875" style="11" customWidth="1"/>
    <col min="9225" max="9225" width="13.5703125" style="11" customWidth="1"/>
    <col min="9226" max="9226" width="16" style="11" customWidth="1"/>
    <col min="9227" max="9227" width="7.42578125" style="11" customWidth="1"/>
    <col min="9228" max="9228" width="15.5703125" style="11" customWidth="1"/>
    <col min="9229" max="9229" width="2.140625" style="11" customWidth="1"/>
    <col min="9230" max="9231" width="12.42578125" style="11" bestFit="1" customWidth="1"/>
    <col min="9232" max="9232" width="14.5703125" style="11" bestFit="1" customWidth="1"/>
    <col min="9233" max="9233" width="12.5703125" style="11" bestFit="1" customWidth="1"/>
    <col min="9234" max="9234" width="10.140625" style="11" bestFit="1" customWidth="1"/>
    <col min="9235" max="9235" width="14.85546875" style="11" customWidth="1"/>
    <col min="9236" max="9236" width="14.42578125" style="11" customWidth="1"/>
    <col min="9237" max="9237" width="12.42578125" style="11" customWidth="1"/>
    <col min="9238" max="9238" width="2.140625" style="11" customWidth="1"/>
    <col min="9239" max="9472" width="9.140625" style="11"/>
    <col min="9473" max="9473" width="2.140625" style="11" customWidth="1"/>
    <col min="9474" max="9474" width="6" style="11" customWidth="1"/>
    <col min="9475" max="9475" width="17.42578125" style="11" customWidth="1"/>
    <col min="9476" max="9476" width="2.140625" style="11" customWidth="1"/>
    <col min="9477" max="9477" width="13.42578125" style="11" customWidth="1"/>
    <col min="9478" max="9478" width="9.42578125" style="11" customWidth="1"/>
    <col min="9479" max="9479" width="13.5703125" style="11" customWidth="1"/>
    <col min="9480" max="9480" width="15.85546875" style="11" customWidth="1"/>
    <col min="9481" max="9481" width="13.5703125" style="11" customWidth="1"/>
    <col min="9482" max="9482" width="16" style="11" customWidth="1"/>
    <col min="9483" max="9483" width="7.42578125" style="11" customWidth="1"/>
    <col min="9484" max="9484" width="15.5703125" style="11" customWidth="1"/>
    <col min="9485" max="9485" width="2.140625" style="11" customWidth="1"/>
    <col min="9486" max="9487" width="12.42578125" style="11" bestFit="1" customWidth="1"/>
    <col min="9488" max="9488" width="14.5703125" style="11" bestFit="1" customWidth="1"/>
    <col min="9489" max="9489" width="12.5703125" style="11" bestFit="1" customWidth="1"/>
    <col min="9490" max="9490" width="10.140625" style="11" bestFit="1" customWidth="1"/>
    <col min="9491" max="9491" width="14.85546875" style="11" customWidth="1"/>
    <col min="9492" max="9492" width="14.42578125" style="11" customWidth="1"/>
    <col min="9493" max="9493" width="12.42578125" style="11" customWidth="1"/>
    <col min="9494" max="9494" width="2.140625" style="11" customWidth="1"/>
    <col min="9495" max="9728" width="9.140625" style="11"/>
    <col min="9729" max="9729" width="2.140625" style="11" customWidth="1"/>
    <col min="9730" max="9730" width="6" style="11" customWidth="1"/>
    <col min="9731" max="9731" width="17.42578125" style="11" customWidth="1"/>
    <col min="9732" max="9732" width="2.140625" style="11" customWidth="1"/>
    <col min="9733" max="9733" width="13.42578125" style="11" customWidth="1"/>
    <col min="9734" max="9734" width="9.42578125" style="11" customWidth="1"/>
    <col min="9735" max="9735" width="13.5703125" style="11" customWidth="1"/>
    <col min="9736" max="9736" width="15.85546875" style="11" customWidth="1"/>
    <col min="9737" max="9737" width="13.5703125" style="11" customWidth="1"/>
    <col min="9738" max="9738" width="16" style="11" customWidth="1"/>
    <col min="9739" max="9739" width="7.42578125" style="11" customWidth="1"/>
    <col min="9740" max="9740" width="15.5703125" style="11" customWidth="1"/>
    <col min="9741" max="9741" width="2.140625" style="11" customWidth="1"/>
    <col min="9742" max="9743" width="12.42578125" style="11" bestFit="1" customWidth="1"/>
    <col min="9744" max="9744" width="14.5703125" style="11" bestFit="1" customWidth="1"/>
    <col min="9745" max="9745" width="12.5703125" style="11" bestFit="1" customWidth="1"/>
    <col min="9746" max="9746" width="10.140625" style="11" bestFit="1" customWidth="1"/>
    <col min="9747" max="9747" width="14.85546875" style="11" customWidth="1"/>
    <col min="9748" max="9748" width="14.42578125" style="11" customWidth="1"/>
    <col min="9749" max="9749" width="12.42578125" style="11" customWidth="1"/>
    <col min="9750" max="9750" width="2.140625" style="11" customWidth="1"/>
    <col min="9751" max="9984" width="9.140625" style="11"/>
    <col min="9985" max="9985" width="2.140625" style="11" customWidth="1"/>
    <col min="9986" max="9986" width="6" style="11" customWidth="1"/>
    <col min="9987" max="9987" width="17.42578125" style="11" customWidth="1"/>
    <col min="9988" max="9988" width="2.140625" style="11" customWidth="1"/>
    <col min="9989" max="9989" width="13.42578125" style="11" customWidth="1"/>
    <col min="9990" max="9990" width="9.42578125" style="11" customWidth="1"/>
    <col min="9991" max="9991" width="13.5703125" style="11" customWidth="1"/>
    <col min="9992" max="9992" width="15.85546875" style="11" customWidth="1"/>
    <col min="9993" max="9993" width="13.5703125" style="11" customWidth="1"/>
    <col min="9994" max="9994" width="16" style="11" customWidth="1"/>
    <col min="9995" max="9995" width="7.42578125" style="11" customWidth="1"/>
    <col min="9996" max="9996" width="15.5703125" style="11" customWidth="1"/>
    <col min="9997" max="9997" width="2.140625" style="11" customWidth="1"/>
    <col min="9998" max="9999" width="12.42578125" style="11" bestFit="1" customWidth="1"/>
    <col min="10000" max="10000" width="14.5703125" style="11" bestFit="1" customWidth="1"/>
    <col min="10001" max="10001" width="12.5703125" style="11" bestFit="1" customWidth="1"/>
    <col min="10002" max="10002" width="10.140625" style="11" bestFit="1" customWidth="1"/>
    <col min="10003" max="10003" width="14.85546875" style="11" customWidth="1"/>
    <col min="10004" max="10004" width="14.42578125" style="11" customWidth="1"/>
    <col min="10005" max="10005" width="12.42578125" style="11" customWidth="1"/>
    <col min="10006" max="10006" width="2.140625" style="11" customWidth="1"/>
    <col min="10007" max="10240" width="9.140625" style="11"/>
    <col min="10241" max="10241" width="2.140625" style="11" customWidth="1"/>
    <col min="10242" max="10242" width="6" style="11" customWidth="1"/>
    <col min="10243" max="10243" width="17.42578125" style="11" customWidth="1"/>
    <col min="10244" max="10244" width="2.140625" style="11" customWidth="1"/>
    <col min="10245" max="10245" width="13.42578125" style="11" customWidth="1"/>
    <col min="10246" max="10246" width="9.42578125" style="11" customWidth="1"/>
    <col min="10247" max="10247" width="13.5703125" style="11" customWidth="1"/>
    <col min="10248" max="10248" width="15.85546875" style="11" customWidth="1"/>
    <col min="10249" max="10249" width="13.5703125" style="11" customWidth="1"/>
    <col min="10250" max="10250" width="16" style="11" customWidth="1"/>
    <col min="10251" max="10251" width="7.42578125" style="11" customWidth="1"/>
    <col min="10252" max="10252" width="15.5703125" style="11" customWidth="1"/>
    <col min="10253" max="10253" width="2.140625" style="11" customWidth="1"/>
    <col min="10254" max="10255" width="12.42578125" style="11" bestFit="1" customWidth="1"/>
    <col min="10256" max="10256" width="14.5703125" style="11" bestFit="1" customWidth="1"/>
    <col min="10257" max="10257" width="12.5703125" style="11" bestFit="1" customWidth="1"/>
    <col min="10258" max="10258" width="10.140625" style="11" bestFit="1" customWidth="1"/>
    <col min="10259" max="10259" width="14.85546875" style="11" customWidth="1"/>
    <col min="10260" max="10260" width="14.42578125" style="11" customWidth="1"/>
    <col min="10261" max="10261" width="12.42578125" style="11" customWidth="1"/>
    <col min="10262" max="10262" width="2.140625" style="11" customWidth="1"/>
    <col min="10263" max="10496" width="9.140625" style="11"/>
    <col min="10497" max="10497" width="2.140625" style="11" customWidth="1"/>
    <col min="10498" max="10498" width="6" style="11" customWidth="1"/>
    <col min="10499" max="10499" width="17.42578125" style="11" customWidth="1"/>
    <col min="10500" max="10500" width="2.140625" style="11" customWidth="1"/>
    <col min="10501" max="10501" width="13.42578125" style="11" customWidth="1"/>
    <col min="10502" max="10502" width="9.42578125" style="11" customWidth="1"/>
    <col min="10503" max="10503" width="13.5703125" style="11" customWidth="1"/>
    <col min="10504" max="10504" width="15.85546875" style="11" customWidth="1"/>
    <col min="10505" max="10505" width="13.5703125" style="11" customWidth="1"/>
    <col min="10506" max="10506" width="16" style="11" customWidth="1"/>
    <col min="10507" max="10507" width="7.42578125" style="11" customWidth="1"/>
    <col min="10508" max="10508" width="15.5703125" style="11" customWidth="1"/>
    <col min="10509" max="10509" width="2.140625" style="11" customWidth="1"/>
    <col min="10510" max="10511" width="12.42578125" style="11" bestFit="1" customWidth="1"/>
    <col min="10512" max="10512" width="14.5703125" style="11" bestFit="1" customWidth="1"/>
    <col min="10513" max="10513" width="12.5703125" style="11" bestFit="1" customWidth="1"/>
    <col min="10514" max="10514" width="10.140625" style="11" bestFit="1" customWidth="1"/>
    <col min="10515" max="10515" width="14.85546875" style="11" customWidth="1"/>
    <col min="10516" max="10516" width="14.42578125" style="11" customWidth="1"/>
    <col min="10517" max="10517" width="12.42578125" style="11" customWidth="1"/>
    <col min="10518" max="10518" width="2.140625" style="11" customWidth="1"/>
    <col min="10519" max="10752" width="9.140625" style="11"/>
    <col min="10753" max="10753" width="2.140625" style="11" customWidth="1"/>
    <col min="10754" max="10754" width="6" style="11" customWidth="1"/>
    <col min="10755" max="10755" width="17.42578125" style="11" customWidth="1"/>
    <col min="10756" max="10756" width="2.140625" style="11" customWidth="1"/>
    <col min="10757" max="10757" width="13.42578125" style="11" customWidth="1"/>
    <col min="10758" max="10758" width="9.42578125" style="11" customWidth="1"/>
    <col min="10759" max="10759" width="13.5703125" style="11" customWidth="1"/>
    <col min="10760" max="10760" width="15.85546875" style="11" customWidth="1"/>
    <col min="10761" max="10761" width="13.5703125" style="11" customWidth="1"/>
    <col min="10762" max="10762" width="16" style="11" customWidth="1"/>
    <col min="10763" max="10763" width="7.42578125" style="11" customWidth="1"/>
    <col min="10764" max="10764" width="15.5703125" style="11" customWidth="1"/>
    <col min="10765" max="10765" width="2.140625" style="11" customWidth="1"/>
    <col min="10766" max="10767" width="12.42578125" style="11" bestFit="1" customWidth="1"/>
    <col min="10768" max="10768" width="14.5703125" style="11" bestFit="1" customWidth="1"/>
    <col min="10769" max="10769" width="12.5703125" style="11" bestFit="1" customWidth="1"/>
    <col min="10770" max="10770" width="10.140625" style="11" bestFit="1" customWidth="1"/>
    <col min="10771" max="10771" width="14.85546875" style="11" customWidth="1"/>
    <col min="10772" max="10772" width="14.42578125" style="11" customWidth="1"/>
    <col min="10773" max="10773" width="12.42578125" style="11" customWidth="1"/>
    <col min="10774" max="10774" width="2.140625" style="11" customWidth="1"/>
    <col min="10775" max="11008" width="9.140625" style="11"/>
    <col min="11009" max="11009" width="2.140625" style="11" customWidth="1"/>
    <col min="11010" max="11010" width="6" style="11" customWidth="1"/>
    <col min="11011" max="11011" width="17.42578125" style="11" customWidth="1"/>
    <col min="11012" max="11012" width="2.140625" style="11" customWidth="1"/>
    <col min="11013" max="11013" width="13.42578125" style="11" customWidth="1"/>
    <col min="11014" max="11014" width="9.42578125" style="11" customWidth="1"/>
    <col min="11015" max="11015" width="13.5703125" style="11" customWidth="1"/>
    <col min="11016" max="11016" width="15.85546875" style="11" customWidth="1"/>
    <col min="11017" max="11017" width="13.5703125" style="11" customWidth="1"/>
    <col min="11018" max="11018" width="16" style="11" customWidth="1"/>
    <col min="11019" max="11019" width="7.42578125" style="11" customWidth="1"/>
    <col min="11020" max="11020" width="15.5703125" style="11" customWidth="1"/>
    <col min="11021" max="11021" width="2.140625" style="11" customWidth="1"/>
    <col min="11022" max="11023" width="12.42578125" style="11" bestFit="1" customWidth="1"/>
    <col min="11024" max="11024" width="14.5703125" style="11" bestFit="1" customWidth="1"/>
    <col min="11025" max="11025" width="12.5703125" style="11" bestFit="1" customWidth="1"/>
    <col min="11026" max="11026" width="10.140625" style="11" bestFit="1" customWidth="1"/>
    <col min="11027" max="11027" width="14.85546875" style="11" customWidth="1"/>
    <col min="11028" max="11028" width="14.42578125" style="11" customWidth="1"/>
    <col min="11029" max="11029" width="12.42578125" style="11" customWidth="1"/>
    <col min="11030" max="11030" width="2.140625" style="11" customWidth="1"/>
    <col min="11031" max="11264" width="9.140625" style="11"/>
    <col min="11265" max="11265" width="2.140625" style="11" customWidth="1"/>
    <col min="11266" max="11266" width="6" style="11" customWidth="1"/>
    <col min="11267" max="11267" width="17.42578125" style="11" customWidth="1"/>
    <col min="11268" max="11268" width="2.140625" style="11" customWidth="1"/>
    <col min="11269" max="11269" width="13.42578125" style="11" customWidth="1"/>
    <col min="11270" max="11270" width="9.42578125" style="11" customWidth="1"/>
    <col min="11271" max="11271" width="13.5703125" style="11" customWidth="1"/>
    <col min="11272" max="11272" width="15.85546875" style="11" customWidth="1"/>
    <col min="11273" max="11273" width="13.5703125" style="11" customWidth="1"/>
    <col min="11274" max="11274" width="16" style="11" customWidth="1"/>
    <col min="11275" max="11275" width="7.42578125" style="11" customWidth="1"/>
    <col min="11276" max="11276" width="15.5703125" style="11" customWidth="1"/>
    <col min="11277" max="11277" width="2.140625" style="11" customWidth="1"/>
    <col min="11278" max="11279" width="12.42578125" style="11" bestFit="1" customWidth="1"/>
    <col min="11280" max="11280" width="14.5703125" style="11" bestFit="1" customWidth="1"/>
    <col min="11281" max="11281" width="12.5703125" style="11" bestFit="1" customWidth="1"/>
    <col min="11282" max="11282" width="10.140625" style="11" bestFit="1" customWidth="1"/>
    <col min="11283" max="11283" width="14.85546875" style="11" customWidth="1"/>
    <col min="11284" max="11284" width="14.42578125" style="11" customWidth="1"/>
    <col min="11285" max="11285" width="12.42578125" style="11" customWidth="1"/>
    <col min="11286" max="11286" width="2.140625" style="11" customWidth="1"/>
    <col min="11287" max="11520" width="9.140625" style="11"/>
    <col min="11521" max="11521" width="2.140625" style="11" customWidth="1"/>
    <col min="11522" max="11522" width="6" style="11" customWidth="1"/>
    <col min="11523" max="11523" width="17.42578125" style="11" customWidth="1"/>
    <col min="11524" max="11524" width="2.140625" style="11" customWidth="1"/>
    <col min="11525" max="11525" width="13.42578125" style="11" customWidth="1"/>
    <col min="11526" max="11526" width="9.42578125" style="11" customWidth="1"/>
    <col min="11527" max="11527" width="13.5703125" style="11" customWidth="1"/>
    <col min="11528" max="11528" width="15.85546875" style="11" customWidth="1"/>
    <col min="11529" max="11529" width="13.5703125" style="11" customWidth="1"/>
    <col min="11530" max="11530" width="16" style="11" customWidth="1"/>
    <col min="11531" max="11531" width="7.42578125" style="11" customWidth="1"/>
    <col min="11532" max="11532" width="15.5703125" style="11" customWidth="1"/>
    <col min="11533" max="11533" width="2.140625" style="11" customWidth="1"/>
    <col min="11534" max="11535" width="12.42578125" style="11" bestFit="1" customWidth="1"/>
    <col min="11536" max="11536" width="14.5703125" style="11" bestFit="1" customWidth="1"/>
    <col min="11537" max="11537" width="12.5703125" style="11" bestFit="1" customWidth="1"/>
    <col min="11538" max="11538" width="10.140625" style="11" bestFit="1" customWidth="1"/>
    <col min="11539" max="11539" width="14.85546875" style="11" customWidth="1"/>
    <col min="11540" max="11540" width="14.42578125" style="11" customWidth="1"/>
    <col min="11541" max="11541" width="12.42578125" style="11" customWidth="1"/>
    <col min="11542" max="11542" width="2.140625" style="11" customWidth="1"/>
    <col min="11543" max="11776" width="9.140625" style="11"/>
    <col min="11777" max="11777" width="2.140625" style="11" customWidth="1"/>
    <col min="11778" max="11778" width="6" style="11" customWidth="1"/>
    <col min="11779" max="11779" width="17.42578125" style="11" customWidth="1"/>
    <col min="11780" max="11780" width="2.140625" style="11" customWidth="1"/>
    <col min="11781" max="11781" width="13.42578125" style="11" customWidth="1"/>
    <col min="11782" max="11782" width="9.42578125" style="11" customWidth="1"/>
    <col min="11783" max="11783" width="13.5703125" style="11" customWidth="1"/>
    <col min="11784" max="11784" width="15.85546875" style="11" customWidth="1"/>
    <col min="11785" max="11785" width="13.5703125" style="11" customWidth="1"/>
    <col min="11786" max="11786" width="16" style="11" customWidth="1"/>
    <col min="11787" max="11787" width="7.42578125" style="11" customWidth="1"/>
    <col min="11788" max="11788" width="15.5703125" style="11" customWidth="1"/>
    <col min="11789" max="11789" width="2.140625" style="11" customWidth="1"/>
    <col min="11790" max="11791" width="12.42578125" style="11" bestFit="1" customWidth="1"/>
    <col min="11792" max="11792" width="14.5703125" style="11" bestFit="1" customWidth="1"/>
    <col min="11793" max="11793" width="12.5703125" style="11" bestFit="1" customWidth="1"/>
    <col min="11794" max="11794" width="10.140625" style="11" bestFit="1" customWidth="1"/>
    <col min="11795" max="11795" width="14.85546875" style="11" customWidth="1"/>
    <col min="11796" max="11796" width="14.42578125" style="11" customWidth="1"/>
    <col min="11797" max="11797" width="12.42578125" style="11" customWidth="1"/>
    <col min="11798" max="11798" width="2.140625" style="11" customWidth="1"/>
    <col min="11799" max="12032" width="9.140625" style="11"/>
    <col min="12033" max="12033" width="2.140625" style="11" customWidth="1"/>
    <col min="12034" max="12034" width="6" style="11" customWidth="1"/>
    <col min="12035" max="12035" width="17.42578125" style="11" customWidth="1"/>
    <col min="12036" max="12036" width="2.140625" style="11" customWidth="1"/>
    <col min="12037" max="12037" width="13.42578125" style="11" customWidth="1"/>
    <col min="12038" max="12038" width="9.42578125" style="11" customWidth="1"/>
    <col min="12039" max="12039" width="13.5703125" style="11" customWidth="1"/>
    <col min="12040" max="12040" width="15.85546875" style="11" customWidth="1"/>
    <col min="12041" max="12041" width="13.5703125" style="11" customWidth="1"/>
    <col min="12042" max="12042" width="16" style="11" customWidth="1"/>
    <col min="12043" max="12043" width="7.42578125" style="11" customWidth="1"/>
    <col min="12044" max="12044" width="15.5703125" style="11" customWidth="1"/>
    <col min="12045" max="12045" width="2.140625" style="11" customWidth="1"/>
    <col min="12046" max="12047" width="12.42578125" style="11" bestFit="1" customWidth="1"/>
    <col min="12048" max="12048" width="14.5703125" style="11" bestFit="1" customWidth="1"/>
    <col min="12049" max="12049" width="12.5703125" style="11" bestFit="1" customWidth="1"/>
    <col min="12050" max="12050" width="10.140625" style="11" bestFit="1" customWidth="1"/>
    <col min="12051" max="12051" width="14.85546875" style="11" customWidth="1"/>
    <col min="12052" max="12052" width="14.42578125" style="11" customWidth="1"/>
    <col min="12053" max="12053" width="12.42578125" style="11" customWidth="1"/>
    <col min="12054" max="12054" width="2.140625" style="11" customWidth="1"/>
    <col min="12055" max="12288" width="9.140625" style="11"/>
    <col min="12289" max="12289" width="2.140625" style="11" customWidth="1"/>
    <col min="12290" max="12290" width="6" style="11" customWidth="1"/>
    <col min="12291" max="12291" width="17.42578125" style="11" customWidth="1"/>
    <col min="12292" max="12292" width="2.140625" style="11" customWidth="1"/>
    <col min="12293" max="12293" width="13.42578125" style="11" customWidth="1"/>
    <col min="12294" max="12294" width="9.42578125" style="11" customWidth="1"/>
    <col min="12295" max="12295" width="13.5703125" style="11" customWidth="1"/>
    <col min="12296" max="12296" width="15.85546875" style="11" customWidth="1"/>
    <col min="12297" max="12297" width="13.5703125" style="11" customWidth="1"/>
    <col min="12298" max="12298" width="16" style="11" customWidth="1"/>
    <col min="12299" max="12299" width="7.42578125" style="11" customWidth="1"/>
    <col min="12300" max="12300" width="15.5703125" style="11" customWidth="1"/>
    <col min="12301" max="12301" width="2.140625" style="11" customWidth="1"/>
    <col min="12302" max="12303" width="12.42578125" style="11" bestFit="1" customWidth="1"/>
    <col min="12304" max="12304" width="14.5703125" style="11" bestFit="1" customWidth="1"/>
    <col min="12305" max="12305" width="12.5703125" style="11" bestFit="1" customWidth="1"/>
    <col min="12306" max="12306" width="10.140625" style="11" bestFit="1" customWidth="1"/>
    <col min="12307" max="12307" width="14.85546875" style="11" customWidth="1"/>
    <col min="12308" max="12308" width="14.42578125" style="11" customWidth="1"/>
    <col min="12309" max="12309" width="12.42578125" style="11" customWidth="1"/>
    <col min="12310" max="12310" width="2.140625" style="11" customWidth="1"/>
    <col min="12311" max="12544" width="9.140625" style="11"/>
    <col min="12545" max="12545" width="2.140625" style="11" customWidth="1"/>
    <col min="12546" max="12546" width="6" style="11" customWidth="1"/>
    <col min="12547" max="12547" width="17.42578125" style="11" customWidth="1"/>
    <col min="12548" max="12548" width="2.140625" style="11" customWidth="1"/>
    <col min="12549" max="12549" width="13.42578125" style="11" customWidth="1"/>
    <col min="12550" max="12550" width="9.42578125" style="11" customWidth="1"/>
    <col min="12551" max="12551" width="13.5703125" style="11" customWidth="1"/>
    <col min="12552" max="12552" width="15.85546875" style="11" customWidth="1"/>
    <col min="12553" max="12553" width="13.5703125" style="11" customWidth="1"/>
    <col min="12554" max="12554" width="16" style="11" customWidth="1"/>
    <col min="12555" max="12555" width="7.42578125" style="11" customWidth="1"/>
    <col min="12556" max="12556" width="15.5703125" style="11" customWidth="1"/>
    <col min="12557" max="12557" width="2.140625" style="11" customWidth="1"/>
    <col min="12558" max="12559" width="12.42578125" style="11" bestFit="1" customWidth="1"/>
    <col min="12560" max="12560" width="14.5703125" style="11" bestFit="1" customWidth="1"/>
    <col min="12561" max="12561" width="12.5703125" style="11" bestFit="1" customWidth="1"/>
    <col min="12562" max="12562" width="10.140625" style="11" bestFit="1" customWidth="1"/>
    <col min="12563" max="12563" width="14.85546875" style="11" customWidth="1"/>
    <col min="12564" max="12564" width="14.42578125" style="11" customWidth="1"/>
    <col min="12565" max="12565" width="12.42578125" style="11" customWidth="1"/>
    <col min="12566" max="12566" width="2.140625" style="11" customWidth="1"/>
    <col min="12567" max="12800" width="9.140625" style="11"/>
    <col min="12801" max="12801" width="2.140625" style="11" customWidth="1"/>
    <col min="12802" max="12802" width="6" style="11" customWidth="1"/>
    <col min="12803" max="12803" width="17.42578125" style="11" customWidth="1"/>
    <col min="12804" max="12804" width="2.140625" style="11" customWidth="1"/>
    <col min="12805" max="12805" width="13.42578125" style="11" customWidth="1"/>
    <col min="12806" max="12806" width="9.42578125" style="11" customWidth="1"/>
    <col min="12807" max="12807" width="13.5703125" style="11" customWidth="1"/>
    <col min="12808" max="12808" width="15.85546875" style="11" customWidth="1"/>
    <col min="12809" max="12809" width="13.5703125" style="11" customWidth="1"/>
    <col min="12810" max="12810" width="16" style="11" customWidth="1"/>
    <col min="12811" max="12811" width="7.42578125" style="11" customWidth="1"/>
    <col min="12812" max="12812" width="15.5703125" style="11" customWidth="1"/>
    <col min="12813" max="12813" width="2.140625" style="11" customWidth="1"/>
    <col min="12814" max="12815" width="12.42578125" style="11" bestFit="1" customWidth="1"/>
    <col min="12816" max="12816" width="14.5703125" style="11" bestFit="1" customWidth="1"/>
    <col min="12817" max="12817" width="12.5703125" style="11" bestFit="1" customWidth="1"/>
    <col min="12818" max="12818" width="10.140625" style="11" bestFit="1" customWidth="1"/>
    <col min="12819" max="12819" width="14.85546875" style="11" customWidth="1"/>
    <col min="12820" max="12820" width="14.42578125" style="11" customWidth="1"/>
    <col min="12821" max="12821" width="12.42578125" style="11" customWidth="1"/>
    <col min="12822" max="12822" width="2.140625" style="11" customWidth="1"/>
    <col min="12823" max="13056" width="9.140625" style="11"/>
    <col min="13057" max="13057" width="2.140625" style="11" customWidth="1"/>
    <col min="13058" max="13058" width="6" style="11" customWidth="1"/>
    <col min="13059" max="13059" width="17.42578125" style="11" customWidth="1"/>
    <col min="13060" max="13060" width="2.140625" style="11" customWidth="1"/>
    <col min="13061" max="13061" width="13.42578125" style="11" customWidth="1"/>
    <col min="13062" max="13062" width="9.42578125" style="11" customWidth="1"/>
    <col min="13063" max="13063" width="13.5703125" style="11" customWidth="1"/>
    <col min="13064" max="13064" width="15.85546875" style="11" customWidth="1"/>
    <col min="13065" max="13065" width="13.5703125" style="11" customWidth="1"/>
    <col min="13066" max="13066" width="16" style="11" customWidth="1"/>
    <col min="13067" max="13067" width="7.42578125" style="11" customWidth="1"/>
    <col min="13068" max="13068" width="15.5703125" style="11" customWidth="1"/>
    <col min="13069" max="13069" width="2.140625" style="11" customWidth="1"/>
    <col min="13070" max="13071" width="12.42578125" style="11" bestFit="1" customWidth="1"/>
    <col min="13072" max="13072" width="14.5703125" style="11" bestFit="1" customWidth="1"/>
    <col min="13073" max="13073" width="12.5703125" style="11" bestFit="1" customWidth="1"/>
    <col min="13074" max="13074" width="10.140625" style="11" bestFit="1" customWidth="1"/>
    <col min="13075" max="13075" width="14.85546875" style="11" customWidth="1"/>
    <col min="13076" max="13076" width="14.42578125" style="11" customWidth="1"/>
    <col min="13077" max="13077" width="12.42578125" style="11" customWidth="1"/>
    <col min="13078" max="13078" width="2.140625" style="11" customWidth="1"/>
    <col min="13079" max="13312" width="9.140625" style="11"/>
    <col min="13313" max="13313" width="2.140625" style="11" customWidth="1"/>
    <col min="13314" max="13314" width="6" style="11" customWidth="1"/>
    <col min="13315" max="13315" width="17.42578125" style="11" customWidth="1"/>
    <col min="13316" max="13316" width="2.140625" style="11" customWidth="1"/>
    <col min="13317" max="13317" width="13.42578125" style="11" customWidth="1"/>
    <col min="13318" max="13318" width="9.42578125" style="11" customWidth="1"/>
    <col min="13319" max="13319" width="13.5703125" style="11" customWidth="1"/>
    <col min="13320" max="13320" width="15.85546875" style="11" customWidth="1"/>
    <col min="13321" max="13321" width="13.5703125" style="11" customWidth="1"/>
    <col min="13322" max="13322" width="16" style="11" customWidth="1"/>
    <col min="13323" max="13323" width="7.42578125" style="11" customWidth="1"/>
    <col min="13324" max="13324" width="15.5703125" style="11" customWidth="1"/>
    <col min="13325" max="13325" width="2.140625" style="11" customWidth="1"/>
    <col min="13326" max="13327" width="12.42578125" style="11" bestFit="1" customWidth="1"/>
    <col min="13328" max="13328" width="14.5703125" style="11" bestFit="1" customWidth="1"/>
    <col min="13329" max="13329" width="12.5703125" style="11" bestFit="1" customWidth="1"/>
    <col min="13330" max="13330" width="10.140625" style="11" bestFit="1" customWidth="1"/>
    <col min="13331" max="13331" width="14.85546875" style="11" customWidth="1"/>
    <col min="13332" max="13332" width="14.42578125" style="11" customWidth="1"/>
    <col min="13333" max="13333" width="12.42578125" style="11" customWidth="1"/>
    <col min="13334" max="13334" width="2.140625" style="11" customWidth="1"/>
    <col min="13335" max="13568" width="9.140625" style="11"/>
    <col min="13569" max="13569" width="2.140625" style="11" customWidth="1"/>
    <col min="13570" max="13570" width="6" style="11" customWidth="1"/>
    <col min="13571" max="13571" width="17.42578125" style="11" customWidth="1"/>
    <col min="13572" max="13572" width="2.140625" style="11" customWidth="1"/>
    <col min="13573" max="13573" width="13.42578125" style="11" customWidth="1"/>
    <col min="13574" max="13574" width="9.42578125" style="11" customWidth="1"/>
    <col min="13575" max="13575" width="13.5703125" style="11" customWidth="1"/>
    <col min="13576" max="13576" width="15.85546875" style="11" customWidth="1"/>
    <col min="13577" max="13577" width="13.5703125" style="11" customWidth="1"/>
    <col min="13578" max="13578" width="16" style="11" customWidth="1"/>
    <col min="13579" max="13579" width="7.42578125" style="11" customWidth="1"/>
    <col min="13580" max="13580" width="15.5703125" style="11" customWidth="1"/>
    <col min="13581" max="13581" width="2.140625" style="11" customWidth="1"/>
    <col min="13582" max="13583" width="12.42578125" style="11" bestFit="1" customWidth="1"/>
    <col min="13584" max="13584" width="14.5703125" style="11" bestFit="1" customWidth="1"/>
    <col min="13585" max="13585" width="12.5703125" style="11" bestFit="1" customWidth="1"/>
    <col min="13586" max="13586" width="10.140625" style="11" bestFit="1" customWidth="1"/>
    <col min="13587" max="13587" width="14.85546875" style="11" customWidth="1"/>
    <col min="13588" max="13588" width="14.42578125" style="11" customWidth="1"/>
    <col min="13589" max="13589" width="12.42578125" style="11" customWidth="1"/>
    <col min="13590" max="13590" width="2.140625" style="11" customWidth="1"/>
    <col min="13591" max="13824" width="9.140625" style="11"/>
    <col min="13825" max="13825" width="2.140625" style="11" customWidth="1"/>
    <col min="13826" max="13826" width="6" style="11" customWidth="1"/>
    <col min="13827" max="13827" width="17.42578125" style="11" customWidth="1"/>
    <col min="13828" max="13828" width="2.140625" style="11" customWidth="1"/>
    <col min="13829" max="13829" width="13.42578125" style="11" customWidth="1"/>
    <col min="13830" max="13830" width="9.42578125" style="11" customWidth="1"/>
    <col min="13831" max="13831" width="13.5703125" style="11" customWidth="1"/>
    <col min="13832" max="13832" width="15.85546875" style="11" customWidth="1"/>
    <col min="13833" max="13833" width="13.5703125" style="11" customWidth="1"/>
    <col min="13834" max="13834" width="16" style="11" customWidth="1"/>
    <col min="13835" max="13835" width="7.42578125" style="11" customWidth="1"/>
    <col min="13836" max="13836" width="15.5703125" style="11" customWidth="1"/>
    <col min="13837" max="13837" width="2.140625" style="11" customWidth="1"/>
    <col min="13838" max="13839" width="12.42578125" style="11" bestFit="1" customWidth="1"/>
    <col min="13840" max="13840" width="14.5703125" style="11" bestFit="1" customWidth="1"/>
    <col min="13841" max="13841" width="12.5703125" style="11" bestFit="1" customWidth="1"/>
    <col min="13842" max="13842" width="10.140625" style="11" bestFit="1" customWidth="1"/>
    <col min="13843" max="13843" width="14.85546875" style="11" customWidth="1"/>
    <col min="13844" max="13844" width="14.42578125" style="11" customWidth="1"/>
    <col min="13845" max="13845" width="12.42578125" style="11" customWidth="1"/>
    <col min="13846" max="13846" width="2.140625" style="11" customWidth="1"/>
    <col min="13847" max="14080" width="9.140625" style="11"/>
    <col min="14081" max="14081" width="2.140625" style="11" customWidth="1"/>
    <col min="14082" max="14082" width="6" style="11" customWidth="1"/>
    <col min="14083" max="14083" width="17.42578125" style="11" customWidth="1"/>
    <col min="14084" max="14084" width="2.140625" style="11" customWidth="1"/>
    <col min="14085" max="14085" width="13.42578125" style="11" customWidth="1"/>
    <col min="14086" max="14086" width="9.42578125" style="11" customWidth="1"/>
    <col min="14087" max="14087" width="13.5703125" style="11" customWidth="1"/>
    <col min="14088" max="14088" width="15.85546875" style="11" customWidth="1"/>
    <col min="14089" max="14089" width="13.5703125" style="11" customWidth="1"/>
    <col min="14090" max="14090" width="16" style="11" customWidth="1"/>
    <col min="14091" max="14091" width="7.42578125" style="11" customWidth="1"/>
    <col min="14092" max="14092" width="15.5703125" style="11" customWidth="1"/>
    <col min="14093" max="14093" width="2.140625" style="11" customWidth="1"/>
    <col min="14094" max="14095" width="12.42578125" style="11" bestFit="1" customWidth="1"/>
    <col min="14096" max="14096" width="14.5703125" style="11" bestFit="1" customWidth="1"/>
    <col min="14097" max="14097" width="12.5703125" style="11" bestFit="1" customWidth="1"/>
    <col min="14098" max="14098" width="10.140625" style="11" bestFit="1" customWidth="1"/>
    <col min="14099" max="14099" width="14.85546875" style="11" customWidth="1"/>
    <col min="14100" max="14100" width="14.42578125" style="11" customWidth="1"/>
    <col min="14101" max="14101" width="12.42578125" style="11" customWidth="1"/>
    <col min="14102" max="14102" width="2.140625" style="11" customWidth="1"/>
    <col min="14103" max="14336" width="9.140625" style="11"/>
    <col min="14337" max="14337" width="2.140625" style="11" customWidth="1"/>
    <col min="14338" max="14338" width="6" style="11" customWidth="1"/>
    <col min="14339" max="14339" width="17.42578125" style="11" customWidth="1"/>
    <col min="14340" max="14340" width="2.140625" style="11" customWidth="1"/>
    <col min="14341" max="14341" width="13.42578125" style="11" customWidth="1"/>
    <col min="14342" max="14342" width="9.42578125" style="11" customWidth="1"/>
    <col min="14343" max="14343" width="13.5703125" style="11" customWidth="1"/>
    <col min="14344" max="14344" width="15.85546875" style="11" customWidth="1"/>
    <col min="14345" max="14345" width="13.5703125" style="11" customWidth="1"/>
    <col min="14346" max="14346" width="16" style="11" customWidth="1"/>
    <col min="14347" max="14347" width="7.42578125" style="11" customWidth="1"/>
    <col min="14348" max="14348" width="15.5703125" style="11" customWidth="1"/>
    <col min="14349" max="14349" width="2.140625" style="11" customWidth="1"/>
    <col min="14350" max="14351" width="12.42578125" style="11" bestFit="1" customWidth="1"/>
    <col min="14352" max="14352" width="14.5703125" style="11" bestFit="1" customWidth="1"/>
    <col min="14353" max="14353" width="12.5703125" style="11" bestFit="1" customWidth="1"/>
    <col min="14354" max="14354" width="10.140625" style="11" bestFit="1" customWidth="1"/>
    <col min="14355" max="14355" width="14.85546875" style="11" customWidth="1"/>
    <col min="14356" max="14356" width="14.42578125" style="11" customWidth="1"/>
    <col min="14357" max="14357" width="12.42578125" style="11" customWidth="1"/>
    <col min="14358" max="14358" width="2.140625" style="11" customWidth="1"/>
    <col min="14359" max="14592" width="9.140625" style="11"/>
    <col min="14593" max="14593" width="2.140625" style="11" customWidth="1"/>
    <col min="14594" max="14594" width="6" style="11" customWidth="1"/>
    <col min="14595" max="14595" width="17.42578125" style="11" customWidth="1"/>
    <col min="14596" max="14596" width="2.140625" style="11" customWidth="1"/>
    <col min="14597" max="14597" width="13.42578125" style="11" customWidth="1"/>
    <col min="14598" max="14598" width="9.42578125" style="11" customWidth="1"/>
    <col min="14599" max="14599" width="13.5703125" style="11" customWidth="1"/>
    <col min="14600" max="14600" width="15.85546875" style="11" customWidth="1"/>
    <col min="14601" max="14601" width="13.5703125" style="11" customWidth="1"/>
    <col min="14602" max="14602" width="16" style="11" customWidth="1"/>
    <col min="14603" max="14603" width="7.42578125" style="11" customWidth="1"/>
    <col min="14604" max="14604" width="15.5703125" style="11" customWidth="1"/>
    <col min="14605" max="14605" width="2.140625" style="11" customWidth="1"/>
    <col min="14606" max="14607" width="12.42578125" style="11" bestFit="1" customWidth="1"/>
    <col min="14608" max="14608" width="14.5703125" style="11" bestFit="1" customWidth="1"/>
    <col min="14609" max="14609" width="12.5703125" style="11" bestFit="1" customWidth="1"/>
    <col min="14610" max="14610" width="10.140625" style="11" bestFit="1" customWidth="1"/>
    <col min="14611" max="14611" width="14.85546875" style="11" customWidth="1"/>
    <col min="14612" max="14612" width="14.42578125" style="11" customWidth="1"/>
    <col min="14613" max="14613" width="12.42578125" style="11" customWidth="1"/>
    <col min="14614" max="14614" width="2.140625" style="11" customWidth="1"/>
    <col min="14615" max="14848" width="9.140625" style="11"/>
    <col min="14849" max="14849" width="2.140625" style="11" customWidth="1"/>
    <col min="14850" max="14850" width="6" style="11" customWidth="1"/>
    <col min="14851" max="14851" width="17.42578125" style="11" customWidth="1"/>
    <col min="14852" max="14852" width="2.140625" style="11" customWidth="1"/>
    <col min="14853" max="14853" width="13.42578125" style="11" customWidth="1"/>
    <col min="14854" max="14854" width="9.42578125" style="11" customWidth="1"/>
    <col min="14855" max="14855" width="13.5703125" style="11" customWidth="1"/>
    <col min="14856" max="14856" width="15.85546875" style="11" customWidth="1"/>
    <col min="14857" max="14857" width="13.5703125" style="11" customWidth="1"/>
    <col min="14858" max="14858" width="16" style="11" customWidth="1"/>
    <col min="14859" max="14859" width="7.42578125" style="11" customWidth="1"/>
    <col min="14860" max="14860" width="15.5703125" style="11" customWidth="1"/>
    <col min="14861" max="14861" width="2.140625" style="11" customWidth="1"/>
    <col min="14862" max="14863" width="12.42578125" style="11" bestFit="1" customWidth="1"/>
    <col min="14864" max="14864" width="14.5703125" style="11" bestFit="1" customWidth="1"/>
    <col min="14865" max="14865" width="12.5703125" style="11" bestFit="1" customWidth="1"/>
    <col min="14866" max="14866" width="10.140625" style="11" bestFit="1" customWidth="1"/>
    <col min="14867" max="14867" width="14.85546875" style="11" customWidth="1"/>
    <col min="14868" max="14868" width="14.42578125" style="11" customWidth="1"/>
    <col min="14869" max="14869" width="12.42578125" style="11" customWidth="1"/>
    <col min="14870" max="14870" width="2.140625" style="11" customWidth="1"/>
    <col min="14871" max="15104" width="9.140625" style="11"/>
    <col min="15105" max="15105" width="2.140625" style="11" customWidth="1"/>
    <col min="15106" max="15106" width="6" style="11" customWidth="1"/>
    <col min="15107" max="15107" width="17.42578125" style="11" customWidth="1"/>
    <col min="15108" max="15108" width="2.140625" style="11" customWidth="1"/>
    <col min="15109" max="15109" width="13.42578125" style="11" customWidth="1"/>
    <col min="15110" max="15110" width="9.42578125" style="11" customWidth="1"/>
    <col min="15111" max="15111" width="13.5703125" style="11" customWidth="1"/>
    <col min="15112" max="15112" width="15.85546875" style="11" customWidth="1"/>
    <col min="15113" max="15113" width="13.5703125" style="11" customWidth="1"/>
    <col min="15114" max="15114" width="16" style="11" customWidth="1"/>
    <col min="15115" max="15115" width="7.42578125" style="11" customWidth="1"/>
    <col min="15116" max="15116" width="15.5703125" style="11" customWidth="1"/>
    <col min="15117" max="15117" width="2.140625" style="11" customWidth="1"/>
    <col min="15118" max="15119" width="12.42578125" style="11" bestFit="1" customWidth="1"/>
    <col min="15120" max="15120" width="14.5703125" style="11" bestFit="1" customWidth="1"/>
    <col min="15121" max="15121" width="12.5703125" style="11" bestFit="1" customWidth="1"/>
    <col min="15122" max="15122" width="10.140625" style="11" bestFit="1" customWidth="1"/>
    <col min="15123" max="15123" width="14.85546875" style="11" customWidth="1"/>
    <col min="15124" max="15124" width="14.42578125" style="11" customWidth="1"/>
    <col min="15125" max="15125" width="12.42578125" style="11" customWidth="1"/>
    <col min="15126" max="15126" width="2.140625" style="11" customWidth="1"/>
    <col min="15127" max="15360" width="9.140625" style="11"/>
    <col min="15361" max="15361" width="2.140625" style="11" customWidth="1"/>
    <col min="15362" max="15362" width="6" style="11" customWidth="1"/>
    <col min="15363" max="15363" width="17.42578125" style="11" customWidth="1"/>
    <col min="15364" max="15364" width="2.140625" style="11" customWidth="1"/>
    <col min="15365" max="15365" width="13.42578125" style="11" customWidth="1"/>
    <col min="15366" max="15366" width="9.42578125" style="11" customWidth="1"/>
    <col min="15367" max="15367" width="13.5703125" style="11" customWidth="1"/>
    <col min="15368" max="15368" width="15.85546875" style="11" customWidth="1"/>
    <col min="15369" max="15369" width="13.5703125" style="11" customWidth="1"/>
    <col min="15370" max="15370" width="16" style="11" customWidth="1"/>
    <col min="15371" max="15371" width="7.42578125" style="11" customWidth="1"/>
    <col min="15372" max="15372" width="15.5703125" style="11" customWidth="1"/>
    <col min="15373" max="15373" width="2.140625" style="11" customWidth="1"/>
    <col min="15374" max="15375" width="12.42578125" style="11" bestFit="1" customWidth="1"/>
    <col min="15376" max="15376" width="14.5703125" style="11" bestFit="1" customWidth="1"/>
    <col min="15377" max="15377" width="12.5703125" style="11" bestFit="1" customWidth="1"/>
    <col min="15378" max="15378" width="10.140625" style="11" bestFit="1" customWidth="1"/>
    <col min="15379" max="15379" width="14.85546875" style="11" customWidth="1"/>
    <col min="15380" max="15380" width="14.42578125" style="11" customWidth="1"/>
    <col min="15381" max="15381" width="12.42578125" style="11" customWidth="1"/>
    <col min="15382" max="15382" width="2.140625" style="11" customWidth="1"/>
    <col min="15383" max="15616" width="9.140625" style="11"/>
    <col min="15617" max="15617" width="2.140625" style="11" customWidth="1"/>
    <col min="15618" max="15618" width="6" style="11" customWidth="1"/>
    <col min="15619" max="15619" width="17.42578125" style="11" customWidth="1"/>
    <col min="15620" max="15620" width="2.140625" style="11" customWidth="1"/>
    <col min="15621" max="15621" width="13.42578125" style="11" customWidth="1"/>
    <col min="15622" max="15622" width="9.42578125" style="11" customWidth="1"/>
    <col min="15623" max="15623" width="13.5703125" style="11" customWidth="1"/>
    <col min="15624" max="15624" width="15.85546875" style="11" customWidth="1"/>
    <col min="15625" max="15625" width="13.5703125" style="11" customWidth="1"/>
    <col min="15626" max="15626" width="16" style="11" customWidth="1"/>
    <col min="15627" max="15627" width="7.42578125" style="11" customWidth="1"/>
    <col min="15628" max="15628" width="15.5703125" style="11" customWidth="1"/>
    <col min="15629" max="15629" width="2.140625" style="11" customWidth="1"/>
    <col min="15630" max="15631" width="12.42578125" style="11" bestFit="1" customWidth="1"/>
    <col min="15632" max="15632" width="14.5703125" style="11" bestFit="1" customWidth="1"/>
    <col min="15633" max="15633" width="12.5703125" style="11" bestFit="1" customWidth="1"/>
    <col min="15634" max="15634" width="10.140625" style="11" bestFit="1" customWidth="1"/>
    <col min="15635" max="15635" width="14.85546875" style="11" customWidth="1"/>
    <col min="15636" max="15636" width="14.42578125" style="11" customWidth="1"/>
    <col min="15637" max="15637" width="12.42578125" style="11" customWidth="1"/>
    <col min="15638" max="15638" width="2.140625" style="11" customWidth="1"/>
    <col min="15639" max="15872" width="9.140625" style="11"/>
    <col min="15873" max="15873" width="2.140625" style="11" customWidth="1"/>
    <col min="15874" max="15874" width="6" style="11" customWidth="1"/>
    <col min="15875" max="15875" width="17.42578125" style="11" customWidth="1"/>
    <col min="15876" max="15876" width="2.140625" style="11" customWidth="1"/>
    <col min="15877" max="15877" width="13.42578125" style="11" customWidth="1"/>
    <col min="15878" max="15878" width="9.42578125" style="11" customWidth="1"/>
    <col min="15879" max="15879" width="13.5703125" style="11" customWidth="1"/>
    <col min="15880" max="15880" width="15.85546875" style="11" customWidth="1"/>
    <col min="15881" max="15881" width="13.5703125" style="11" customWidth="1"/>
    <col min="15882" max="15882" width="16" style="11" customWidth="1"/>
    <col min="15883" max="15883" width="7.42578125" style="11" customWidth="1"/>
    <col min="15884" max="15884" width="15.5703125" style="11" customWidth="1"/>
    <col min="15885" max="15885" width="2.140625" style="11" customWidth="1"/>
    <col min="15886" max="15887" width="12.42578125" style="11" bestFit="1" customWidth="1"/>
    <col min="15888" max="15888" width="14.5703125" style="11" bestFit="1" customWidth="1"/>
    <col min="15889" max="15889" width="12.5703125" style="11" bestFit="1" customWidth="1"/>
    <col min="15890" max="15890" width="10.140625" style="11" bestFit="1" customWidth="1"/>
    <col min="15891" max="15891" width="14.85546875" style="11" customWidth="1"/>
    <col min="15892" max="15892" width="14.42578125" style="11" customWidth="1"/>
    <col min="15893" max="15893" width="12.42578125" style="11" customWidth="1"/>
    <col min="15894" max="15894" width="2.140625" style="11" customWidth="1"/>
    <col min="15895" max="16128" width="9.140625" style="11"/>
    <col min="16129" max="16129" width="2.140625" style="11" customWidth="1"/>
    <col min="16130" max="16130" width="6" style="11" customWidth="1"/>
    <col min="16131" max="16131" width="17.42578125" style="11" customWidth="1"/>
    <col min="16132" max="16132" width="2.140625" style="11" customWidth="1"/>
    <col min="16133" max="16133" width="13.42578125" style="11" customWidth="1"/>
    <col min="16134" max="16134" width="9.42578125" style="11" customWidth="1"/>
    <col min="16135" max="16135" width="13.5703125" style="11" customWidth="1"/>
    <col min="16136" max="16136" width="15.85546875" style="11" customWidth="1"/>
    <col min="16137" max="16137" width="13.5703125" style="11" customWidth="1"/>
    <col min="16138" max="16138" width="16" style="11" customWidth="1"/>
    <col min="16139" max="16139" width="7.42578125" style="11" customWidth="1"/>
    <col min="16140" max="16140" width="15.5703125" style="11" customWidth="1"/>
    <col min="16141" max="16141" width="2.140625" style="11" customWidth="1"/>
    <col min="16142" max="16143" width="12.42578125" style="11" bestFit="1" customWidth="1"/>
    <col min="16144" max="16144" width="14.5703125" style="11" bestFit="1" customWidth="1"/>
    <col min="16145" max="16145" width="12.5703125" style="11" bestFit="1" customWidth="1"/>
    <col min="16146" max="16146" width="10.140625" style="11" bestFit="1" customWidth="1"/>
    <col min="16147" max="16147" width="14.85546875" style="11" customWidth="1"/>
    <col min="16148" max="16148" width="14.42578125" style="11" customWidth="1"/>
    <col min="16149" max="16149" width="12.42578125" style="11" customWidth="1"/>
    <col min="16150" max="16150" width="2.140625" style="11" customWidth="1"/>
    <col min="16151" max="16384" width="9.140625" style="11"/>
  </cols>
  <sheetData>
    <row r="1" spans="1:22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1:22" s="13" customFormat="1" ht="18" x14ac:dyDescent="0.25">
      <c r="A2" s="12"/>
      <c r="C2" s="14" t="s">
        <v>17</v>
      </c>
      <c r="D2" s="12"/>
      <c r="G2" s="14" t="s">
        <v>18</v>
      </c>
      <c r="M2" s="12"/>
      <c r="Q2" s="14" t="s">
        <v>19</v>
      </c>
      <c r="V2" s="12"/>
    </row>
    <row r="3" spans="1:22" x14ac:dyDescent="0.2">
      <c r="A3" s="10"/>
      <c r="D3" s="10"/>
      <c r="M3" s="10"/>
      <c r="V3" s="10"/>
    </row>
    <row r="4" spans="1:22" x14ac:dyDescent="0.2">
      <c r="A4" s="10"/>
      <c r="D4" s="10"/>
      <c r="G4" s="15" t="s">
        <v>20</v>
      </c>
      <c r="H4" s="15" t="s">
        <v>21</v>
      </c>
      <c r="I4" s="15" t="s">
        <v>22</v>
      </c>
      <c r="J4" s="15" t="s">
        <v>23</v>
      </c>
      <c r="K4" s="15"/>
      <c r="L4" s="16" t="s">
        <v>24</v>
      </c>
      <c r="M4" s="10"/>
      <c r="N4" s="15" t="s">
        <v>25</v>
      </c>
      <c r="O4" s="15" t="s">
        <v>26</v>
      </c>
      <c r="Q4" s="15" t="s">
        <v>27</v>
      </c>
      <c r="R4" s="15" t="s">
        <v>28</v>
      </c>
      <c r="S4" s="15" t="s">
        <v>29</v>
      </c>
      <c r="T4" s="15" t="s">
        <v>30</v>
      </c>
      <c r="U4" s="15"/>
      <c r="V4" s="10"/>
    </row>
    <row r="5" spans="1:22" x14ac:dyDescent="0.2">
      <c r="A5" s="10"/>
      <c r="C5" s="15" t="s">
        <v>31</v>
      </c>
      <c r="D5" s="17"/>
      <c r="E5" s="15" t="s">
        <v>32</v>
      </c>
      <c r="F5" s="15" t="s">
        <v>33</v>
      </c>
      <c r="G5" s="15" t="s">
        <v>34</v>
      </c>
      <c r="H5" s="15" t="s">
        <v>35</v>
      </c>
      <c r="I5" s="15" t="s">
        <v>36</v>
      </c>
      <c r="J5" s="15" t="s">
        <v>35</v>
      </c>
      <c r="K5" s="15" t="s">
        <v>37</v>
      </c>
      <c r="L5" s="15" t="s">
        <v>38</v>
      </c>
      <c r="M5" s="18"/>
      <c r="N5" s="15" t="s">
        <v>39</v>
      </c>
      <c r="O5" s="15" t="s">
        <v>39</v>
      </c>
      <c r="P5" s="15" t="s">
        <v>36</v>
      </c>
      <c r="Q5" s="15" t="s">
        <v>40</v>
      </c>
      <c r="R5" s="15" t="s">
        <v>41</v>
      </c>
      <c r="S5" s="15" t="s">
        <v>42</v>
      </c>
      <c r="T5" s="15" t="s">
        <v>42</v>
      </c>
      <c r="U5" s="15" t="s">
        <v>40</v>
      </c>
      <c r="V5" s="10"/>
    </row>
    <row r="6" spans="1:22" ht="15" thickBot="1" x14ac:dyDescent="0.25">
      <c r="A6" s="10"/>
      <c r="C6" s="15" t="s">
        <v>43</v>
      </c>
      <c r="D6" s="17"/>
      <c r="E6" s="19" t="s">
        <v>44</v>
      </c>
      <c r="F6" s="19" t="s">
        <v>45</v>
      </c>
      <c r="G6" s="19" t="s">
        <v>46</v>
      </c>
      <c r="H6" s="19" t="s">
        <v>46</v>
      </c>
      <c r="I6" s="19" t="s">
        <v>47</v>
      </c>
      <c r="J6" s="19" t="s">
        <v>46</v>
      </c>
      <c r="K6" s="19" t="s">
        <v>48</v>
      </c>
      <c r="L6" s="19" t="s">
        <v>49</v>
      </c>
      <c r="M6" s="18"/>
      <c r="N6" s="19" t="s">
        <v>50</v>
      </c>
      <c r="O6" s="19" t="s">
        <v>51</v>
      </c>
      <c r="P6" s="19" t="s">
        <v>48</v>
      </c>
      <c r="Q6" s="19" t="s">
        <v>48</v>
      </c>
      <c r="R6" s="19" t="s">
        <v>52</v>
      </c>
      <c r="S6" s="19" t="s">
        <v>48</v>
      </c>
      <c r="T6" s="19" t="s">
        <v>52</v>
      </c>
      <c r="U6" s="19" t="s">
        <v>53</v>
      </c>
      <c r="V6" s="10"/>
    </row>
    <row r="7" spans="1:22" ht="13.5" thickTop="1" x14ac:dyDescent="0.2">
      <c r="A7" s="10"/>
      <c r="B7" s="20" t="s">
        <v>2</v>
      </c>
      <c r="C7" s="21">
        <v>40</v>
      </c>
      <c r="D7" s="10"/>
      <c r="E7" s="11">
        <v>7.5</v>
      </c>
      <c r="F7" s="22">
        <f>3.14159265*((E7/2)^2)</f>
        <v>44.178646640625004</v>
      </c>
      <c r="G7" s="11">
        <f>F7*E$29</f>
        <v>1.0142021726648443E-3</v>
      </c>
      <c r="H7" s="22">
        <f>C$19*G7</f>
        <v>4.3397710968328687</v>
      </c>
      <c r="I7" s="23">
        <f>'[3]regression Gyp Hills'!G20</f>
        <v>63.739855555555565</v>
      </c>
      <c r="J7" s="24">
        <f>H7*(I7*0.01)</f>
        <v>2.7661638285630201</v>
      </c>
      <c r="K7" s="11">
        <f>C$15*(C7*0.01)</f>
        <v>32</v>
      </c>
      <c r="L7" s="22">
        <f>K7*G7</f>
        <v>3.2454469525275018E-2</v>
      </c>
      <c r="M7" s="25"/>
      <c r="N7" s="24">
        <f>J7*K7</f>
        <v>88.517242514016644</v>
      </c>
      <c r="O7" s="24">
        <f>N7*C$23</f>
        <v>14162.758802242663</v>
      </c>
      <c r="P7" s="22">
        <f>N7/C$19</f>
        <v>2.0686431996732098E-2</v>
      </c>
      <c r="Q7" s="22">
        <f>(N7*0.9*0.25)/912</f>
        <v>2.1838135488655423E-2</v>
      </c>
      <c r="R7" s="22">
        <f>Q7*$C$23</f>
        <v>3.4941016781848679</v>
      </c>
      <c r="S7" s="22">
        <f>C19*0.9*0.25/912</f>
        <v>1.0556743421052632</v>
      </c>
      <c r="T7" s="22">
        <f>S7*C23</f>
        <v>168.90789473684211</v>
      </c>
      <c r="U7" s="22">
        <f>R12/6/1.3</f>
        <v>2.9117513984873895</v>
      </c>
      <c r="V7" s="10"/>
    </row>
    <row r="8" spans="1:22" x14ac:dyDescent="0.2">
      <c r="A8" s="10"/>
      <c r="B8" s="20" t="s">
        <v>3</v>
      </c>
      <c r="C8" s="21">
        <v>40</v>
      </c>
      <c r="D8" s="10"/>
      <c r="E8" s="11">
        <v>12.5</v>
      </c>
      <c r="F8" s="22">
        <f>3.14159265*((E8/2)^2)</f>
        <v>122.71846289062501</v>
      </c>
      <c r="G8" s="11">
        <f>F8*E$29</f>
        <v>2.8172282574023448E-3</v>
      </c>
      <c r="H8" s="22">
        <f>C$19*G8</f>
        <v>12.054919713424633</v>
      </c>
      <c r="I8" s="23">
        <f>'[3]regression Gyp Hills'!G20</f>
        <v>63.739855555555565</v>
      </c>
      <c r="J8" s="24">
        <f>H8*(I8*0.01)</f>
        <v>7.6837884126750549</v>
      </c>
      <c r="K8" s="11">
        <f>C$15*(C8*0.01)</f>
        <v>32</v>
      </c>
      <c r="L8" s="22">
        <f>K8*G8</f>
        <v>9.0151304236875035E-2</v>
      </c>
      <c r="M8" s="25"/>
      <c r="N8" s="24">
        <f>J8*K8</f>
        <v>245.88122920560176</v>
      </c>
      <c r="O8" s="24">
        <f>N8*C$23</f>
        <v>39340.996672896283</v>
      </c>
      <c r="P8" s="22">
        <f>N8/C$19</f>
        <v>5.7462311102033599E-2</v>
      </c>
      <c r="Q8" s="22">
        <f>(N8*0.9*0.25)/912</f>
        <v>6.0661487468487277E-2</v>
      </c>
      <c r="R8" s="22">
        <f>Q8*$C$23</f>
        <v>9.7058379949579638</v>
      </c>
      <c r="S8" s="22"/>
      <c r="T8" s="22"/>
      <c r="U8" s="22"/>
      <c r="V8" s="10"/>
    </row>
    <row r="9" spans="1:22" x14ac:dyDescent="0.2">
      <c r="A9" s="10"/>
      <c r="B9" s="20" t="s">
        <v>4</v>
      </c>
      <c r="C9" s="21">
        <f>'[3]input Gyp Hills'!$D$15</f>
        <v>20</v>
      </c>
      <c r="D9" s="10"/>
      <c r="E9" s="11">
        <v>17.5</v>
      </c>
      <c r="F9" s="22">
        <f>3.14159265*((E9/2)^2)</f>
        <v>240.52818726562501</v>
      </c>
      <c r="G9" s="11">
        <f>F9*E$29</f>
        <v>5.5217673845085963E-3</v>
      </c>
      <c r="H9" s="22">
        <f>C$19*G9</f>
        <v>23.627642638312285</v>
      </c>
      <c r="I9" s="23">
        <f>'[3]regression Gyp Hills'!G20</f>
        <v>63.739855555555565</v>
      </c>
      <c r="J9" s="24">
        <f>H9*(I9*0.01)</f>
        <v>15.060225288843109</v>
      </c>
      <c r="K9" s="11">
        <f>C$15*(C9*0.01)</f>
        <v>16</v>
      </c>
      <c r="L9" s="22">
        <f>K9*G9</f>
        <v>8.8348278152137541E-2</v>
      </c>
      <c r="M9" s="25"/>
      <c r="N9" s="24">
        <f>J9*K9</f>
        <v>240.96360462148974</v>
      </c>
      <c r="O9" s="24">
        <f>N9*C$23</f>
        <v>38554.176739438357</v>
      </c>
      <c r="P9" s="22">
        <f>N9/C$19</f>
        <v>5.6313064879992929E-2</v>
      </c>
      <c r="Q9" s="22">
        <f>(N9*0.9*0.25)/912</f>
        <v>5.9448257719117534E-2</v>
      </c>
      <c r="R9" s="22">
        <f>Q9*$C$23</f>
        <v>9.5117212350588058</v>
      </c>
      <c r="S9" s="22"/>
      <c r="T9" s="22"/>
      <c r="U9" s="22"/>
      <c r="V9" s="10"/>
    </row>
    <row r="10" spans="1:22" x14ac:dyDescent="0.2">
      <c r="A10" s="10"/>
      <c r="B10" s="20" t="s">
        <v>5</v>
      </c>
      <c r="C10" s="21">
        <f>'[3]input Gyp Hills'!$D$16</f>
        <v>0</v>
      </c>
      <c r="D10" s="10"/>
      <c r="E10" s="11">
        <v>25</v>
      </c>
      <c r="F10" s="22">
        <f>3.14159265*((E10/2)^2)</f>
        <v>490.87385156250002</v>
      </c>
      <c r="G10" s="11">
        <f>F10*E$29</f>
        <v>1.1268913029609379E-2</v>
      </c>
      <c r="H10" s="22">
        <f>C$19*G10</f>
        <v>48.219678853698532</v>
      </c>
      <c r="I10" s="23">
        <f>'[3]regression Gyp Hills'!G20</f>
        <v>63.739855555555565</v>
      </c>
      <c r="J10" s="24">
        <f>H10*(I10*0.01)</f>
        <v>30.735153650700219</v>
      </c>
      <c r="K10" s="11">
        <f>C$15*(C10*0.01)</f>
        <v>0</v>
      </c>
      <c r="L10" s="22">
        <f>K10*G10</f>
        <v>0</v>
      </c>
      <c r="M10" s="25"/>
      <c r="N10" s="24">
        <f>J10*K10</f>
        <v>0</v>
      </c>
      <c r="O10" s="24">
        <f>N10*C$23</f>
        <v>0</v>
      </c>
      <c r="P10" s="22">
        <f>N10/C$19</f>
        <v>0</v>
      </c>
      <c r="Q10" s="22">
        <f>(N10*0.9*0.25)/912</f>
        <v>0</v>
      </c>
      <c r="R10" s="22">
        <f>Q10*$C$23</f>
        <v>0</v>
      </c>
      <c r="S10" s="22"/>
      <c r="T10" s="22"/>
      <c r="U10" s="22"/>
      <c r="V10" s="10"/>
    </row>
    <row r="11" spans="1:22" x14ac:dyDescent="0.2">
      <c r="A11" s="10"/>
      <c r="B11" s="20" t="s">
        <v>1</v>
      </c>
      <c r="C11" s="21">
        <f>'[3]input Gyp Hills'!$D$17</f>
        <v>0</v>
      </c>
      <c r="D11" s="10"/>
      <c r="E11" s="11">
        <v>30</v>
      </c>
      <c r="F11" s="22">
        <f>3.14159265*((E11/2)^2)</f>
        <v>706.85834625000007</v>
      </c>
      <c r="G11" s="11">
        <f>F11*E$29</f>
        <v>1.6227234762637509E-2</v>
      </c>
      <c r="H11" s="22">
        <f>C$19*G11</f>
        <v>69.436337549325899</v>
      </c>
      <c r="I11" s="23">
        <f>'[3]regression Gyp Hills'!G20</f>
        <v>63.739855555555565</v>
      </c>
      <c r="J11" s="24">
        <f>H11*(I11*0.01)</f>
        <v>44.258621257008322</v>
      </c>
      <c r="K11" s="11">
        <f>C$15*(C11*0.01)</f>
        <v>0</v>
      </c>
      <c r="L11" s="26">
        <f>K11*G11</f>
        <v>0</v>
      </c>
      <c r="M11" s="25"/>
      <c r="N11" s="27">
        <f>J11*K11</f>
        <v>0</v>
      </c>
      <c r="O11" s="27">
        <f>N11*C$23</f>
        <v>0</v>
      </c>
      <c r="P11" s="26">
        <f>N11/C$19</f>
        <v>0</v>
      </c>
      <c r="Q11" s="26">
        <f>(N11*0.9*0.25)/912</f>
        <v>0</v>
      </c>
      <c r="R11" s="26">
        <f>Q11*$C$23</f>
        <v>0</v>
      </c>
      <c r="S11" s="22"/>
      <c r="T11" s="22"/>
      <c r="U11" s="22"/>
      <c r="V11" s="10"/>
    </row>
    <row r="12" spans="1:22" x14ac:dyDescent="0.2">
      <c r="A12" s="10"/>
      <c r="D12" s="10"/>
      <c r="F12" s="22"/>
      <c r="L12" s="28">
        <f>SUM(L7:L11)</f>
        <v>0.21095405191428759</v>
      </c>
      <c r="M12" s="10"/>
      <c r="N12" s="29">
        <f>SUM(N7:N11)</f>
        <v>575.36207634110815</v>
      </c>
      <c r="O12" s="29">
        <f>SUM(O7:O11)</f>
        <v>92057.932214577304</v>
      </c>
      <c r="P12" s="30">
        <f>SUM(P7:P11)</f>
        <v>0.13446180797875862</v>
      </c>
      <c r="Q12" s="30">
        <f>SUM(Q7:Q11)</f>
        <v>0.14194788067626024</v>
      </c>
      <c r="R12" s="30">
        <f>SUM(R7:R11)</f>
        <v>22.711660908201637</v>
      </c>
      <c r="S12" s="22"/>
      <c r="T12" s="22"/>
      <c r="U12" s="22"/>
      <c r="V12" s="10"/>
    </row>
    <row r="13" spans="1:22" x14ac:dyDescent="0.2">
      <c r="A13" s="10"/>
      <c r="C13" s="15" t="s">
        <v>54</v>
      </c>
      <c r="D13" s="10"/>
      <c r="K13" s="31" t="s">
        <v>55</v>
      </c>
      <c r="L13" s="31">
        <v>1</v>
      </c>
      <c r="M13" s="32"/>
      <c r="N13" s="33">
        <f>C19</f>
        <v>4279</v>
      </c>
      <c r="O13" s="33">
        <f>C19*C23</f>
        <v>684640</v>
      </c>
      <c r="P13" s="31">
        <v>1</v>
      </c>
      <c r="Q13" s="34">
        <f>S7</f>
        <v>1.0556743421052632</v>
      </c>
      <c r="R13" s="34">
        <f>T7</f>
        <v>168.90789473684211</v>
      </c>
      <c r="V13" s="10"/>
    </row>
    <row r="14" spans="1:22" x14ac:dyDescent="0.2">
      <c r="A14" s="10"/>
      <c r="C14" s="15" t="s">
        <v>56</v>
      </c>
      <c r="D14" s="10"/>
      <c r="L14" s="35" t="str">
        <f>IF(L12&gt;L13,ERROR,"")</f>
        <v/>
      </c>
      <c r="M14" s="36"/>
      <c r="N14" s="35" t="str">
        <f>IF(N12&gt;N13,ERROR,"")</f>
        <v/>
      </c>
      <c r="O14" s="35"/>
      <c r="P14" s="35" t="str">
        <f>IF(P12&gt;P13,ERROR,"")</f>
        <v/>
      </c>
      <c r="Q14" s="35" t="str">
        <f>IF(Q12&gt;Q13,ERROR,"")</f>
        <v/>
      </c>
      <c r="R14" s="35" t="str">
        <f>IF(R12&gt;R13,ERROR,"")</f>
        <v/>
      </c>
      <c r="V14" s="10"/>
    </row>
    <row r="15" spans="1:22" x14ac:dyDescent="0.2">
      <c r="A15" s="10"/>
      <c r="C15" s="37">
        <f>'[3]input Gyp Hills'!$I$13</f>
        <v>80</v>
      </c>
      <c r="D15" s="10"/>
      <c r="E15" s="38" t="s">
        <v>73</v>
      </c>
      <c r="M15" s="10"/>
      <c r="V15" s="10"/>
    </row>
    <row r="16" spans="1:22" x14ac:dyDescent="0.2">
      <c r="A16" s="10"/>
      <c r="D16" s="10"/>
      <c r="M16" s="10"/>
      <c r="V16" s="10"/>
    </row>
    <row r="17" spans="1:22" x14ac:dyDescent="0.2">
      <c r="A17" s="10"/>
      <c r="C17" s="15" t="s">
        <v>58</v>
      </c>
      <c r="D17" s="10"/>
      <c r="G17" s="15"/>
      <c r="L17" s="38"/>
      <c r="M17" s="17"/>
      <c r="V17" s="10"/>
    </row>
    <row r="18" spans="1:22" x14ac:dyDescent="0.2">
      <c r="A18" s="10"/>
      <c r="C18" s="15" t="s">
        <v>59</v>
      </c>
      <c r="D18" s="10"/>
      <c r="M18" s="10"/>
      <c r="V18" s="10"/>
    </row>
    <row r="19" spans="1:22" ht="15" x14ac:dyDescent="0.25">
      <c r="A19" s="10"/>
      <c r="C19" s="39">
        <f>'[3]input Gyp Hills'!$I$15</f>
        <v>4279</v>
      </c>
      <c r="D19" s="10"/>
      <c r="E19" t="s">
        <v>60</v>
      </c>
      <c r="M19" s="10"/>
      <c r="V19" s="10"/>
    </row>
    <row r="20" spans="1:22" x14ac:dyDescent="0.2">
      <c r="A20" s="10"/>
      <c r="D20" s="10"/>
      <c r="M20" s="10"/>
      <c r="V20" s="10"/>
    </row>
    <row r="21" spans="1:22" x14ac:dyDescent="0.2">
      <c r="A21" s="10"/>
      <c r="C21" s="15" t="s">
        <v>34</v>
      </c>
      <c r="D21" s="10"/>
      <c r="M21" s="10"/>
      <c r="V21" s="10"/>
    </row>
    <row r="22" spans="1:22" x14ac:dyDescent="0.2">
      <c r="A22" s="10"/>
      <c r="C22" s="15" t="s">
        <v>61</v>
      </c>
      <c r="D22" s="10"/>
      <c r="M22" s="10"/>
      <c r="V22" s="10"/>
    </row>
    <row r="23" spans="1:22" x14ac:dyDescent="0.2">
      <c r="A23" s="10"/>
      <c r="C23" s="40">
        <f>'[3]input Gyp Hills'!$I$17</f>
        <v>160</v>
      </c>
      <c r="D23" s="10"/>
      <c r="M23" s="10"/>
      <c r="V23" s="10"/>
    </row>
    <row r="24" spans="1:22" x14ac:dyDescent="0.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9" spans="1:22" x14ac:dyDescent="0.2">
      <c r="C29" s="11" t="s">
        <v>65</v>
      </c>
      <c r="E29" s="11">
        <v>2.2956841139E-5</v>
      </c>
      <c r="F29" s="11" t="s">
        <v>34</v>
      </c>
    </row>
    <row r="31" spans="1:22" x14ac:dyDescent="0.2">
      <c r="C31" s="11" t="s">
        <v>66</v>
      </c>
    </row>
    <row r="33" spans="3:5" x14ac:dyDescent="0.2">
      <c r="C33" s="11" t="s">
        <v>67</v>
      </c>
    </row>
    <row r="35" spans="3:5" x14ac:dyDescent="0.2">
      <c r="C35" s="11" t="s">
        <v>68</v>
      </c>
    </row>
    <row r="37" spans="3:5" x14ac:dyDescent="0.2">
      <c r="C37" s="11" t="s">
        <v>69</v>
      </c>
    </row>
    <row r="38" spans="3:5" x14ac:dyDescent="0.2">
      <c r="E38" s="22"/>
    </row>
  </sheetData>
  <pageMargins left="0.75" right="0.75" top="1" bottom="1" header="0.5" footer="0.5"/>
  <pageSetup orientation="landscape" horizontalDpi="4294967294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Flint Hills</vt:lpstr>
      <vt:lpstr>Calculations Flint Hills</vt:lpstr>
      <vt:lpstr>Smoky Hills</vt:lpstr>
      <vt:lpstr>Calculations Smoky Hills</vt:lpstr>
      <vt:lpstr>Gypsum Hills</vt:lpstr>
      <vt:lpstr>Calculations Gypsum Hills</vt:lpstr>
    </vt:vector>
  </TitlesOfParts>
  <Company>Kansas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Baldwin</dc:creator>
  <cp:lastModifiedBy>Carol Baldwin</cp:lastModifiedBy>
  <dcterms:created xsi:type="dcterms:W3CDTF">2025-05-01T19:14:49Z</dcterms:created>
  <dcterms:modified xsi:type="dcterms:W3CDTF">2026-01-23T17:33:58Z</dcterms:modified>
</cp:coreProperties>
</file>