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gEcon1-Grain Marketing &amp; Risk Mgmt\Grain Mkt Analysis &amp; Outlook\Grain Mkt Outlook 2007+\Grain Market Outlook Resources - Materials\"/>
    </mc:Choice>
  </mc:AlternateContent>
  <bookViews>
    <workbookView xWindow="-45" yWindow="5835" windowWidth="20730" windowHeight="5205" activeTab="4"/>
  </bookViews>
  <sheets>
    <sheet name="USDA Reports vs Trade Estimates" sheetId="6" r:id="rId1"/>
    <sheet name="World Wheat S-D" sheetId="7" r:id="rId2"/>
    <sheet name="World Corn S-D" sheetId="13" r:id="rId3"/>
    <sheet name="World Coarse Grain S-D" sheetId="11" r:id="rId4"/>
    <sheet name="World Soybean S-D" sheetId="12" r:id="rId5"/>
  </sheets>
  <calcPr calcId="162913"/>
</workbook>
</file>

<file path=xl/calcChain.xml><?xml version="1.0" encoding="utf-8"?>
<calcChain xmlns="http://schemas.openxmlformats.org/spreadsheetml/2006/main">
  <c r="K16" i="12" l="1"/>
  <c r="K17" i="12"/>
  <c r="G37" i="12"/>
  <c r="G36" i="12"/>
  <c r="B75" i="13" l="1"/>
  <c r="B76" i="13"/>
  <c r="B79" i="13"/>
  <c r="C208" i="13"/>
  <c r="C207" i="13"/>
  <c r="C206" i="13"/>
  <c r="C205" i="13"/>
  <c r="C204" i="13"/>
  <c r="C203" i="13"/>
  <c r="C202" i="13"/>
  <c r="C201" i="13"/>
  <c r="C200" i="13"/>
  <c r="C199" i="13"/>
  <c r="C198" i="13"/>
  <c r="C197" i="13"/>
  <c r="C196" i="13"/>
  <c r="C195" i="13"/>
  <c r="C194" i="13"/>
  <c r="C193" i="13"/>
  <c r="C192" i="13"/>
  <c r="C191" i="13"/>
  <c r="C190" i="13"/>
  <c r="C189" i="13"/>
  <c r="C157" i="13"/>
  <c r="C156" i="13"/>
  <c r="C155" i="13"/>
  <c r="C152" i="13"/>
  <c r="C154" i="13" s="1"/>
  <c r="C151" i="13"/>
  <c r="C150" i="13"/>
  <c r="C149" i="13"/>
  <c r="C148" i="13"/>
  <c r="C147" i="13"/>
  <c r="C146" i="13"/>
  <c r="C145" i="13"/>
  <c r="C144" i="13"/>
  <c r="C143" i="13"/>
  <c r="C142" i="13"/>
  <c r="C141" i="13"/>
  <c r="C140" i="13"/>
  <c r="C139" i="13"/>
  <c r="C138" i="13"/>
  <c r="C137" i="13"/>
  <c r="C153" i="13" l="1"/>
  <c r="K159" i="12" l="1"/>
  <c r="G159" i="12"/>
  <c r="F159" i="12"/>
  <c r="C159" i="12"/>
  <c r="B159" i="12"/>
  <c r="M159" i="12" s="1"/>
  <c r="K158" i="12"/>
  <c r="G158" i="12"/>
  <c r="F158" i="12"/>
  <c r="C158" i="12"/>
  <c r="B158" i="12"/>
  <c r="I158" i="12" s="1"/>
  <c r="K157" i="12"/>
  <c r="G157" i="12"/>
  <c r="F157" i="12"/>
  <c r="C157" i="12"/>
  <c r="B157" i="12"/>
  <c r="M157" i="12" s="1"/>
  <c r="K156" i="12"/>
  <c r="G156" i="12"/>
  <c r="F156" i="12"/>
  <c r="H156" i="12" s="1"/>
  <c r="C156" i="12"/>
  <c r="E156" i="12" s="1"/>
  <c r="B156" i="12"/>
  <c r="K155" i="12"/>
  <c r="G155" i="12"/>
  <c r="F155" i="12"/>
  <c r="C155" i="12"/>
  <c r="B155" i="12"/>
  <c r="K154" i="12"/>
  <c r="G154" i="12"/>
  <c r="F154" i="12"/>
  <c r="C154" i="12"/>
  <c r="B154" i="12"/>
  <c r="K153" i="12"/>
  <c r="G153" i="12"/>
  <c r="F153" i="12"/>
  <c r="C153" i="12"/>
  <c r="B153" i="12"/>
  <c r="M153" i="12" s="1"/>
  <c r="K152" i="12"/>
  <c r="G152" i="12"/>
  <c r="F152" i="12"/>
  <c r="H152" i="12" s="1"/>
  <c r="C152" i="12"/>
  <c r="B152" i="12"/>
  <c r="M152" i="12" s="1"/>
  <c r="K151" i="12"/>
  <c r="G151" i="12"/>
  <c r="F151" i="12"/>
  <c r="C151" i="12"/>
  <c r="B151" i="12"/>
  <c r="M151" i="12" s="1"/>
  <c r="K150" i="12"/>
  <c r="G150" i="12"/>
  <c r="F150" i="12"/>
  <c r="H150" i="12" s="1"/>
  <c r="C150" i="12"/>
  <c r="B150" i="12"/>
  <c r="M150" i="12" s="1"/>
  <c r="K149" i="12"/>
  <c r="G149" i="12"/>
  <c r="F149" i="12"/>
  <c r="C149" i="12"/>
  <c r="B149" i="12"/>
  <c r="M149" i="12" s="1"/>
  <c r="K148" i="12"/>
  <c r="G148" i="12"/>
  <c r="F148" i="12"/>
  <c r="H148" i="12" s="1"/>
  <c r="C148" i="12"/>
  <c r="B148" i="12"/>
  <c r="M148" i="12" s="1"/>
  <c r="K147" i="12"/>
  <c r="G147" i="12"/>
  <c r="F147" i="12"/>
  <c r="C147" i="12"/>
  <c r="B147" i="12"/>
  <c r="M147" i="12" s="1"/>
  <c r="M140" i="12"/>
  <c r="L140" i="12"/>
  <c r="J140" i="12"/>
  <c r="I140" i="12"/>
  <c r="H140" i="12"/>
  <c r="E140" i="12"/>
  <c r="D140" i="12"/>
  <c r="M139" i="12"/>
  <c r="L139" i="12"/>
  <c r="J139" i="12"/>
  <c r="I139" i="12"/>
  <c r="H139" i="12"/>
  <c r="E139" i="12"/>
  <c r="D139" i="12"/>
  <c r="M138" i="12"/>
  <c r="L138" i="12"/>
  <c r="J138" i="12"/>
  <c r="I138" i="12"/>
  <c r="H138" i="12"/>
  <c r="E138" i="12"/>
  <c r="D138" i="12"/>
  <c r="K137" i="12"/>
  <c r="F137" i="12"/>
  <c r="H137" i="12" s="1"/>
  <c r="B137" i="12"/>
  <c r="E137" i="12" s="1"/>
  <c r="K136" i="12"/>
  <c r="F136" i="12"/>
  <c r="H136" i="12" s="1"/>
  <c r="B136" i="12"/>
  <c r="E136" i="12" s="1"/>
  <c r="M135" i="12"/>
  <c r="L135" i="12"/>
  <c r="J135" i="12"/>
  <c r="I135" i="12"/>
  <c r="H135" i="12"/>
  <c r="E135" i="12"/>
  <c r="D135" i="12"/>
  <c r="M134" i="12"/>
  <c r="L134" i="12"/>
  <c r="J134" i="12"/>
  <c r="I134" i="12"/>
  <c r="H134" i="12"/>
  <c r="E134" i="12"/>
  <c r="D134" i="12"/>
  <c r="M133" i="12"/>
  <c r="L133" i="12"/>
  <c r="J133" i="12"/>
  <c r="I133" i="12"/>
  <c r="H133" i="12"/>
  <c r="E133" i="12"/>
  <c r="D133" i="12"/>
  <c r="M132" i="12"/>
  <c r="L132" i="12"/>
  <c r="J132" i="12"/>
  <c r="I132" i="12"/>
  <c r="H132" i="12"/>
  <c r="E132" i="12"/>
  <c r="D132" i="12"/>
  <c r="M131" i="12"/>
  <c r="L131" i="12"/>
  <c r="J131" i="12"/>
  <c r="I131" i="12"/>
  <c r="H131" i="12"/>
  <c r="E131" i="12"/>
  <c r="D131" i="12"/>
  <c r="M130" i="12"/>
  <c r="L130" i="12"/>
  <c r="J130" i="12"/>
  <c r="I130" i="12"/>
  <c r="H130" i="12"/>
  <c r="E130" i="12"/>
  <c r="D130" i="12"/>
  <c r="M129" i="12"/>
  <c r="L129" i="12"/>
  <c r="J129" i="12"/>
  <c r="I129" i="12"/>
  <c r="H129" i="12"/>
  <c r="E129" i="12"/>
  <c r="D129" i="12"/>
  <c r="M128" i="12"/>
  <c r="L128" i="12"/>
  <c r="J128" i="12"/>
  <c r="I128" i="12"/>
  <c r="H128" i="12"/>
  <c r="E128" i="12"/>
  <c r="D128" i="12"/>
  <c r="M127" i="12"/>
  <c r="L127" i="12"/>
  <c r="J127" i="12"/>
  <c r="I127" i="12"/>
  <c r="H127" i="12"/>
  <c r="E127" i="12"/>
  <c r="D127" i="12"/>
  <c r="K120" i="12"/>
  <c r="G120" i="12"/>
  <c r="F120" i="12"/>
  <c r="H120" i="12" s="1"/>
  <c r="C120" i="12"/>
  <c r="B120" i="12"/>
  <c r="K119" i="12"/>
  <c r="G119" i="12"/>
  <c r="F119" i="12"/>
  <c r="C119" i="12"/>
  <c r="B119" i="12"/>
  <c r="K118" i="12"/>
  <c r="G118" i="12"/>
  <c r="F118" i="12"/>
  <c r="C118" i="12"/>
  <c r="B118" i="12"/>
  <c r="K115" i="12"/>
  <c r="G115" i="12"/>
  <c r="F115" i="12"/>
  <c r="C115" i="12"/>
  <c r="C116" i="12" s="1"/>
  <c r="B115" i="12"/>
  <c r="M115" i="12" s="1"/>
  <c r="K114" i="12"/>
  <c r="M114" i="12" s="1"/>
  <c r="G114" i="12"/>
  <c r="F114" i="12"/>
  <c r="C114" i="12"/>
  <c r="E114" i="12" s="1"/>
  <c r="B114" i="12"/>
  <c r="K113" i="12"/>
  <c r="G113" i="12"/>
  <c r="F113" i="12"/>
  <c r="H113" i="12" s="1"/>
  <c r="C113" i="12"/>
  <c r="B113" i="12"/>
  <c r="M113" i="12" s="1"/>
  <c r="K112" i="12"/>
  <c r="G112" i="12"/>
  <c r="F112" i="12"/>
  <c r="H112" i="12" s="1"/>
  <c r="C112" i="12"/>
  <c r="B112" i="12"/>
  <c r="K111" i="12"/>
  <c r="G111" i="12"/>
  <c r="F111" i="12"/>
  <c r="H111" i="12" s="1"/>
  <c r="C111" i="12"/>
  <c r="B111" i="12"/>
  <c r="K110" i="12"/>
  <c r="G110" i="12"/>
  <c r="F110" i="12"/>
  <c r="C110" i="12"/>
  <c r="B110" i="12"/>
  <c r="I110" i="12" s="1"/>
  <c r="K109" i="12"/>
  <c r="G109" i="12"/>
  <c r="F109" i="12"/>
  <c r="H109" i="12" s="1"/>
  <c r="C109" i="12"/>
  <c r="B109" i="12"/>
  <c r="M109" i="12" s="1"/>
  <c r="K108" i="12"/>
  <c r="G108" i="12"/>
  <c r="F108" i="12"/>
  <c r="H108" i="12" s="1"/>
  <c r="C108" i="12"/>
  <c r="B108" i="12"/>
  <c r="K107" i="12"/>
  <c r="K116" i="12" s="1"/>
  <c r="G107" i="12"/>
  <c r="G116" i="12" s="1"/>
  <c r="F107" i="12"/>
  <c r="F116" i="12" s="1"/>
  <c r="C107" i="12"/>
  <c r="B107" i="12"/>
  <c r="M107" i="12" s="1"/>
  <c r="M100" i="12"/>
  <c r="L100" i="12"/>
  <c r="J100" i="12"/>
  <c r="I100" i="12"/>
  <c r="H100" i="12"/>
  <c r="E100" i="12"/>
  <c r="D100" i="12"/>
  <c r="M99" i="12"/>
  <c r="L99" i="12"/>
  <c r="J99" i="12"/>
  <c r="I99" i="12"/>
  <c r="H99" i="12"/>
  <c r="E99" i="12"/>
  <c r="D99" i="12"/>
  <c r="M98" i="12"/>
  <c r="L98" i="12"/>
  <c r="J98" i="12"/>
  <c r="I98" i="12"/>
  <c r="H98" i="12"/>
  <c r="E98" i="12"/>
  <c r="D98" i="12"/>
  <c r="K97" i="12"/>
  <c r="F97" i="12"/>
  <c r="H97" i="12" s="1"/>
  <c r="B97" i="12"/>
  <c r="E97" i="12" s="1"/>
  <c r="K96" i="12"/>
  <c r="F96" i="12"/>
  <c r="H96" i="12" s="1"/>
  <c r="B96" i="12"/>
  <c r="E96" i="12" s="1"/>
  <c r="M95" i="12"/>
  <c r="L95" i="12"/>
  <c r="J95" i="12"/>
  <c r="I95" i="12"/>
  <c r="H95" i="12"/>
  <c r="E95" i="12"/>
  <c r="D95" i="12"/>
  <c r="M94" i="12"/>
  <c r="L94" i="12"/>
  <c r="J94" i="12"/>
  <c r="I94" i="12"/>
  <c r="H94" i="12"/>
  <c r="E94" i="12"/>
  <c r="D94" i="12"/>
  <c r="M93" i="12"/>
  <c r="L93" i="12"/>
  <c r="J93" i="12"/>
  <c r="I93" i="12"/>
  <c r="H93" i="12"/>
  <c r="E93" i="12"/>
  <c r="D93" i="12"/>
  <c r="M92" i="12"/>
  <c r="L92" i="12"/>
  <c r="J92" i="12"/>
  <c r="I92" i="12"/>
  <c r="H92" i="12"/>
  <c r="E92" i="12"/>
  <c r="D92" i="12"/>
  <c r="M91" i="12"/>
  <c r="L91" i="12"/>
  <c r="J91" i="12"/>
  <c r="I91" i="12"/>
  <c r="H91" i="12"/>
  <c r="E91" i="12"/>
  <c r="D91" i="12"/>
  <c r="M90" i="12"/>
  <c r="L90" i="12"/>
  <c r="J90" i="12"/>
  <c r="I90" i="12"/>
  <c r="H90" i="12"/>
  <c r="E90" i="12"/>
  <c r="D90" i="12"/>
  <c r="M89" i="12"/>
  <c r="L89" i="12"/>
  <c r="J89" i="12"/>
  <c r="I89" i="12"/>
  <c r="H89" i="12"/>
  <c r="E89" i="12"/>
  <c r="D89" i="12"/>
  <c r="M88" i="12"/>
  <c r="L88" i="12"/>
  <c r="J88" i="12"/>
  <c r="I88" i="12"/>
  <c r="H88" i="12"/>
  <c r="E88" i="12"/>
  <c r="D88" i="12"/>
  <c r="M87" i="12"/>
  <c r="L87" i="12"/>
  <c r="J87" i="12"/>
  <c r="I87" i="12"/>
  <c r="H87" i="12"/>
  <c r="E87" i="12"/>
  <c r="D87" i="12"/>
  <c r="M80" i="12"/>
  <c r="L80" i="12"/>
  <c r="J80" i="12"/>
  <c r="I80" i="12"/>
  <c r="H80" i="12"/>
  <c r="E80" i="12"/>
  <c r="D80" i="12"/>
  <c r="M79" i="12"/>
  <c r="L79" i="12"/>
  <c r="J79" i="12"/>
  <c r="I79" i="12"/>
  <c r="H79" i="12"/>
  <c r="E79" i="12"/>
  <c r="D79" i="12"/>
  <c r="M78" i="12"/>
  <c r="L78" i="12"/>
  <c r="J78" i="12"/>
  <c r="I78" i="12"/>
  <c r="H78" i="12"/>
  <c r="E78" i="12"/>
  <c r="D78" i="12"/>
  <c r="K77" i="12"/>
  <c r="F77" i="12"/>
  <c r="H77" i="12" s="1"/>
  <c r="B77" i="12"/>
  <c r="E77" i="12" s="1"/>
  <c r="K76" i="12"/>
  <c r="F76" i="12"/>
  <c r="H76" i="12" s="1"/>
  <c r="B76" i="12"/>
  <c r="E76" i="12" s="1"/>
  <c r="M75" i="12"/>
  <c r="L75" i="12"/>
  <c r="J75" i="12"/>
  <c r="I75" i="12"/>
  <c r="H75" i="12"/>
  <c r="E75" i="12"/>
  <c r="D75" i="12"/>
  <c r="M74" i="12"/>
  <c r="L74" i="12"/>
  <c r="J74" i="12"/>
  <c r="I74" i="12"/>
  <c r="H74" i="12"/>
  <c r="E74" i="12"/>
  <c r="D74" i="12"/>
  <c r="M73" i="12"/>
  <c r="L73" i="12"/>
  <c r="J73" i="12"/>
  <c r="I73" i="12"/>
  <c r="H73" i="12"/>
  <c r="E73" i="12"/>
  <c r="D73" i="12"/>
  <c r="M72" i="12"/>
  <c r="L72" i="12"/>
  <c r="J72" i="12"/>
  <c r="I72" i="12"/>
  <c r="H72" i="12"/>
  <c r="E72" i="12"/>
  <c r="D72" i="12"/>
  <c r="M71" i="12"/>
  <c r="L71" i="12"/>
  <c r="J71" i="12"/>
  <c r="I71" i="12"/>
  <c r="H71" i="12"/>
  <c r="E71" i="12"/>
  <c r="D71" i="12"/>
  <c r="M70" i="12"/>
  <c r="L70" i="12"/>
  <c r="J70" i="12"/>
  <c r="I70" i="12"/>
  <c r="H70" i="12"/>
  <c r="E70" i="12"/>
  <c r="D70" i="12"/>
  <c r="M69" i="12"/>
  <c r="L69" i="12"/>
  <c r="J69" i="12"/>
  <c r="I69" i="12"/>
  <c r="H69" i="12"/>
  <c r="E69" i="12"/>
  <c r="D69" i="12"/>
  <c r="M68" i="12"/>
  <c r="L68" i="12"/>
  <c r="J68" i="12"/>
  <c r="I68" i="12"/>
  <c r="H68" i="12"/>
  <c r="E68" i="12"/>
  <c r="D68" i="12"/>
  <c r="M67" i="12"/>
  <c r="L67" i="12"/>
  <c r="J67" i="12"/>
  <c r="I67" i="12"/>
  <c r="H67" i="12"/>
  <c r="E67" i="12"/>
  <c r="D67" i="12"/>
  <c r="M60" i="12"/>
  <c r="L60" i="12"/>
  <c r="J60" i="12"/>
  <c r="I60" i="12"/>
  <c r="H60" i="12"/>
  <c r="E60" i="12"/>
  <c r="D60" i="12"/>
  <c r="M59" i="12"/>
  <c r="L59" i="12"/>
  <c r="J59" i="12"/>
  <c r="I59" i="12"/>
  <c r="H59" i="12"/>
  <c r="E59" i="12"/>
  <c r="D59" i="12"/>
  <c r="M58" i="12"/>
  <c r="L58" i="12"/>
  <c r="J58" i="12"/>
  <c r="I58" i="12"/>
  <c r="H58" i="12"/>
  <c r="E58" i="12"/>
  <c r="D58" i="12"/>
  <c r="K57" i="12"/>
  <c r="J57" i="12"/>
  <c r="F57" i="12"/>
  <c r="H57" i="12" s="1"/>
  <c r="B57" i="12"/>
  <c r="E57" i="12" s="1"/>
  <c r="K56" i="12"/>
  <c r="F56" i="12"/>
  <c r="H56" i="12" s="1"/>
  <c r="B56" i="12"/>
  <c r="E56" i="12" s="1"/>
  <c r="M55" i="12"/>
  <c r="L55" i="12"/>
  <c r="J55" i="12"/>
  <c r="I55" i="12"/>
  <c r="H55" i="12"/>
  <c r="E55" i="12"/>
  <c r="D55" i="12"/>
  <c r="M54" i="12"/>
  <c r="L54" i="12"/>
  <c r="J54" i="12"/>
  <c r="I54" i="12"/>
  <c r="H54" i="12"/>
  <c r="E54" i="12"/>
  <c r="D54" i="12"/>
  <c r="M53" i="12"/>
  <c r="L53" i="12"/>
  <c r="J53" i="12"/>
  <c r="I53" i="12"/>
  <c r="H53" i="12"/>
  <c r="E53" i="12"/>
  <c r="D53" i="12"/>
  <c r="M52" i="12"/>
  <c r="L52" i="12"/>
  <c r="J52" i="12"/>
  <c r="I52" i="12"/>
  <c r="H52" i="12"/>
  <c r="E52" i="12"/>
  <c r="D52" i="12"/>
  <c r="M51" i="12"/>
  <c r="L51" i="12"/>
  <c r="J51" i="12"/>
  <c r="I51" i="12"/>
  <c r="H51" i="12"/>
  <c r="E51" i="12"/>
  <c r="D51" i="12"/>
  <c r="M50" i="12"/>
  <c r="L50" i="12"/>
  <c r="J50" i="12"/>
  <c r="I50" i="12"/>
  <c r="H50" i="12"/>
  <c r="E50" i="12"/>
  <c r="D50" i="12"/>
  <c r="M49" i="12"/>
  <c r="L49" i="12"/>
  <c r="J49" i="12"/>
  <c r="I49" i="12"/>
  <c r="H49" i="12"/>
  <c r="E49" i="12"/>
  <c r="D49" i="12"/>
  <c r="M48" i="12"/>
  <c r="L48" i="12"/>
  <c r="J48" i="12"/>
  <c r="I48" i="12"/>
  <c r="H48" i="12"/>
  <c r="E48" i="12"/>
  <c r="D48" i="12"/>
  <c r="M47" i="12"/>
  <c r="L47" i="12"/>
  <c r="J47" i="12"/>
  <c r="I47" i="12"/>
  <c r="H47" i="12"/>
  <c r="E47" i="12"/>
  <c r="D47" i="12"/>
  <c r="M40" i="12"/>
  <c r="L40" i="12"/>
  <c r="J40" i="12"/>
  <c r="I40" i="12"/>
  <c r="H40" i="12"/>
  <c r="E40" i="12"/>
  <c r="D40" i="12"/>
  <c r="M39" i="12"/>
  <c r="L39" i="12"/>
  <c r="J39" i="12"/>
  <c r="I39" i="12"/>
  <c r="H39" i="12"/>
  <c r="E39" i="12"/>
  <c r="D39" i="12"/>
  <c r="M38" i="12"/>
  <c r="L38" i="12"/>
  <c r="J38" i="12"/>
  <c r="I38" i="12"/>
  <c r="H38" i="12"/>
  <c r="E38" i="12"/>
  <c r="D38" i="12"/>
  <c r="K37" i="12"/>
  <c r="F37" i="12"/>
  <c r="H37" i="12" s="1"/>
  <c r="B37" i="12"/>
  <c r="E37" i="12" s="1"/>
  <c r="K36" i="12"/>
  <c r="F36" i="12"/>
  <c r="H36" i="12" s="1"/>
  <c r="B36" i="12"/>
  <c r="E36" i="12" s="1"/>
  <c r="M35" i="12"/>
  <c r="L35" i="12"/>
  <c r="J35" i="12"/>
  <c r="I35" i="12"/>
  <c r="H35" i="12"/>
  <c r="E35" i="12"/>
  <c r="D35" i="12"/>
  <c r="M34" i="12"/>
  <c r="L34" i="12"/>
  <c r="J34" i="12"/>
  <c r="I34" i="12"/>
  <c r="H34" i="12"/>
  <c r="E34" i="12"/>
  <c r="D34" i="12"/>
  <c r="M33" i="12"/>
  <c r="L33" i="12"/>
  <c r="J33" i="12"/>
  <c r="I33" i="12"/>
  <c r="H33" i="12"/>
  <c r="E33" i="12"/>
  <c r="D33" i="12"/>
  <c r="M32" i="12"/>
  <c r="L32" i="12"/>
  <c r="J32" i="12"/>
  <c r="I32" i="12"/>
  <c r="H32" i="12"/>
  <c r="E32" i="12"/>
  <c r="D32" i="12"/>
  <c r="M31" i="12"/>
  <c r="L31" i="12"/>
  <c r="J31" i="12"/>
  <c r="I31" i="12"/>
  <c r="H31" i="12"/>
  <c r="E31" i="12"/>
  <c r="D31" i="12"/>
  <c r="M30" i="12"/>
  <c r="L30" i="12"/>
  <c r="J30" i="12"/>
  <c r="I30" i="12"/>
  <c r="H30" i="12"/>
  <c r="E30" i="12"/>
  <c r="D30" i="12"/>
  <c r="M29" i="12"/>
  <c r="L29" i="12"/>
  <c r="J29" i="12"/>
  <c r="I29" i="12"/>
  <c r="H29" i="12"/>
  <c r="E29" i="12"/>
  <c r="D29" i="12"/>
  <c r="M28" i="12"/>
  <c r="L28" i="12"/>
  <c r="J28" i="12"/>
  <c r="I28" i="12"/>
  <c r="H28" i="12"/>
  <c r="E28" i="12"/>
  <c r="D28" i="12"/>
  <c r="M27" i="12"/>
  <c r="L27" i="12"/>
  <c r="J27" i="12"/>
  <c r="I27" i="12"/>
  <c r="H27" i="12"/>
  <c r="E27" i="12"/>
  <c r="D27" i="12"/>
  <c r="M20" i="12"/>
  <c r="L20" i="12"/>
  <c r="J20" i="12"/>
  <c r="I20" i="12"/>
  <c r="H20" i="12"/>
  <c r="E20" i="12"/>
  <c r="D20" i="12"/>
  <c r="M19" i="12"/>
  <c r="L19" i="12"/>
  <c r="J19" i="12"/>
  <c r="I19" i="12"/>
  <c r="H19" i="12"/>
  <c r="E19" i="12"/>
  <c r="D19" i="12"/>
  <c r="M18" i="12"/>
  <c r="L18" i="12"/>
  <c r="J18" i="12"/>
  <c r="I18" i="12"/>
  <c r="H18" i="12"/>
  <c r="E18" i="12"/>
  <c r="D18" i="12"/>
  <c r="F17" i="12"/>
  <c r="H17" i="12" s="1"/>
  <c r="B17" i="12"/>
  <c r="E17" i="12" s="1"/>
  <c r="F16" i="12"/>
  <c r="H16" i="12" s="1"/>
  <c r="B16" i="12"/>
  <c r="E16" i="12" s="1"/>
  <c r="M15" i="12"/>
  <c r="L15" i="12"/>
  <c r="J15" i="12"/>
  <c r="I15" i="12"/>
  <c r="H15" i="12"/>
  <c r="E15" i="12"/>
  <c r="D15" i="12"/>
  <c r="M14" i="12"/>
  <c r="L14" i="12"/>
  <c r="J14" i="12"/>
  <c r="I14" i="12"/>
  <c r="H14" i="12"/>
  <c r="E14" i="12"/>
  <c r="D14" i="12"/>
  <c r="M13" i="12"/>
  <c r="L13" i="12"/>
  <c r="J13" i="12"/>
  <c r="I13" i="12"/>
  <c r="H13" i="12"/>
  <c r="E13" i="12"/>
  <c r="D13" i="12"/>
  <c r="M12" i="12"/>
  <c r="L12" i="12"/>
  <c r="J12" i="12"/>
  <c r="I12" i="12"/>
  <c r="H12" i="12"/>
  <c r="E12" i="12"/>
  <c r="D12" i="12"/>
  <c r="M11" i="12"/>
  <c r="L11" i="12"/>
  <c r="J11" i="12"/>
  <c r="I11" i="12"/>
  <c r="H11" i="12"/>
  <c r="E11" i="12"/>
  <c r="D11" i="12"/>
  <c r="M10" i="12"/>
  <c r="L10" i="12"/>
  <c r="J10" i="12"/>
  <c r="I10" i="12"/>
  <c r="H10" i="12"/>
  <c r="E10" i="12"/>
  <c r="D10" i="12"/>
  <c r="M9" i="12"/>
  <c r="L9" i="12"/>
  <c r="J9" i="12"/>
  <c r="I9" i="12"/>
  <c r="H9" i="12"/>
  <c r="E9" i="12"/>
  <c r="D9" i="12"/>
  <c r="M8" i="12"/>
  <c r="L8" i="12"/>
  <c r="J8" i="12"/>
  <c r="I8" i="12"/>
  <c r="H8" i="12"/>
  <c r="E8" i="12"/>
  <c r="D8" i="12"/>
  <c r="M7" i="12"/>
  <c r="L7" i="12"/>
  <c r="J7" i="12"/>
  <c r="I7" i="12"/>
  <c r="H7" i="12"/>
  <c r="E7" i="12"/>
  <c r="D7" i="12"/>
  <c r="G224" i="11"/>
  <c r="C224" i="11"/>
  <c r="L223" i="11"/>
  <c r="K223" i="11"/>
  <c r="G223" i="11"/>
  <c r="F223" i="11"/>
  <c r="H223" i="11" s="1"/>
  <c r="C223" i="11"/>
  <c r="B223" i="11"/>
  <c r="J223" i="11" s="1"/>
  <c r="M222" i="11"/>
  <c r="K222" i="11"/>
  <c r="G222" i="11"/>
  <c r="F222" i="11"/>
  <c r="H222" i="11" s="1"/>
  <c r="C222" i="11"/>
  <c r="E222" i="11" s="1"/>
  <c r="B222" i="11"/>
  <c r="L222" i="11" s="1"/>
  <c r="K221" i="11"/>
  <c r="G221" i="11"/>
  <c r="F221" i="11"/>
  <c r="C221" i="11"/>
  <c r="B221" i="11"/>
  <c r="L221" i="11" s="1"/>
  <c r="K220" i="11"/>
  <c r="G220" i="11"/>
  <c r="F220" i="11"/>
  <c r="C220" i="11"/>
  <c r="B220" i="11"/>
  <c r="L220" i="11" s="1"/>
  <c r="M219" i="11"/>
  <c r="K219" i="11"/>
  <c r="G219" i="11"/>
  <c r="F219" i="11"/>
  <c r="J219" i="11" s="1"/>
  <c r="C219" i="11"/>
  <c r="B219" i="11"/>
  <c r="L219" i="11" s="1"/>
  <c r="M218" i="11"/>
  <c r="K218" i="11"/>
  <c r="G218" i="11"/>
  <c r="F218" i="11"/>
  <c r="I218" i="11" s="1"/>
  <c r="C218" i="11"/>
  <c r="E218" i="11" s="1"/>
  <c r="B218" i="11"/>
  <c r="L218" i="11" s="1"/>
  <c r="K217" i="11"/>
  <c r="G217" i="11"/>
  <c r="F217" i="11"/>
  <c r="C217" i="11"/>
  <c r="B217" i="11"/>
  <c r="L217" i="11" s="1"/>
  <c r="M216" i="11"/>
  <c r="K216" i="11"/>
  <c r="G216" i="11"/>
  <c r="F216" i="11"/>
  <c r="I216" i="11" s="1"/>
  <c r="C216" i="11"/>
  <c r="E216" i="11" s="1"/>
  <c r="B216" i="11"/>
  <c r="L216" i="11" s="1"/>
  <c r="M215" i="11"/>
  <c r="L215" i="11"/>
  <c r="K215" i="11"/>
  <c r="J215" i="11"/>
  <c r="G215" i="11"/>
  <c r="F215" i="11"/>
  <c r="H215" i="11" s="1"/>
  <c r="C215" i="11"/>
  <c r="E215" i="11" s="1"/>
  <c r="B215" i="11"/>
  <c r="K214" i="11"/>
  <c r="G214" i="11"/>
  <c r="F214" i="11"/>
  <c r="C214" i="11"/>
  <c r="B214" i="11"/>
  <c r="L214" i="11" s="1"/>
  <c r="K213" i="11"/>
  <c r="J213" i="11"/>
  <c r="I213" i="11"/>
  <c r="G213" i="11"/>
  <c r="F213" i="11"/>
  <c r="H213" i="11" s="1"/>
  <c r="C213" i="11"/>
  <c r="B213" i="11"/>
  <c r="L213" i="11" s="1"/>
  <c r="K212" i="11"/>
  <c r="G212" i="11"/>
  <c r="F212" i="11"/>
  <c r="C212" i="11"/>
  <c r="B212" i="11"/>
  <c r="L212" i="11" s="1"/>
  <c r="K211" i="11"/>
  <c r="G211" i="11"/>
  <c r="F211" i="11"/>
  <c r="C211" i="11"/>
  <c r="B211" i="11"/>
  <c r="M211" i="11" s="1"/>
  <c r="K210" i="11"/>
  <c r="G210" i="11"/>
  <c r="F210" i="11"/>
  <c r="I210" i="11" s="1"/>
  <c r="C210" i="11"/>
  <c r="B210" i="11"/>
  <c r="L210" i="11" s="1"/>
  <c r="K209" i="11"/>
  <c r="G209" i="11"/>
  <c r="F209" i="11"/>
  <c r="C209" i="11"/>
  <c r="B209" i="11"/>
  <c r="M208" i="11"/>
  <c r="K208" i="11"/>
  <c r="G208" i="11"/>
  <c r="F208" i="11"/>
  <c r="I208" i="11" s="1"/>
  <c r="C208" i="11"/>
  <c r="E208" i="11" s="1"/>
  <c r="B208" i="11"/>
  <c r="L208" i="11" s="1"/>
  <c r="K207" i="11"/>
  <c r="G207" i="11"/>
  <c r="F207" i="11"/>
  <c r="H207" i="11" s="1"/>
  <c r="C207" i="11"/>
  <c r="B207" i="11"/>
  <c r="M207" i="11" s="1"/>
  <c r="K206" i="11"/>
  <c r="G206" i="11"/>
  <c r="F206" i="11"/>
  <c r="C206" i="11"/>
  <c r="B206" i="11"/>
  <c r="L206" i="11" s="1"/>
  <c r="K205" i="11"/>
  <c r="G205" i="11"/>
  <c r="F205" i="11"/>
  <c r="H205" i="11" s="1"/>
  <c r="C205" i="11"/>
  <c r="B205" i="11"/>
  <c r="K204" i="11"/>
  <c r="G204" i="11"/>
  <c r="F204" i="11"/>
  <c r="C204" i="11"/>
  <c r="B204" i="11"/>
  <c r="L204" i="11" s="1"/>
  <c r="K203" i="11"/>
  <c r="G203" i="11"/>
  <c r="F203" i="11"/>
  <c r="C203" i="11"/>
  <c r="B203" i="11"/>
  <c r="L203" i="11" s="1"/>
  <c r="K197" i="11"/>
  <c r="F197" i="11"/>
  <c r="B197" i="11"/>
  <c r="L197" i="11" s="1"/>
  <c r="M196" i="11"/>
  <c r="L196" i="11"/>
  <c r="J196" i="11"/>
  <c r="I196" i="11"/>
  <c r="H196" i="11"/>
  <c r="E196" i="11"/>
  <c r="D196" i="11"/>
  <c r="M195" i="11"/>
  <c r="L195" i="11"/>
  <c r="J195" i="11"/>
  <c r="I195" i="11"/>
  <c r="H195" i="11"/>
  <c r="E195" i="11"/>
  <c r="D195" i="11"/>
  <c r="M194" i="11"/>
  <c r="L194" i="11"/>
  <c r="J194" i="11"/>
  <c r="I194" i="11"/>
  <c r="H194" i="11"/>
  <c r="E194" i="11"/>
  <c r="D194" i="11"/>
  <c r="K193" i="11"/>
  <c r="F193" i="11"/>
  <c r="H193" i="11" s="1"/>
  <c r="B193" i="11"/>
  <c r="M193" i="11" s="1"/>
  <c r="K192" i="11"/>
  <c r="F192" i="11"/>
  <c r="B192" i="11"/>
  <c r="E192" i="11" s="1"/>
  <c r="M191" i="11"/>
  <c r="L191" i="11"/>
  <c r="J191" i="11"/>
  <c r="I191" i="11"/>
  <c r="H191" i="11"/>
  <c r="E191" i="11"/>
  <c r="D191" i="11"/>
  <c r="M190" i="11"/>
  <c r="L190" i="11"/>
  <c r="J190" i="11"/>
  <c r="I190" i="11"/>
  <c r="H190" i="11"/>
  <c r="E190" i="11"/>
  <c r="D190" i="11"/>
  <c r="M189" i="11"/>
  <c r="L189" i="11"/>
  <c r="J189" i="11"/>
  <c r="I189" i="11"/>
  <c r="H189" i="11"/>
  <c r="E189" i="11"/>
  <c r="D189" i="11"/>
  <c r="M188" i="11"/>
  <c r="L188" i="11"/>
  <c r="J188" i="11"/>
  <c r="I188" i="11"/>
  <c r="H188" i="11"/>
  <c r="E188" i="11"/>
  <c r="D188" i="11"/>
  <c r="M187" i="11"/>
  <c r="L187" i="11"/>
  <c r="J187" i="11"/>
  <c r="I187" i="11"/>
  <c r="H187" i="11"/>
  <c r="E187" i="11"/>
  <c r="D187" i="11"/>
  <c r="M186" i="11"/>
  <c r="L186" i="11"/>
  <c r="J186" i="11"/>
  <c r="I186" i="11"/>
  <c r="H186" i="11"/>
  <c r="E186" i="11"/>
  <c r="D186" i="11"/>
  <c r="M185" i="11"/>
  <c r="L185" i="11"/>
  <c r="J185" i="11"/>
  <c r="I185" i="11"/>
  <c r="H185" i="11"/>
  <c r="E185" i="11"/>
  <c r="D185" i="11"/>
  <c r="M184" i="11"/>
  <c r="L184" i="11"/>
  <c r="J184" i="11"/>
  <c r="I184" i="11"/>
  <c r="H184" i="11"/>
  <c r="E184" i="11"/>
  <c r="D184" i="11"/>
  <c r="M183" i="11"/>
  <c r="L183" i="11"/>
  <c r="J183" i="11"/>
  <c r="I183" i="11"/>
  <c r="H183" i="11"/>
  <c r="E183" i="11"/>
  <c r="D183" i="11"/>
  <c r="M182" i="11"/>
  <c r="L182" i="11"/>
  <c r="J182" i="11"/>
  <c r="I182" i="11"/>
  <c r="H182" i="11"/>
  <c r="E182" i="11"/>
  <c r="D182" i="11"/>
  <c r="M181" i="11"/>
  <c r="L181" i="11"/>
  <c r="J181" i="11"/>
  <c r="I181" i="11"/>
  <c r="H181" i="11"/>
  <c r="E181" i="11"/>
  <c r="D181" i="11"/>
  <c r="M180" i="11"/>
  <c r="L180" i="11"/>
  <c r="J180" i="11"/>
  <c r="I180" i="11"/>
  <c r="H180" i="11"/>
  <c r="E180" i="11"/>
  <c r="D180" i="11"/>
  <c r="M179" i="11"/>
  <c r="L179" i="11"/>
  <c r="J179" i="11"/>
  <c r="I179" i="11"/>
  <c r="H179" i="11"/>
  <c r="E179" i="11"/>
  <c r="D179" i="11"/>
  <c r="M178" i="11"/>
  <c r="L178" i="11"/>
  <c r="J178" i="11"/>
  <c r="I178" i="11"/>
  <c r="H178" i="11"/>
  <c r="E178" i="11"/>
  <c r="D178" i="11"/>
  <c r="M177" i="11"/>
  <c r="L177" i="11"/>
  <c r="J177" i="11"/>
  <c r="I177" i="11"/>
  <c r="H177" i="11"/>
  <c r="E177" i="11"/>
  <c r="D177" i="11"/>
  <c r="M176" i="11"/>
  <c r="L176" i="11"/>
  <c r="J176" i="11"/>
  <c r="I176" i="11"/>
  <c r="H176" i="11"/>
  <c r="E176" i="11"/>
  <c r="D176" i="11"/>
  <c r="M175" i="11"/>
  <c r="L175" i="11"/>
  <c r="J175" i="11"/>
  <c r="I175" i="11"/>
  <c r="H175" i="11"/>
  <c r="E175" i="11"/>
  <c r="D175" i="11"/>
  <c r="G169" i="11"/>
  <c r="C169" i="11"/>
  <c r="K168" i="11"/>
  <c r="M168" i="11" s="1"/>
  <c r="G168" i="11"/>
  <c r="F168" i="11"/>
  <c r="C168" i="11"/>
  <c r="D168" i="11" s="1"/>
  <c r="B168" i="11"/>
  <c r="J168" i="11" s="1"/>
  <c r="K167" i="11"/>
  <c r="G167" i="11"/>
  <c r="H167" i="11" s="1"/>
  <c r="F167" i="11"/>
  <c r="C167" i="11"/>
  <c r="B167" i="11"/>
  <c r="J167" i="11" s="1"/>
  <c r="K166" i="11"/>
  <c r="G166" i="11"/>
  <c r="F166" i="11"/>
  <c r="C166" i="11"/>
  <c r="E166" i="11" s="1"/>
  <c r="B166" i="11"/>
  <c r="J166" i="11" s="1"/>
  <c r="K163" i="11"/>
  <c r="G163" i="11"/>
  <c r="F163" i="11"/>
  <c r="C163" i="11"/>
  <c r="B163" i="11"/>
  <c r="J163" i="11" s="1"/>
  <c r="M162" i="11"/>
  <c r="L162" i="11"/>
  <c r="K162" i="11"/>
  <c r="G162" i="11"/>
  <c r="F162" i="11"/>
  <c r="H162" i="11" s="1"/>
  <c r="C162" i="11"/>
  <c r="D162" i="11" s="1"/>
  <c r="B162" i="11"/>
  <c r="J162" i="11" s="1"/>
  <c r="K161" i="11"/>
  <c r="G161" i="11"/>
  <c r="H161" i="11" s="1"/>
  <c r="F161" i="11"/>
  <c r="C161" i="11"/>
  <c r="B161" i="11"/>
  <c r="M160" i="11"/>
  <c r="L160" i="11"/>
  <c r="K160" i="11"/>
  <c r="G160" i="11"/>
  <c r="F160" i="11"/>
  <c r="C160" i="11"/>
  <c r="E160" i="11" s="1"/>
  <c r="B160" i="11"/>
  <c r="J160" i="11" s="1"/>
  <c r="K159" i="11"/>
  <c r="G159" i="11"/>
  <c r="H159" i="11" s="1"/>
  <c r="F159" i="11"/>
  <c r="C159" i="11"/>
  <c r="B159" i="11"/>
  <c r="M158" i="11"/>
  <c r="K158" i="11"/>
  <c r="L158" i="11" s="1"/>
  <c r="G158" i="11"/>
  <c r="F158" i="11"/>
  <c r="C158" i="11"/>
  <c r="D158" i="11" s="1"/>
  <c r="B158" i="11"/>
  <c r="K157" i="11"/>
  <c r="G157" i="11"/>
  <c r="H157" i="11" s="1"/>
  <c r="F157" i="11"/>
  <c r="C157" i="11"/>
  <c r="B157" i="11"/>
  <c r="I157" i="11" s="1"/>
  <c r="K156" i="11"/>
  <c r="G156" i="11"/>
  <c r="F156" i="11"/>
  <c r="H156" i="11" s="1"/>
  <c r="C156" i="11"/>
  <c r="B156" i="11"/>
  <c r="K155" i="11"/>
  <c r="G155" i="11"/>
  <c r="H155" i="11" s="1"/>
  <c r="F155" i="11"/>
  <c r="C155" i="11"/>
  <c r="B155" i="11"/>
  <c r="J155" i="11" s="1"/>
  <c r="K154" i="11"/>
  <c r="L154" i="11" s="1"/>
  <c r="G154" i="11"/>
  <c r="F154" i="11"/>
  <c r="H154" i="11" s="1"/>
  <c r="C154" i="11"/>
  <c r="D154" i="11" s="1"/>
  <c r="B154" i="11"/>
  <c r="K153" i="11"/>
  <c r="G153" i="11"/>
  <c r="F153" i="11"/>
  <c r="C153" i="11"/>
  <c r="B153" i="11"/>
  <c r="J153" i="11" s="1"/>
  <c r="M152" i="11"/>
  <c r="L152" i="11"/>
  <c r="K152" i="11"/>
  <c r="G152" i="11"/>
  <c r="F152" i="11"/>
  <c r="H152" i="11" s="1"/>
  <c r="C152" i="11"/>
  <c r="E152" i="11" s="1"/>
  <c r="B152" i="11"/>
  <c r="J152" i="11" s="1"/>
  <c r="L151" i="11"/>
  <c r="K151" i="11"/>
  <c r="G151" i="11"/>
  <c r="F151" i="11"/>
  <c r="J151" i="11" s="1"/>
  <c r="C151" i="11"/>
  <c r="D151" i="11" s="1"/>
  <c r="B151" i="11"/>
  <c r="K150" i="11"/>
  <c r="G150" i="11"/>
  <c r="F150" i="11"/>
  <c r="H150" i="11" s="1"/>
  <c r="C150" i="11"/>
  <c r="B150" i="11"/>
  <c r="K149" i="11"/>
  <c r="G149" i="11"/>
  <c r="F149" i="11"/>
  <c r="C149" i="11"/>
  <c r="B149" i="11"/>
  <c r="K148" i="11"/>
  <c r="G148" i="11"/>
  <c r="F148" i="11"/>
  <c r="H148" i="11" s="1"/>
  <c r="C148" i="11"/>
  <c r="B148" i="11"/>
  <c r="J148" i="11" s="1"/>
  <c r="K147" i="11"/>
  <c r="K165" i="11" s="1"/>
  <c r="G147" i="11"/>
  <c r="F147" i="11"/>
  <c r="I147" i="11" s="1"/>
  <c r="C147" i="11"/>
  <c r="B147" i="11"/>
  <c r="J147" i="11" s="1"/>
  <c r="K141" i="11"/>
  <c r="H141" i="11"/>
  <c r="B141" i="11"/>
  <c r="L141" i="11" s="1"/>
  <c r="M140" i="11"/>
  <c r="L140" i="11"/>
  <c r="J140" i="11"/>
  <c r="I140" i="11"/>
  <c r="H140" i="11"/>
  <c r="E140" i="11"/>
  <c r="D140" i="11"/>
  <c r="M139" i="11"/>
  <c r="L139" i="11"/>
  <c r="J139" i="11"/>
  <c r="I139" i="11"/>
  <c r="H139" i="11"/>
  <c r="E139" i="11"/>
  <c r="D139" i="11"/>
  <c r="M138" i="11"/>
  <c r="L138" i="11"/>
  <c r="J138" i="11"/>
  <c r="I138" i="11"/>
  <c r="H138" i="11"/>
  <c r="E138" i="11"/>
  <c r="D138" i="11"/>
  <c r="M137" i="11"/>
  <c r="K137" i="11"/>
  <c r="H137" i="11"/>
  <c r="B137" i="11"/>
  <c r="E137" i="11" s="1"/>
  <c r="K136" i="11"/>
  <c r="H136" i="11"/>
  <c r="B136" i="11"/>
  <c r="I136" i="11" s="1"/>
  <c r="M135" i="11"/>
  <c r="L135" i="11"/>
  <c r="J135" i="11"/>
  <c r="I135" i="11"/>
  <c r="H135" i="11"/>
  <c r="E135" i="11"/>
  <c r="D135" i="11"/>
  <c r="M134" i="11"/>
  <c r="L134" i="11"/>
  <c r="J134" i="11"/>
  <c r="I134" i="11"/>
  <c r="H134" i="11"/>
  <c r="E134" i="11"/>
  <c r="D134" i="11"/>
  <c r="M133" i="11"/>
  <c r="L133" i="11"/>
  <c r="J133" i="11"/>
  <c r="I133" i="11"/>
  <c r="H133" i="11"/>
  <c r="E133" i="11"/>
  <c r="D133" i="11"/>
  <c r="M132" i="11"/>
  <c r="L132" i="11"/>
  <c r="J132" i="11"/>
  <c r="I132" i="11"/>
  <c r="H132" i="11"/>
  <c r="E132" i="11"/>
  <c r="D132" i="11"/>
  <c r="M131" i="11"/>
  <c r="L131" i="11"/>
  <c r="J131" i="11"/>
  <c r="I131" i="11"/>
  <c r="H131" i="11"/>
  <c r="E131" i="11"/>
  <c r="D131" i="11"/>
  <c r="M130" i="11"/>
  <c r="L130" i="11"/>
  <c r="J130" i="11"/>
  <c r="I130" i="11"/>
  <c r="H130" i="11"/>
  <c r="E130" i="11"/>
  <c r="D130" i="11"/>
  <c r="M129" i="11"/>
  <c r="L129" i="11"/>
  <c r="J129" i="11"/>
  <c r="I129" i="11"/>
  <c r="H129" i="11"/>
  <c r="E129" i="11"/>
  <c r="D129" i="11"/>
  <c r="M128" i="11"/>
  <c r="L128" i="11"/>
  <c r="J128" i="11"/>
  <c r="I128" i="11"/>
  <c r="H128" i="11"/>
  <c r="E128" i="11"/>
  <c r="D128" i="11"/>
  <c r="M127" i="11"/>
  <c r="L127" i="11"/>
  <c r="J127" i="11"/>
  <c r="I127" i="11"/>
  <c r="H127" i="11"/>
  <c r="E127" i="11"/>
  <c r="D127" i="11"/>
  <c r="M126" i="11"/>
  <c r="L126" i="11"/>
  <c r="J126" i="11"/>
  <c r="I126" i="11"/>
  <c r="H126" i="11"/>
  <c r="E126" i="11"/>
  <c r="D126" i="11"/>
  <c r="M125" i="11"/>
  <c r="L125" i="11"/>
  <c r="J125" i="11"/>
  <c r="I125" i="11"/>
  <c r="H125" i="11"/>
  <c r="E125" i="11"/>
  <c r="D125" i="11"/>
  <c r="M124" i="11"/>
  <c r="L124" i="11"/>
  <c r="J124" i="11"/>
  <c r="I124" i="11"/>
  <c r="H124" i="11"/>
  <c r="E124" i="11"/>
  <c r="D124" i="11"/>
  <c r="M123" i="11"/>
  <c r="L123" i="11"/>
  <c r="J123" i="11"/>
  <c r="I123" i="11"/>
  <c r="H123" i="11"/>
  <c r="E123" i="11"/>
  <c r="D123" i="11"/>
  <c r="M122" i="11"/>
  <c r="L122" i="11"/>
  <c r="J122" i="11"/>
  <c r="I122" i="11"/>
  <c r="H122" i="11"/>
  <c r="E122" i="11"/>
  <c r="D122" i="11"/>
  <c r="M121" i="11"/>
  <c r="L121" i="11"/>
  <c r="J121" i="11"/>
  <c r="I121" i="11"/>
  <c r="H121" i="11"/>
  <c r="E121" i="11"/>
  <c r="D121" i="11"/>
  <c r="M120" i="11"/>
  <c r="L120" i="11"/>
  <c r="J120" i="11"/>
  <c r="I120" i="11"/>
  <c r="H120" i="11"/>
  <c r="E120" i="11"/>
  <c r="D120" i="11"/>
  <c r="M119" i="11"/>
  <c r="L119" i="11"/>
  <c r="J119" i="11"/>
  <c r="I119" i="11"/>
  <c r="H119" i="11"/>
  <c r="E119" i="11"/>
  <c r="D119" i="11"/>
  <c r="K113" i="11"/>
  <c r="F113" i="11"/>
  <c r="H113" i="11" s="1"/>
  <c r="B113" i="11"/>
  <c r="I113" i="11" s="1"/>
  <c r="M112" i="11"/>
  <c r="L112" i="11"/>
  <c r="J112" i="11"/>
  <c r="I112" i="11"/>
  <c r="H112" i="11"/>
  <c r="E112" i="11"/>
  <c r="D112" i="11"/>
  <c r="M111" i="11"/>
  <c r="L111" i="11"/>
  <c r="J111" i="11"/>
  <c r="I111" i="11"/>
  <c r="H111" i="11"/>
  <c r="E111" i="11"/>
  <c r="D111" i="11"/>
  <c r="M110" i="11"/>
  <c r="L110" i="11"/>
  <c r="J110" i="11"/>
  <c r="I110" i="11"/>
  <c r="H110" i="11"/>
  <c r="E110" i="11"/>
  <c r="D110" i="11"/>
  <c r="K109" i="11"/>
  <c r="I109" i="11"/>
  <c r="H109" i="11"/>
  <c r="F109" i="11"/>
  <c r="B109" i="11"/>
  <c r="E109" i="11" s="1"/>
  <c r="K108" i="11"/>
  <c r="L108" i="11" s="1"/>
  <c r="H108" i="11"/>
  <c r="F108" i="11"/>
  <c r="B108" i="11"/>
  <c r="D108" i="11" s="1"/>
  <c r="M107" i="11"/>
  <c r="L107" i="11"/>
  <c r="J107" i="11"/>
  <c r="I107" i="11"/>
  <c r="H107" i="11"/>
  <c r="E107" i="11"/>
  <c r="D107" i="11"/>
  <c r="M106" i="11"/>
  <c r="L106" i="11"/>
  <c r="J106" i="11"/>
  <c r="I106" i="11"/>
  <c r="H106" i="11"/>
  <c r="E106" i="11"/>
  <c r="D106" i="11"/>
  <c r="M105" i="11"/>
  <c r="L105" i="11"/>
  <c r="J105" i="11"/>
  <c r="I105" i="11"/>
  <c r="H105" i="11"/>
  <c r="E105" i="11"/>
  <c r="D105" i="11"/>
  <c r="M104" i="11"/>
  <c r="L104" i="11"/>
  <c r="J104" i="11"/>
  <c r="I104" i="11"/>
  <c r="H104" i="11"/>
  <c r="E104" i="11"/>
  <c r="D104" i="11"/>
  <c r="M103" i="11"/>
  <c r="L103" i="11"/>
  <c r="J103" i="11"/>
  <c r="I103" i="11"/>
  <c r="H103" i="11"/>
  <c r="E103" i="11"/>
  <c r="D103" i="11"/>
  <c r="M102" i="11"/>
  <c r="L102" i="11"/>
  <c r="J102" i="11"/>
  <c r="I102" i="11"/>
  <c r="H102" i="11"/>
  <c r="E102" i="11"/>
  <c r="D102" i="11"/>
  <c r="M101" i="11"/>
  <c r="L101" i="11"/>
  <c r="J101" i="11"/>
  <c r="I101" i="11"/>
  <c r="H101" i="11"/>
  <c r="E101" i="11"/>
  <c r="D101" i="11"/>
  <c r="M100" i="11"/>
  <c r="L100" i="11"/>
  <c r="J100" i="11"/>
  <c r="I100" i="11"/>
  <c r="H100" i="11"/>
  <c r="E100" i="11"/>
  <c r="D100" i="11"/>
  <c r="M99" i="11"/>
  <c r="L99" i="11"/>
  <c r="J99" i="11"/>
  <c r="I99" i="11"/>
  <c r="H99" i="11"/>
  <c r="E99" i="11"/>
  <c r="D99" i="11"/>
  <c r="M98" i="11"/>
  <c r="L98" i="11"/>
  <c r="J98" i="11"/>
  <c r="I98" i="11"/>
  <c r="H98" i="11"/>
  <c r="E98" i="11"/>
  <c r="D98" i="11"/>
  <c r="M97" i="11"/>
  <c r="L97" i="11"/>
  <c r="J97" i="11"/>
  <c r="I97" i="11"/>
  <c r="H97" i="11"/>
  <c r="E97" i="11"/>
  <c r="D97" i="11"/>
  <c r="M96" i="11"/>
  <c r="L96" i="11"/>
  <c r="J96" i="11"/>
  <c r="I96" i="11"/>
  <c r="H96" i="11"/>
  <c r="E96" i="11"/>
  <c r="D96" i="11"/>
  <c r="M95" i="11"/>
  <c r="L95" i="11"/>
  <c r="J95" i="11"/>
  <c r="I95" i="11"/>
  <c r="H95" i="11"/>
  <c r="E95" i="11"/>
  <c r="D95" i="11"/>
  <c r="M94" i="11"/>
  <c r="L94" i="11"/>
  <c r="J94" i="11"/>
  <c r="I94" i="11"/>
  <c r="H94" i="11"/>
  <c r="E94" i="11"/>
  <c r="D94" i="11"/>
  <c r="M93" i="11"/>
  <c r="L93" i="11"/>
  <c r="J93" i="11"/>
  <c r="I93" i="11"/>
  <c r="H93" i="11"/>
  <c r="E93" i="11"/>
  <c r="D93" i="11"/>
  <c r="M92" i="11"/>
  <c r="L92" i="11"/>
  <c r="J92" i="11"/>
  <c r="I92" i="11"/>
  <c r="H92" i="11"/>
  <c r="E92" i="11"/>
  <c r="D92" i="11"/>
  <c r="M91" i="11"/>
  <c r="L91" i="11"/>
  <c r="J91" i="11"/>
  <c r="I91" i="11"/>
  <c r="H91" i="11"/>
  <c r="E91" i="11"/>
  <c r="D91" i="11"/>
  <c r="L85" i="11"/>
  <c r="K85" i="11"/>
  <c r="I85" i="11"/>
  <c r="H85" i="11"/>
  <c r="F85" i="11"/>
  <c r="B85" i="11"/>
  <c r="D85" i="11" s="1"/>
  <c r="M84" i="11"/>
  <c r="L84" i="11"/>
  <c r="J84" i="11"/>
  <c r="I84" i="11"/>
  <c r="H84" i="11"/>
  <c r="E84" i="11"/>
  <c r="D84" i="11"/>
  <c r="M83" i="11"/>
  <c r="L83" i="11"/>
  <c r="J83" i="11"/>
  <c r="I83" i="11"/>
  <c r="H83" i="11"/>
  <c r="E83" i="11"/>
  <c r="D83" i="11"/>
  <c r="M82" i="11"/>
  <c r="L82" i="11"/>
  <c r="J82" i="11"/>
  <c r="I82" i="11"/>
  <c r="H82" i="11"/>
  <c r="E82" i="11"/>
  <c r="D82" i="11"/>
  <c r="K81" i="11"/>
  <c r="F81" i="11"/>
  <c r="H81" i="11" s="1"/>
  <c r="E81" i="11"/>
  <c r="B81" i="11"/>
  <c r="M81" i="11" s="1"/>
  <c r="K80" i="11"/>
  <c r="F80" i="11"/>
  <c r="B80" i="11"/>
  <c r="L80" i="11" s="1"/>
  <c r="M79" i="11"/>
  <c r="L79" i="11"/>
  <c r="J79" i="11"/>
  <c r="I79" i="11"/>
  <c r="H79" i="11"/>
  <c r="E79" i="11"/>
  <c r="D79" i="11"/>
  <c r="M78" i="11"/>
  <c r="L78" i="11"/>
  <c r="J78" i="11"/>
  <c r="I78" i="11"/>
  <c r="H78" i="11"/>
  <c r="E78" i="11"/>
  <c r="D78" i="11"/>
  <c r="M77" i="11"/>
  <c r="L77" i="11"/>
  <c r="J77" i="11"/>
  <c r="I77" i="11"/>
  <c r="H77" i="11"/>
  <c r="E77" i="11"/>
  <c r="D77" i="11"/>
  <c r="M76" i="11"/>
  <c r="L76" i="11"/>
  <c r="J76" i="11"/>
  <c r="I76" i="11"/>
  <c r="H76" i="11"/>
  <c r="E76" i="11"/>
  <c r="D76" i="11"/>
  <c r="M75" i="11"/>
  <c r="L75" i="11"/>
  <c r="J75" i="11"/>
  <c r="I75" i="11"/>
  <c r="H75" i="11"/>
  <c r="E75" i="11"/>
  <c r="D75" i="11"/>
  <c r="M74" i="11"/>
  <c r="L74" i="11"/>
  <c r="J74" i="11"/>
  <c r="I74" i="11"/>
  <c r="H74" i="11"/>
  <c r="E74" i="11"/>
  <c r="D74" i="11"/>
  <c r="M73" i="11"/>
  <c r="L73" i="11"/>
  <c r="J73" i="11"/>
  <c r="I73" i="11"/>
  <c r="H73" i="11"/>
  <c r="E73" i="11"/>
  <c r="D73" i="11"/>
  <c r="M72" i="11"/>
  <c r="L72" i="11"/>
  <c r="J72" i="11"/>
  <c r="I72" i="11"/>
  <c r="H72" i="11"/>
  <c r="E72" i="11"/>
  <c r="D72" i="11"/>
  <c r="M71" i="11"/>
  <c r="L71" i="11"/>
  <c r="J71" i="11"/>
  <c r="I71" i="11"/>
  <c r="H71" i="11"/>
  <c r="E71" i="11"/>
  <c r="D71" i="11"/>
  <c r="M70" i="11"/>
  <c r="L70" i="11"/>
  <c r="J70" i="11"/>
  <c r="I70" i="11"/>
  <c r="H70" i="11"/>
  <c r="E70" i="11"/>
  <c r="D70" i="11"/>
  <c r="M69" i="11"/>
  <c r="L69" i="11"/>
  <c r="J69" i="11"/>
  <c r="I69" i="11"/>
  <c r="H69" i="11"/>
  <c r="E69" i="11"/>
  <c r="D69" i="11"/>
  <c r="M68" i="11"/>
  <c r="L68" i="11"/>
  <c r="J68" i="11"/>
  <c r="I68" i="11"/>
  <c r="H68" i="11"/>
  <c r="E68" i="11"/>
  <c r="D68" i="11"/>
  <c r="M67" i="11"/>
  <c r="L67" i="11"/>
  <c r="J67" i="11"/>
  <c r="I67" i="11"/>
  <c r="H67" i="11"/>
  <c r="E67" i="11"/>
  <c r="D67" i="11"/>
  <c r="M66" i="11"/>
  <c r="L66" i="11"/>
  <c r="J66" i="11"/>
  <c r="I66" i="11"/>
  <c r="H66" i="11"/>
  <c r="E66" i="11"/>
  <c r="D66" i="11"/>
  <c r="M65" i="11"/>
  <c r="L65" i="11"/>
  <c r="J65" i="11"/>
  <c r="I65" i="11"/>
  <c r="H65" i="11"/>
  <c r="E65" i="11"/>
  <c r="D65" i="11"/>
  <c r="M64" i="11"/>
  <c r="L64" i="11"/>
  <c r="J64" i="11"/>
  <c r="I64" i="11"/>
  <c r="H64" i="11"/>
  <c r="E64" i="11"/>
  <c r="D64" i="11"/>
  <c r="M63" i="11"/>
  <c r="L63" i="11"/>
  <c r="J63" i="11"/>
  <c r="I63" i="11"/>
  <c r="H63" i="11"/>
  <c r="E63" i="11"/>
  <c r="D63" i="11"/>
  <c r="K57" i="11"/>
  <c r="F57" i="11"/>
  <c r="I57" i="11" s="1"/>
  <c r="E57" i="11"/>
  <c r="B57" i="11"/>
  <c r="L57" i="11" s="1"/>
  <c r="M56" i="11"/>
  <c r="L56" i="11"/>
  <c r="J56" i="11"/>
  <c r="I56" i="11"/>
  <c r="H56" i="11"/>
  <c r="E56" i="11"/>
  <c r="D56" i="11"/>
  <c r="M55" i="11"/>
  <c r="L55" i="11"/>
  <c r="J55" i="11"/>
  <c r="I55" i="11"/>
  <c r="H55" i="11"/>
  <c r="E55" i="11"/>
  <c r="D55" i="11"/>
  <c r="M54" i="11"/>
  <c r="L54" i="11"/>
  <c r="J54" i="11"/>
  <c r="I54" i="11"/>
  <c r="H54" i="11"/>
  <c r="E54" i="11"/>
  <c r="D54" i="11"/>
  <c r="K53" i="11"/>
  <c r="F53" i="11"/>
  <c r="B53" i="11"/>
  <c r="L53" i="11" s="1"/>
  <c r="K52" i="11"/>
  <c r="F52" i="11"/>
  <c r="H52" i="11" s="1"/>
  <c r="B52" i="11"/>
  <c r="M51" i="11"/>
  <c r="L51" i="11"/>
  <c r="J51" i="11"/>
  <c r="I51" i="11"/>
  <c r="H51" i="11"/>
  <c r="E51" i="11"/>
  <c r="D51" i="11"/>
  <c r="M50" i="11"/>
  <c r="L50" i="11"/>
  <c r="J50" i="11"/>
  <c r="I50" i="11"/>
  <c r="H50" i="11"/>
  <c r="E50" i="11"/>
  <c r="D50" i="11"/>
  <c r="M49" i="11"/>
  <c r="L49" i="11"/>
  <c r="J49" i="11"/>
  <c r="I49" i="11"/>
  <c r="H49" i="11"/>
  <c r="E49" i="11"/>
  <c r="D49" i="11"/>
  <c r="M48" i="11"/>
  <c r="L48" i="11"/>
  <c r="J48" i="11"/>
  <c r="I48" i="11"/>
  <c r="H48" i="11"/>
  <c r="E48" i="11"/>
  <c r="D48" i="11"/>
  <c r="M47" i="11"/>
  <c r="L47" i="11"/>
  <c r="J47" i="11"/>
  <c r="I47" i="11"/>
  <c r="H47" i="11"/>
  <c r="E47" i="11"/>
  <c r="D47" i="11"/>
  <c r="M46" i="11"/>
  <c r="L46" i="11"/>
  <c r="J46" i="11"/>
  <c r="I46" i="11"/>
  <c r="H46" i="11"/>
  <c r="E46" i="11"/>
  <c r="D46" i="11"/>
  <c r="M45" i="11"/>
  <c r="L45" i="11"/>
  <c r="J45" i="11"/>
  <c r="I45" i="11"/>
  <c r="H45" i="11"/>
  <c r="E45" i="11"/>
  <c r="D45" i="11"/>
  <c r="M44" i="11"/>
  <c r="L44" i="11"/>
  <c r="J44" i="11"/>
  <c r="I44" i="11"/>
  <c r="H44" i="11"/>
  <c r="E44" i="11"/>
  <c r="D44" i="11"/>
  <c r="M43" i="11"/>
  <c r="L43" i="11"/>
  <c r="J43" i="11"/>
  <c r="I43" i="11"/>
  <c r="H43" i="11"/>
  <c r="E43" i="11"/>
  <c r="D43" i="11"/>
  <c r="M42" i="11"/>
  <c r="L42" i="11"/>
  <c r="J42" i="11"/>
  <c r="I42" i="11"/>
  <c r="H42" i="11"/>
  <c r="E42" i="11"/>
  <c r="D42" i="11"/>
  <c r="M41" i="11"/>
  <c r="L41" i="11"/>
  <c r="J41" i="11"/>
  <c r="I41" i="11"/>
  <c r="H41" i="11"/>
  <c r="E41" i="11"/>
  <c r="D41" i="11"/>
  <c r="M40" i="11"/>
  <c r="L40" i="11"/>
  <c r="J40" i="11"/>
  <c r="I40" i="11"/>
  <c r="H40" i="11"/>
  <c r="E40" i="11"/>
  <c r="D40" i="11"/>
  <c r="M39" i="11"/>
  <c r="L39" i="11"/>
  <c r="J39" i="11"/>
  <c r="I39" i="11"/>
  <c r="H39" i="11"/>
  <c r="E39" i="11"/>
  <c r="D39" i="11"/>
  <c r="M38" i="11"/>
  <c r="L38" i="11"/>
  <c r="J38" i="11"/>
  <c r="I38" i="11"/>
  <c r="H38" i="11"/>
  <c r="E38" i="11"/>
  <c r="D38" i="11"/>
  <c r="M37" i="11"/>
  <c r="L37" i="11"/>
  <c r="J37" i="11"/>
  <c r="I37" i="11"/>
  <c r="H37" i="11"/>
  <c r="E37" i="11"/>
  <c r="D37" i="11"/>
  <c r="M36" i="11"/>
  <c r="L36" i="11"/>
  <c r="J36" i="11"/>
  <c r="I36" i="11"/>
  <c r="H36" i="11"/>
  <c r="E36" i="11"/>
  <c r="D36" i="11"/>
  <c r="M35" i="11"/>
  <c r="L35" i="11"/>
  <c r="J35" i="11"/>
  <c r="I35" i="11"/>
  <c r="H35" i="11"/>
  <c r="E35" i="11"/>
  <c r="D35" i="11"/>
  <c r="K29" i="11"/>
  <c r="L29" i="11" s="1"/>
  <c r="H29" i="11"/>
  <c r="F29" i="11"/>
  <c r="B29" i="11"/>
  <c r="E29" i="11" s="1"/>
  <c r="M28" i="11"/>
  <c r="L28" i="11"/>
  <c r="J28" i="11"/>
  <c r="I28" i="11"/>
  <c r="H28" i="11"/>
  <c r="E28" i="11"/>
  <c r="D28" i="11"/>
  <c r="M27" i="11"/>
  <c r="L27" i="11"/>
  <c r="J27" i="11"/>
  <c r="I27" i="11"/>
  <c r="H27" i="11"/>
  <c r="E27" i="11"/>
  <c r="D27" i="11"/>
  <c r="M26" i="11"/>
  <c r="L26" i="11"/>
  <c r="J26" i="11"/>
  <c r="I26" i="11"/>
  <c r="H26" i="11"/>
  <c r="E26" i="11"/>
  <c r="D26" i="11"/>
  <c r="K25" i="11"/>
  <c r="L25" i="11" s="1"/>
  <c r="F25" i="11"/>
  <c r="J25" i="11" s="1"/>
  <c r="B25" i="11"/>
  <c r="K24" i="11"/>
  <c r="F24" i="11"/>
  <c r="H24" i="11" s="1"/>
  <c r="B24" i="11"/>
  <c r="E24" i="11" s="1"/>
  <c r="M23" i="11"/>
  <c r="L23" i="11"/>
  <c r="J23" i="11"/>
  <c r="I23" i="11"/>
  <c r="H23" i="11"/>
  <c r="E23" i="11"/>
  <c r="D23" i="11"/>
  <c r="M22" i="11"/>
  <c r="L22" i="11"/>
  <c r="J22" i="11"/>
  <c r="I22" i="11"/>
  <c r="H22" i="11"/>
  <c r="E22" i="11"/>
  <c r="D22" i="11"/>
  <c r="M21" i="11"/>
  <c r="L21" i="11"/>
  <c r="J21" i="11"/>
  <c r="I21" i="11"/>
  <c r="H21" i="11"/>
  <c r="E21" i="11"/>
  <c r="D21" i="11"/>
  <c r="M20" i="11"/>
  <c r="L20" i="11"/>
  <c r="J20" i="11"/>
  <c r="I20" i="11"/>
  <c r="H20" i="11"/>
  <c r="E20" i="11"/>
  <c r="D20" i="11"/>
  <c r="M19" i="11"/>
  <c r="L19" i="11"/>
  <c r="J19" i="11"/>
  <c r="I19" i="11"/>
  <c r="H19" i="11"/>
  <c r="E19" i="11"/>
  <c r="D19" i="11"/>
  <c r="M18" i="11"/>
  <c r="L18" i="11"/>
  <c r="J18" i="11"/>
  <c r="I18" i="11"/>
  <c r="H18" i="11"/>
  <c r="E18" i="11"/>
  <c r="D18" i="11"/>
  <c r="M17" i="11"/>
  <c r="L17" i="11"/>
  <c r="J17" i="11"/>
  <c r="I17" i="11"/>
  <c r="H17" i="11"/>
  <c r="E17" i="11"/>
  <c r="D17" i="11"/>
  <c r="M16" i="11"/>
  <c r="L16" i="11"/>
  <c r="J16" i="11"/>
  <c r="I16" i="11"/>
  <c r="H16" i="11"/>
  <c r="E16" i="11"/>
  <c r="D16" i="11"/>
  <c r="M15" i="11"/>
  <c r="L15" i="11"/>
  <c r="J15" i="11"/>
  <c r="I15" i="11"/>
  <c r="H15" i="11"/>
  <c r="E15" i="11"/>
  <c r="D15" i="11"/>
  <c r="M14" i="11"/>
  <c r="L14" i="11"/>
  <c r="J14" i="11"/>
  <c r="I14" i="11"/>
  <c r="H14" i="11"/>
  <c r="E14" i="11"/>
  <c r="D14" i="11"/>
  <c r="M13" i="11"/>
  <c r="L13" i="11"/>
  <c r="J13" i="11"/>
  <c r="I13" i="11"/>
  <c r="H13" i="11"/>
  <c r="E13" i="11"/>
  <c r="D13" i="11"/>
  <c r="M12" i="11"/>
  <c r="L12" i="11"/>
  <c r="J12" i="11"/>
  <c r="I12" i="11"/>
  <c r="H12" i="11"/>
  <c r="E12" i="11"/>
  <c r="D12" i="11"/>
  <c r="M11" i="11"/>
  <c r="L11" i="11"/>
  <c r="J11" i="11"/>
  <c r="I11" i="11"/>
  <c r="H11" i="11"/>
  <c r="E11" i="11"/>
  <c r="D11" i="11"/>
  <c r="M10" i="11"/>
  <c r="L10" i="11"/>
  <c r="J10" i="11"/>
  <c r="I10" i="11"/>
  <c r="H10" i="11"/>
  <c r="E10" i="11"/>
  <c r="D10" i="11"/>
  <c r="M9" i="11"/>
  <c r="L9" i="11"/>
  <c r="J9" i="11"/>
  <c r="I9" i="11"/>
  <c r="H9" i="11"/>
  <c r="E9" i="11"/>
  <c r="D9" i="11"/>
  <c r="M8" i="11"/>
  <c r="L8" i="11"/>
  <c r="J8" i="11"/>
  <c r="I8" i="11"/>
  <c r="H8" i="11"/>
  <c r="E8" i="11"/>
  <c r="D8" i="11"/>
  <c r="M7" i="11"/>
  <c r="L7" i="11"/>
  <c r="J7" i="11"/>
  <c r="I7" i="11"/>
  <c r="H7" i="11"/>
  <c r="E7" i="11"/>
  <c r="D7" i="11"/>
  <c r="G208" i="13"/>
  <c r="K207" i="13"/>
  <c r="G207" i="13"/>
  <c r="F207" i="13"/>
  <c r="B207" i="13"/>
  <c r="I207" i="13" s="1"/>
  <c r="K206" i="13"/>
  <c r="G206" i="13"/>
  <c r="F206" i="13"/>
  <c r="I206" i="13" s="1"/>
  <c r="B206" i="13"/>
  <c r="M206" i="13" s="1"/>
  <c r="K205" i="13"/>
  <c r="G205" i="13"/>
  <c r="F205" i="13"/>
  <c r="B205" i="13"/>
  <c r="I205" i="13" s="1"/>
  <c r="K204" i="13"/>
  <c r="G204" i="13"/>
  <c r="F204" i="13"/>
  <c r="I204" i="13" s="1"/>
  <c r="B204" i="13"/>
  <c r="M204" i="13" s="1"/>
  <c r="M203" i="13"/>
  <c r="K203" i="13"/>
  <c r="J203" i="13"/>
  <c r="G203" i="13"/>
  <c r="F203" i="13"/>
  <c r="H203" i="13" s="1"/>
  <c r="E203" i="13"/>
  <c r="B203" i="13"/>
  <c r="K202" i="13"/>
  <c r="G202" i="13"/>
  <c r="H202" i="13" s="1"/>
  <c r="F202" i="13"/>
  <c r="I202" i="13" s="1"/>
  <c r="B202" i="13"/>
  <c r="M202" i="13" s="1"/>
  <c r="K201" i="13"/>
  <c r="J201" i="13"/>
  <c r="G201" i="13"/>
  <c r="F201" i="13"/>
  <c r="H201" i="13" s="1"/>
  <c r="D201" i="13"/>
  <c r="B201" i="13"/>
  <c r="I201" i="13" s="1"/>
  <c r="K200" i="13"/>
  <c r="G200" i="13"/>
  <c r="F200" i="13"/>
  <c r="B200" i="13"/>
  <c r="M200" i="13" s="1"/>
  <c r="K199" i="13"/>
  <c r="G199" i="13"/>
  <c r="F199" i="13"/>
  <c r="H199" i="13" s="1"/>
  <c r="E199" i="13"/>
  <c r="B199" i="13"/>
  <c r="I199" i="13" s="1"/>
  <c r="K198" i="13"/>
  <c r="G198" i="13"/>
  <c r="F198" i="13"/>
  <c r="I198" i="13" s="1"/>
  <c r="B198" i="13"/>
  <c r="M198" i="13" s="1"/>
  <c r="K197" i="13"/>
  <c r="G197" i="13"/>
  <c r="F197" i="13"/>
  <c r="B197" i="13"/>
  <c r="I197" i="13" s="1"/>
  <c r="K196" i="13"/>
  <c r="G196" i="13"/>
  <c r="F196" i="13"/>
  <c r="B196" i="13"/>
  <c r="M196" i="13" s="1"/>
  <c r="M195" i="13"/>
  <c r="K195" i="13"/>
  <c r="J195" i="13"/>
  <c r="G195" i="13"/>
  <c r="F195" i="13"/>
  <c r="D195" i="13"/>
  <c r="B195" i="13"/>
  <c r="I195" i="13" s="1"/>
  <c r="K194" i="13"/>
  <c r="G194" i="13"/>
  <c r="F194" i="13"/>
  <c r="I194" i="13" s="1"/>
  <c r="B194" i="13"/>
  <c r="M194" i="13" s="1"/>
  <c r="K193" i="13"/>
  <c r="G193" i="13"/>
  <c r="F193" i="13"/>
  <c r="H193" i="13" s="1"/>
  <c r="D193" i="13"/>
  <c r="B193" i="13"/>
  <c r="K192" i="13"/>
  <c r="G192" i="13"/>
  <c r="F192" i="13"/>
  <c r="B192" i="13"/>
  <c r="M192" i="13" s="1"/>
  <c r="K191" i="13"/>
  <c r="G191" i="13"/>
  <c r="F191" i="13"/>
  <c r="H191" i="13" s="1"/>
  <c r="B191" i="13"/>
  <c r="K190" i="13"/>
  <c r="G190" i="13"/>
  <c r="F190" i="13"/>
  <c r="B190" i="13"/>
  <c r="M190" i="13" s="1"/>
  <c r="K189" i="13"/>
  <c r="G189" i="13"/>
  <c r="F189" i="13"/>
  <c r="H189" i="13" s="1"/>
  <c r="B189" i="13"/>
  <c r="K183" i="13"/>
  <c r="F183" i="13"/>
  <c r="J183" i="13" s="1"/>
  <c r="E183" i="13"/>
  <c r="B183" i="13"/>
  <c r="M183" i="13" s="1"/>
  <c r="M182" i="13"/>
  <c r="L182" i="13"/>
  <c r="J182" i="13"/>
  <c r="I182" i="13"/>
  <c r="H182" i="13"/>
  <c r="E182" i="13"/>
  <c r="D182" i="13"/>
  <c r="M181" i="13"/>
  <c r="L181" i="13"/>
  <c r="J181" i="13"/>
  <c r="I181" i="13"/>
  <c r="H181" i="13"/>
  <c r="E181" i="13"/>
  <c r="D181" i="13"/>
  <c r="K180" i="13"/>
  <c r="F180" i="13"/>
  <c r="B180" i="13"/>
  <c r="M180" i="13" s="1"/>
  <c r="K179" i="13"/>
  <c r="I179" i="13"/>
  <c r="H179" i="13"/>
  <c r="F179" i="13"/>
  <c r="B179" i="13"/>
  <c r="E179" i="13" s="1"/>
  <c r="M178" i="13"/>
  <c r="L178" i="13"/>
  <c r="J178" i="13"/>
  <c r="I178" i="13"/>
  <c r="H178" i="13"/>
  <c r="E178" i="13"/>
  <c r="D178" i="13"/>
  <c r="M177" i="13"/>
  <c r="L177" i="13"/>
  <c r="J177" i="13"/>
  <c r="I177" i="13"/>
  <c r="H177" i="13"/>
  <c r="E177" i="13"/>
  <c r="D177" i="13"/>
  <c r="M176" i="13"/>
  <c r="L176" i="13"/>
  <c r="J176" i="13"/>
  <c r="I176" i="13"/>
  <c r="H176" i="13"/>
  <c r="E176" i="13"/>
  <c r="D176" i="13"/>
  <c r="M175" i="13"/>
  <c r="L175" i="13"/>
  <c r="J175" i="13"/>
  <c r="I175" i="13"/>
  <c r="H175" i="13"/>
  <c r="E175" i="13"/>
  <c r="D175" i="13"/>
  <c r="M174" i="13"/>
  <c r="L174" i="13"/>
  <c r="J174" i="13"/>
  <c r="I174" i="13"/>
  <c r="H174" i="13"/>
  <c r="E174" i="13"/>
  <c r="D174" i="13"/>
  <c r="M173" i="13"/>
  <c r="L173" i="13"/>
  <c r="J173" i="13"/>
  <c r="I173" i="13"/>
  <c r="H173" i="13"/>
  <c r="E173" i="13"/>
  <c r="D173" i="13"/>
  <c r="M172" i="13"/>
  <c r="L172" i="13"/>
  <c r="J172" i="13"/>
  <c r="I172" i="13"/>
  <c r="H172" i="13"/>
  <c r="E172" i="13"/>
  <c r="D172" i="13"/>
  <c r="M171" i="13"/>
  <c r="L171" i="13"/>
  <c r="J171" i="13"/>
  <c r="I171" i="13"/>
  <c r="H171" i="13"/>
  <c r="E171" i="13"/>
  <c r="D171" i="13"/>
  <c r="M170" i="13"/>
  <c r="L170" i="13"/>
  <c r="J170" i="13"/>
  <c r="I170" i="13"/>
  <c r="H170" i="13"/>
  <c r="E170" i="13"/>
  <c r="D170" i="13"/>
  <c r="M169" i="13"/>
  <c r="L169" i="13"/>
  <c r="J169" i="13"/>
  <c r="I169" i="13"/>
  <c r="H169" i="13"/>
  <c r="E169" i="13"/>
  <c r="D169" i="13"/>
  <c r="M168" i="13"/>
  <c r="L168" i="13"/>
  <c r="J168" i="13"/>
  <c r="I168" i="13"/>
  <c r="H168" i="13"/>
  <c r="E168" i="13"/>
  <c r="D168" i="13"/>
  <c r="M167" i="13"/>
  <c r="L167" i="13"/>
  <c r="J167" i="13"/>
  <c r="I167" i="13"/>
  <c r="H167" i="13"/>
  <c r="E167" i="13"/>
  <c r="D167" i="13"/>
  <c r="M166" i="13"/>
  <c r="L166" i="13"/>
  <c r="J166" i="13"/>
  <c r="I166" i="13"/>
  <c r="H166" i="13"/>
  <c r="E166" i="13"/>
  <c r="D166" i="13"/>
  <c r="M165" i="13"/>
  <c r="L165" i="13"/>
  <c r="J165" i="13"/>
  <c r="I165" i="13"/>
  <c r="H165" i="13"/>
  <c r="E165" i="13"/>
  <c r="D165" i="13"/>
  <c r="M164" i="13"/>
  <c r="L164" i="13"/>
  <c r="J164" i="13"/>
  <c r="I164" i="13"/>
  <c r="H164" i="13"/>
  <c r="E164" i="13"/>
  <c r="D164" i="13"/>
  <c r="M163" i="13"/>
  <c r="L163" i="13"/>
  <c r="J163" i="13"/>
  <c r="I163" i="13"/>
  <c r="H163" i="13"/>
  <c r="E163" i="13"/>
  <c r="D163" i="13"/>
  <c r="G157" i="13"/>
  <c r="K156" i="13"/>
  <c r="G156" i="13"/>
  <c r="H156" i="13" s="1"/>
  <c r="F156" i="13"/>
  <c r="I156" i="13" s="1"/>
  <c r="B156" i="13"/>
  <c r="M156" i="13" s="1"/>
  <c r="K155" i="13"/>
  <c r="G155" i="13"/>
  <c r="F155" i="13"/>
  <c r="E155" i="13"/>
  <c r="D155" i="13"/>
  <c r="B155" i="13"/>
  <c r="I155" i="13" s="1"/>
  <c r="F154" i="13"/>
  <c r="K152" i="13"/>
  <c r="I152" i="13"/>
  <c r="G152" i="13"/>
  <c r="G154" i="13" s="1"/>
  <c r="F152" i="13"/>
  <c r="B152" i="13"/>
  <c r="M152" i="13" s="1"/>
  <c r="K151" i="13"/>
  <c r="L151" i="13" s="1"/>
  <c r="G151" i="13"/>
  <c r="F151" i="13"/>
  <c r="B151" i="13"/>
  <c r="K150" i="13"/>
  <c r="G150" i="13"/>
  <c r="H150" i="13" s="1"/>
  <c r="F150" i="13"/>
  <c r="J150" i="13" s="1"/>
  <c r="B150" i="13"/>
  <c r="M150" i="13" s="1"/>
  <c r="K149" i="13"/>
  <c r="G149" i="13"/>
  <c r="F149" i="13"/>
  <c r="B149" i="13"/>
  <c r="M149" i="13" s="1"/>
  <c r="K148" i="13"/>
  <c r="G148" i="13"/>
  <c r="F148" i="13"/>
  <c r="J148" i="13" s="1"/>
  <c r="B148" i="13"/>
  <c r="K147" i="13"/>
  <c r="G147" i="13"/>
  <c r="F147" i="13"/>
  <c r="E147" i="13"/>
  <c r="B147" i="13"/>
  <c r="J147" i="13" s="1"/>
  <c r="K146" i="13"/>
  <c r="G146" i="13"/>
  <c r="H146" i="13" s="1"/>
  <c r="F146" i="13"/>
  <c r="B146" i="13"/>
  <c r="J146" i="13" s="1"/>
  <c r="M145" i="13"/>
  <c r="K145" i="13"/>
  <c r="J145" i="13"/>
  <c r="G145" i="13"/>
  <c r="F145" i="13"/>
  <c r="D145" i="13"/>
  <c r="B145" i="13"/>
  <c r="I145" i="13" s="1"/>
  <c r="K144" i="13"/>
  <c r="G144" i="13"/>
  <c r="F144" i="13"/>
  <c r="B144" i="13"/>
  <c r="J144" i="13" s="1"/>
  <c r="K143" i="13"/>
  <c r="G143" i="13"/>
  <c r="F143" i="13"/>
  <c r="B143" i="13"/>
  <c r="I143" i="13" s="1"/>
  <c r="K142" i="13"/>
  <c r="G142" i="13"/>
  <c r="F142" i="13"/>
  <c r="B142" i="13"/>
  <c r="M141" i="13"/>
  <c r="K141" i="13"/>
  <c r="G141" i="13"/>
  <c r="F141" i="13"/>
  <c r="D141" i="13"/>
  <c r="B141" i="13"/>
  <c r="K140" i="13"/>
  <c r="G140" i="13"/>
  <c r="F140" i="13"/>
  <c r="B140" i="13"/>
  <c r="K139" i="13"/>
  <c r="G139" i="13"/>
  <c r="F139" i="13"/>
  <c r="E139" i="13"/>
  <c r="B139" i="13"/>
  <c r="J139" i="13" s="1"/>
  <c r="K138" i="13"/>
  <c r="G138" i="13"/>
  <c r="H138" i="13" s="1"/>
  <c r="F138" i="13"/>
  <c r="B138" i="13"/>
  <c r="J138" i="13" s="1"/>
  <c r="K137" i="13"/>
  <c r="K153" i="13" s="1"/>
  <c r="G137" i="13"/>
  <c r="F137" i="13"/>
  <c r="B137" i="13"/>
  <c r="I137" i="13" s="1"/>
  <c r="K131" i="13"/>
  <c r="J131" i="13"/>
  <c r="I131" i="13"/>
  <c r="F131" i="13"/>
  <c r="E131" i="13"/>
  <c r="B131" i="13"/>
  <c r="M131" i="13" s="1"/>
  <c r="M130" i="13"/>
  <c r="L130" i="13"/>
  <c r="J130" i="13"/>
  <c r="I130" i="13"/>
  <c r="H130" i="13"/>
  <c r="E130" i="13"/>
  <c r="D130" i="13"/>
  <c r="M129" i="13"/>
  <c r="L129" i="13"/>
  <c r="J129" i="13"/>
  <c r="I129" i="13"/>
  <c r="H129" i="13"/>
  <c r="E129" i="13"/>
  <c r="D129" i="13"/>
  <c r="K128" i="13"/>
  <c r="F128" i="13"/>
  <c r="B128" i="13"/>
  <c r="E128" i="13" s="1"/>
  <c r="K127" i="13"/>
  <c r="H127" i="13"/>
  <c r="F127" i="13"/>
  <c r="B127" i="13"/>
  <c r="L127" i="13" s="1"/>
  <c r="M126" i="13"/>
  <c r="L126" i="13"/>
  <c r="J126" i="13"/>
  <c r="I126" i="13"/>
  <c r="H126" i="13"/>
  <c r="E126" i="13"/>
  <c r="D126" i="13"/>
  <c r="M125" i="13"/>
  <c r="L125" i="13"/>
  <c r="J125" i="13"/>
  <c r="I125" i="13"/>
  <c r="H125" i="13"/>
  <c r="E125" i="13"/>
  <c r="D125" i="13"/>
  <c r="M124" i="13"/>
  <c r="L124" i="13"/>
  <c r="J124" i="13"/>
  <c r="I124" i="13"/>
  <c r="H124" i="13"/>
  <c r="E124" i="13"/>
  <c r="D124" i="13"/>
  <c r="M123" i="13"/>
  <c r="L123" i="13"/>
  <c r="J123" i="13"/>
  <c r="I123" i="13"/>
  <c r="H123" i="13"/>
  <c r="E123" i="13"/>
  <c r="D123" i="13"/>
  <c r="M122" i="13"/>
  <c r="L122" i="13"/>
  <c r="J122" i="13"/>
  <c r="I122" i="13"/>
  <c r="H122" i="13"/>
  <c r="E122" i="13"/>
  <c r="D122" i="13"/>
  <c r="M121" i="13"/>
  <c r="L121" i="13"/>
  <c r="J121" i="13"/>
  <c r="I121" i="13"/>
  <c r="H121" i="13"/>
  <c r="E121" i="13"/>
  <c r="D121" i="13"/>
  <c r="M120" i="13"/>
  <c r="L120" i="13"/>
  <c r="J120" i="13"/>
  <c r="I120" i="13"/>
  <c r="H120" i="13"/>
  <c r="E120" i="13"/>
  <c r="D120" i="13"/>
  <c r="M119" i="13"/>
  <c r="L119" i="13"/>
  <c r="J119" i="13"/>
  <c r="I119" i="13"/>
  <c r="H119" i="13"/>
  <c r="E119" i="13"/>
  <c r="D119" i="13"/>
  <c r="M118" i="13"/>
  <c r="L118" i="13"/>
  <c r="J118" i="13"/>
  <c r="I118" i="13"/>
  <c r="H118" i="13"/>
  <c r="E118" i="13"/>
  <c r="D118" i="13"/>
  <c r="M117" i="13"/>
  <c r="L117" i="13"/>
  <c r="J117" i="13"/>
  <c r="I117" i="13"/>
  <c r="H117" i="13"/>
  <c r="E117" i="13"/>
  <c r="D117" i="13"/>
  <c r="M116" i="13"/>
  <c r="L116" i="13"/>
  <c r="J116" i="13"/>
  <c r="I116" i="13"/>
  <c r="H116" i="13"/>
  <c r="E116" i="13"/>
  <c r="D116" i="13"/>
  <c r="M115" i="13"/>
  <c r="L115" i="13"/>
  <c r="J115" i="13"/>
  <c r="I115" i="13"/>
  <c r="H115" i="13"/>
  <c r="E115" i="13"/>
  <c r="D115" i="13"/>
  <c r="M114" i="13"/>
  <c r="L114" i="13"/>
  <c r="J114" i="13"/>
  <c r="I114" i="13"/>
  <c r="H114" i="13"/>
  <c r="E114" i="13"/>
  <c r="D114" i="13"/>
  <c r="M113" i="13"/>
  <c r="L113" i="13"/>
  <c r="J113" i="13"/>
  <c r="I113" i="13"/>
  <c r="H113" i="13"/>
  <c r="E113" i="13"/>
  <c r="D113" i="13"/>
  <c r="M112" i="13"/>
  <c r="L112" i="13"/>
  <c r="J112" i="13"/>
  <c r="I112" i="13"/>
  <c r="H112" i="13"/>
  <c r="E112" i="13"/>
  <c r="D112" i="13"/>
  <c r="M111" i="13"/>
  <c r="L111" i="13"/>
  <c r="J111" i="13"/>
  <c r="I111" i="13"/>
  <c r="H111" i="13"/>
  <c r="E111" i="13"/>
  <c r="D111" i="13"/>
  <c r="K105" i="13"/>
  <c r="K157" i="13" s="1"/>
  <c r="F105" i="13"/>
  <c r="H105" i="13" s="1"/>
  <c r="B105" i="13"/>
  <c r="I105" i="13" s="1"/>
  <c r="M104" i="13"/>
  <c r="L104" i="13"/>
  <c r="J104" i="13"/>
  <c r="I104" i="13"/>
  <c r="H104" i="13"/>
  <c r="E104" i="13"/>
  <c r="D104" i="13"/>
  <c r="M103" i="13"/>
  <c r="L103" i="13"/>
  <c r="J103" i="13"/>
  <c r="I103" i="13"/>
  <c r="H103" i="13"/>
  <c r="E103" i="13"/>
  <c r="D103" i="13"/>
  <c r="K102" i="13"/>
  <c r="F102" i="13"/>
  <c r="H102" i="13" s="1"/>
  <c r="E102" i="13"/>
  <c r="B102" i="13"/>
  <c r="I102" i="13" s="1"/>
  <c r="L101" i="13"/>
  <c r="K101" i="13"/>
  <c r="F101" i="13"/>
  <c r="H101" i="13" s="1"/>
  <c r="B101" i="13"/>
  <c r="M101" i="13" s="1"/>
  <c r="M100" i="13"/>
  <c r="L100" i="13"/>
  <c r="J100" i="13"/>
  <c r="I100" i="13"/>
  <c r="H100" i="13"/>
  <c r="E100" i="13"/>
  <c r="D100" i="13"/>
  <c r="M99" i="13"/>
  <c r="L99" i="13"/>
  <c r="J99" i="13"/>
  <c r="I99" i="13"/>
  <c r="H99" i="13"/>
  <c r="E99" i="13"/>
  <c r="D99" i="13"/>
  <c r="M98" i="13"/>
  <c r="L98" i="13"/>
  <c r="J98" i="13"/>
  <c r="I98" i="13"/>
  <c r="H98" i="13"/>
  <c r="E98" i="13"/>
  <c r="D98" i="13"/>
  <c r="M97" i="13"/>
  <c r="L97" i="13"/>
  <c r="J97" i="13"/>
  <c r="I97" i="13"/>
  <c r="H97" i="13"/>
  <c r="E97" i="13"/>
  <c r="D97" i="13"/>
  <c r="M96" i="13"/>
  <c r="L96" i="13"/>
  <c r="J96" i="13"/>
  <c r="I96" i="13"/>
  <c r="H96" i="13"/>
  <c r="E96" i="13"/>
  <c r="D96" i="13"/>
  <c r="M95" i="13"/>
  <c r="L95" i="13"/>
  <c r="J95" i="13"/>
  <c r="I95" i="13"/>
  <c r="H95" i="13"/>
  <c r="E95" i="13"/>
  <c r="D95" i="13"/>
  <c r="M94" i="13"/>
  <c r="L94" i="13"/>
  <c r="J94" i="13"/>
  <c r="I94" i="13"/>
  <c r="H94" i="13"/>
  <c r="E94" i="13"/>
  <c r="D94" i="13"/>
  <c r="M93" i="13"/>
  <c r="L93" i="13"/>
  <c r="J93" i="13"/>
  <c r="I93" i="13"/>
  <c r="H93" i="13"/>
  <c r="E93" i="13"/>
  <c r="D93" i="13"/>
  <c r="M92" i="13"/>
  <c r="L92" i="13"/>
  <c r="J92" i="13"/>
  <c r="I92" i="13"/>
  <c r="H92" i="13"/>
  <c r="E92" i="13"/>
  <c r="D92" i="13"/>
  <c r="M91" i="13"/>
  <c r="L91" i="13"/>
  <c r="J91" i="13"/>
  <c r="I91" i="13"/>
  <c r="H91" i="13"/>
  <c r="E91" i="13"/>
  <c r="D91" i="13"/>
  <c r="M90" i="13"/>
  <c r="L90" i="13"/>
  <c r="J90" i="13"/>
  <c r="I90" i="13"/>
  <c r="H90" i="13"/>
  <c r="E90" i="13"/>
  <c r="D90" i="13"/>
  <c r="M89" i="13"/>
  <c r="L89" i="13"/>
  <c r="J89" i="13"/>
  <c r="I89" i="13"/>
  <c r="H89" i="13"/>
  <c r="E89" i="13"/>
  <c r="D89" i="13"/>
  <c r="M88" i="13"/>
  <c r="L88" i="13"/>
  <c r="J88" i="13"/>
  <c r="I88" i="13"/>
  <c r="H88" i="13"/>
  <c r="E88" i="13"/>
  <c r="D88" i="13"/>
  <c r="M87" i="13"/>
  <c r="L87" i="13"/>
  <c r="J87" i="13"/>
  <c r="I87" i="13"/>
  <c r="H87" i="13"/>
  <c r="E87" i="13"/>
  <c r="D87" i="13"/>
  <c r="M86" i="13"/>
  <c r="L86" i="13"/>
  <c r="J86" i="13"/>
  <c r="I86" i="13"/>
  <c r="H86" i="13"/>
  <c r="E86" i="13"/>
  <c r="D86" i="13"/>
  <c r="M85" i="13"/>
  <c r="L85" i="13"/>
  <c r="J85" i="13"/>
  <c r="I85" i="13"/>
  <c r="H85" i="13"/>
  <c r="E85" i="13"/>
  <c r="D85" i="13"/>
  <c r="K79" i="13"/>
  <c r="J79" i="13"/>
  <c r="F79" i="13"/>
  <c r="I79" i="13" s="1"/>
  <c r="E79" i="13"/>
  <c r="D79" i="13"/>
  <c r="M79" i="13"/>
  <c r="M78" i="13"/>
  <c r="L78" i="13"/>
  <c r="J78" i="13"/>
  <c r="I78" i="13"/>
  <c r="H78" i="13"/>
  <c r="E78" i="13"/>
  <c r="D78" i="13"/>
  <c r="M77" i="13"/>
  <c r="L77" i="13"/>
  <c r="J77" i="13"/>
  <c r="I77" i="13"/>
  <c r="H77" i="13"/>
  <c r="E77" i="13"/>
  <c r="D77" i="13"/>
  <c r="K76" i="13"/>
  <c r="H76" i="13"/>
  <c r="F76" i="13"/>
  <c r="L76" i="13"/>
  <c r="K75" i="13"/>
  <c r="H75" i="13"/>
  <c r="F75" i="13"/>
  <c r="L75" i="13"/>
  <c r="M74" i="13"/>
  <c r="L74" i="13"/>
  <c r="J74" i="13"/>
  <c r="I74" i="13"/>
  <c r="H74" i="13"/>
  <c r="E74" i="13"/>
  <c r="D74" i="13"/>
  <c r="M73" i="13"/>
  <c r="L73" i="13"/>
  <c r="J73" i="13"/>
  <c r="I73" i="13"/>
  <c r="H73" i="13"/>
  <c r="E73" i="13"/>
  <c r="D73" i="13"/>
  <c r="M72" i="13"/>
  <c r="L72" i="13"/>
  <c r="J72" i="13"/>
  <c r="I72" i="13"/>
  <c r="H72" i="13"/>
  <c r="E72" i="13"/>
  <c r="D72" i="13"/>
  <c r="M71" i="13"/>
  <c r="L71" i="13"/>
  <c r="J71" i="13"/>
  <c r="I71" i="13"/>
  <c r="H71" i="13"/>
  <c r="E71" i="13"/>
  <c r="D71" i="13"/>
  <c r="M70" i="13"/>
  <c r="L70" i="13"/>
  <c r="J70" i="13"/>
  <c r="I70" i="13"/>
  <c r="H70" i="13"/>
  <c r="E70" i="13"/>
  <c r="D70" i="13"/>
  <c r="M69" i="13"/>
  <c r="L69" i="13"/>
  <c r="J69" i="13"/>
  <c r="I69" i="13"/>
  <c r="H69" i="13"/>
  <c r="E69" i="13"/>
  <c r="D69" i="13"/>
  <c r="M68" i="13"/>
  <c r="L68" i="13"/>
  <c r="J68" i="13"/>
  <c r="I68" i="13"/>
  <c r="H68" i="13"/>
  <c r="E68" i="13"/>
  <c r="D68" i="13"/>
  <c r="M67" i="13"/>
  <c r="L67" i="13"/>
  <c r="J67" i="13"/>
  <c r="I67" i="13"/>
  <c r="H67" i="13"/>
  <c r="E67" i="13"/>
  <c r="D67" i="13"/>
  <c r="M66" i="13"/>
  <c r="L66" i="13"/>
  <c r="J66" i="13"/>
  <c r="I66" i="13"/>
  <c r="H66" i="13"/>
  <c r="E66" i="13"/>
  <c r="D66" i="13"/>
  <c r="M65" i="13"/>
  <c r="L65" i="13"/>
  <c r="J65" i="13"/>
  <c r="I65" i="13"/>
  <c r="H65" i="13"/>
  <c r="E65" i="13"/>
  <c r="D65" i="13"/>
  <c r="M64" i="13"/>
  <c r="L64" i="13"/>
  <c r="J64" i="13"/>
  <c r="I64" i="13"/>
  <c r="H64" i="13"/>
  <c r="E64" i="13"/>
  <c r="D64" i="13"/>
  <c r="M63" i="13"/>
  <c r="L63" i="13"/>
  <c r="J63" i="13"/>
  <c r="I63" i="13"/>
  <c r="H63" i="13"/>
  <c r="E63" i="13"/>
  <c r="D63" i="13"/>
  <c r="M62" i="13"/>
  <c r="L62" i="13"/>
  <c r="J62" i="13"/>
  <c r="I62" i="13"/>
  <c r="H62" i="13"/>
  <c r="E62" i="13"/>
  <c r="D62" i="13"/>
  <c r="M61" i="13"/>
  <c r="L61" i="13"/>
  <c r="J61" i="13"/>
  <c r="I61" i="13"/>
  <c r="H61" i="13"/>
  <c r="E61" i="13"/>
  <c r="D61" i="13"/>
  <c r="M60" i="13"/>
  <c r="L60" i="13"/>
  <c r="J60" i="13"/>
  <c r="I60" i="13"/>
  <c r="H60" i="13"/>
  <c r="E60" i="13"/>
  <c r="D60" i="13"/>
  <c r="M59" i="13"/>
  <c r="L59" i="13"/>
  <c r="J59" i="13"/>
  <c r="I59" i="13"/>
  <c r="H59" i="13"/>
  <c r="E59" i="13"/>
  <c r="D59" i="13"/>
  <c r="M53" i="13"/>
  <c r="K53" i="13"/>
  <c r="J53" i="13"/>
  <c r="F53" i="13"/>
  <c r="H53" i="13" s="1"/>
  <c r="B53" i="13"/>
  <c r="L53" i="13" s="1"/>
  <c r="M52" i="13"/>
  <c r="L52" i="13"/>
  <c r="J52" i="13"/>
  <c r="I52" i="13"/>
  <c r="H52" i="13"/>
  <c r="E52" i="13"/>
  <c r="D52" i="13"/>
  <c r="M51" i="13"/>
  <c r="L51" i="13"/>
  <c r="J51" i="13"/>
  <c r="I51" i="13"/>
  <c r="H51" i="13"/>
  <c r="E51" i="13"/>
  <c r="D51" i="13"/>
  <c r="K50" i="13"/>
  <c r="F50" i="13"/>
  <c r="H50" i="13" s="1"/>
  <c r="B50" i="13"/>
  <c r="E50" i="13" s="1"/>
  <c r="M49" i="13"/>
  <c r="K49" i="13"/>
  <c r="F49" i="13"/>
  <c r="H49" i="13" s="1"/>
  <c r="D49" i="13"/>
  <c r="B49" i="13"/>
  <c r="E49" i="13" s="1"/>
  <c r="M48" i="13"/>
  <c r="L48" i="13"/>
  <c r="J48" i="13"/>
  <c r="I48" i="13"/>
  <c r="H48" i="13"/>
  <c r="E48" i="13"/>
  <c r="D48" i="13"/>
  <c r="M47" i="13"/>
  <c r="L47" i="13"/>
  <c r="J47" i="13"/>
  <c r="I47" i="13"/>
  <c r="H47" i="13"/>
  <c r="E47" i="13"/>
  <c r="D47" i="13"/>
  <c r="M46" i="13"/>
  <c r="L46" i="13"/>
  <c r="J46" i="13"/>
  <c r="I46" i="13"/>
  <c r="H46" i="13"/>
  <c r="E46" i="13"/>
  <c r="D46" i="13"/>
  <c r="M45" i="13"/>
  <c r="L45" i="13"/>
  <c r="J45" i="13"/>
  <c r="I45" i="13"/>
  <c r="H45" i="13"/>
  <c r="E45" i="13"/>
  <c r="D45" i="13"/>
  <c r="M44" i="13"/>
  <c r="L44" i="13"/>
  <c r="J44" i="13"/>
  <c r="I44" i="13"/>
  <c r="H44" i="13"/>
  <c r="E44" i="13"/>
  <c r="D44" i="13"/>
  <c r="M43" i="13"/>
  <c r="L43" i="13"/>
  <c r="J43" i="13"/>
  <c r="I43" i="13"/>
  <c r="H43" i="13"/>
  <c r="E43" i="13"/>
  <c r="D43" i="13"/>
  <c r="M42" i="13"/>
  <c r="L42" i="13"/>
  <c r="J42" i="13"/>
  <c r="I42" i="13"/>
  <c r="H42" i="13"/>
  <c r="E42" i="13"/>
  <c r="D42" i="13"/>
  <c r="M41" i="13"/>
  <c r="L41" i="13"/>
  <c r="J41" i="13"/>
  <c r="I41" i="13"/>
  <c r="H41" i="13"/>
  <c r="E41" i="13"/>
  <c r="D41" i="13"/>
  <c r="M40" i="13"/>
  <c r="L40" i="13"/>
  <c r="J40" i="13"/>
  <c r="I40" i="13"/>
  <c r="H40" i="13"/>
  <c r="E40" i="13"/>
  <c r="D40" i="13"/>
  <c r="M39" i="13"/>
  <c r="L39" i="13"/>
  <c r="J39" i="13"/>
  <c r="I39" i="13"/>
  <c r="H39" i="13"/>
  <c r="E39" i="13"/>
  <c r="D39" i="13"/>
  <c r="M38" i="13"/>
  <c r="L38" i="13"/>
  <c r="J38" i="13"/>
  <c r="I38" i="13"/>
  <c r="H38" i="13"/>
  <c r="E38" i="13"/>
  <c r="D38" i="13"/>
  <c r="M37" i="13"/>
  <c r="L37" i="13"/>
  <c r="J37" i="13"/>
  <c r="I37" i="13"/>
  <c r="H37" i="13"/>
  <c r="E37" i="13"/>
  <c r="D37" i="13"/>
  <c r="M36" i="13"/>
  <c r="L36" i="13"/>
  <c r="J36" i="13"/>
  <c r="I36" i="13"/>
  <c r="H36" i="13"/>
  <c r="E36" i="13"/>
  <c r="D36" i="13"/>
  <c r="M35" i="13"/>
  <c r="L35" i="13"/>
  <c r="J35" i="13"/>
  <c r="I35" i="13"/>
  <c r="H35" i="13"/>
  <c r="E35" i="13"/>
  <c r="D35" i="13"/>
  <c r="M34" i="13"/>
  <c r="L34" i="13"/>
  <c r="J34" i="13"/>
  <c r="I34" i="13"/>
  <c r="H34" i="13"/>
  <c r="E34" i="13"/>
  <c r="D34" i="13"/>
  <c r="M33" i="13"/>
  <c r="L33" i="13"/>
  <c r="J33" i="13"/>
  <c r="I33" i="13"/>
  <c r="H33" i="13"/>
  <c r="E33" i="13"/>
  <c r="D33" i="13"/>
  <c r="K27" i="13"/>
  <c r="M27" i="13" s="1"/>
  <c r="I27" i="13"/>
  <c r="F27" i="13"/>
  <c r="J27" i="13" s="1"/>
  <c r="E27" i="13"/>
  <c r="D27" i="13"/>
  <c r="B27" i="13"/>
  <c r="L27" i="13" s="1"/>
  <c r="M26" i="13"/>
  <c r="L26" i="13"/>
  <c r="J26" i="13"/>
  <c r="I26" i="13"/>
  <c r="H26" i="13"/>
  <c r="E26" i="13"/>
  <c r="D26" i="13"/>
  <c r="M25" i="13"/>
  <c r="L25" i="13"/>
  <c r="J25" i="13"/>
  <c r="I25" i="13"/>
  <c r="H25" i="13"/>
  <c r="E25" i="13"/>
  <c r="D25" i="13"/>
  <c r="K24" i="13"/>
  <c r="M24" i="13" s="1"/>
  <c r="F24" i="13"/>
  <c r="J24" i="13" s="1"/>
  <c r="E24" i="13"/>
  <c r="B24" i="13"/>
  <c r="L24" i="13" s="1"/>
  <c r="K23" i="13"/>
  <c r="L23" i="13" s="1"/>
  <c r="F23" i="13"/>
  <c r="H23" i="13" s="1"/>
  <c r="B23" i="13"/>
  <c r="M22" i="13"/>
  <c r="L22" i="13"/>
  <c r="J22" i="13"/>
  <c r="I22" i="13"/>
  <c r="H22" i="13"/>
  <c r="E22" i="13"/>
  <c r="D22" i="13"/>
  <c r="M21" i="13"/>
  <c r="L21" i="13"/>
  <c r="J21" i="13"/>
  <c r="I21" i="13"/>
  <c r="H21" i="13"/>
  <c r="E21" i="13"/>
  <c r="D21" i="13"/>
  <c r="M20" i="13"/>
  <c r="L20" i="13"/>
  <c r="J20" i="13"/>
  <c r="I20" i="13"/>
  <c r="H20" i="13"/>
  <c r="E20" i="13"/>
  <c r="D20" i="13"/>
  <c r="M19" i="13"/>
  <c r="L19" i="13"/>
  <c r="J19" i="13"/>
  <c r="I19" i="13"/>
  <c r="H19" i="13"/>
  <c r="E19" i="13"/>
  <c r="D19" i="13"/>
  <c r="M18" i="13"/>
  <c r="L18" i="13"/>
  <c r="J18" i="13"/>
  <c r="I18" i="13"/>
  <c r="H18" i="13"/>
  <c r="E18" i="13"/>
  <c r="D18" i="13"/>
  <c r="M17" i="13"/>
  <c r="L17" i="13"/>
  <c r="J17" i="13"/>
  <c r="I17" i="13"/>
  <c r="H17" i="13"/>
  <c r="E17" i="13"/>
  <c r="D17" i="13"/>
  <c r="M16" i="13"/>
  <c r="L16" i="13"/>
  <c r="J16" i="13"/>
  <c r="I16" i="13"/>
  <c r="H16" i="13"/>
  <c r="E16" i="13"/>
  <c r="D16" i="13"/>
  <c r="M15" i="13"/>
  <c r="L15" i="13"/>
  <c r="J15" i="13"/>
  <c r="I15" i="13"/>
  <c r="H15" i="13"/>
  <c r="E15" i="13"/>
  <c r="D15" i="13"/>
  <c r="M14" i="13"/>
  <c r="L14" i="13"/>
  <c r="J14" i="13"/>
  <c r="I14" i="13"/>
  <c r="H14" i="13"/>
  <c r="E14" i="13"/>
  <c r="D14" i="13"/>
  <c r="M13" i="13"/>
  <c r="L13" i="13"/>
  <c r="J13" i="13"/>
  <c r="I13" i="13"/>
  <c r="H13" i="13"/>
  <c r="E13" i="13"/>
  <c r="D13" i="13"/>
  <c r="M12" i="13"/>
  <c r="L12" i="13"/>
  <c r="J12" i="13"/>
  <c r="I12" i="13"/>
  <c r="H12" i="13"/>
  <c r="E12" i="13"/>
  <c r="D12" i="13"/>
  <c r="M11" i="13"/>
  <c r="L11" i="13"/>
  <c r="J11" i="13"/>
  <c r="I11" i="13"/>
  <c r="H11" i="13"/>
  <c r="E11" i="13"/>
  <c r="D11" i="13"/>
  <c r="M10" i="13"/>
  <c r="L10" i="13"/>
  <c r="J10" i="13"/>
  <c r="I10" i="13"/>
  <c r="H10" i="13"/>
  <c r="E10" i="13"/>
  <c r="D10" i="13"/>
  <c r="M9" i="13"/>
  <c r="L9" i="13"/>
  <c r="J9" i="13"/>
  <c r="I9" i="13"/>
  <c r="H9" i="13"/>
  <c r="E9" i="13"/>
  <c r="D9" i="13"/>
  <c r="M8" i="13"/>
  <c r="L8" i="13"/>
  <c r="J8" i="13"/>
  <c r="I8" i="13"/>
  <c r="H8" i="13"/>
  <c r="E8" i="13"/>
  <c r="D8" i="13"/>
  <c r="M7" i="13"/>
  <c r="L7" i="13"/>
  <c r="J7" i="13"/>
  <c r="I7" i="13"/>
  <c r="H7" i="13"/>
  <c r="E7" i="13"/>
  <c r="D7" i="13"/>
  <c r="G225" i="7"/>
  <c r="C225" i="7"/>
  <c r="K224" i="7"/>
  <c r="I224" i="7"/>
  <c r="G224" i="7"/>
  <c r="F224" i="7"/>
  <c r="C224" i="7"/>
  <c r="B224" i="7"/>
  <c r="J224" i="7" s="1"/>
  <c r="M223" i="7"/>
  <c r="K223" i="7"/>
  <c r="G223" i="7"/>
  <c r="H223" i="7" s="1"/>
  <c r="F223" i="7"/>
  <c r="I223" i="7" s="1"/>
  <c r="C223" i="7"/>
  <c r="E223" i="7" s="1"/>
  <c r="B223" i="7"/>
  <c r="L223" i="7" s="1"/>
  <c r="M222" i="7"/>
  <c r="K222" i="7"/>
  <c r="G222" i="7"/>
  <c r="F222" i="7"/>
  <c r="H222" i="7" s="1"/>
  <c r="C222" i="7"/>
  <c r="B222" i="7"/>
  <c r="J222" i="7" s="1"/>
  <c r="K221" i="7"/>
  <c r="G221" i="7"/>
  <c r="F221" i="7"/>
  <c r="C221" i="7"/>
  <c r="B221" i="7"/>
  <c r="M220" i="7"/>
  <c r="K220" i="7"/>
  <c r="I220" i="7"/>
  <c r="G220" i="7"/>
  <c r="F220" i="7"/>
  <c r="C220" i="7"/>
  <c r="B220" i="7"/>
  <c r="J220" i="7" s="1"/>
  <c r="K219" i="7"/>
  <c r="G219" i="7"/>
  <c r="H219" i="7" s="1"/>
  <c r="F219" i="7"/>
  <c r="C219" i="7"/>
  <c r="B219" i="7"/>
  <c r="M218" i="7"/>
  <c r="K218" i="7"/>
  <c r="J218" i="7"/>
  <c r="G218" i="7"/>
  <c r="F218" i="7"/>
  <c r="C218" i="7"/>
  <c r="D218" i="7" s="1"/>
  <c r="B218" i="7"/>
  <c r="K217" i="7"/>
  <c r="G217" i="7"/>
  <c r="F217" i="7"/>
  <c r="H217" i="7" s="1"/>
  <c r="C217" i="7"/>
  <c r="B217" i="7"/>
  <c r="M216" i="7"/>
  <c r="L216" i="7"/>
  <c r="K216" i="7"/>
  <c r="I216" i="7"/>
  <c r="G216" i="7"/>
  <c r="F216" i="7"/>
  <c r="H216" i="7" s="1"/>
  <c r="C216" i="7"/>
  <c r="D216" i="7" s="1"/>
  <c r="B216" i="7"/>
  <c r="J216" i="7" s="1"/>
  <c r="K215" i="7"/>
  <c r="G215" i="7"/>
  <c r="F215" i="7"/>
  <c r="C215" i="7"/>
  <c r="B215" i="7"/>
  <c r="M215" i="7" s="1"/>
  <c r="K214" i="7"/>
  <c r="G214" i="7"/>
  <c r="F214" i="7"/>
  <c r="C214" i="7"/>
  <c r="B214" i="7"/>
  <c r="K213" i="7"/>
  <c r="G213" i="7"/>
  <c r="H213" i="7" s="1"/>
  <c r="F213" i="7"/>
  <c r="C213" i="7"/>
  <c r="B213" i="7"/>
  <c r="K212" i="7"/>
  <c r="G212" i="7"/>
  <c r="F212" i="7"/>
  <c r="C212" i="7"/>
  <c r="B212" i="7"/>
  <c r="K211" i="7"/>
  <c r="G211" i="7"/>
  <c r="H211" i="7" s="1"/>
  <c r="F211" i="7"/>
  <c r="C211" i="7"/>
  <c r="B211" i="7"/>
  <c r="I211" i="7" s="1"/>
  <c r="K210" i="7"/>
  <c r="G210" i="7"/>
  <c r="F210" i="7"/>
  <c r="C210" i="7"/>
  <c r="B210" i="7"/>
  <c r="J210" i="7" s="1"/>
  <c r="K209" i="7"/>
  <c r="G209" i="7"/>
  <c r="F209" i="7"/>
  <c r="C209" i="7"/>
  <c r="B209" i="7"/>
  <c r="I209" i="7" s="1"/>
  <c r="M208" i="7"/>
  <c r="K208" i="7"/>
  <c r="G208" i="7"/>
  <c r="F208" i="7"/>
  <c r="C208" i="7"/>
  <c r="B208" i="7"/>
  <c r="K207" i="7"/>
  <c r="G207" i="7"/>
  <c r="F207" i="7"/>
  <c r="C207" i="7"/>
  <c r="B207" i="7"/>
  <c r="M207" i="7" s="1"/>
  <c r="K206" i="7"/>
  <c r="G206" i="7"/>
  <c r="F206" i="7"/>
  <c r="C206" i="7"/>
  <c r="B206" i="7"/>
  <c r="K205" i="7"/>
  <c r="G205" i="7"/>
  <c r="H205" i="7" s="1"/>
  <c r="F205" i="7"/>
  <c r="C205" i="7"/>
  <c r="B205" i="7"/>
  <c r="M205" i="7" s="1"/>
  <c r="K204" i="7"/>
  <c r="G204" i="7"/>
  <c r="F204" i="7"/>
  <c r="H204" i="7" s="1"/>
  <c r="C204" i="7"/>
  <c r="B204" i="7"/>
  <c r="K198" i="7"/>
  <c r="F198" i="7"/>
  <c r="B198" i="7"/>
  <c r="L198" i="7" s="1"/>
  <c r="M197" i="7"/>
  <c r="L197" i="7"/>
  <c r="J197" i="7"/>
  <c r="I197" i="7"/>
  <c r="H197" i="7"/>
  <c r="E197" i="7"/>
  <c r="D197" i="7"/>
  <c r="M196" i="7"/>
  <c r="L196" i="7"/>
  <c r="J196" i="7"/>
  <c r="I196" i="7"/>
  <c r="H196" i="7"/>
  <c r="E196" i="7"/>
  <c r="D196" i="7"/>
  <c r="M195" i="7"/>
  <c r="L195" i="7"/>
  <c r="J195" i="7"/>
  <c r="I195" i="7"/>
  <c r="H195" i="7"/>
  <c r="E195" i="7"/>
  <c r="D195" i="7"/>
  <c r="M194" i="7"/>
  <c r="L194" i="7"/>
  <c r="J194" i="7"/>
  <c r="I194" i="7"/>
  <c r="H194" i="7"/>
  <c r="E194" i="7"/>
  <c r="D194" i="7"/>
  <c r="M193" i="7"/>
  <c r="L193" i="7"/>
  <c r="J193" i="7"/>
  <c r="I193" i="7"/>
  <c r="H193" i="7"/>
  <c r="E193" i="7"/>
  <c r="D193" i="7"/>
  <c r="M192" i="7"/>
  <c r="L192" i="7"/>
  <c r="J192" i="7"/>
  <c r="I192" i="7"/>
  <c r="H192" i="7"/>
  <c r="E192" i="7"/>
  <c r="D192" i="7"/>
  <c r="M191" i="7"/>
  <c r="L191" i="7"/>
  <c r="J191" i="7"/>
  <c r="I191" i="7"/>
  <c r="H191" i="7"/>
  <c r="E191" i="7"/>
  <c r="D191" i="7"/>
  <c r="M190" i="7"/>
  <c r="L190" i="7"/>
  <c r="J190" i="7"/>
  <c r="I190" i="7"/>
  <c r="H190" i="7"/>
  <c r="E190" i="7"/>
  <c r="D190" i="7"/>
  <c r="M189" i="7"/>
  <c r="L189" i="7"/>
  <c r="J189" i="7"/>
  <c r="I189" i="7"/>
  <c r="H189" i="7"/>
  <c r="E189" i="7"/>
  <c r="D189" i="7"/>
  <c r="K188" i="7"/>
  <c r="L188" i="7" s="1"/>
  <c r="I188" i="7"/>
  <c r="F188" i="7"/>
  <c r="J188" i="7" s="1"/>
  <c r="E188" i="7"/>
  <c r="B188" i="7"/>
  <c r="K187" i="7"/>
  <c r="L187" i="7" s="1"/>
  <c r="F187" i="7"/>
  <c r="I187" i="7" s="1"/>
  <c r="B187" i="7"/>
  <c r="E187" i="7" s="1"/>
  <c r="M186" i="7"/>
  <c r="L186" i="7"/>
  <c r="J186" i="7"/>
  <c r="I186" i="7"/>
  <c r="H186" i="7"/>
  <c r="E186" i="7"/>
  <c r="D186" i="7"/>
  <c r="M185" i="7"/>
  <c r="L185" i="7"/>
  <c r="J185" i="7"/>
  <c r="I185" i="7"/>
  <c r="H185" i="7"/>
  <c r="E185" i="7"/>
  <c r="D185" i="7"/>
  <c r="M184" i="7"/>
  <c r="L184" i="7"/>
  <c r="J184" i="7"/>
  <c r="I184" i="7"/>
  <c r="H184" i="7"/>
  <c r="E184" i="7"/>
  <c r="D184" i="7"/>
  <c r="M183" i="7"/>
  <c r="L183" i="7"/>
  <c r="J183" i="7"/>
  <c r="I183" i="7"/>
  <c r="H183" i="7"/>
  <c r="E183" i="7"/>
  <c r="D183" i="7"/>
  <c r="M182" i="7"/>
  <c r="L182" i="7"/>
  <c r="J182" i="7"/>
  <c r="I182" i="7"/>
  <c r="H182" i="7"/>
  <c r="E182" i="7"/>
  <c r="D182" i="7"/>
  <c r="M181" i="7"/>
  <c r="L181" i="7"/>
  <c r="J181" i="7"/>
  <c r="I181" i="7"/>
  <c r="H181" i="7"/>
  <c r="E181" i="7"/>
  <c r="D181" i="7"/>
  <c r="M180" i="7"/>
  <c r="L180" i="7"/>
  <c r="J180" i="7"/>
  <c r="I180" i="7"/>
  <c r="H180" i="7"/>
  <c r="E180" i="7"/>
  <c r="D180" i="7"/>
  <c r="M179" i="7"/>
  <c r="L179" i="7"/>
  <c r="J179" i="7"/>
  <c r="I179" i="7"/>
  <c r="H179" i="7"/>
  <c r="E179" i="7"/>
  <c r="D179" i="7"/>
  <c r="M178" i="7"/>
  <c r="L178" i="7"/>
  <c r="J178" i="7"/>
  <c r="I178" i="7"/>
  <c r="H178" i="7"/>
  <c r="E178" i="7"/>
  <c r="D178" i="7"/>
  <c r="M177" i="7"/>
  <c r="L177" i="7"/>
  <c r="J177" i="7"/>
  <c r="I177" i="7"/>
  <c r="H177" i="7"/>
  <c r="E177" i="7"/>
  <c r="D177" i="7"/>
  <c r="M176" i="7"/>
  <c r="L176" i="7"/>
  <c r="J176" i="7"/>
  <c r="I176" i="7"/>
  <c r="H176" i="7"/>
  <c r="E176" i="7"/>
  <c r="D176" i="7"/>
  <c r="G170" i="7"/>
  <c r="C170" i="7"/>
  <c r="M169" i="7"/>
  <c r="K169" i="7"/>
  <c r="L169" i="7" s="1"/>
  <c r="G169" i="7"/>
  <c r="F169" i="7"/>
  <c r="I169" i="7" s="1"/>
  <c r="C169" i="7"/>
  <c r="E169" i="7" s="1"/>
  <c r="B169" i="7"/>
  <c r="L168" i="7"/>
  <c r="K168" i="7"/>
  <c r="J168" i="7"/>
  <c r="I168" i="7"/>
  <c r="G168" i="7"/>
  <c r="H168" i="7" s="1"/>
  <c r="F168" i="7"/>
  <c r="C168" i="7"/>
  <c r="D168" i="7" s="1"/>
  <c r="B168" i="7"/>
  <c r="M167" i="7"/>
  <c r="L167" i="7"/>
  <c r="K167" i="7"/>
  <c r="G167" i="7"/>
  <c r="H167" i="7" s="1"/>
  <c r="F167" i="7"/>
  <c r="I167" i="7" s="1"/>
  <c r="C167" i="7"/>
  <c r="D167" i="7" s="1"/>
  <c r="B167" i="7"/>
  <c r="J167" i="7" s="1"/>
  <c r="K166" i="7"/>
  <c r="K170" i="7" s="1"/>
  <c r="G166" i="7"/>
  <c r="F166" i="7"/>
  <c r="J166" i="7" s="1"/>
  <c r="C166" i="7"/>
  <c r="B166" i="7"/>
  <c r="M165" i="7"/>
  <c r="K165" i="7"/>
  <c r="L165" i="7" s="1"/>
  <c r="G165" i="7"/>
  <c r="F165" i="7"/>
  <c r="I165" i="7" s="1"/>
  <c r="C165" i="7"/>
  <c r="E165" i="7" s="1"/>
  <c r="B165" i="7"/>
  <c r="K164" i="7"/>
  <c r="L164" i="7" s="1"/>
  <c r="G164" i="7"/>
  <c r="H164" i="7" s="1"/>
  <c r="F164" i="7"/>
  <c r="C164" i="7"/>
  <c r="B164" i="7"/>
  <c r="J164" i="7" s="1"/>
  <c r="M163" i="7"/>
  <c r="L163" i="7"/>
  <c r="K163" i="7"/>
  <c r="G163" i="7"/>
  <c r="H163" i="7" s="1"/>
  <c r="F163" i="7"/>
  <c r="I163" i="7" s="1"/>
  <c r="C163" i="7"/>
  <c r="D163" i="7" s="1"/>
  <c r="B163" i="7"/>
  <c r="J163" i="7" s="1"/>
  <c r="K162" i="7"/>
  <c r="J162" i="7"/>
  <c r="G162" i="7"/>
  <c r="H162" i="7" s="1"/>
  <c r="F162" i="7"/>
  <c r="C162" i="7"/>
  <c r="D162" i="7" s="1"/>
  <c r="B162" i="7"/>
  <c r="I162" i="7" s="1"/>
  <c r="M161" i="7"/>
  <c r="K161" i="7"/>
  <c r="L161" i="7" s="1"/>
  <c r="G161" i="7"/>
  <c r="F161" i="7"/>
  <c r="I161" i="7" s="1"/>
  <c r="C161" i="7"/>
  <c r="E161" i="7" s="1"/>
  <c r="B161" i="7"/>
  <c r="M158" i="7"/>
  <c r="L158" i="7"/>
  <c r="K158" i="7"/>
  <c r="J158" i="7"/>
  <c r="G158" i="7"/>
  <c r="F158" i="7"/>
  <c r="H158" i="7" s="1"/>
  <c r="C158" i="7"/>
  <c r="D158" i="7" s="1"/>
  <c r="B158" i="7"/>
  <c r="K157" i="7"/>
  <c r="G157" i="7"/>
  <c r="F157" i="7"/>
  <c r="J157" i="7" s="1"/>
  <c r="C157" i="7"/>
  <c r="B157" i="7"/>
  <c r="M157" i="7" s="1"/>
  <c r="K156" i="7"/>
  <c r="G156" i="7"/>
  <c r="F156" i="7"/>
  <c r="C156" i="7"/>
  <c r="B156" i="7"/>
  <c r="L156" i="7" s="1"/>
  <c r="K155" i="7"/>
  <c r="G155" i="7"/>
  <c r="F155" i="7"/>
  <c r="H155" i="7" s="1"/>
  <c r="C155" i="7"/>
  <c r="B155" i="7"/>
  <c r="J155" i="7" s="1"/>
  <c r="K154" i="7"/>
  <c r="M154" i="7" s="1"/>
  <c r="I154" i="7"/>
  <c r="G154" i="7"/>
  <c r="F154" i="7"/>
  <c r="H154" i="7" s="1"/>
  <c r="C154" i="7"/>
  <c r="B154" i="7"/>
  <c r="K153" i="7"/>
  <c r="G153" i="7"/>
  <c r="H153" i="7" s="1"/>
  <c r="F153" i="7"/>
  <c r="C153" i="7"/>
  <c r="B153" i="7"/>
  <c r="M153" i="7" s="1"/>
  <c r="K152" i="7"/>
  <c r="G152" i="7"/>
  <c r="F152" i="7"/>
  <c r="C152" i="7"/>
  <c r="B152" i="7"/>
  <c r="K151" i="7"/>
  <c r="G151" i="7"/>
  <c r="H151" i="7" s="1"/>
  <c r="F151" i="7"/>
  <c r="C151" i="7"/>
  <c r="B151" i="7"/>
  <c r="K150" i="7"/>
  <c r="G150" i="7"/>
  <c r="F150" i="7"/>
  <c r="C150" i="7"/>
  <c r="B150" i="7"/>
  <c r="M150" i="7" s="1"/>
  <c r="K149" i="7"/>
  <c r="G149" i="7"/>
  <c r="H149" i="7" s="1"/>
  <c r="F149" i="7"/>
  <c r="C149" i="7"/>
  <c r="B149" i="7"/>
  <c r="I149" i="7" s="1"/>
  <c r="K148" i="7"/>
  <c r="K159" i="7" s="1"/>
  <c r="G148" i="7"/>
  <c r="F148" i="7"/>
  <c r="H148" i="7" s="1"/>
  <c r="C148" i="7"/>
  <c r="B148" i="7"/>
  <c r="M148" i="7" s="1"/>
  <c r="K142" i="7"/>
  <c r="M142" i="7" s="1"/>
  <c r="F142" i="7"/>
  <c r="J142" i="7" s="1"/>
  <c r="B142" i="7"/>
  <c r="E142" i="7" s="1"/>
  <c r="M141" i="7"/>
  <c r="L141" i="7"/>
  <c r="J141" i="7"/>
  <c r="I141" i="7"/>
  <c r="H141" i="7"/>
  <c r="E141" i="7"/>
  <c r="D141" i="7"/>
  <c r="M140" i="7"/>
  <c r="L140" i="7"/>
  <c r="J140" i="7"/>
  <c r="I140" i="7"/>
  <c r="H140" i="7"/>
  <c r="E140" i="7"/>
  <c r="D140" i="7"/>
  <c r="M139" i="7"/>
  <c r="L139" i="7"/>
  <c r="J139" i="7"/>
  <c r="I139" i="7"/>
  <c r="H139" i="7"/>
  <c r="E139" i="7"/>
  <c r="D139" i="7"/>
  <c r="M138" i="7"/>
  <c r="L138" i="7"/>
  <c r="J138" i="7"/>
  <c r="I138" i="7"/>
  <c r="H138" i="7"/>
  <c r="E138" i="7"/>
  <c r="D138" i="7"/>
  <c r="M137" i="7"/>
  <c r="L137" i="7"/>
  <c r="J137" i="7"/>
  <c r="I137" i="7"/>
  <c r="H137" i="7"/>
  <c r="E137" i="7"/>
  <c r="D137" i="7"/>
  <c r="M136" i="7"/>
  <c r="L136" i="7"/>
  <c r="J136" i="7"/>
  <c r="I136" i="7"/>
  <c r="H136" i="7"/>
  <c r="E136" i="7"/>
  <c r="D136" i="7"/>
  <c r="M135" i="7"/>
  <c r="L135" i="7"/>
  <c r="J135" i="7"/>
  <c r="I135" i="7"/>
  <c r="H135" i="7"/>
  <c r="E135" i="7"/>
  <c r="D135" i="7"/>
  <c r="M134" i="7"/>
  <c r="L134" i="7"/>
  <c r="J134" i="7"/>
  <c r="I134" i="7"/>
  <c r="H134" i="7"/>
  <c r="E134" i="7"/>
  <c r="D134" i="7"/>
  <c r="M133" i="7"/>
  <c r="L133" i="7"/>
  <c r="J133" i="7"/>
  <c r="I133" i="7"/>
  <c r="H133" i="7"/>
  <c r="E133" i="7"/>
  <c r="D133" i="7"/>
  <c r="K132" i="7"/>
  <c r="L132" i="7" s="1"/>
  <c r="F132" i="7"/>
  <c r="B132" i="7"/>
  <c r="M132" i="7" s="1"/>
  <c r="K131" i="7"/>
  <c r="L131" i="7" s="1"/>
  <c r="F131" i="7"/>
  <c r="H131" i="7" s="1"/>
  <c r="B131" i="7"/>
  <c r="E131" i="7" s="1"/>
  <c r="M130" i="7"/>
  <c r="L130" i="7"/>
  <c r="J130" i="7"/>
  <c r="I130" i="7"/>
  <c r="H130" i="7"/>
  <c r="E130" i="7"/>
  <c r="D130" i="7"/>
  <c r="M129" i="7"/>
  <c r="L129" i="7"/>
  <c r="J129" i="7"/>
  <c r="I129" i="7"/>
  <c r="H129" i="7"/>
  <c r="E129" i="7"/>
  <c r="D129" i="7"/>
  <c r="M128" i="7"/>
  <c r="L128" i="7"/>
  <c r="J128" i="7"/>
  <c r="I128" i="7"/>
  <c r="H128" i="7"/>
  <c r="E128" i="7"/>
  <c r="D128" i="7"/>
  <c r="M127" i="7"/>
  <c r="L127" i="7"/>
  <c r="J127" i="7"/>
  <c r="I127" i="7"/>
  <c r="H127" i="7"/>
  <c r="E127" i="7"/>
  <c r="D127" i="7"/>
  <c r="M126" i="7"/>
  <c r="L126" i="7"/>
  <c r="J126" i="7"/>
  <c r="I126" i="7"/>
  <c r="H126" i="7"/>
  <c r="E126" i="7"/>
  <c r="D126" i="7"/>
  <c r="M125" i="7"/>
  <c r="L125" i="7"/>
  <c r="J125" i="7"/>
  <c r="I125" i="7"/>
  <c r="H125" i="7"/>
  <c r="E125" i="7"/>
  <c r="D125" i="7"/>
  <c r="M124" i="7"/>
  <c r="L124" i="7"/>
  <c r="J124" i="7"/>
  <c r="I124" i="7"/>
  <c r="H124" i="7"/>
  <c r="E124" i="7"/>
  <c r="D124" i="7"/>
  <c r="M123" i="7"/>
  <c r="L123" i="7"/>
  <c r="J123" i="7"/>
  <c r="I123" i="7"/>
  <c r="H123" i="7"/>
  <c r="E123" i="7"/>
  <c r="D123" i="7"/>
  <c r="M122" i="7"/>
  <c r="L122" i="7"/>
  <c r="J122" i="7"/>
  <c r="I122" i="7"/>
  <c r="H122" i="7"/>
  <c r="E122" i="7"/>
  <c r="D122" i="7"/>
  <c r="M121" i="7"/>
  <c r="L121" i="7"/>
  <c r="J121" i="7"/>
  <c r="I121" i="7"/>
  <c r="H121" i="7"/>
  <c r="E121" i="7"/>
  <c r="D121" i="7"/>
  <c r="M120" i="7"/>
  <c r="L120" i="7"/>
  <c r="J120" i="7"/>
  <c r="I120" i="7"/>
  <c r="H120" i="7"/>
  <c r="E120" i="7"/>
  <c r="D120" i="7"/>
  <c r="L114" i="7"/>
  <c r="K114" i="7"/>
  <c r="J114" i="7"/>
  <c r="F114" i="7"/>
  <c r="H114" i="7" s="1"/>
  <c r="B114" i="7"/>
  <c r="M113" i="7"/>
  <c r="L113" i="7"/>
  <c r="J113" i="7"/>
  <c r="I113" i="7"/>
  <c r="H113" i="7"/>
  <c r="E113" i="7"/>
  <c r="D113" i="7"/>
  <c r="M112" i="7"/>
  <c r="L112" i="7"/>
  <c r="J112" i="7"/>
  <c r="I112" i="7"/>
  <c r="H112" i="7"/>
  <c r="E112" i="7"/>
  <c r="D112" i="7"/>
  <c r="M111" i="7"/>
  <c r="L111" i="7"/>
  <c r="J111" i="7"/>
  <c r="I111" i="7"/>
  <c r="H111" i="7"/>
  <c r="E111" i="7"/>
  <c r="D111" i="7"/>
  <c r="M110" i="7"/>
  <c r="L110" i="7"/>
  <c r="J110" i="7"/>
  <c r="I110" i="7"/>
  <c r="H110" i="7"/>
  <c r="E110" i="7"/>
  <c r="D110" i="7"/>
  <c r="M109" i="7"/>
  <c r="L109" i="7"/>
  <c r="J109" i="7"/>
  <c r="I109" i="7"/>
  <c r="H109" i="7"/>
  <c r="E109" i="7"/>
  <c r="D109" i="7"/>
  <c r="M108" i="7"/>
  <c r="L108" i="7"/>
  <c r="J108" i="7"/>
  <c r="I108" i="7"/>
  <c r="H108" i="7"/>
  <c r="E108" i="7"/>
  <c r="D108" i="7"/>
  <c r="M107" i="7"/>
  <c r="L107" i="7"/>
  <c r="J107" i="7"/>
  <c r="I107" i="7"/>
  <c r="H107" i="7"/>
  <c r="E107" i="7"/>
  <c r="D107" i="7"/>
  <c r="M106" i="7"/>
  <c r="L106" i="7"/>
  <c r="J106" i="7"/>
  <c r="I106" i="7"/>
  <c r="H106" i="7"/>
  <c r="E106" i="7"/>
  <c r="D106" i="7"/>
  <c r="M105" i="7"/>
  <c r="L105" i="7"/>
  <c r="J105" i="7"/>
  <c r="I105" i="7"/>
  <c r="H105" i="7"/>
  <c r="E105" i="7"/>
  <c r="D105" i="7"/>
  <c r="K104" i="7"/>
  <c r="L104" i="7" s="1"/>
  <c r="F104" i="7"/>
  <c r="J104" i="7" s="1"/>
  <c r="D104" i="7"/>
  <c r="B104" i="7"/>
  <c r="E104" i="7" s="1"/>
  <c r="L103" i="7"/>
  <c r="K103" i="7"/>
  <c r="F103" i="7"/>
  <c r="H103" i="7" s="1"/>
  <c r="B103" i="7"/>
  <c r="I103" i="7" s="1"/>
  <c r="M102" i="7"/>
  <c r="L102" i="7"/>
  <c r="J102" i="7"/>
  <c r="I102" i="7"/>
  <c r="H102" i="7"/>
  <c r="E102" i="7"/>
  <c r="D102" i="7"/>
  <c r="M101" i="7"/>
  <c r="L101" i="7"/>
  <c r="J101" i="7"/>
  <c r="I101" i="7"/>
  <c r="H101" i="7"/>
  <c r="E101" i="7"/>
  <c r="D101" i="7"/>
  <c r="M100" i="7"/>
  <c r="L100" i="7"/>
  <c r="J100" i="7"/>
  <c r="I100" i="7"/>
  <c r="H100" i="7"/>
  <c r="E100" i="7"/>
  <c r="D100" i="7"/>
  <c r="M99" i="7"/>
  <c r="L99" i="7"/>
  <c r="J99" i="7"/>
  <c r="I99" i="7"/>
  <c r="H99" i="7"/>
  <c r="E99" i="7"/>
  <c r="D99" i="7"/>
  <c r="M98" i="7"/>
  <c r="L98" i="7"/>
  <c r="J98" i="7"/>
  <c r="I98" i="7"/>
  <c r="H98" i="7"/>
  <c r="E98" i="7"/>
  <c r="D98" i="7"/>
  <c r="M97" i="7"/>
  <c r="L97" i="7"/>
  <c r="J97" i="7"/>
  <c r="I97" i="7"/>
  <c r="H97" i="7"/>
  <c r="E97" i="7"/>
  <c r="D97" i="7"/>
  <c r="M96" i="7"/>
  <c r="L96" i="7"/>
  <c r="J96" i="7"/>
  <c r="I96" i="7"/>
  <c r="H96" i="7"/>
  <c r="E96" i="7"/>
  <c r="D96" i="7"/>
  <c r="M95" i="7"/>
  <c r="L95" i="7"/>
  <c r="J95" i="7"/>
  <c r="I95" i="7"/>
  <c r="H95" i="7"/>
  <c r="E95" i="7"/>
  <c r="D95" i="7"/>
  <c r="M94" i="7"/>
  <c r="L94" i="7"/>
  <c r="J94" i="7"/>
  <c r="I94" i="7"/>
  <c r="H94" i="7"/>
  <c r="E94" i="7"/>
  <c r="D94" i="7"/>
  <c r="M93" i="7"/>
  <c r="L93" i="7"/>
  <c r="J93" i="7"/>
  <c r="I93" i="7"/>
  <c r="H93" i="7"/>
  <c r="E93" i="7"/>
  <c r="D93" i="7"/>
  <c r="M92" i="7"/>
  <c r="L92" i="7"/>
  <c r="J92" i="7"/>
  <c r="I92" i="7"/>
  <c r="H92" i="7"/>
  <c r="E92" i="7"/>
  <c r="D92" i="7"/>
  <c r="L86" i="7"/>
  <c r="K86" i="7"/>
  <c r="J86" i="7"/>
  <c r="I86" i="7"/>
  <c r="F86" i="7"/>
  <c r="H86" i="7" s="1"/>
  <c r="E86" i="7"/>
  <c r="B86" i="7"/>
  <c r="D86" i="7" s="1"/>
  <c r="M85" i="7"/>
  <c r="L85" i="7"/>
  <c r="J85" i="7"/>
  <c r="I85" i="7"/>
  <c r="H85" i="7"/>
  <c r="E85" i="7"/>
  <c r="D85" i="7"/>
  <c r="M84" i="7"/>
  <c r="L84" i="7"/>
  <c r="J84" i="7"/>
  <c r="I84" i="7"/>
  <c r="H84" i="7"/>
  <c r="E84" i="7"/>
  <c r="D84" i="7"/>
  <c r="M83" i="7"/>
  <c r="L83" i="7"/>
  <c r="J83" i="7"/>
  <c r="I83" i="7"/>
  <c r="H83" i="7"/>
  <c r="E83" i="7"/>
  <c r="D83" i="7"/>
  <c r="M82" i="7"/>
  <c r="L82" i="7"/>
  <c r="J82" i="7"/>
  <c r="I82" i="7"/>
  <c r="H82" i="7"/>
  <c r="E82" i="7"/>
  <c r="D82" i="7"/>
  <c r="M81" i="7"/>
  <c r="L81" i="7"/>
  <c r="J81" i="7"/>
  <c r="I81" i="7"/>
  <c r="H81" i="7"/>
  <c r="E81" i="7"/>
  <c r="D81" i="7"/>
  <c r="M80" i="7"/>
  <c r="L80" i="7"/>
  <c r="J80" i="7"/>
  <c r="I80" i="7"/>
  <c r="H80" i="7"/>
  <c r="E80" i="7"/>
  <c r="D80" i="7"/>
  <c r="M79" i="7"/>
  <c r="L79" i="7"/>
  <c r="J79" i="7"/>
  <c r="I79" i="7"/>
  <c r="H79" i="7"/>
  <c r="E79" i="7"/>
  <c r="D79" i="7"/>
  <c r="M78" i="7"/>
  <c r="L78" i="7"/>
  <c r="J78" i="7"/>
  <c r="I78" i="7"/>
  <c r="H78" i="7"/>
  <c r="E78" i="7"/>
  <c r="D78" i="7"/>
  <c r="M77" i="7"/>
  <c r="L77" i="7"/>
  <c r="J77" i="7"/>
  <c r="I77" i="7"/>
  <c r="H77" i="7"/>
  <c r="E77" i="7"/>
  <c r="D77" i="7"/>
  <c r="K76" i="7"/>
  <c r="M76" i="7" s="1"/>
  <c r="F76" i="7"/>
  <c r="H76" i="7" s="1"/>
  <c r="E76" i="7"/>
  <c r="D76" i="7"/>
  <c r="B76" i="7"/>
  <c r="L75" i="7"/>
  <c r="K75" i="7"/>
  <c r="F75" i="7"/>
  <c r="H75" i="7" s="1"/>
  <c r="B75" i="7"/>
  <c r="E75" i="7" s="1"/>
  <c r="M74" i="7"/>
  <c r="L74" i="7"/>
  <c r="J74" i="7"/>
  <c r="I74" i="7"/>
  <c r="H74" i="7"/>
  <c r="E74" i="7"/>
  <c r="D74" i="7"/>
  <c r="M73" i="7"/>
  <c r="L73" i="7"/>
  <c r="J73" i="7"/>
  <c r="I73" i="7"/>
  <c r="H73" i="7"/>
  <c r="E73" i="7"/>
  <c r="D73" i="7"/>
  <c r="M72" i="7"/>
  <c r="L72" i="7"/>
  <c r="J72" i="7"/>
  <c r="I72" i="7"/>
  <c r="H72" i="7"/>
  <c r="E72" i="7"/>
  <c r="D72" i="7"/>
  <c r="M71" i="7"/>
  <c r="L71" i="7"/>
  <c r="J71" i="7"/>
  <c r="I71" i="7"/>
  <c r="H71" i="7"/>
  <c r="E71" i="7"/>
  <c r="D71" i="7"/>
  <c r="M70" i="7"/>
  <c r="L70" i="7"/>
  <c r="J70" i="7"/>
  <c r="I70" i="7"/>
  <c r="H70" i="7"/>
  <c r="E70" i="7"/>
  <c r="D70" i="7"/>
  <c r="M69" i="7"/>
  <c r="L69" i="7"/>
  <c r="J69" i="7"/>
  <c r="I69" i="7"/>
  <c r="H69" i="7"/>
  <c r="E69" i="7"/>
  <c r="D69" i="7"/>
  <c r="M68" i="7"/>
  <c r="L68" i="7"/>
  <c r="J68" i="7"/>
  <c r="I68" i="7"/>
  <c r="H68" i="7"/>
  <c r="E68" i="7"/>
  <c r="D68" i="7"/>
  <c r="M67" i="7"/>
  <c r="L67" i="7"/>
  <c r="J67" i="7"/>
  <c r="I67" i="7"/>
  <c r="H67" i="7"/>
  <c r="E67" i="7"/>
  <c r="D67" i="7"/>
  <c r="M66" i="7"/>
  <c r="L66" i="7"/>
  <c r="J66" i="7"/>
  <c r="I66" i="7"/>
  <c r="H66" i="7"/>
  <c r="E66" i="7"/>
  <c r="D66" i="7"/>
  <c r="M65" i="7"/>
  <c r="L65" i="7"/>
  <c r="J65" i="7"/>
  <c r="I65" i="7"/>
  <c r="H65" i="7"/>
  <c r="E65" i="7"/>
  <c r="D65" i="7"/>
  <c r="M64" i="7"/>
  <c r="L64" i="7"/>
  <c r="J64" i="7"/>
  <c r="I64" i="7"/>
  <c r="H64" i="7"/>
  <c r="E64" i="7"/>
  <c r="D64" i="7"/>
  <c r="K58" i="7"/>
  <c r="H58" i="7"/>
  <c r="F58" i="7"/>
  <c r="E58" i="7"/>
  <c r="B58" i="7"/>
  <c r="D58" i="7" s="1"/>
  <c r="M57" i="7"/>
  <c r="L57" i="7"/>
  <c r="J57" i="7"/>
  <c r="I57" i="7"/>
  <c r="H57" i="7"/>
  <c r="E57" i="7"/>
  <c r="D57" i="7"/>
  <c r="M56" i="7"/>
  <c r="L56" i="7"/>
  <c r="J56" i="7"/>
  <c r="I56" i="7"/>
  <c r="H56" i="7"/>
  <c r="E56" i="7"/>
  <c r="D56" i="7"/>
  <c r="M55" i="7"/>
  <c r="L55" i="7"/>
  <c r="J55" i="7"/>
  <c r="I55" i="7"/>
  <c r="H55" i="7"/>
  <c r="E55" i="7"/>
  <c r="D55" i="7"/>
  <c r="M54" i="7"/>
  <c r="L54" i="7"/>
  <c r="J54" i="7"/>
  <c r="I54" i="7"/>
  <c r="H54" i="7"/>
  <c r="E54" i="7"/>
  <c r="D54" i="7"/>
  <c r="M53" i="7"/>
  <c r="L53" i="7"/>
  <c r="J53" i="7"/>
  <c r="I53" i="7"/>
  <c r="H53" i="7"/>
  <c r="E53" i="7"/>
  <c r="D53" i="7"/>
  <c r="M52" i="7"/>
  <c r="L52" i="7"/>
  <c r="J52" i="7"/>
  <c r="I52" i="7"/>
  <c r="H52" i="7"/>
  <c r="E52" i="7"/>
  <c r="D52" i="7"/>
  <c r="M51" i="7"/>
  <c r="L51" i="7"/>
  <c r="J51" i="7"/>
  <c r="I51" i="7"/>
  <c r="H51" i="7"/>
  <c r="E51" i="7"/>
  <c r="D51" i="7"/>
  <c r="M50" i="7"/>
  <c r="L50" i="7"/>
  <c r="J50" i="7"/>
  <c r="I50" i="7"/>
  <c r="H50" i="7"/>
  <c r="E50" i="7"/>
  <c r="D50" i="7"/>
  <c r="M49" i="7"/>
  <c r="L49" i="7"/>
  <c r="J49" i="7"/>
  <c r="I49" i="7"/>
  <c r="H49" i="7"/>
  <c r="E49" i="7"/>
  <c r="D49" i="7"/>
  <c r="K48" i="7"/>
  <c r="L48" i="7" s="1"/>
  <c r="F48" i="7"/>
  <c r="H48" i="7" s="1"/>
  <c r="B48" i="7"/>
  <c r="E48" i="7" s="1"/>
  <c r="K47" i="7"/>
  <c r="L47" i="7" s="1"/>
  <c r="F47" i="7"/>
  <c r="B47" i="7"/>
  <c r="E47" i="7" s="1"/>
  <c r="M46" i="7"/>
  <c r="L46" i="7"/>
  <c r="J46" i="7"/>
  <c r="I46" i="7"/>
  <c r="H46" i="7"/>
  <c r="E46" i="7"/>
  <c r="D46" i="7"/>
  <c r="M45" i="7"/>
  <c r="L45" i="7"/>
  <c r="J45" i="7"/>
  <c r="I45" i="7"/>
  <c r="H45" i="7"/>
  <c r="E45" i="7"/>
  <c r="D45" i="7"/>
  <c r="M44" i="7"/>
  <c r="L44" i="7"/>
  <c r="J44" i="7"/>
  <c r="I44" i="7"/>
  <c r="H44" i="7"/>
  <c r="E44" i="7"/>
  <c r="D44" i="7"/>
  <c r="M43" i="7"/>
  <c r="L43" i="7"/>
  <c r="J43" i="7"/>
  <c r="I43" i="7"/>
  <c r="H43" i="7"/>
  <c r="E43" i="7"/>
  <c r="D43" i="7"/>
  <c r="M42" i="7"/>
  <c r="L42" i="7"/>
  <c r="J42" i="7"/>
  <c r="I42" i="7"/>
  <c r="H42" i="7"/>
  <c r="E42" i="7"/>
  <c r="D42" i="7"/>
  <c r="M41" i="7"/>
  <c r="L41" i="7"/>
  <c r="J41" i="7"/>
  <c r="I41" i="7"/>
  <c r="H41" i="7"/>
  <c r="E41" i="7"/>
  <c r="D41" i="7"/>
  <c r="M40" i="7"/>
  <c r="L40" i="7"/>
  <c r="J40" i="7"/>
  <c r="I40" i="7"/>
  <c r="H40" i="7"/>
  <c r="E40" i="7"/>
  <c r="D40" i="7"/>
  <c r="M39" i="7"/>
  <c r="L39" i="7"/>
  <c r="J39" i="7"/>
  <c r="I39" i="7"/>
  <c r="H39" i="7"/>
  <c r="E39" i="7"/>
  <c r="D39" i="7"/>
  <c r="M38" i="7"/>
  <c r="L38" i="7"/>
  <c r="J38" i="7"/>
  <c r="I38" i="7"/>
  <c r="H38" i="7"/>
  <c r="E38" i="7"/>
  <c r="D38" i="7"/>
  <c r="M37" i="7"/>
  <c r="L37" i="7"/>
  <c r="J37" i="7"/>
  <c r="I37" i="7"/>
  <c r="H37" i="7"/>
  <c r="E37" i="7"/>
  <c r="D37" i="7"/>
  <c r="M36" i="7"/>
  <c r="L36" i="7"/>
  <c r="J36" i="7"/>
  <c r="I36" i="7"/>
  <c r="H36" i="7"/>
  <c r="E36" i="7"/>
  <c r="D36" i="7"/>
  <c r="K29" i="7"/>
  <c r="H29" i="7"/>
  <c r="F29" i="7"/>
  <c r="B29" i="7"/>
  <c r="L29" i="7" s="1"/>
  <c r="M28" i="7"/>
  <c r="L28" i="7"/>
  <c r="J28" i="7"/>
  <c r="I28" i="7"/>
  <c r="H28" i="7"/>
  <c r="E28" i="7"/>
  <c r="D28" i="7"/>
  <c r="M27" i="7"/>
  <c r="L27" i="7"/>
  <c r="J27" i="7"/>
  <c r="I27" i="7"/>
  <c r="H27" i="7"/>
  <c r="E27" i="7"/>
  <c r="D27" i="7"/>
  <c r="M26" i="7"/>
  <c r="L26" i="7"/>
  <c r="J26" i="7"/>
  <c r="I26" i="7"/>
  <c r="H26" i="7"/>
  <c r="E26" i="7"/>
  <c r="D26" i="7"/>
  <c r="M25" i="7"/>
  <c r="L25" i="7"/>
  <c r="J25" i="7"/>
  <c r="I25" i="7"/>
  <c r="H25" i="7"/>
  <c r="E25" i="7"/>
  <c r="D25" i="7"/>
  <c r="M24" i="7"/>
  <c r="L24" i="7"/>
  <c r="J24" i="7"/>
  <c r="I24" i="7"/>
  <c r="H24" i="7"/>
  <c r="E24" i="7"/>
  <c r="D24" i="7"/>
  <c r="M23" i="7"/>
  <c r="L23" i="7"/>
  <c r="J23" i="7"/>
  <c r="I23" i="7"/>
  <c r="H23" i="7"/>
  <c r="E23" i="7"/>
  <c r="D23" i="7"/>
  <c r="M22" i="7"/>
  <c r="L22" i="7"/>
  <c r="J22" i="7"/>
  <c r="I22" i="7"/>
  <c r="H22" i="7"/>
  <c r="E22" i="7"/>
  <c r="D22" i="7"/>
  <c r="M21" i="7"/>
  <c r="L21" i="7"/>
  <c r="J21" i="7"/>
  <c r="I21" i="7"/>
  <c r="H21" i="7"/>
  <c r="E21" i="7"/>
  <c r="D21" i="7"/>
  <c r="M20" i="7"/>
  <c r="L20" i="7"/>
  <c r="J20" i="7"/>
  <c r="I20" i="7"/>
  <c r="H20" i="7"/>
  <c r="E20" i="7"/>
  <c r="D20" i="7"/>
  <c r="K19" i="7"/>
  <c r="L19" i="7" s="1"/>
  <c r="F19" i="7"/>
  <c r="B19" i="7"/>
  <c r="M19" i="7" s="1"/>
  <c r="K18" i="7"/>
  <c r="L18" i="7" s="1"/>
  <c r="H18" i="7"/>
  <c r="F18" i="7"/>
  <c r="B18" i="7"/>
  <c r="E18" i="7" s="1"/>
  <c r="M17" i="7"/>
  <c r="L17" i="7"/>
  <c r="J17" i="7"/>
  <c r="I17" i="7"/>
  <c r="H17" i="7"/>
  <c r="E17" i="7"/>
  <c r="D17" i="7"/>
  <c r="M16" i="7"/>
  <c r="L16" i="7"/>
  <c r="J16" i="7"/>
  <c r="I16" i="7"/>
  <c r="H16" i="7"/>
  <c r="E16" i="7"/>
  <c r="D16" i="7"/>
  <c r="M15" i="7"/>
  <c r="L15" i="7"/>
  <c r="J15" i="7"/>
  <c r="I15" i="7"/>
  <c r="H15" i="7"/>
  <c r="E15" i="7"/>
  <c r="D15" i="7"/>
  <c r="M14" i="7"/>
  <c r="L14" i="7"/>
  <c r="J14" i="7"/>
  <c r="I14" i="7"/>
  <c r="H14" i="7"/>
  <c r="E14" i="7"/>
  <c r="D14" i="7"/>
  <c r="M13" i="7"/>
  <c r="L13" i="7"/>
  <c r="J13" i="7"/>
  <c r="I13" i="7"/>
  <c r="H13" i="7"/>
  <c r="E13" i="7"/>
  <c r="D13" i="7"/>
  <c r="M12" i="7"/>
  <c r="L12" i="7"/>
  <c r="J12" i="7"/>
  <c r="I12" i="7"/>
  <c r="H12" i="7"/>
  <c r="E12" i="7"/>
  <c r="D12" i="7"/>
  <c r="M11" i="7"/>
  <c r="L11" i="7"/>
  <c r="J11" i="7"/>
  <c r="I11" i="7"/>
  <c r="H11" i="7"/>
  <c r="E11" i="7"/>
  <c r="D11" i="7"/>
  <c r="M10" i="7"/>
  <c r="L10" i="7"/>
  <c r="J10" i="7"/>
  <c r="I10" i="7"/>
  <c r="H10" i="7"/>
  <c r="E10" i="7"/>
  <c r="D10" i="7"/>
  <c r="M9" i="7"/>
  <c r="L9" i="7"/>
  <c r="J9" i="7"/>
  <c r="I9" i="7"/>
  <c r="H9" i="7"/>
  <c r="E9" i="7"/>
  <c r="D9" i="7"/>
  <c r="M8" i="7"/>
  <c r="L8" i="7"/>
  <c r="J8" i="7"/>
  <c r="I8" i="7"/>
  <c r="H8" i="7"/>
  <c r="E8" i="7"/>
  <c r="D8" i="7"/>
  <c r="M7" i="7"/>
  <c r="L7" i="7"/>
  <c r="J7" i="7"/>
  <c r="I7" i="7"/>
  <c r="H7" i="7"/>
  <c r="E7" i="7"/>
  <c r="D7" i="7"/>
  <c r="M155" i="12" l="1"/>
  <c r="H158" i="12"/>
  <c r="H147" i="12"/>
  <c r="H159" i="12"/>
  <c r="M154" i="12"/>
  <c r="E154" i="12"/>
  <c r="J137" i="12"/>
  <c r="M108" i="12"/>
  <c r="E108" i="12"/>
  <c r="E148" i="12"/>
  <c r="M156" i="12"/>
  <c r="I118" i="12"/>
  <c r="E152" i="12"/>
  <c r="E150" i="12"/>
  <c r="J17" i="12"/>
  <c r="H114" i="12"/>
  <c r="H119" i="12"/>
  <c r="H154" i="12"/>
  <c r="H157" i="12"/>
  <c r="I113" i="12"/>
  <c r="G117" i="12"/>
  <c r="I147" i="12"/>
  <c r="J37" i="12"/>
  <c r="I107" i="12"/>
  <c r="I112" i="12"/>
  <c r="I115" i="12"/>
  <c r="I120" i="12"/>
  <c r="I149" i="12"/>
  <c r="I151" i="12"/>
  <c r="I153" i="12"/>
  <c r="I155" i="12"/>
  <c r="E158" i="12"/>
  <c r="M158" i="12"/>
  <c r="J97" i="12"/>
  <c r="I109" i="12"/>
  <c r="E110" i="12"/>
  <c r="M110" i="12"/>
  <c r="I114" i="12"/>
  <c r="C117" i="12"/>
  <c r="K117" i="12"/>
  <c r="E118" i="12"/>
  <c r="M118" i="12"/>
  <c r="I148" i="12"/>
  <c r="I157" i="12"/>
  <c r="I159" i="12"/>
  <c r="J77" i="12"/>
  <c r="I108" i="12"/>
  <c r="H110" i="12"/>
  <c r="M111" i="12"/>
  <c r="I111" i="12"/>
  <c r="E112" i="12"/>
  <c r="M112" i="12"/>
  <c r="H115" i="12"/>
  <c r="B116" i="12"/>
  <c r="I116" i="12" s="1"/>
  <c r="H118" i="12"/>
  <c r="M119" i="12"/>
  <c r="I119" i="12"/>
  <c r="E120" i="12"/>
  <c r="M120" i="12"/>
  <c r="I150" i="12"/>
  <c r="I152" i="12"/>
  <c r="I154" i="12"/>
  <c r="I156" i="12"/>
  <c r="H149" i="12"/>
  <c r="H151" i="12"/>
  <c r="H153" i="12"/>
  <c r="H155" i="12"/>
  <c r="J197" i="11"/>
  <c r="I223" i="11"/>
  <c r="M223" i="11"/>
  <c r="E223" i="11"/>
  <c r="D197" i="11"/>
  <c r="M197" i="11"/>
  <c r="E197" i="11"/>
  <c r="J221" i="11"/>
  <c r="D192" i="11"/>
  <c r="I192" i="11"/>
  <c r="E214" i="11"/>
  <c r="M214" i="11"/>
  <c r="M203" i="11"/>
  <c r="J203" i="11"/>
  <c r="I215" i="11"/>
  <c r="J192" i="11"/>
  <c r="M192" i="11"/>
  <c r="D141" i="11"/>
  <c r="E141" i="11"/>
  <c r="M136" i="11"/>
  <c r="E219" i="11"/>
  <c r="I217" i="11"/>
  <c r="J217" i="11"/>
  <c r="J209" i="11"/>
  <c r="E206" i="11"/>
  <c r="M206" i="11"/>
  <c r="I206" i="11"/>
  <c r="M148" i="11"/>
  <c r="E204" i="11"/>
  <c r="M204" i="11"/>
  <c r="I204" i="11"/>
  <c r="M220" i="11"/>
  <c r="E220" i="11"/>
  <c r="L137" i="11"/>
  <c r="E203" i="11"/>
  <c r="I220" i="11"/>
  <c r="I219" i="11"/>
  <c r="H163" i="11"/>
  <c r="I151" i="11"/>
  <c r="J149" i="11"/>
  <c r="I203" i="11"/>
  <c r="L136" i="11"/>
  <c r="L113" i="11"/>
  <c r="M166" i="11"/>
  <c r="M156" i="11"/>
  <c r="E156" i="11"/>
  <c r="I155" i="11"/>
  <c r="D155" i="11"/>
  <c r="I153" i="11"/>
  <c r="M150" i="11"/>
  <c r="D150" i="11"/>
  <c r="I149" i="11"/>
  <c r="E148" i="11"/>
  <c r="L148" i="11"/>
  <c r="J109" i="11"/>
  <c r="L147" i="11"/>
  <c r="H153" i="11"/>
  <c r="H151" i="11"/>
  <c r="H149" i="11"/>
  <c r="F165" i="11"/>
  <c r="F164" i="11"/>
  <c r="K169" i="11"/>
  <c r="L166" i="11"/>
  <c r="K164" i="11"/>
  <c r="M80" i="11"/>
  <c r="E80" i="11"/>
  <c r="D80" i="11"/>
  <c r="J80" i="11"/>
  <c r="D81" i="11"/>
  <c r="M57" i="11"/>
  <c r="D57" i="11"/>
  <c r="E212" i="11"/>
  <c r="M212" i="11"/>
  <c r="I212" i="11"/>
  <c r="J211" i="11"/>
  <c r="E211" i="11"/>
  <c r="I211" i="11"/>
  <c r="L211" i="11"/>
  <c r="E210" i="11"/>
  <c r="M210" i="11"/>
  <c r="E207" i="11"/>
  <c r="L207" i="11"/>
  <c r="D53" i="11"/>
  <c r="M53" i="11"/>
  <c r="E53" i="11"/>
  <c r="L52" i="11"/>
  <c r="I53" i="11"/>
  <c r="I221" i="11"/>
  <c r="I209" i="11"/>
  <c r="J207" i="11"/>
  <c r="I207" i="11"/>
  <c r="I205" i="11"/>
  <c r="J205" i="11"/>
  <c r="I52" i="11"/>
  <c r="J53" i="11"/>
  <c r="I25" i="11"/>
  <c r="I24" i="11"/>
  <c r="J24" i="11"/>
  <c r="H25" i="11"/>
  <c r="D203" i="11"/>
  <c r="H160" i="11"/>
  <c r="H209" i="11"/>
  <c r="H217" i="11"/>
  <c r="H203" i="11"/>
  <c r="E205" i="11"/>
  <c r="C164" i="11"/>
  <c r="E209" i="11"/>
  <c r="G164" i="11"/>
  <c r="H158" i="11"/>
  <c r="D156" i="11"/>
  <c r="C165" i="11"/>
  <c r="D149" i="11"/>
  <c r="E154" i="11"/>
  <c r="D147" i="11"/>
  <c r="E150" i="11"/>
  <c r="H214" i="11"/>
  <c r="H211" i="11"/>
  <c r="H219" i="11"/>
  <c r="H221" i="11"/>
  <c r="D207" i="11"/>
  <c r="D211" i="11"/>
  <c r="D215" i="11"/>
  <c r="D219" i="11"/>
  <c r="D223" i="11"/>
  <c r="H205" i="13"/>
  <c r="G153" i="13"/>
  <c r="H139" i="13"/>
  <c r="H195" i="13"/>
  <c r="H143" i="13"/>
  <c r="H152" i="13"/>
  <c r="H141" i="13"/>
  <c r="H145" i="13"/>
  <c r="H155" i="13"/>
  <c r="H144" i="13"/>
  <c r="H147" i="13"/>
  <c r="H149" i="13"/>
  <c r="H151" i="13"/>
  <c r="H154" i="13"/>
  <c r="H207" i="13"/>
  <c r="H192" i="13"/>
  <c r="H197" i="13"/>
  <c r="E201" i="13"/>
  <c r="J200" i="13"/>
  <c r="E180" i="13"/>
  <c r="J180" i="13"/>
  <c r="J179" i="13"/>
  <c r="I203" i="13"/>
  <c r="H196" i="13"/>
  <c r="I189" i="13"/>
  <c r="I146" i="13"/>
  <c r="I190" i="13"/>
  <c r="J128" i="13"/>
  <c r="J137" i="13"/>
  <c r="H194" i="13"/>
  <c r="H142" i="13"/>
  <c r="K154" i="13"/>
  <c r="M128" i="13"/>
  <c r="D149" i="13"/>
  <c r="J149" i="13"/>
  <c r="I144" i="13"/>
  <c r="I140" i="13"/>
  <c r="I138" i="13"/>
  <c r="D137" i="13"/>
  <c r="E101" i="13"/>
  <c r="M102" i="13"/>
  <c r="M137" i="13"/>
  <c r="B153" i="13"/>
  <c r="L153" i="13" s="1"/>
  <c r="F157" i="13"/>
  <c r="H157" i="13" s="1"/>
  <c r="J155" i="13"/>
  <c r="I151" i="13"/>
  <c r="J141" i="13"/>
  <c r="L102" i="13"/>
  <c r="D76" i="13"/>
  <c r="E76" i="13"/>
  <c r="I75" i="13"/>
  <c r="I76" i="13"/>
  <c r="J75" i="13"/>
  <c r="J76" i="13"/>
  <c r="M76" i="13"/>
  <c r="J196" i="13"/>
  <c r="I196" i="13"/>
  <c r="D50" i="13"/>
  <c r="M50" i="13"/>
  <c r="L49" i="13"/>
  <c r="H204" i="13"/>
  <c r="J193" i="13"/>
  <c r="I193" i="13"/>
  <c r="I192" i="13"/>
  <c r="I191" i="13"/>
  <c r="J50" i="13"/>
  <c r="I50" i="13"/>
  <c r="D24" i="13"/>
  <c r="D224" i="7"/>
  <c r="L224" i="7"/>
  <c r="D222" i="7"/>
  <c r="M198" i="7"/>
  <c r="E198" i="7"/>
  <c r="D198" i="7"/>
  <c r="J198" i="7"/>
  <c r="I219" i="7"/>
  <c r="M219" i="7"/>
  <c r="D210" i="7"/>
  <c r="J209" i="7"/>
  <c r="D187" i="7"/>
  <c r="I198" i="7"/>
  <c r="I217" i="7"/>
  <c r="H209" i="7"/>
  <c r="J208" i="7"/>
  <c r="H187" i="7"/>
  <c r="H188" i="7"/>
  <c r="L206" i="7"/>
  <c r="M188" i="7"/>
  <c r="M204" i="7"/>
  <c r="D166" i="7"/>
  <c r="D142" i="7"/>
  <c r="L220" i="7"/>
  <c r="D220" i="7"/>
  <c r="E219" i="7"/>
  <c r="E157" i="7"/>
  <c r="E213" i="7"/>
  <c r="M156" i="7"/>
  <c r="D154" i="7"/>
  <c r="E207" i="7"/>
  <c r="E151" i="7"/>
  <c r="J207" i="7"/>
  <c r="E205" i="7"/>
  <c r="J149" i="7"/>
  <c r="I205" i="7"/>
  <c r="J205" i="7"/>
  <c r="D204" i="7"/>
  <c r="J204" i="7"/>
  <c r="L204" i="7"/>
  <c r="E132" i="7"/>
  <c r="I132" i="7"/>
  <c r="J132" i="7"/>
  <c r="I166" i="7"/>
  <c r="H166" i="7"/>
  <c r="I221" i="7"/>
  <c r="I204" i="7"/>
  <c r="H215" i="7"/>
  <c r="L142" i="7"/>
  <c r="L219" i="7"/>
  <c r="M212" i="7"/>
  <c r="D164" i="7"/>
  <c r="I164" i="7"/>
  <c r="I156" i="7"/>
  <c r="E156" i="7"/>
  <c r="E150" i="7"/>
  <c r="E149" i="7"/>
  <c r="M103" i="7"/>
  <c r="E103" i="7"/>
  <c r="D103" i="7"/>
  <c r="D148" i="7"/>
  <c r="H104" i="7"/>
  <c r="J103" i="7"/>
  <c r="I104" i="7"/>
  <c r="J148" i="7"/>
  <c r="L154" i="7"/>
  <c r="I75" i="7"/>
  <c r="J75" i="7"/>
  <c r="L76" i="7"/>
  <c r="M221" i="7"/>
  <c r="E221" i="7"/>
  <c r="M58" i="7"/>
  <c r="M217" i="7"/>
  <c r="E212" i="7"/>
  <c r="E211" i="7"/>
  <c r="J211" i="7"/>
  <c r="M210" i="7"/>
  <c r="E209" i="7"/>
  <c r="D208" i="7"/>
  <c r="E206" i="7"/>
  <c r="M206" i="7"/>
  <c r="D48" i="7"/>
  <c r="J47" i="7"/>
  <c r="H207" i="7"/>
  <c r="H47" i="7"/>
  <c r="I47" i="7"/>
  <c r="J48" i="7"/>
  <c r="L221" i="7"/>
  <c r="M47" i="7"/>
  <c r="D29" i="7"/>
  <c r="E29" i="7"/>
  <c r="I29" i="7"/>
  <c r="J29" i="7"/>
  <c r="M29" i="7"/>
  <c r="J18" i="7"/>
  <c r="I19" i="7"/>
  <c r="E19" i="7"/>
  <c r="J19" i="7"/>
  <c r="H224" i="7"/>
  <c r="H208" i="7"/>
  <c r="H212" i="7"/>
  <c r="E216" i="7"/>
  <c r="E220" i="7"/>
  <c r="H152" i="7"/>
  <c r="H210" i="7"/>
  <c r="E224" i="7"/>
  <c r="E208" i="7"/>
  <c r="E214" i="7"/>
  <c r="D206" i="7"/>
  <c r="H150" i="7"/>
  <c r="H156" i="7"/>
  <c r="E154" i="7"/>
  <c r="E167" i="7"/>
  <c r="E152" i="7"/>
  <c r="E163" i="7"/>
  <c r="H206" i="7"/>
  <c r="H214" i="7"/>
  <c r="H220" i="7"/>
  <c r="H221" i="7"/>
  <c r="H218" i="7"/>
  <c r="E218" i="7"/>
  <c r="E222" i="7"/>
  <c r="H116" i="12"/>
  <c r="I16" i="12"/>
  <c r="I36" i="12"/>
  <c r="I56" i="12"/>
  <c r="I76" i="12"/>
  <c r="I96" i="12"/>
  <c r="J108" i="12"/>
  <c r="J110" i="12"/>
  <c r="J112" i="12"/>
  <c r="J114" i="12"/>
  <c r="F117" i="12"/>
  <c r="H117" i="12" s="1"/>
  <c r="J118" i="12"/>
  <c r="J120" i="12"/>
  <c r="I136" i="12"/>
  <c r="J148" i="12"/>
  <c r="J150" i="12"/>
  <c r="J152" i="12"/>
  <c r="J154" i="12"/>
  <c r="J156" i="12"/>
  <c r="J158" i="12"/>
  <c r="J16" i="12"/>
  <c r="J36" i="12"/>
  <c r="J56" i="12"/>
  <c r="J76" i="12"/>
  <c r="J96" i="12"/>
  <c r="J136" i="12"/>
  <c r="I17" i="12"/>
  <c r="I37" i="12"/>
  <c r="I57" i="12"/>
  <c r="I77" i="12"/>
  <c r="I97" i="12"/>
  <c r="H107" i="12"/>
  <c r="D108" i="12"/>
  <c r="L108" i="12"/>
  <c r="D110" i="12"/>
  <c r="L110" i="12"/>
  <c r="D112" i="12"/>
  <c r="L112" i="12"/>
  <c r="D114" i="12"/>
  <c r="L114" i="12"/>
  <c r="D118" i="12"/>
  <c r="L118" i="12"/>
  <c r="D120" i="12"/>
  <c r="L120" i="12"/>
  <c r="I137" i="12"/>
  <c r="D148" i="12"/>
  <c r="L148" i="12"/>
  <c r="D150" i="12"/>
  <c r="L150" i="12"/>
  <c r="D152" i="12"/>
  <c r="L152" i="12"/>
  <c r="D154" i="12"/>
  <c r="L154" i="12"/>
  <c r="D156" i="12"/>
  <c r="L156" i="12"/>
  <c r="D158" i="12"/>
  <c r="L158" i="12"/>
  <c r="L36" i="12"/>
  <c r="L136" i="12"/>
  <c r="D36" i="12"/>
  <c r="M36" i="12"/>
  <c r="M76" i="12"/>
  <c r="D96" i="12"/>
  <c r="M96" i="12"/>
  <c r="J109" i="12"/>
  <c r="J113" i="12"/>
  <c r="J119" i="12"/>
  <c r="D136" i="12"/>
  <c r="J151" i="12"/>
  <c r="J155" i="12"/>
  <c r="J157" i="12"/>
  <c r="L37" i="12"/>
  <c r="L57" i="12"/>
  <c r="L137" i="12"/>
  <c r="D17" i="12"/>
  <c r="M17" i="12"/>
  <c r="D37" i="12"/>
  <c r="M37" i="12"/>
  <c r="D57" i="12"/>
  <c r="M57" i="12"/>
  <c r="D77" i="12"/>
  <c r="M77" i="12"/>
  <c r="D97" i="12"/>
  <c r="M97" i="12"/>
  <c r="D107" i="12"/>
  <c r="L107" i="12"/>
  <c r="D109" i="12"/>
  <c r="L109" i="12"/>
  <c r="D111" i="12"/>
  <c r="L111" i="12"/>
  <c r="D113" i="12"/>
  <c r="L113" i="12"/>
  <c r="D115" i="12"/>
  <c r="L115" i="12"/>
  <c r="D119" i="12"/>
  <c r="L119" i="12"/>
  <c r="D137" i="12"/>
  <c r="M137" i="12"/>
  <c r="D147" i="12"/>
  <c r="L147" i="12"/>
  <c r="D149" i="12"/>
  <c r="L149" i="12"/>
  <c r="D151" i="12"/>
  <c r="L151" i="12"/>
  <c r="D153" i="12"/>
  <c r="L153" i="12"/>
  <c r="D155" i="12"/>
  <c r="L155" i="12"/>
  <c r="D157" i="12"/>
  <c r="L157" i="12"/>
  <c r="D159" i="12"/>
  <c r="L159" i="12"/>
  <c r="L16" i="12"/>
  <c r="L56" i="12"/>
  <c r="L76" i="12"/>
  <c r="L96" i="12"/>
  <c r="D16" i="12"/>
  <c r="M16" i="12"/>
  <c r="D56" i="12"/>
  <c r="M56" i="12"/>
  <c r="D76" i="12"/>
  <c r="J107" i="12"/>
  <c r="J111" i="12"/>
  <c r="J115" i="12"/>
  <c r="B117" i="12"/>
  <c r="M136" i="12"/>
  <c r="J147" i="12"/>
  <c r="J149" i="12"/>
  <c r="J153" i="12"/>
  <c r="J159" i="12"/>
  <c r="L17" i="12"/>
  <c r="L77" i="12"/>
  <c r="L97" i="12"/>
  <c r="E107" i="12"/>
  <c r="E109" i="12"/>
  <c r="E111" i="12"/>
  <c r="E113" i="12"/>
  <c r="E115" i="12"/>
  <c r="E119" i="12"/>
  <c r="E147" i="12"/>
  <c r="E149" i="12"/>
  <c r="E151" i="12"/>
  <c r="E153" i="12"/>
  <c r="E155" i="12"/>
  <c r="E157" i="12"/>
  <c r="E159" i="12"/>
  <c r="D159" i="11"/>
  <c r="M159" i="11"/>
  <c r="E159" i="11"/>
  <c r="L159" i="11"/>
  <c r="I193" i="11"/>
  <c r="J193" i="11"/>
  <c r="H80" i="11"/>
  <c r="M113" i="11"/>
  <c r="D148" i="11"/>
  <c r="D152" i="11"/>
  <c r="M153" i="11"/>
  <c r="E153" i="11"/>
  <c r="E158" i="11"/>
  <c r="D160" i="11"/>
  <c r="D193" i="11"/>
  <c r="H197" i="11"/>
  <c r="H206" i="11"/>
  <c r="H210" i="11"/>
  <c r="H218" i="11"/>
  <c r="D29" i="11"/>
  <c r="I80" i="11"/>
  <c r="M108" i="11"/>
  <c r="D136" i="11"/>
  <c r="D166" i="11"/>
  <c r="L205" i="11"/>
  <c r="L209" i="11"/>
  <c r="I214" i="11"/>
  <c r="I222" i="11"/>
  <c r="D113" i="11"/>
  <c r="E136" i="11"/>
  <c r="L150" i="11"/>
  <c r="J154" i="11"/>
  <c r="M154" i="11"/>
  <c r="E162" i="11"/>
  <c r="D205" i="11"/>
  <c r="M205" i="11"/>
  <c r="D209" i="11"/>
  <c r="M209" i="11"/>
  <c r="D213" i="11"/>
  <c r="M213" i="11"/>
  <c r="D217" i="11"/>
  <c r="M217" i="11"/>
  <c r="D221" i="11"/>
  <c r="M221" i="11"/>
  <c r="D24" i="11"/>
  <c r="M24" i="11"/>
  <c r="H53" i="11"/>
  <c r="J57" i="11"/>
  <c r="L81" i="11"/>
  <c r="D109" i="11"/>
  <c r="M109" i="11"/>
  <c r="E113" i="11"/>
  <c r="I137" i="11"/>
  <c r="M141" i="11"/>
  <c r="M155" i="11"/>
  <c r="E155" i="11"/>
  <c r="L155" i="11"/>
  <c r="L156" i="11"/>
  <c r="J157" i="11"/>
  <c r="I159" i="11"/>
  <c r="F169" i="11"/>
  <c r="H169" i="11" s="1"/>
  <c r="H166" i="11"/>
  <c r="E168" i="11"/>
  <c r="H192" i="11"/>
  <c r="E213" i="11"/>
  <c r="E217" i="11"/>
  <c r="E221" i="11"/>
  <c r="L161" i="11"/>
  <c r="M161" i="11"/>
  <c r="E161" i="11"/>
  <c r="D161" i="11"/>
  <c r="L168" i="11"/>
  <c r="E52" i="11"/>
  <c r="M52" i="11"/>
  <c r="D52" i="11"/>
  <c r="M149" i="11"/>
  <c r="E149" i="11"/>
  <c r="L163" i="11"/>
  <c r="M163" i="11"/>
  <c r="E163" i="11"/>
  <c r="D163" i="11"/>
  <c r="B165" i="11"/>
  <c r="D167" i="11"/>
  <c r="M167" i="11"/>
  <c r="E167" i="11"/>
  <c r="L167" i="11"/>
  <c r="H57" i="11"/>
  <c r="D137" i="11"/>
  <c r="H147" i="11"/>
  <c r="L149" i="11"/>
  <c r="L153" i="11"/>
  <c r="B169" i="11"/>
  <c r="E193" i="11"/>
  <c r="I197" i="11"/>
  <c r="F224" i="11"/>
  <c r="H224" i="11" s="1"/>
  <c r="L24" i="11"/>
  <c r="J85" i="11"/>
  <c r="M85" i="11"/>
  <c r="J108" i="11"/>
  <c r="I108" i="11"/>
  <c r="L109" i="11"/>
  <c r="J150" i="11"/>
  <c r="D153" i="11"/>
  <c r="G165" i="11"/>
  <c r="H165" i="11" s="1"/>
  <c r="K224" i="11"/>
  <c r="E25" i="11"/>
  <c r="M25" i="11"/>
  <c r="D25" i="11"/>
  <c r="I29" i="11"/>
  <c r="J52" i="11"/>
  <c r="E85" i="11"/>
  <c r="E108" i="11"/>
  <c r="J136" i="11"/>
  <c r="J137" i="11"/>
  <c r="B164" i="11"/>
  <c r="M147" i="11"/>
  <c r="E147" i="11"/>
  <c r="M151" i="11"/>
  <c r="E151" i="11"/>
  <c r="J156" i="11"/>
  <c r="J159" i="11"/>
  <c r="I161" i="11"/>
  <c r="H168" i="11"/>
  <c r="H204" i="11"/>
  <c r="H208" i="11"/>
  <c r="H212" i="11"/>
  <c r="H216" i="11"/>
  <c r="H220" i="11"/>
  <c r="M29" i="11"/>
  <c r="J29" i="11"/>
  <c r="J81" i="11"/>
  <c r="I81" i="11"/>
  <c r="J113" i="11"/>
  <c r="J141" i="11"/>
  <c r="B224" i="11"/>
  <c r="I141" i="11"/>
  <c r="L157" i="11"/>
  <c r="M157" i="11"/>
  <c r="E157" i="11"/>
  <c r="D157" i="11"/>
  <c r="J158" i="11"/>
  <c r="J161" i="11"/>
  <c r="I163" i="11"/>
  <c r="I167" i="11"/>
  <c r="L193" i="11"/>
  <c r="I148" i="11"/>
  <c r="I150" i="11"/>
  <c r="I152" i="11"/>
  <c r="I154" i="11"/>
  <c r="I156" i="11"/>
  <c r="I158" i="11"/>
  <c r="I160" i="11"/>
  <c r="I162" i="11"/>
  <c r="I166" i="11"/>
  <c r="I168" i="11"/>
  <c r="L192" i="11"/>
  <c r="J204" i="11"/>
  <c r="J206" i="11"/>
  <c r="J208" i="11"/>
  <c r="J210" i="11"/>
  <c r="J212" i="11"/>
  <c r="J214" i="11"/>
  <c r="J216" i="11"/>
  <c r="J218" i="11"/>
  <c r="J220" i="11"/>
  <c r="J222" i="11"/>
  <c r="D204" i="11"/>
  <c r="D206" i="11"/>
  <c r="D208" i="11"/>
  <c r="D210" i="11"/>
  <c r="D212" i="11"/>
  <c r="D214" i="11"/>
  <c r="D216" i="11"/>
  <c r="D218" i="11"/>
  <c r="D220" i="11"/>
  <c r="D222" i="11"/>
  <c r="H180" i="13"/>
  <c r="M189" i="13"/>
  <c r="L191" i="13"/>
  <c r="D203" i="13"/>
  <c r="M205" i="13"/>
  <c r="L207" i="13"/>
  <c r="E23" i="13"/>
  <c r="M23" i="13"/>
  <c r="D23" i="13"/>
  <c r="J101" i="13"/>
  <c r="I101" i="13"/>
  <c r="E105" i="13"/>
  <c r="H128" i="13"/>
  <c r="E141" i="13"/>
  <c r="M143" i="13"/>
  <c r="E149" i="13"/>
  <c r="M151" i="13"/>
  <c r="I180" i="13"/>
  <c r="D189" i="13"/>
  <c r="M191" i="13"/>
  <c r="L193" i="13"/>
  <c r="J197" i="13"/>
  <c r="H198" i="13"/>
  <c r="D205" i="13"/>
  <c r="M207" i="13"/>
  <c r="H27" i="13"/>
  <c r="D101" i="13"/>
  <c r="D102" i="13"/>
  <c r="I127" i="13"/>
  <c r="I128" i="13"/>
  <c r="L137" i="13"/>
  <c r="H140" i="13"/>
  <c r="D143" i="13"/>
  <c r="M144" i="13"/>
  <c r="E144" i="13"/>
  <c r="L144" i="13"/>
  <c r="D144" i="13"/>
  <c r="L145" i="13"/>
  <c r="H148" i="13"/>
  <c r="D151" i="13"/>
  <c r="E189" i="13"/>
  <c r="D191" i="13"/>
  <c r="M193" i="13"/>
  <c r="L195" i="13"/>
  <c r="J199" i="13"/>
  <c r="H200" i="13"/>
  <c r="E205" i="13"/>
  <c r="D207" i="13"/>
  <c r="L189" i="13"/>
  <c r="L205" i="13"/>
  <c r="D105" i="13"/>
  <c r="M142" i="13"/>
  <c r="E142" i="13"/>
  <c r="L142" i="13"/>
  <c r="D142" i="13"/>
  <c r="L143" i="13"/>
  <c r="J105" i="13"/>
  <c r="E191" i="13"/>
  <c r="L197" i="13"/>
  <c r="I200" i="13"/>
  <c r="F208" i="13"/>
  <c r="H208" i="13" s="1"/>
  <c r="H24" i="13"/>
  <c r="L50" i="13"/>
  <c r="I53" i="13"/>
  <c r="B208" i="13"/>
  <c r="I139" i="13"/>
  <c r="J140" i="13"/>
  <c r="I147" i="13"/>
  <c r="L147" i="13"/>
  <c r="H183" i="13"/>
  <c r="E193" i="13"/>
  <c r="M197" i="13"/>
  <c r="L199" i="13"/>
  <c r="J23" i="13"/>
  <c r="I24" i="13"/>
  <c r="D53" i="13"/>
  <c r="H79" i="13"/>
  <c r="J102" i="13"/>
  <c r="L105" i="13"/>
  <c r="E137" i="13"/>
  <c r="M139" i="13"/>
  <c r="I142" i="13"/>
  <c r="E145" i="13"/>
  <c r="M147" i="13"/>
  <c r="I150" i="13"/>
  <c r="L155" i="13"/>
  <c r="I183" i="13"/>
  <c r="J189" i="13"/>
  <c r="H190" i="13"/>
  <c r="E195" i="13"/>
  <c r="D197" i="13"/>
  <c r="M199" i="13"/>
  <c r="L201" i="13"/>
  <c r="J205" i="13"/>
  <c r="H206" i="13"/>
  <c r="E127" i="13"/>
  <c r="M127" i="13"/>
  <c r="D127" i="13"/>
  <c r="J127" i="13"/>
  <c r="E143" i="13"/>
  <c r="I148" i="13"/>
  <c r="E151" i="13"/>
  <c r="E207" i="13"/>
  <c r="I23" i="13"/>
  <c r="E75" i="13"/>
  <c r="M75" i="13"/>
  <c r="D75" i="13"/>
  <c r="M138" i="13"/>
  <c r="E138" i="13"/>
  <c r="L138" i="13"/>
  <c r="D138" i="13"/>
  <c r="L139" i="13"/>
  <c r="M146" i="13"/>
  <c r="E146" i="13"/>
  <c r="L146" i="13"/>
  <c r="D146" i="13"/>
  <c r="J49" i="13"/>
  <c r="I49" i="13"/>
  <c r="E53" i="13"/>
  <c r="M105" i="13"/>
  <c r="H131" i="13"/>
  <c r="F153" i="13"/>
  <c r="H153" i="13" s="1"/>
  <c r="H137" i="13"/>
  <c r="D139" i="13"/>
  <c r="M140" i="13"/>
  <c r="E140" i="13"/>
  <c r="L140" i="13"/>
  <c r="D140" i="13"/>
  <c r="I141" i="13"/>
  <c r="L141" i="13"/>
  <c r="J142" i="13"/>
  <c r="J143" i="13"/>
  <c r="D147" i="13"/>
  <c r="M148" i="13"/>
  <c r="E148" i="13"/>
  <c r="L148" i="13"/>
  <c r="D148" i="13"/>
  <c r="I149" i="13"/>
  <c r="L149" i="13"/>
  <c r="J151" i="13"/>
  <c r="M155" i="13"/>
  <c r="B157" i="13"/>
  <c r="K208" i="13"/>
  <c r="J191" i="13"/>
  <c r="E197" i="13"/>
  <c r="D199" i="13"/>
  <c r="M201" i="13"/>
  <c r="L203" i="13"/>
  <c r="J207" i="13"/>
  <c r="B154" i="13"/>
  <c r="L179" i="13"/>
  <c r="J190" i="13"/>
  <c r="J194" i="13"/>
  <c r="J198" i="13"/>
  <c r="J206" i="13"/>
  <c r="D179" i="13"/>
  <c r="M179" i="13"/>
  <c r="J152" i="13"/>
  <c r="J202" i="13"/>
  <c r="J204" i="13"/>
  <c r="L79" i="13"/>
  <c r="L128" i="13"/>
  <c r="L131" i="13"/>
  <c r="D150" i="13"/>
  <c r="L150" i="13"/>
  <c r="D152" i="13"/>
  <c r="L152" i="13"/>
  <c r="D156" i="13"/>
  <c r="L156" i="13"/>
  <c r="L180" i="13"/>
  <c r="L183" i="13"/>
  <c r="D190" i="13"/>
  <c r="L190" i="13"/>
  <c r="D192" i="13"/>
  <c r="L192" i="13"/>
  <c r="D194" i="13"/>
  <c r="L194" i="13"/>
  <c r="D196" i="13"/>
  <c r="L196" i="13"/>
  <c r="D198" i="13"/>
  <c r="L198" i="13"/>
  <c r="D200" i="13"/>
  <c r="L200" i="13"/>
  <c r="D202" i="13"/>
  <c r="L202" i="13"/>
  <c r="D204" i="13"/>
  <c r="L204" i="13"/>
  <c r="D206" i="13"/>
  <c r="L206" i="13"/>
  <c r="J156" i="13"/>
  <c r="J192" i="13"/>
  <c r="D128" i="13"/>
  <c r="D131" i="13"/>
  <c r="E150" i="13"/>
  <c r="E152" i="13"/>
  <c r="E156" i="13"/>
  <c r="D180" i="13"/>
  <c r="D183" i="13"/>
  <c r="E190" i="13"/>
  <c r="E192" i="13"/>
  <c r="E194" i="13"/>
  <c r="E196" i="13"/>
  <c r="E198" i="13"/>
  <c r="E200" i="13"/>
  <c r="E202" i="13"/>
  <c r="E204" i="13"/>
  <c r="E206" i="13"/>
  <c r="M131" i="7"/>
  <c r="L151" i="7"/>
  <c r="D151" i="7"/>
  <c r="I152" i="7"/>
  <c r="I155" i="7"/>
  <c r="K160" i="7"/>
  <c r="L213" i="7"/>
  <c r="D213" i="7"/>
  <c r="I214" i="7"/>
  <c r="I18" i="7"/>
  <c r="H19" i="7"/>
  <c r="M48" i="7"/>
  <c r="J58" i="7"/>
  <c r="I58" i="7"/>
  <c r="B225" i="7"/>
  <c r="D131" i="7"/>
  <c r="L148" i="7"/>
  <c r="M151" i="7"/>
  <c r="J152" i="7"/>
  <c r="B160" i="7"/>
  <c r="J161" i="7"/>
  <c r="J165" i="7"/>
  <c r="J169" i="7"/>
  <c r="M187" i="7"/>
  <c r="L207" i="7"/>
  <c r="D207" i="7"/>
  <c r="I208" i="7"/>
  <c r="L210" i="7"/>
  <c r="M213" i="7"/>
  <c r="J214" i="7"/>
  <c r="I218" i="7"/>
  <c r="I222" i="7"/>
  <c r="M224" i="7"/>
  <c r="L155" i="7"/>
  <c r="D155" i="7"/>
  <c r="L217" i="7"/>
  <c r="D217" i="7"/>
  <c r="J217" i="7"/>
  <c r="J76" i="7"/>
  <c r="H142" i="7"/>
  <c r="E148" i="7"/>
  <c r="L149" i="7"/>
  <c r="D149" i="7"/>
  <c r="I150" i="7"/>
  <c r="L152" i="7"/>
  <c r="I153" i="7"/>
  <c r="M155" i="7"/>
  <c r="J156" i="7"/>
  <c r="D161" i="7"/>
  <c r="M162" i="7"/>
  <c r="E162" i="7"/>
  <c r="D165" i="7"/>
  <c r="M166" i="7"/>
  <c r="E166" i="7"/>
  <c r="D169" i="7"/>
  <c r="B170" i="7"/>
  <c r="E210" i="7"/>
  <c r="L211" i="7"/>
  <c r="D211" i="7"/>
  <c r="I212" i="7"/>
  <c r="L214" i="7"/>
  <c r="I215" i="7"/>
  <c r="M104" i="7"/>
  <c r="E114" i="7"/>
  <c r="D114" i="7"/>
  <c r="M114" i="7"/>
  <c r="I131" i="7"/>
  <c r="H132" i="7"/>
  <c r="I142" i="7"/>
  <c r="M149" i="7"/>
  <c r="J150" i="7"/>
  <c r="D152" i="7"/>
  <c r="M152" i="7"/>
  <c r="J153" i="7"/>
  <c r="E155" i="7"/>
  <c r="H157" i="7"/>
  <c r="E158" i="7"/>
  <c r="B159" i="7"/>
  <c r="F160" i="7"/>
  <c r="H160" i="7" s="1"/>
  <c r="L162" i="7"/>
  <c r="L166" i="7"/>
  <c r="H198" i="7"/>
  <c r="E204" i="7"/>
  <c r="L205" i="7"/>
  <c r="D205" i="7"/>
  <c r="I206" i="7"/>
  <c r="L208" i="7"/>
  <c r="M211" i="7"/>
  <c r="J212" i="7"/>
  <c r="D214" i="7"/>
  <c r="M214" i="7"/>
  <c r="J215" i="7"/>
  <c r="E217" i="7"/>
  <c r="L218" i="7"/>
  <c r="L222" i="7"/>
  <c r="F225" i="7"/>
  <c r="H225" i="7" s="1"/>
  <c r="J131" i="7"/>
  <c r="I157" i="7"/>
  <c r="M75" i="7"/>
  <c r="M86" i="7"/>
  <c r="I148" i="7"/>
  <c r="L150" i="7"/>
  <c r="I151" i="7"/>
  <c r="J154" i="7"/>
  <c r="D156" i="7"/>
  <c r="F170" i="7"/>
  <c r="H170" i="7" s="1"/>
  <c r="J187" i="7"/>
  <c r="L209" i="7"/>
  <c r="D209" i="7"/>
  <c r="I210" i="7"/>
  <c r="L212" i="7"/>
  <c r="I213" i="7"/>
  <c r="M18" i="7"/>
  <c r="L153" i="7"/>
  <c r="D153" i="7"/>
  <c r="F159" i="7"/>
  <c r="H159" i="7" s="1"/>
  <c r="J206" i="7"/>
  <c r="L215" i="7"/>
  <c r="D215" i="7"/>
  <c r="D18" i="7"/>
  <c r="I48" i="7"/>
  <c r="L58" i="7"/>
  <c r="D75" i="7"/>
  <c r="I76" i="7"/>
  <c r="I114" i="7"/>
  <c r="D150" i="7"/>
  <c r="J151" i="7"/>
  <c r="E153" i="7"/>
  <c r="L157" i="7"/>
  <c r="D157" i="7"/>
  <c r="I158" i="7"/>
  <c r="H161" i="7"/>
  <c r="M164" i="7"/>
  <c r="E164" i="7"/>
  <c r="H165" i="7"/>
  <c r="M168" i="7"/>
  <c r="E168" i="7"/>
  <c r="H169" i="7"/>
  <c r="K225" i="7"/>
  <c r="I207" i="7"/>
  <c r="M209" i="7"/>
  <c r="D212" i="7"/>
  <c r="J213" i="7"/>
  <c r="E215" i="7"/>
  <c r="J219" i="7"/>
  <c r="J221" i="7"/>
  <c r="J223" i="7"/>
  <c r="D19" i="7"/>
  <c r="D47" i="7"/>
  <c r="D132" i="7"/>
  <c r="D188" i="7"/>
  <c r="D219" i="7"/>
  <c r="D221" i="7"/>
  <c r="D223" i="7"/>
  <c r="M116" i="12" l="1"/>
  <c r="E116" i="12"/>
  <c r="L116" i="12"/>
  <c r="J116" i="12"/>
  <c r="D116" i="12"/>
  <c r="H164" i="11"/>
  <c r="M153" i="13"/>
  <c r="D153" i="13"/>
  <c r="I153" i="13"/>
  <c r="J153" i="13"/>
  <c r="M117" i="12"/>
  <c r="E117" i="12"/>
  <c r="J117" i="12"/>
  <c r="L117" i="12"/>
  <c r="D117" i="12"/>
  <c r="I117" i="12"/>
  <c r="L169" i="11"/>
  <c r="D169" i="11"/>
  <c r="M169" i="11"/>
  <c r="E169" i="11"/>
  <c r="I169" i="11"/>
  <c r="J169" i="11"/>
  <c r="J164" i="11"/>
  <c r="I164" i="11"/>
  <c r="D164" i="11"/>
  <c r="L164" i="11"/>
  <c r="E164" i="11"/>
  <c r="M164" i="11"/>
  <c r="D165" i="11"/>
  <c r="M165" i="11"/>
  <c r="E165" i="11"/>
  <c r="L165" i="11"/>
  <c r="J165" i="11"/>
  <c r="I165" i="11"/>
  <c r="L224" i="11"/>
  <c r="D224" i="11"/>
  <c r="J224" i="11"/>
  <c r="M224" i="11"/>
  <c r="I224" i="11"/>
  <c r="E224" i="11"/>
  <c r="I157" i="13"/>
  <c r="M157" i="13"/>
  <c r="L157" i="13"/>
  <c r="J157" i="13"/>
  <c r="E157" i="13"/>
  <c r="D157" i="13"/>
  <c r="M208" i="13"/>
  <c r="E208" i="13"/>
  <c r="L208" i="13"/>
  <c r="D208" i="13"/>
  <c r="J208" i="13"/>
  <c r="I208" i="13"/>
  <c r="E153" i="13"/>
  <c r="M154" i="13"/>
  <c r="E154" i="13"/>
  <c r="J154" i="13"/>
  <c r="L154" i="13"/>
  <c r="D154" i="13"/>
  <c r="I154" i="13"/>
  <c r="M170" i="7"/>
  <c r="E170" i="7"/>
  <c r="D170" i="7"/>
  <c r="L170" i="7"/>
  <c r="J170" i="7"/>
  <c r="I170" i="7"/>
  <c r="L225" i="7"/>
  <c r="D225" i="7"/>
  <c r="J225" i="7"/>
  <c r="I225" i="7"/>
  <c r="E225" i="7"/>
  <c r="M225" i="7"/>
  <c r="E159" i="7"/>
  <c r="D159" i="7"/>
  <c r="I159" i="7"/>
  <c r="M159" i="7"/>
  <c r="J159" i="7"/>
  <c r="D160" i="7"/>
  <c r="M160" i="7"/>
  <c r="J160" i="7"/>
  <c r="I160" i="7"/>
  <c r="E160" i="7"/>
  <c r="G182" i="6" l="1"/>
  <c r="F182" i="6"/>
  <c r="D182" i="6"/>
  <c r="C182" i="6"/>
  <c r="R174" i="6"/>
  <c r="Q174" i="6"/>
  <c r="O174" i="6"/>
  <c r="N174" i="6"/>
  <c r="I174" i="6"/>
  <c r="G174" i="6"/>
  <c r="E174" i="6"/>
  <c r="D174" i="6"/>
  <c r="U173" i="6"/>
  <c r="T173" i="6"/>
  <c r="R173" i="6"/>
  <c r="Q173" i="6"/>
  <c r="O173" i="6"/>
  <c r="N173" i="6"/>
  <c r="L173" i="6"/>
  <c r="K173" i="6"/>
  <c r="I173" i="6"/>
  <c r="G173" i="6"/>
  <c r="E173" i="6"/>
  <c r="D173" i="6"/>
  <c r="U172" i="6"/>
  <c r="T172" i="6"/>
  <c r="R172" i="6"/>
  <c r="Q172" i="6"/>
  <c r="O172" i="6"/>
  <c r="N172" i="6"/>
  <c r="L172" i="6"/>
  <c r="K172" i="6"/>
  <c r="I172" i="6"/>
  <c r="G172" i="6"/>
  <c r="E172" i="6"/>
  <c r="D172" i="6"/>
  <c r="U171" i="6"/>
  <c r="T171" i="6"/>
  <c r="R171" i="6"/>
  <c r="Q171" i="6"/>
  <c r="O171" i="6"/>
  <c r="N171" i="6"/>
  <c r="L171" i="6"/>
  <c r="K171" i="6"/>
  <c r="I171" i="6"/>
  <c r="G171" i="6"/>
  <c r="E171" i="6"/>
  <c r="D171" i="6"/>
  <c r="U170" i="6"/>
  <c r="T170" i="6"/>
  <c r="R170" i="6"/>
  <c r="Q170" i="6"/>
  <c r="O170" i="6"/>
  <c r="N170" i="6"/>
  <c r="L170" i="6"/>
  <c r="K170" i="6"/>
  <c r="I170" i="6"/>
  <c r="G170" i="6"/>
  <c r="E170" i="6"/>
  <c r="D170" i="6"/>
  <c r="R160" i="6" l="1"/>
  <c r="Q160" i="6"/>
  <c r="O160" i="6"/>
  <c r="N160" i="6"/>
  <c r="I160" i="6"/>
  <c r="G160" i="6"/>
  <c r="E160" i="6"/>
  <c r="D160" i="6"/>
  <c r="U159" i="6"/>
  <c r="T159" i="6"/>
  <c r="R159" i="6"/>
  <c r="Q159" i="6"/>
  <c r="O159" i="6"/>
  <c r="N159" i="6"/>
  <c r="L159" i="6"/>
  <c r="K159" i="6"/>
  <c r="I159" i="6"/>
  <c r="G159" i="6"/>
  <c r="E159" i="6"/>
  <c r="D159" i="6"/>
  <c r="U158" i="6"/>
  <c r="T158" i="6"/>
  <c r="R158" i="6"/>
  <c r="Q158" i="6"/>
  <c r="O158" i="6"/>
  <c r="N158" i="6"/>
  <c r="L158" i="6"/>
  <c r="K158" i="6"/>
  <c r="I158" i="6"/>
  <c r="G158" i="6"/>
  <c r="E158" i="6"/>
  <c r="D158" i="6"/>
  <c r="U157" i="6"/>
  <c r="T157" i="6"/>
  <c r="R157" i="6"/>
  <c r="Q157" i="6"/>
  <c r="O157" i="6"/>
  <c r="N157" i="6"/>
  <c r="L157" i="6"/>
  <c r="K157" i="6"/>
  <c r="I157" i="6"/>
  <c r="G157" i="6"/>
  <c r="E157" i="6"/>
  <c r="D157" i="6"/>
  <c r="U156" i="6"/>
  <c r="T156" i="6"/>
  <c r="R156" i="6"/>
  <c r="Q156" i="6"/>
  <c r="O156" i="6"/>
  <c r="N156" i="6"/>
  <c r="L156" i="6"/>
  <c r="K156" i="6"/>
  <c r="I156" i="6"/>
  <c r="G156" i="6"/>
  <c r="E156" i="6"/>
  <c r="D156" i="6"/>
  <c r="G147" i="6"/>
  <c r="F147" i="6"/>
  <c r="D147" i="6"/>
  <c r="C147" i="6"/>
  <c r="G146" i="6"/>
  <c r="F146" i="6"/>
  <c r="D146" i="6"/>
  <c r="C146" i="6"/>
  <c r="E145" i="6"/>
  <c r="G145" i="6" s="1"/>
  <c r="D145" i="6"/>
  <c r="C145" i="6"/>
  <c r="E144" i="6"/>
  <c r="G144" i="6" s="1"/>
  <c r="D144" i="6"/>
  <c r="C144" i="6"/>
  <c r="E143" i="6"/>
  <c r="F143" i="6" s="1"/>
  <c r="D143" i="6"/>
  <c r="C143" i="6"/>
  <c r="G142" i="6"/>
  <c r="F142" i="6"/>
  <c r="D142" i="6"/>
  <c r="C142" i="6"/>
  <c r="R134" i="6"/>
  <c r="Q134" i="6"/>
  <c r="O134" i="6"/>
  <c r="N134" i="6"/>
  <c r="I134" i="6"/>
  <c r="G134" i="6"/>
  <c r="E134" i="6"/>
  <c r="D134" i="6"/>
  <c r="U133" i="6"/>
  <c r="T133" i="6"/>
  <c r="R133" i="6"/>
  <c r="Q133" i="6"/>
  <c r="O133" i="6"/>
  <c r="N133" i="6"/>
  <c r="L133" i="6"/>
  <c r="K133" i="6"/>
  <c r="I133" i="6"/>
  <c r="G133" i="6"/>
  <c r="E133" i="6"/>
  <c r="D133" i="6"/>
  <c r="U132" i="6"/>
  <c r="T132" i="6"/>
  <c r="R132" i="6"/>
  <c r="Q132" i="6"/>
  <c r="O132" i="6"/>
  <c r="N132" i="6"/>
  <c r="L132" i="6"/>
  <c r="K132" i="6"/>
  <c r="I132" i="6"/>
  <c r="G132" i="6"/>
  <c r="E132" i="6"/>
  <c r="D132" i="6"/>
  <c r="U131" i="6"/>
  <c r="T131" i="6"/>
  <c r="R131" i="6"/>
  <c r="Q131" i="6"/>
  <c r="O131" i="6"/>
  <c r="N131" i="6"/>
  <c r="L131" i="6"/>
  <c r="K131" i="6"/>
  <c r="I131" i="6"/>
  <c r="G131" i="6"/>
  <c r="E131" i="6"/>
  <c r="D131" i="6"/>
  <c r="U130" i="6"/>
  <c r="T130" i="6"/>
  <c r="R130" i="6"/>
  <c r="Q130" i="6"/>
  <c r="O130" i="6"/>
  <c r="N130" i="6"/>
  <c r="L130" i="6"/>
  <c r="K130" i="6"/>
  <c r="I130" i="6"/>
  <c r="G130" i="6"/>
  <c r="E130" i="6"/>
  <c r="D130" i="6"/>
  <c r="U129" i="6"/>
  <c r="T129" i="6"/>
  <c r="R129" i="6"/>
  <c r="Q129" i="6"/>
  <c r="O129" i="6"/>
  <c r="N129" i="6"/>
  <c r="L129" i="6"/>
  <c r="K129" i="6"/>
  <c r="I129" i="6"/>
  <c r="G129" i="6"/>
  <c r="E129" i="6"/>
  <c r="D129" i="6"/>
  <c r="U128" i="6"/>
  <c r="T128" i="6"/>
  <c r="R128" i="6"/>
  <c r="Q128" i="6"/>
  <c r="O128" i="6"/>
  <c r="N128" i="6"/>
  <c r="L128" i="6"/>
  <c r="K128" i="6"/>
  <c r="I128" i="6"/>
  <c r="G128" i="6"/>
  <c r="E128" i="6"/>
  <c r="D128" i="6"/>
  <c r="G143" i="6" l="1"/>
  <c r="F144" i="6"/>
  <c r="F145" i="6"/>
  <c r="M26" i="6" l="1"/>
  <c r="M28" i="6"/>
  <c r="M30" i="6"/>
  <c r="M32" i="6"/>
  <c r="D17" i="6" l="1"/>
  <c r="D16" i="6"/>
  <c r="D15" i="6"/>
  <c r="O19" i="6"/>
  <c r="N19" i="6"/>
  <c r="L19" i="6"/>
  <c r="K19" i="6"/>
  <c r="I19" i="6"/>
  <c r="G19" i="6"/>
  <c r="E19" i="6"/>
  <c r="D19" i="6"/>
  <c r="D26" i="6" l="1"/>
  <c r="E26" i="6"/>
  <c r="M76" i="6"/>
  <c r="M73" i="6"/>
  <c r="M71" i="6"/>
  <c r="M69" i="6"/>
  <c r="M67" i="6"/>
  <c r="M107" i="6"/>
  <c r="M105" i="6"/>
  <c r="M103" i="6"/>
  <c r="M101" i="6"/>
  <c r="D73" i="6" l="1"/>
  <c r="G117" i="6" l="1"/>
  <c r="F117" i="6"/>
  <c r="D117" i="6"/>
  <c r="C117" i="6"/>
  <c r="G116" i="6"/>
  <c r="F116" i="6"/>
  <c r="D116" i="6"/>
  <c r="C116" i="6"/>
  <c r="G118" i="6"/>
  <c r="F118" i="6"/>
  <c r="C118" i="6"/>
  <c r="D118" i="6"/>
  <c r="G86" i="6"/>
  <c r="F86" i="6"/>
  <c r="D86" i="6"/>
  <c r="C86" i="6"/>
  <c r="G85" i="6"/>
  <c r="F85" i="6"/>
  <c r="D85" i="6"/>
  <c r="C85" i="6"/>
  <c r="G87" i="6"/>
  <c r="F87" i="6"/>
  <c r="D87" i="6"/>
  <c r="C87" i="6"/>
  <c r="G84" i="6"/>
  <c r="F84" i="6"/>
  <c r="D84" i="6"/>
  <c r="C84" i="6"/>
  <c r="O23" i="6" l="1"/>
  <c r="N23" i="6"/>
  <c r="L23" i="6"/>
  <c r="K23" i="6"/>
  <c r="I23" i="6"/>
  <c r="G23" i="6"/>
  <c r="E23" i="6"/>
  <c r="D23" i="6"/>
  <c r="O22" i="6"/>
  <c r="N22" i="6"/>
  <c r="L22" i="6"/>
  <c r="K22" i="6"/>
  <c r="I22" i="6"/>
  <c r="G22" i="6"/>
  <c r="E22" i="6"/>
  <c r="D22" i="6"/>
  <c r="O12" i="6" l="1"/>
  <c r="N12" i="6"/>
  <c r="L12" i="6"/>
  <c r="K12" i="6"/>
  <c r="I12" i="6"/>
  <c r="G12" i="6"/>
  <c r="E12" i="6"/>
  <c r="D12" i="6"/>
  <c r="O11" i="6"/>
  <c r="N11" i="6"/>
  <c r="L11" i="6"/>
  <c r="K11" i="6"/>
  <c r="I11" i="6"/>
  <c r="G11" i="6"/>
  <c r="E11" i="6"/>
  <c r="D11" i="6"/>
  <c r="O9" i="6"/>
  <c r="N9" i="6"/>
  <c r="L9" i="6"/>
  <c r="K9" i="6"/>
  <c r="I9" i="6"/>
  <c r="G9" i="6"/>
  <c r="E9" i="6"/>
  <c r="D9" i="6"/>
  <c r="O8" i="6"/>
  <c r="N8" i="6"/>
  <c r="L8" i="6"/>
  <c r="K8" i="6"/>
  <c r="I8" i="6"/>
  <c r="G8" i="6"/>
  <c r="E8" i="6"/>
  <c r="D8" i="6"/>
  <c r="O17" i="6" l="1"/>
  <c r="N17" i="6"/>
  <c r="L17" i="6"/>
  <c r="K17" i="6"/>
  <c r="I17" i="6"/>
  <c r="G17" i="6"/>
  <c r="E17" i="6"/>
  <c r="O16" i="6"/>
  <c r="N16" i="6"/>
  <c r="L16" i="6"/>
  <c r="K16" i="6"/>
  <c r="I16" i="6"/>
  <c r="G16" i="6"/>
  <c r="E16" i="6"/>
  <c r="G69" i="6" l="1"/>
  <c r="E53" i="6" l="1"/>
  <c r="B53" i="6"/>
  <c r="O107" i="6" l="1"/>
  <c r="N107" i="6"/>
  <c r="L107" i="6"/>
  <c r="K107" i="6"/>
  <c r="I107" i="6"/>
  <c r="G107" i="6"/>
  <c r="E107" i="6"/>
  <c r="D107" i="6"/>
  <c r="O105" i="6"/>
  <c r="N105" i="6"/>
  <c r="L105" i="6"/>
  <c r="K105" i="6"/>
  <c r="I105" i="6"/>
  <c r="G105" i="6"/>
  <c r="E105" i="6"/>
  <c r="D105" i="6"/>
  <c r="O103" i="6"/>
  <c r="N103" i="6"/>
  <c r="L103" i="6"/>
  <c r="K103" i="6"/>
  <c r="I103" i="6"/>
  <c r="G103" i="6"/>
  <c r="E103" i="6"/>
  <c r="D103" i="6"/>
  <c r="O101" i="6"/>
  <c r="N101" i="6"/>
  <c r="L101" i="6"/>
  <c r="K101" i="6"/>
  <c r="I101" i="6"/>
  <c r="G101" i="6"/>
  <c r="E101" i="6"/>
  <c r="D101" i="6"/>
  <c r="O73" i="6"/>
  <c r="N73" i="6"/>
  <c r="L73" i="6"/>
  <c r="K73" i="6"/>
  <c r="I73" i="6"/>
  <c r="G73" i="6"/>
  <c r="E73" i="6"/>
  <c r="O71" i="6"/>
  <c r="N71" i="6"/>
  <c r="L71" i="6"/>
  <c r="K71" i="6"/>
  <c r="I71" i="6"/>
  <c r="G71" i="6"/>
  <c r="E71" i="6"/>
  <c r="D71" i="6"/>
  <c r="O69" i="6"/>
  <c r="N69" i="6"/>
  <c r="L69" i="6"/>
  <c r="K69" i="6"/>
  <c r="I69" i="6"/>
  <c r="E69" i="6"/>
  <c r="D69" i="6"/>
  <c r="O67" i="6"/>
  <c r="N67" i="6"/>
  <c r="L67" i="6"/>
  <c r="K67" i="6"/>
  <c r="I67" i="6"/>
  <c r="G67" i="6"/>
  <c r="E67" i="6"/>
  <c r="D67" i="6"/>
  <c r="O32" i="6"/>
  <c r="N32" i="6"/>
  <c r="L32" i="6"/>
  <c r="K32" i="6"/>
  <c r="I32" i="6"/>
  <c r="G32" i="6"/>
  <c r="E32" i="6"/>
  <c r="D32" i="6"/>
  <c r="O30" i="6"/>
  <c r="N30" i="6"/>
  <c r="L30" i="6"/>
  <c r="K30" i="6"/>
  <c r="I30" i="6"/>
  <c r="G30" i="6"/>
  <c r="E30" i="6"/>
  <c r="D30" i="6"/>
  <c r="O28" i="6"/>
  <c r="N28" i="6"/>
  <c r="L28" i="6"/>
  <c r="K28" i="6"/>
  <c r="I28" i="6"/>
  <c r="G28" i="6"/>
  <c r="E28" i="6"/>
  <c r="D28" i="6"/>
  <c r="O26" i="6"/>
  <c r="N26" i="6"/>
  <c r="L26" i="6"/>
  <c r="K26" i="6"/>
  <c r="I26" i="6"/>
  <c r="G26" i="6"/>
  <c r="O20" i="6"/>
  <c r="N20" i="6"/>
  <c r="L20" i="6"/>
  <c r="K20" i="6"/>
  <c r="I20" i="6"/>
  <c r="G20" i="6"/>
  <c r="E20" i="6"/>
  <c r="D20" i="6"/>
  <c r="O18" i="6"/>
  <c r="N18" i="6"/>
  <c r="L18" i="6"/>
  <c r="K18" i="6"/>
  <c r="I18" i="6"/>
  <c r="G18" i="6"/>
  <c r="E18" i="6"/>
  <c r="D18" i="6"/>
  <c r="O15" i="6"/>
  <c r="N15" i="6"/>
  <c r="L15" i="6"/>
  <c r="K15" i="6"/>
  <c r="I15" i="6"/>
  <c r="G15" i="6"/>
  <c r="E15" i="6"/>
  <c r="O14" i="6"/>
  <c r="N14" i="6"/>
  <c r="L14" i="6"/>
  <c r="K14" i="6"/>
  <c r="I14" i="6"/>
  <c r="G14" i="6"/>
  <c r="E14" i="6"/>
  <c r="D14" i="6"/>
  <c r="G50" i="6" l="1"/>
  <c r="F50" i="6"/>
  <c r="D50" i="6"/>
  <c r="C50" i="6"/>
  <c r="G53" i="6"/>
  <c r="F53" i="6"/>
  <c r="D53" i="6"/>
  <c r="C53" i="6"/>
  <c r="G52" i="6"/>
  <c r="F52" i="6"/>
  <c r="D52" i="6"/>
  <c r="C52" i="6"/>
  <c r="G51" i="6"/>
  <c r="F51" i="6"/>
  <c r="D51" i="6"/>
  <c r="C51" i="6"/>
  <c r="G54" i="6"/>
  <c r="F54" i="6"/>
  <c r="D54" i="6"/>
  <c r="C54" i="6"/>
  <c r="O36" i="6"/>
  <c r="N36" i="6"/>
  <c r="L36" i="6"/>
  <c r="K36" i="6"/>
  <c r="I36" i="6"/>
  <c r="G36" i="6"/>
  <c r="E36" i="6"/>
  <c r="D36" i="6"/>
  <c r="O34" i="6"/>
  <c r="N34" i="6"/>
  <c r="L34" i="6"/>
  <c r="K34" i="6"/>
  <c r="I34" i="6"/>
  <c r="G34" i="6"/>
  <c r="E34" i="6"/>
  <c r="D34" i="6"/>
  <c r="O37" i="6"/>
  <c r="N37" i="6"/>
  <c r="L37" i="6"/>
  <c r="K37" i="6"/>
  <c r="I37" i="6"/>
  <c r="G37" i="6"/>
  <c r="E37" i="6"/>
  <c r="D37" i="6"/>
  <c r="O35" i="6"/>
  <c r="N35" i="6"/>
  <c r="L35" i="6"/>
  <c r="K35" i="6"/>
  <c r="I35" i="6"/>
  <c r="G35" i="6"/>
  <c r="E35" i="6"/>
  <c r="D35" i="6"/>
  <c r="O31" i="6" l="1"/>
  <c r="N31" i="6"/>
  <c r="L31" i="6"/>
  <c r="K31" i="6"/>
  <c r="I31" i="6"/>
  <c r="G31" i="6"/>
  <c r="E31" i="6"/>
  <c r="D31" i="6"/>
  <c r="O29" i="6"/>
  <c r="N29" i="6"/>
  <c r="L29" i="6"/>
  <c r="K29" i="6"/>
  <c r="I29" i="6"/>
  <c r="G29" i="6"/>
  <c r="E29" i="6"/>
  <c r="D29" i="6"/>
  <c r="O27" i="6"/>
  <c r="N27" i="6"/>
  <c r="L27" i="6"/>
  <c r="K27" i="6"/>
  <c r="I27" i="6"/>
  <c r="G27" i="6"/>
  <c r="E27" i="6"/>
  <c r="D27" i="6"/>
  <c r="O25" i="6"/>
  <c r="N25" i="6"/>
  <c r="L25" i="6"/>
  <c r="K25" i="6"/>
  <c r="I25" i="6"/>
  <c r="G25" i="6"/>
  <c r="E25" i="6"/>
  <c r="D25" i="6"/>
  <c r="O21" i="6"/>
  <c r="N21" i="6"/>
  <c r="L21" i="6"/>
  <c r="K21" i="6"/>
  <c r="I21" i="6"/>
  <c r="G21" i="6"/>
  <c r="E21" i="6"/>
  <c r="D21" i="6"/>
  <c r="E115" i="6" l="1"/>
  <c r="B115" i="6"/>
  <c r="O102" i="6"/>
  <c r="L102" i="6"/>
  <c r="K102" i="6"/>
  <c r="I102" i="6"/>
  <c r="G102" i="6"/>
  <c r="E102" i="6"/>
  <c r="D102" i="6"/>
  <c r="I39" i="6"/>
  <c r="G39" i="6"/>
  <c r="I75" i="6"/>
  <c r="G75" i="6"/>
  <c r="G56" i="6"/>
  <c r="F56" i="6"/>
  <c r="D56" i="6"/>
  <c r="C56" i="6"/>
  <c r="G49" i="6"/>
  <c r="F49" i="6"/>
  <c r="D49" i="6"/>
  <c r="C49" i="6"/>
  <c r="G48" i="6"/>
  <c r="F48" i="6"/>
  <c r="D48" i="6"/>
  <c r="C48" i="6"/>
  <c r="G47" i="6"/>
  <c r="F47" i="6"/>
  <c r="D47" i="6"/>
  <c r="C47" i="6"/>
  <c r="O39" i="6"/>
  <c r="L39" i="6"/>
  <c r="K39" i="6"/>
  <c r="E39" i="6"/>
  <c r="D39" i="6"/>
  <c r="O13" i="6"/>
  <c r="L13" i="6"/>
  <c r="K13" i="6"/>
  <c r="I13" i="6"/>
  <c r="G13" i="6"/>
  <c r="E13" i="6"/>
  <c r="D13" i="6"/>
  <c r="N10" i="6"/>
  <c r="L10" i="6"/>
  <c r="K10" i="6"/>
  <c r="I10" i="6"/>
  <c r="G10" i="6"/>
  <c r="E10" i="6"/>
  <c r="D10" i="6"/>
  <c r="O7" i="6"/>
  <c r="L7" i="6"/>
  <c r="K7" i="6"/>
  <c r="I7" i="6"/>
  <c r="G7" i="6"/>
  <c r="E7" i="6"/>
  <c r="D7" i="6"/>
  <c r="N102" i="6" l="1"/>
  <c r="N7" i="6"/>
  <c r="O10" i="6"/>
  <c r="N13" i="6"/>
  <c r="N39" i="6"/>
  <c r="I106" i="6" l="1"/>
  <c r="I104" i="6"/>
  <c r="I100" i="6"/>
  <c r="G106" i="6"/>
  <c r="G104" i="6"/>
  <c r="G100" i="6"/>
  <c r="D106" i="6"/>
  <c r="D104" i="6"/>
  <c r="D100" i="6"/>
  <c r="I76" i="6" l="1"/>
  <c r="G76" i="6"/>
  <c r="E76" i="6"/>
  <c r="D76" i="6"/>
  <c r="G89" i="6" l="1"/>
  <c r="F89" i="6"/>
  <c r="D89" i="6"/>
  <c r="C89" i="6"/>
  <c r="O76" i="6"/>
  <c r="N76" i="6"/>
  <c r="L76" i="6"/>
  <c r="K76" i="6"/>
  <c r="O75" i="6"/>
  <c r="L75" i="6"/>
  <c r="K75" i="6"/>
  <c r="E75" i="6"/>
  <c r="D75" i="6"/>
  <c r="G115" i="6"/>
  <c r="F115" i="6"/>
  <c r="D115" i="6"/>
  <c r="C115" i="6"/>
  <c r="N106" i="6"/>
  <c r="L106" i="6"/>
  <c r="K106" i="6"/>
  <c r="E106" i="6"/>
  <c r="O104" i="6"/>
  <c r="L104" i="6"/>
  <c r="K104" i="6"/>
  <c r="E104" i="6"/>
  <c r="N100" i="6"/>
  <c r="L100" i="6"/>
  <c r="K100" i="6"/>
  <c r="E100" i="6"/>
  <c r="O72" i="6"/>
  <c r="N70" i="6"/>
  <c r="O68" i="6"/>
  <c r="N66" i="6"/>
  <c r="L66" i="6"/>
  <c r="L72" i="6"/>
  <c r="K72" i="6"/>
  <c r="I72" i="6"/>
  <c r="G72" i="6"/>
  <c r="E72" i="6"/>
  <c r="D72" i="6"/>
  <c r="O70" i="6"/>
  <c r="L70" i="6"/>
  <c r="K70" i="6"/>
  <c r="I70" i="6"/>
  <c r="G70" i="6"/>
  <c r="E70" i="6"/>
  <c r="D70" i="6"/>
  <c r="L68" i="6"/>
  <c r="K68" i="6"/>
  <c r="I68" i="6"/>
  <c r="G68" i="6"/>
  <c r="E68" i="6"/>
  <c r="D68" i="6"/>
  <c r="K66" i="6"/>
  <c r="I66" i="6"/>
  <c r="G66" i="6"/>
  <c r="E66" i="6"/>
  <c r="D66" i="6"/>
  <c r="O66" i="6" l="1"/>
  <c r="N72" i="6"/>
  <c r="N68" i="6"/>
  <c r="N75" i="6"/>
  <c r="O100" i="6"/>
  <c r="N104" i="6"/>
  <c r="O106" i="6"/>
</calcChain>
</file>

<file path=xl/sharedStrings.xml><?xml version="1.0" encoding="utf-8"?>
<sst xmlns="http://schemas.openxmlformats.org/spreadsheetml/2006/main" count="2145" uniqueCount="617">
  <si>
    <t>Billion bushels</t>
  </si>
  <si>
    <t>Percent (%)</t>
  </si>
  <si>
    <t>Media Source of Pre-report Trade Estimates</t>
  </si>
  <si>
    <t>67% Confidence Interval (CI)</t>
  </si>
  <si>
    <t>Low End of 67% CI</t>
  </si>
  <si>
    <t>High End of 67% CI</t>
  </si>
  <si>
    <t>90% Confidence Interval (CI)</t>
  </si>
  <si>
    <t>90% Confidence Interval</t>
  </si>
  <si>
    <r>
      <t xml:space="preserve">67% Confidence Interval       </t>
    </r>
    <r>
      <rPr>
        <sz val="8"/>
        <rFont val="Arial"/>
        <family val="2"/>
      </rPr>
      <t>(Root Mean Square Error)</t>
    </r>
  </si>
  <si>
    <t>Million bushels</t>
  </si>
  <si>
    <t xml:space="preserve">Vs 1 Year ago: Ending Stocks      USDA WASDE </t>
  </si>
  <si>
    <t>U.S. Crop Ending Stocks</t>
  </si>
  <si>
    <t>Low End of 90% CI</t>
  </si>
  <si>
    <t>High End of 90% CI</t>
  </si>
  <si>
    <t>Mln 480# bales</t>
  </si>
  <si>
    <t>DTN</t>
  </si>
  <si>
    <t>mmt</t>
  </si>
  <si>
    <t>World</t>
  </si>
  <si>
    <t>United States</t>
  </si>
  <si>
    <t>Total Foreign</t>
  </si>
  <si>
    <t>Major Exporters</t>
  </si>
  <si>
    <t>Argentina</t>
  </si>
  <si>
    <t>Australia</t>
  </si>
  <si>
    <t>Canada</t>
  </si>
  <si>
    <t>Major Importers</t>
  </si>
  <si>
    <t>Brazil</t>
  </si>
  <si>
    <t>China</t>
  </si>
  <si>
    <t>Selected Middle East</t>
  </si>
  <si>
    <t>North Africa</t>
  </si>
  <si>
    <t>Pakistan</t>
  </si>
  <si>
    <t>Southeast Asia</t>
  </si>
  <si>
    <t>India</t>
  </si>
  <si>
    <t>Former Soviet Union - 12 Countries</t>
  </si>
  <si>
    <t>Russia</t>
  </si>
  <si>
    <t>Kazakhstan</t>
  </si>
  <si>
    <t>Ukraine</t>
  </si>
  <si>
    <t>Japan</t>
  </si>
  <si>
    <t>Mexico</t>
  </si>
  <si>
    <t>Northern Africa &amp; Middle East</t>
  </si>
  <si>
    <t>Saudi Arabia</t>
  </si>
  <si>
    <t>South Korea</t>
  </si>
  <si>
    <t>World Wheat Production by Major Country / Region</t>
  </si>
  <si>
    <t>World Wheat Ending Stocks by         Major Country / Region</t>
  </si>
  <si>
    <t>World Coarse Grains Production by Major Country / Region</t>
  </si>
  <si>
    <t>World Coarse Grains Domestic Feed Use by Major Country / Region</t>
  </si>
  <si>
    <t>World Coarse Grains Ending Stocks   by Major Country / Region</t>
  </si>
  <si>
    <t>World Soybean Production by Major Country / Region</t>
  </si>
  <si>
    <t>Paraguay</t>
  </si>
  <si>
    <t>World Soybean Domestic Crush by Major Country / Region</t>
  </si>
  <si>
    <t>South Africa</t>
  </si>
  <si>
    <t>Egypt</t>
  </si>
  <si>
    <t>World Corn Imports                                   by Major Country / Region</t>
  </si>
  <si>
    <t>World Corn Domestic Feed Use                       by Major Country / Region</t>
  </si>
  <si>
    <t>Million Bushels</t>
  </si>
  <si>
    <t>World Crop Ending Stocks</t>
  </si>
  <si>
    <t>European Union - 28 Countries</t>
  </si>
  <si>
    <t>World Soybean Exports by Major Country / Region</t>
  </si>
  <si>
    <t>World Soybean Imports by Major Country / Region</t>
  </si>
  <si>
    <t>World Wheat Domestic Total Use by Major Country / Region</t>
  </si>
  <si>
    <t>World Wheat Domestic FSI Use by Major Country / Region</t>
  </si>
  <si>
    <t>World Coarse Grains Domestic Total Use by Major Country / Region</t>
  </si>
  <si>
    <t>World Coarse Grains Domestic FSI Use by Major Country / Region</t>
  </si>
  <si>
    <t>World Corn Domestic Total Use                       by Major Country / Region</t>
  </si>
  <si>
    <t>World Corn Domestic FSI Use                       by Major Country / Region</t>
  </si>
  <si>
    <t>World Soybean Domestic FSR by Major Country / Region</t>
  </si>
  <si>
    <t>World Soybean Domestic Total by Major Country / Region</t>
  </si>
  <si>
    <t>na</t>
  </si>
  <si>
    <t>World Corn Exports by Major Country / Region</t>
  </si>
  <si>
    <t>World Corn Ending Stocks by Major Country / Region</t>
  </si>
  <si>
    <t>World Soybean Ending Stocks by Major Country / Region</t>
  </si>
  <si>
    <t>U.S. Crop Production</t>
  </si>
  <si>
    <t xml:space="preserve">Vs 1 Year ago: Production  USDA WASDE </t>
  </si>
  <si>
    <t>MMT</t>
  </si>
  <si>
    <t>USDA</t>
  </si>
  <si>
    <t>World Wheat Ending Stocks-to-Use by Major Country / Region</t>
  </si>
  <si>
    <t>World Coarse Grains Ending Stocks-to-Use by Major Country / Region</t>
  </si>
  <si>
    <t>World Corn Ending Stocks-to-Use by Major Country / Region</t>
  </si>
  <si>
    <t>World Soybean Ending Stocks-to-Use by Major Country / Region</t>
  </si>
  <si>
    <r>
      <t xml:space="preserve">Pre-report Trade Estimates: </t>
    </r>
    <r>
      <rPr>
        <b/>
        <sz val="8"/>
        <rFont val="Arial"/>
        <family val="2"/>
      </rPr>
      <t>Average</t>
    </r>
  </si>
  <si>
    <r>
      <t xml:space="preserve">USDA less </t>
    </r>
    <r>
      <rPr>
        <b/>
        <sz val="8"/>
        <rFont val="Arial"/>
        <family val="2"/>
      </rPr>
      <t>Average</t>
    </r>
    <r>
      <rPr>
        <sz val="8"/>
        <rFont val="Arial"/>
        <family val="2"/>
      </rPr>
      <t xml:space="preserve"> Trade Estimate</t>
    </r>
  </si>
  <si>
    <r>
      <t xml:space="preserve">% USDA </t>
    </r>
    <r>
      <rPr>
        <sz val="8"/>
        <rFont val="CG Times"/>
        <family val="1"/>
        <charset val="1"/>
      </rPr>
      <t>of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Average</t>
    </r>
    <r>
      <rPr>
        <sz val="8"/>
        <rFont val="Arial"/>
        <family val="2"/>
      </rPr>
      <t xml:space="preserve"> Trade Estimate</t>
    </r>
  </si>
  <si>
    <r>
      <t xml:space="preserve">Pre-report Trade Estimates: </t>
    </r>
    <r>
      <rPr>
        <b/>
        <sz val="8"/>
        <rFont val="Arial"/>
        <family val="2"/>
      </rPr>
      <t>Minimum</t>
    </r>
  </si>
  <si>
    <r>
      <t xml:space="preserve">USDA less </t>
    </r>
    <r>
      <rPr>
        <b/>
        <sz val="8"/>
        <rFont val="Arial"/>
        <family val="2"/>
      </rPr>
      <t>Minimum</t>
    </r>
    <r>
      <rPr>
        <sz val="8"/>
        <rFont val="Arial"/>
        <family val="2"/>
      </rPr>
      <t xml:space="preserve"> Trade Estimate</t>
    </r>
  </si>
  <si>
    <r>
      <t xml:space="preserve">Pre-report Trade Estimates: </t>
    </r>
    <r>
      <rPr>
        <b/>
        <sz val="8"/>
        <rFont val="Arial"/>
        <family val="2"/>
      </rPr>
      <t>Maximum</t>
    </r>
  </si>
  <si>
    <r>
      <t xml:space="preserve">USDA less </t>
    </r>
    <r>
      <rPr>
        <b/>
        <sz val="8"/>
        <rFont val="Arial"/>
        <family val="2"/>
      </rPr>
      <t>Maximum</t>
    </r>
    <r>
      <rPr>
        <sz val="8"/>
        <rFont val="Arial"/>
        <family val="2"/>
      </rPr>
      <t xml:space="preserve"> Trade Estimate</t>
    </r>
  </si>
  <si>
    <t>World Wheat Imports                                 by Major Country / Region</t>
  </si>
  <si>
    <t>World Wheat Exports                                by Major Country / Region</t>
  </si>
  <si>
    <t xml:space="preserve">USDA </t>
  </si>
  <si>
    <t xml:space="preserve"> </t>
  </si>
  <si>
    <t>World Wheat Domestic Feed Use by Major Country / Region</t>
  </si>
  <si>
    <t>World Coarse Grains Imports by Major Country / Region</t>
  </si>
  <si>
    <t>U.S. &amp; World Crop Production**</t>
  </si>
  <si>
    <t>Year 2 less Year 1 World Ending Stocks</t>
  </si>
  <si>
    <t>Year 2 less Year 1 U.S. Ending Stocks</t>
  </si>
  <si>
    <t>NASS Crop Production Report Estimates</t>
  </si>
  <si>
    <t xml:space="preserve">WASDE Report Estimates </t>
  </si>
  <si>
    <t>Source</t>
  </si>
  <si>
    <t>Cotton: "Old Crop" 2013/14 Marketing Year</t>
  </si>
  <si>
    <t>x</t>
  </si>
  <si>
    <t>World Coarse Grains Exports by Major Country / Region</t>
  </si>
  <si>
    <t>Other FSU-12 Countries</t>
  </si>
  <si>
    <t>FSU-12 Countries less Ukraine</t>
  </si>
  <si>
    <t>FSU-12 Countries less Russia &amp; Ukraine</t>
  </si>
  <si>
    <t xml:space="preserve">    World Ending Stx/Use Less China</t>
  </si>
  <si>
    <t xml:space="preserve">    World Ending Stocks Less China</t>
  </si>
  <si>
    <t xml:space="preserve">   % of World Ending Stocks by China</t>
  </si>
  <si>
    <t>World less China</t>
  </si>
  <si>
    <t>% China of World</t>
  </si>
  <si>
    <t>USDA: December less December   Projection</t>
  </si>
  <si>
    <t>USDA: December less December Projection</t>
  </si>
  <si>
    <t>U.S. Grain Stocks by Major Crop</t>
  </si>
  <si>
    <r>
      <t xml:space="preserve">Pre-report Trade Estimates: </t>
    </r>
    <r>
      <rPr>
        <b/>
        <sz val="9"/>
        <rFont val="Arial"/>
        <family val="2"/>
      </rPr>
      <t>Average</t>
    </r>
  </si>
  <si>
    <r>
      <t xml:space="preserve">USDA less </t>
    </r>
    <r>
      <rPr>
        <b/>
        <sz val="9"/>
        <rFont val="Arial"/>
        <family val="2"/>
      </rPr>
      <t>Average</t>
    </r>
    <r>
      <rPr>
        <sz val="9"/>
        <rFont val="Arial"/>
        <family val="2"/>
      </rPr>
      <t xml:space="preserve"> Trade Estimate</t>
    </r>
  </si>
  <si>
    <r>
      <t xml:space="preserve">% USDA </t>
    </r>
    <r>
      <rPr>
        <sz val="9"/>
        <rFont val="CG Times"/>
        <family val="1"/>
        <charset val="1"/>
      </rPr>
      <t>of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Average</t>
    </r>
    <r>
      <rPr>
        <sz val="9"/>
        <rFont val="Arial"/>
        <family val="2"/>
      </rPr>
      <t xml:space="preserve"> Trade Estimate</t>
    </r>
  </si>
  <si>
    <r>
      <t xml:space="preserve">Pre-report Trade Estimates: </t>
    </r>
    <r>
      <rPr>
        <b/>
        <sz val="9"/>
        <rFont val="Arial"/>
        <family val="2"/>
      </rPr>
      <t>Minimum</t>
    </r>
  </si>
  <si>
    <r>
      <t xml:space="preserve">USDA less </t>
    </r>
    <r>
      <rPr>
        <b/>
        <sz val="9"/>
        <rFont val="Arial"/>
        <family val="2"/>
      </rPr>
      <t>Minimum</t>
    </r>
    <r>
      <rPr>
        <sz val="9"/>
        <rFont val="Arial"/>
        <family val="2"/>
      </rPr>
      <t xml:space="preserve"> Trade Estimate</t>
    </r>
  </si>
  <si>
    <r>
      <t xml:space="preserve">Pre-report Trade Estimates: </t>
    </r>
    <r>
      <rPr>
        <b/>
        <sz val="9"/>
        <rFont val="Arial"/>
        <family val="2"/>
      </rPr>
      <t>Maximum</t>
    </r>
  </si>
  <si>
    <r>
      <t xml:space="preserve">USDA less </t>
    </r>
    <r>
      <rPr>
        <b/>
        <sz val="9"/>
        <rFont val="Arial"/>
        <family val="2"/>
      </rPr>
      <t>Maximum</t>
    </r>
    <r>
      <rPr>
        <sz val="9"/>
        <rFont val="Arial"/>
        <family val="2"/>
      </rPr>
      <t xml:space="preserve"> Trade Estimate</t>
    </r>
  </si>
  <si>
    <r>
      <rPr>
        <b/>
        <sz val="10"/>
        <rFont val="Arial"/>
        <family val="2"/>
      </rPr>
      <t>Cotton</t>
    </r>
    <r>
      <rPr>
        <sz val="10"/>
        <rFont val="Arial"/>
        <family val="2"/>
      </rPr>
      <t xml:space="preserve">: </t>
    </r>
    <r>
      <rPr>
        <sz val="9"/>
        <rFont val="Arial"/>
        <family val="2"/>
      </rPr>
      <t>"Old Crop" 2012/13 Marketing Year</t>
    </r>
  </si>
  <si>
    <r>
      <t xml:space="preserve">Implicit Pre-report Trade Estimates: </t>
    </r>
    <r>
      <rPr>
        <b/>
        <sz val="9"/>
        <rFont val="Arial"/>
        <family val="2"/>
      </rPr>
      <t>Average</t>
    </r>
  </si>
  <si>
    <t>United States Grain Stocks on December 1, 2015</t>
  </si>
  <si>
    <t>United States Grain Stocks on December 1, 2013</t>
  </si>
  <si>
    <t>United States Grain Stocks on December 1, 2014</t>
  </si>
  <si>
    <t>United States Grain Stocks on December 1, 2012</t>
  </si>
  <si>
    <t>Part D2. U.S. Grain Usage: September 1 through November 31 (Sept-Nov)</t>
  </si>
  <si>
    <t>U.S. Sept-Nov Grain Use by Major Crop</t>
  </si>
  <si>
    <t>USDA less Avg Sept-Nov Trade Estimate</t>
  </si>
  <si>
    <t>% USDA of Avg Sept-Nov Trade Estimate</t>
  </si>
  <si>
    <t>Pre-report Trade Sept-Nov Est.: Maximum</t>
  </si>
  <si>
    <t>USDA less Max Sept-Nov Trade Estimate</t>
  </si>
  <si>
    <t>Pre-report Trade Sept-Nov Est.: Minimum</t>
  </si>
  <si>
    <t>USDA less Min Sept-Nov Trade Estimate</t>
  </si>
  <si>
    <t>United States Sept-Nov 2013 Grain Use Estimate</t>
  </si>
  <si>
    <t>United States Sept-Nov 2014 Grain Use Estimate</t>
  </si>
  <si>
    <t>United States Sept-Nov 2012 Grain Use Estimate</t>
  </si>
  <si>
    <t>U.S. Winter Wheat Seedings for 2016</t>
  </si>
  <si>
    <t>U.S. Winter Wheat Seedings for 2015</t>
  </si>
  <si>
    <t>U.S. Winter Wheat Seedings for 2014</t>
  </si>
  <si>
    <t>U.S. Winter Wheat Seedings for 2013</t>
  </si>
  <si>
    <t>Million acres</t>
  </si>
  <si>
    <t>U.S. Winter Wheat Seedings by Category</t>
  </si>
  <si>
    <t>U.S. Corn: "Current" 2016/17 Marketing Year</t>
  </si>
  <si>
    <t>**U.S. Corn: "Current" 2016/17 Harvested Acres (mln ac)</t>
  </si>
  <si>
    <t>**U.S. Corn: "Current" 2016/17 Yield (bushels/acre)</t>
  </si>
  <si>
    <t>U.S. Soybeans: "Current" 2016/17 Marketing Year</t>
  </si>
  <si>
    <t>**U.S. Soybean: "Current" 2016/17 Harvested Acres (mln ac)</t>
  </si>
  <si>
    <t>**U.S. Soybean: "Current" 2016/17 Yield (bushels/acre)</t>
  </si>
  <si>
    <t>U.S. All Wheat: "Current" 2016/17 Marketing Year</t>
  </si>
  <si>
    <t xml:space="preserve">  U.S. All Winter Wheat: "Current" 2016/17 Marketing Year</t>
  </si>
  <si>
    <t xml:space="preserve">  U.S. Hard Red Winter Wheat: "Current" 2016/17 Marketing Year</t>
  </si>
  <si>
    <t xml:space="preserve">  U.S. Soft Red Winter Wheat: "Current" 2016/17 Marketing Year</t>
  </si>
  <si>
    <t xml:space="preserve">  U.S. White Wheat: "Current" 2016/17 Marketing Year</t>
  </si>
  <si>
    <t xml:space="preserve">  U.S. Other Spring Wheat: "Current" 2016/17 Marketing Year</t>
  </si>
  <si>
    <t xml:space="preserve">  U.S. Hard Red Spring Wheat: "Current" 2016/17 Marketing Year</t>
  </si>
  <si>
    <t xml:space="preserve">  U.S. Durum Wheat: "Current" 2016/17 Marketing Year</t>
  </si>
  <si>
    <t>U.S. Grain Sorghum: "Current" 2016/17 Marketing Year</t>
  </si>
  <si>
    <t>**U.S. Grain Sorghum: "Current" 2016/17 Harvested Acres (mln ac)</t>
  </si>
  <si>
    <t>**U.S. Grain Sorghum: "Current" 2016/17 Yield (bushels/acre)</t>
  </si>
  <si>
    <t>Brazil Corn: "Current" 2016/17 Marketing Year</t>
  </si>
  <si>
    <t>Brazil Soybeans: "Current" 2016/17 Marketing Year</t>
  </si>
  <si>
    <t>Argentina Corn: "Current" 2016/17 Marketing Year</t>
  </si>
  <si>
    <t>Argentina Soybeans: "Current" 2016/17 Marketing Year</t>
  </si>
  <si>
    <t>World Wheat: "Current" 2016/17 Marketing Year</t>
  </si>
  <si>
    <t>World Coarse Grains: "Current" 2016/17 Marketing Year</t>
  </si>
  <si>
    <t>World Corn: "Current" 2016/17 Marketing Year</t>
  </si>
  <si>
    <t>World Soybeans: "Current" 2016/17 Marketing Year</t>
  </si>
  <si>
    <t>U.S. Cotton: "Current" 2016/17 Marketing Year</t>
  </si>
  <si>
    <t>World Corn: "Current" 2016/17 Marketing Year***</t>
  </si>
  <si>
    <t>U.S. Sorghum: "Current" 2016/17 Marketing Year</t>
  </si>
  <si>
    <t>Part A. Production of U.S. &amp; South American Corn, Soybean, Wheat &amp; Sorghum in "Current" 2016/17 &amp; 2015/16 Marketing Years</t>
  </si>
  <si>
    <t>Brazil Corn: "Old Crop" 2015/16 Marketing Year</t>
  </si>
  <si>
    <t>Brazil Soybeans: "Old Crop" 2015/16 Marketing Year</t>
  </si>
  <si>
    <t>Argentina Corn: "Old Crop" 2015/16 Marketing Year</t>
  </si>
  <si>
    <t>Argentina Soybeans: "Old Crop" 2015/16 Marketing Year</t>
  </si>
  <si>
    <t>Part B. U.S. Ending Stocks of Grain &amp; Oilseeds in the "Current" 2016/17 and 2015/16 Marketing Years</t>
  </si>
  <si>
    <t>U.S. Corn: "Old Crop" 2015/16 Marketing Year</t>
  </si>
  <si>
    <t>U.S. Soybeans: "Old Crop" 2015/16 Marketing Year</t>
  </si>
  <si>
    <t>U.S. All Wheat: "Old Crop" 2015/16 Marketing Year</t>
  </si>
  <si>
    <t>U.S. Sorghum: "Old Crop" 2015/16 Marketing Year</t>
  </si>
  <si>
    <t>U.S. Cotton: "Old Crop" 2015/16 Marketing Year</t>
  </si>
  <si>
    <t>Part C. World Ending Stocks of Grain &amp; Oilseeds in the "Current" 2016/17 and 2015/16 Marketing Years</t>
  </si>
  <si>
    <t xml:space="preserve">World Corn: "Old Crop" MY 2015/16 </t>
  </si>
  <si>
    <t xml:space="preserve">World Coarse Grains: "Old Crop" MY 2015/16 </t>
  </si>
  <si>
    <t xml:space="preserve">World Soybeans: "Old Crop" MY 2015/16 </t>
  </si>
  <si>
    <t xml:space="preserve">World All Wheat: "Old Crop" MY 2015/16 </t>
  </si>
  <si>
    <t xml:space="preserve">Crop Production January 2017 USDA WASDE </t>
  </si>
  <si>
    <t>A2. Historic Statistical Accuracy of January USDA U.S. Crop Production Forecasts (Source: January 2017 WASDE and Crop Production Reports)</t>
  </si>
  <si>
    <t xml:space="preserve">Ending Stocks January 2017 USDA WASDE </t>
  </si>
  <si>
    <t>% January 2017 Year 2 of Year 1 U.S. Ending Stocks</t>
  </si>
  <si>
    <t>B2. Historic Statistical Accuracy of January WASDE USDA U.S. Ending Stocks Forecasts (Source: January 2017 WASDE Report)</t>
  </si>
  <si>
    <t xml:space="preserve">World Ending Stocks January 2017 USDA WASDE </t>
  </si>
  <si>
    <t>% January 2017 Year 2 of Year 1 World Ending Stocks</t>
  </si>
  <si>
    <t>C2. Historic Statistical Accuracy of January WASDE USDA World Ending Stocks Forecasts (Source: January 2017 WASDE Report)</t>
  </si>
  <si>
    <t xml:space="preserve">Vs 1 Month ago: Production December 2016 USDA WASDE </t>
  </si>
  <si>
    <t>% January 2017 of December 2016 USDA Forecast</t>
  </si>
  <si>
    <t xml:space="preserve">Vs 1 Month ago: Ending Stocks December 2016 USDA WASDE </t>
  </si>
  <si>
    <t xml:space="preserve">Vs 1 Month ago: Ending Stocks December 2016     USDA WASDE </t>
  </si>
  <si>
    <t>2016 less 2015 Crop Production</t>
  </si>
  <si>
    <t>% January 2017 MY 2016/17 of MY 2015/16</t>
  </si>
  <si>
    <t>A1. USDA January 12, 2017 U.S. Grain Production Forecasts vs a) Pre-report Trade Estimates, b) USDA December 2016 projections, and C) USDA estimates for 2015/16</t>
  </si>
  <si>
    <t>Part D. U.S. December 1st Grain Stocks as Reported in the January 12, 2017 USDA Grain Stocks Report</t>
  </si>
  <si>
    <t>D1-b. Historic Statistical Accuracy of December 1 WASDE USDA U.S. Grain Stocks Forecasts (Source: January 12, 2017 Grain Stocks Report)</t>
  </si>
  <si>
    <t>Part E. U.S. Winter Wheat Seedings as Reported in the January 12, 2017 USDA Winter Wheat Seedings Report</t>
  </si>
  <si>
    <t>D1-b. Historic Statistical Accuracy of January USDA U.S. Winter Wheat Seeded Acreage Forecasts (Source: January 12, 2017 Winter Wheat Seedings Report)</t>
  </si>
  <si>
    <t>B1. USDA January 12, 2017 U.S. Ending Stocks Forecasts for "Current" MY 2016/17 vs a) Pre-report Trade Est's, b) USDA December 2016 proj'ns, and C) est's for the previous marketing year</t>
  </si>
  <si>
    <t>C1. USDA January 12, 2017 World Ending Stocks Forecasts for "Current" MY 2016/17 vs a) Pre-report Trade Est's, b) USDA December 2016 projections, and C) USDA est's for the previous marketing year</t>
  </si>
  <si>
    <t xml:space="preserve">World Corn: "Current" MY 2016/17 </t>
  </si>
  <si>
    <t xml:space="preserve">World Coarse Grains: "Current" MY 2016/17 </t>
  </si>
  <si>
    <t xml:space="preserve">World Soybeans: "Current" MY 2016/17 </t>
  </si>
  <si>
    <t xml:space="preserve">World All Wheat: "Current" MY 2016/17 </t>
  </si>
  <si>
    <t xml:space="preserve">*World Corn: "Current" MY 2016/17 </t>
  </si>
  <si>
    <t>World Coarse Grains: "Current" MY 2016/17</t>
  </si>
  <si>
    <t>World Soybeans: "Current" MY 2016/17</t>
  </si>
  <si>
    <t>United States Grain Stocks on December 1, 2016</t>
  </si>
  <si>
    <t>December 1, 2016 less December 1, 2013</t>
  </si>
  <si>
    <t>Percent December 1, 2016 / December 1, 2013</t>
  </si>
  <si>
    <t>December 1, 2016 less December 1, 2012</t>
  </si>
  <si>
    <t>Percent December 1, 2016 / December 1, 2012</t>
  </si>
  <si>
    <t>U.S. Corn: December 1, 2016 Stocks</t>
  </si>
  <si>
    <t>U.S. Sorghum: December 1, 2016 Stocks</t>
  </si>
  <si>
    <t>U.S. Oats: December 1, 2016 Stocks</t>
  </si>
  <si>
    <t>U.S. Barley: December 1, 2016 Stocks</t>
  </si>
  <si>
    <t>U.S. All Wheat: December 1, 2016 Stocks</t>
  </si>
  <si>
    <t>U.S. Soybeans: December 1, 2016 Stocks</t>
  </si>
  <si>
    <t>U.S. Corn: September-November 2016 Use</t>
  </si>
  <si>
    <t>U.S. Sorghum: September-November 2016 Use</t>
  </si>
  <si>
    <t>U.S. All Wheat: September-November 2016 Use</t>
  </si>
  <si>
    <t>U.S. Soybeans: September-November 2016 Use</t>
  </si>
  <si>
    <t>U.S. Winter Wheat Seedings for 2017</t>
  </si>
  <si>
    <t>U.S. All Winter Wheat Seedings for 2017</t>
  </si>
  <si>
    <t>U.S. Hard Red Winter Wheat Seedings for 2017</t>
  </si>
  <si>
    <t>U.S. Soft Red Winter Wheat Seedings for 2017</t>
  </si>
  <si>
    <t>U.S. White Winter Wheat Seedings for 2017</t>
  </si>
  <si>
    <t>E. USDA Winter Wheat Seedings for Harvest in 2016 Forecast in the January 12, 2017 Report vs a) Pre-report Trade Est's, and Winter Wheat Seedings in on b) 12/1/2015, 12/1/2014, and 12/1/2013.</t>
  </si>
  <si>
    <t>D1-a. USDA December 1st U.S. Grain Stocks Estimates Forecasts for January 12, 2017 Report vs a) Pre-report Trade Est's, and Stocks on b) 12/1/2015, 12/1/2014, and 12/1/2013.</t>
  </si>
  <si>
    <t>December 1 2016 less December 1 2015</t>
  </si>
  <si>
    <t>Percent December 1 2016 / December 1 2015</t>
  </si>
  <si>
    <t>December 1, 2016 less December 1, 2014</t>
  </si>
  <si>
    <t>Percent December 1, 2016 / December 1, 2014</t>
  </si>
  <si>
    <t>U.S. Sept-Nov 2016 Grain Use</t>
  </si>
  <si>
    <t>B2-a. USDA Sept-Nov U.S. Grain Use Estimates Forecasts for December 1, 2016 vs a) Implicit Pre-report Trade Est's, and b) Sept-Nov 2015, Sept-Nov 2014, Sept-Nov 2013, and Sept-Nov 2012.</t>
  </si>
  <si>
    <t>United States Sept-Nov 2015 Grain Use Estimate</t>
  </si>
  <si>
    <t>Sept-Nov 2016 less Sept-Nov 2015</t>
  </si>
  <si>
    <t>% Sept-Nov 2016 / Sept-Nov 2015</t>
  </si>
  <si>
    <t>Sept-Nov 2016 less Sept-Nov 2014</t>
  </si>
  <si>
    <t>% Sept-Nov 2016 / Sept-Nov 2014</t>
  </si>
  <si>
    <t>Sept-Nov 2016 less Sept-Nov 2013</t>
  </si>
  <si>
    <t>% Sept-Nov 2016 / Sept-Nov 2013</t>
  </si>
  <si>
    <t>Sept-Nov 2016 less Sept-Nov 2012</t>
  </si>
  <si>
    <t>% Sept-Nov 2016 / Sept-Nov 2012</t>
  </si>
  <si>
    <t>2017 less 2016</t>
  </si>
  <si>
    <t>Percent 2017 / 2016</t>
  </si>
  <si>
    <t>2017 less 2015</t>
  </si>
  <si>
    <t>Percent 2017 / 2015</t>
  </si>
  <si>
    <t>2017 less 2014</t>
  </si>
  <si>
    <t>Percent 2017 / 2014</t>
  </si>
  <si>
    <t>2017 less 2013</t>
  </si>
  <si>
    <t>Percent 2017 / 2013</t>
  </si>
  <si>
    <t>Wheat Production:   2014/15 (2 years ago)</t>
  </si>
  <si>
    <t>"Current" 2016/17 Less 2014/15 Production</t>
  </si>
  <si>
    <t>% "Current" 2016/17 of 2014/15 Production</t>
  </si>
  <si>
    <t xml:space="preserve">    World Production Less China</t>
  </si>
  <si>
    <t xml:space="preserve">   % of World Production by China</t>
  </si>
  <si>
    <t>Wheat Exports:   2014/15 (2 years ago)</t>
  </si>
  <si>
    <t>"Current" 2016/17 Less 2014/15 Exports</t>
  </si>
  <si>
    <t>% "Current" 2016/17 of 2014/15 Exports</t>
  </si>
  <si>
    <t xml:space="preserve">    World Exports Less China</t>
  </si>
  <si>
    <t xml:space="preserve">   % of World Exports by China</t>
  </si>
  <si>
    <t>Wheat Imports:   2014/15 (2 years ago)</t>
  </si>
  <si>
    <t>"Current" 2016/17 Less 2014/15 Imports</t>
  </si>
  <si>
    <t>% "Current" 2016/17 of 2014/15 Imports</t>
  </si>
  <si>
    <t xml:space="preserve">    World Imports Less China</t>
  </si>
  <si>
    <t xml:space="preserve">   % of World Imports by China</t>
  </si>
  <si>
    <t>Wheat Feed Use:   2014/15 (2 years ago)</t>
  </si>
  <si>
    <t>"Current" 2016/17 Less 2014/15 Feed Use</t>
  </si>
  <si>
    <t>% "Current" 2016/17 of 2014/15 Feed Use</t>
  </si>
  <si>
    <t xml:space="preserve">    World Domestic Feed Use Less China</t>
  </si>
  <si>
    <t xml:space="preserve">   % of World Domestic Feed Use by China</t>
  </si>
  <si>
    <t>Wheat Total Use:   2014/15 (2 years ago)</t>
  </si>
  <si>
    <t>"Current" 2016/17 Prodn Less   2014/15 Total Use</t>
  </si>
  <si>
    <t>% "Current" 2016/17 Total Use of 2014/15 Total Use</t>
  </si>
  <si>
    <t xml:space="preserve">    World Domestic Total Use Less China</t>
  </si>
  <si>
    <t xml:space="preserve">   % of World Domestic Total Use by China</t>
  </si>
  <si>
    <t>Wheat FSI Use:   2014/15 (2 years ago)</t>
  </si>
  <si>
    <t>"Current" 2016/17 Less 2014/15 FSI Use</t>
  </si>
  <si>
    <t>% "Current" 2016/17 of 2014/15 FSI Use</t>
  </si>
  <si>
    <t xml:space="preserve">    World Domestic FSI Use Less China</t>
  </si>
  <si>
    <t xml:space="preserve">   % of World Domestic FSI Use by China</t>
  </si>
  <si>
    <t>Wheat Ending Stocks:   2014/15 (2 years ago)</t>
  </si>
  <si>
    <t>"Current" 2016/17 Less2014/15 Ending Stocks</t>
  </si>
  <si>
    <t>% "Current" 2016/17 of 2014/15 Ending Stocks</t>
  </si>
  <si>
    <t>Wheat %Stx/Use:   2014/15 (2 years ago)</t>
  </si>
  <si>
    <t>"Current" 2016/17 Prodn Less   2014/15 %Stx/Use</t>
  </si>
  <si>
    <t>% "Current" 2016/17 %Stx/Use of 2014/15 %Stx/Use</t>
  </si>
  <si>
    <t>World Corn Production by Major Country / Region</t>
  </si>
  <si>
    <t>Corn Production:  2014/15 (2 years ago)</t>
  </si>
  <si>
    <t>Corn Exports:  2014/15 (2 years ago)</t>
  </si>
  <si>
    <t>Corn Imports:  2014/15 (2 years ago)</t>
  </si>
  <si>
    <t>Corn Feed Use:  2014/15 (2 years ago)</t>
  </si>
  <si>
    <t>Corn Total Use:  2014/15 (2 years ago)</t>
  </si>
  <si>
    <t>"Current" 2016/17 Less 2014/15 Total Use</t>
  </si>
  <si>
    <t>% "Current" 2016/17 of  2014/15 Total Use</t>
  </si>
  <si>
    <t>Corn FSI Use:  2014/15 (2 years ago)</t>
  </si>
  <si>
    <t>Corn Ending Stocks: 2014/15 (2 years ago)</t>
  </si>
  <si>
    <t>"Current" 2016/17 Less 2014/15 Ending Stocks</t>
  </si>
  <si>
    <t>Corn %Stx/Use: 2014/15 (2 years ago)</t>
  </si>
  <si>
    <t>"Current" 2016/17 Less 2014/15 %Stx/Use</t>
  </si>
  <si>
    <t>% "Current" 2016/17 of 2014/15 %Stx/Use</t>
  </si>
  <si>
    <t>Coarse Grains Production:  2014/15  (2 years ago)</t>
  </si>
  <si>
    <t>"Current" 2016/17 Less 2014/15  Production</t>
  </si>
  <si>
    <t>% "Current" 2016/17 of 2014/15  Production</t>
  </si>
  <si>
    <t>Coarse Grains Exports:  2014/15  (2 years ago)</t>
  </si>
  <si>
    <t>"Current" 2016/17 Less 2014/15  Exports</t>
  </si>
  <si>
    <t>% "Current" 2016/17 of 2014/15  Exports</t>
  </si>
  <si>
    <t>Coarse Grains Imports:  2014/15  (2 years ago)</t>
  </si>
  <si>
    <t>"Current" 2016/17 Less 2014/15  Imports</t>
  </si>
  <si>
    <t>% "Current" 2016/17 of 2014/15  Imports</t>
  </si>
  <si>
    <t>Coarse Grains Feed Use:  2014/15  (2 years ago)</t>
  </si>
  <si>
    <t>"Current" 2016/17 Less 2014/15  Feed Use</t>
  </si>
  <si>
    <t>% "Current" 2016/17 of 2014/15  Feed Use</t>
  </si>
  <si>
    <t>Coarse Grains Total Use:  2014/15  (2 years ago)</t>
  </si>
  <si>
    <t>"Current" 2016/17 Less 2014/15  Total Use</t>
  </si>
  <si>
    <t>% "Current" 2016/17 of 2014/15  Total Use</t>
  </si>
  <si>
    <t>Coarse Grains FSI Use:  2014/15  (2 years ago)</t>
  </si>
  <si>
    <t>"Current" 2016/17 Less 2014/15  FSI Use</t>
  </si>
  <si>
    <t>Coarse Grains End Stocks:  2014/15  (2 years ago)</t>
  </si>
  <si>
    <t>"Current" 2016/17 Less 2014/15  End Stocks</t>
  </si>
  <si>
    <t>% "Current" 2016/17 of 2014/15  End Stocks</t>
  </si>
  <si>
    <t>Coarse Grains % Stx/Use:  2014/15  (2 years ago)</t>
  </si>
  <si>
    <t>"Current" 2016/17 Prodn Less  2014/15  % Stx/Use</t>
  </si>
  <si>
    <t>% "Current" 2016/17 % Stx/Use of  2014/15  % Stx/Use</t>
  </si>
  <si>
    <t>Soybean Production:  2014/15 (2 years ago)</t>
  </si>
  <si>
    <t>Soybean Exports:  2014/15 (2 years ago)</t>
  </si>
  <si>
    <t>% "Current" 2016/17 Exports of  2014/15 Exports</t>
  </si>
  <si>
    <t>Soybean Imports:  2014/15 (2 years ago)</t>
  </si>
  <si>
    <t>Soybean Crush:  2014/15 (2 years ago)</t>
  </si>
  <si>
    <t>"Current" 2016/17 Less  2014/15 Crush</t>
  </si>
  <si>
    <t>% "Current" 2016/17 of 2014/15 Crush</t>
  </si>
  <si>
    <t>Soybean Domestic Total Use:  2014/15 (2 years ago)</t>
  </si>
  <si>
    <t>"Current" 2016/17 2014/15 Domestic Total Use</t>
  </si>
  <si>
    <t>% "Current" 2016/17 of 2014/15 Domestic Total Use</t>
  </si>
  <si>
    <t>Soybean Domestic FSR:  2014/15 (2 years ago)</t>
  </si>
  <si>
    <t>"Current" 2016/17 Less 2014/15 Domestic FSR</t>
  </si>
  <si>
    <t>% "Current" 2016/17 of 2014/15 Domestic FSR</t>
  </si>
  <si>
    <t>Soybean Ending Stocks:  2014/15 (2 years ago)</t>
  </si>
  <si>
    <t>Soybean % Stx/Use:  2014/15 (2 years ago)</t>
  </si>
  <si>
    <t>"Current" 2016/17 Soybean % Stx/Use Less  2014/15 % Stx/Use</t>
  </si>
  <si>
    <t>% "Current" 2016/17 % Stx/Use of  2014/15 % Stx/Use</t>
  </si>
  <si>
    <t>USDA WASDE Projection of World Wheat Supply-Demand and Ending Stocks in "Current" 2016/17, 2015/16, &amp; 2014/15 Marketing Years</t>
  </si>
  <si>
    <t>Table 1. Production Projections of World Wheat for "Current" 2016/17, 2015/16, and 2014/15</t>
  </si>
  <si>
    <t>"Current" 2016/17  Less 2015/16 Production</t>
  </si>
  <si>
    <t>% "Current" 2016/17 of 2015/16 Production</t>
  </si>
  <si>
    <t>Table 2. Export Projections of World Wheat for "Current" 2016/17, 2015/16, and 2014/15</t>
  </si>
  <si>
    <t>"Current" 2016/17 Less 2015/16 Exports</t>
  </si>
  <si>
    <t>% "Current" 2016/17 of 2015/16 Exports</t>
  </si>
  <si>
    <t>Table 3. Import Projections of World Wheat for "Current" 2016/17, 2015/16, and 2014/15</t>
  </si>
  <si>
    <t>"Current" 2016/17 Less 2015/16 Imports</t>
  </si>
  <si>
    <t>% "Current" 2016/17 of 2015/16 Imports</t>
  </si>
  <si>
    <t>Table 4. Domestic Feed Use Projections of World Wheat for "Current" 2016/17, 2015/16, and 2014/15</t>
  </si>
  <si>
    <t>"Current" 2016/17 Less 2015/16 Feed Use</t>
  </si>
  <si>
    <t>% "Current" 2016/17 of 2015/16 Feed Use</t>
  </si>
  <si>
    <t>Table 5. Domestic Total Use Projections of World Wheat for "Current" 2016/17, 2015/16, and 2014/15</t>
  </si>
  <si>
    <t>"Current" 2016/17 Total Use Less 2015/16 Total Use</t>
  </si>
  <si>
    <t>% "Current" 2016/17 Total Use of 2015/16 Total Use</t>
  </si>
  <si>
    <t>Table 6. Domestic FSI Use Projections of World Wheat for "Current" 2016/17, 2015/16, and 2014/15</t>
  </si>
  <si>
    <t>"Current" 2016/17 Less 2015/16 FSI Use</t>
  </si>
  <si>
    <t>% "Current" 2016/17 of 2015/16 FSI Use</t>
  </si>
  <si>
    <t>Table 7. Ending Stocks Projections of World Wheat for "Current" 2016/17, 2015/16, and 2014/15</t>
  </si>
  <si>
    <t>"Current" 2016/17 Less 2015/16 Ending Stocks</t>
  </si>
  <si>
    <t>% "Current" 2016/17 of 2015/16 Ending Stocks</t>
  </si>
  <si>
    <t>Table 7. Ending Stocks-to-Use Projections of World Wheat for "Current" 2016/17, 2015/16, and 2014/15</t>
  </si>
  <si>
    <t>"Current" 2016/17 %Stx/Use Less 2015/16 %Stx/Use</t>
  </si>
  <si>
    <t>% "Current" 2016/17 %Stx/Use of 2015/16 %Stx/Use</t>
  </si>
  <si>
    <t xml:space="preserve">January Wheat   Production: "Current" 2016/17 </t>
  </si>
  <si>
    <t>January Wheat   Production: 2015/16</t>
  </si>
  <si>
    <t xml:space="preserve">January Wheat   Exports: "Current" 2016/17 </t>
  </si>
  <si>
    <t>January Wheat   Exports: 2015/16</t>
  </si>
  <si>
    <t xml:space="preserve">January Wheat   Imports: "Current" 2016/17 </t>
  </si>
  <si>
    <t>January Wheat   Imports: 2015/16</t>
  </si>
  <si>
    <t xml:space="preserve">January Wheat   Feed Use: "Current" 2016/17 </t>
  </si>
  <si>
    <t>January Wheat Feed Use: 2015/16</t>
  </si>
  <si>
    <t xml:space="preserve">January Wheat Total Use: "Current" 2016/17 </t>
  </si>
  <si>
    <t>January Wheat Total Use: 2015/16</t>
  </si>
  <si>
    <t xml:space="preserve">January Wheat   FSI Use: "Current" 2016/17 </t>
  </si>
  <si>
    <t>January Wheat   FSI Use: 2015/16</t>
  </si>
  <si>
    <t xml:space="preserve">January Wheat   Ending Stocks: "Current" 2016/17 </t>
  </si>
  <si>
    <t>January Wheat   Ending Stocks: 2015/16</t>
  </si>
  <si>
    <t xml:space="preserve">January Wheat   %Stx/Use: "Current" 2016/17 </t>
  </si>
  <si>
    <t>January Wheat   %Stx/Use: 2015/16</t>
  </si>
  <si>
    <t>Wheat Production: December 2016  "Current" 2016/17 (1 month ago)</t>
  </si>
  <si>
    <t xml:space="preserve">"Current" 2016/17 Production: January Less December 2016                     </t>
  </si>
  <si>
    <t xml:space="preserve">"Current" 2016/17 Production: % January of December 2016 </t>
  </si>
  <si>
    <t>December Wheat Production: 2015/16 (1 year ago)</t>
  </si>
  <si>
    <t>January Less December Wheat Production for 2015/16</t>
  </si>
  <si>
    <t>Wheat Exports: December 2016  "Current" 2016/17 (1 month ago)</t>
  </si>
  <si>
    <t xml:space="preserve">"Current" 2016/17 Exports: January Less December 2016                     </t>
  </si>
  <si>
    <t xml:space="preserve">"Current" 2016/17 Exports: % January of December 2016 </t>
  </si>
  <si>
    <t>December Wheat   Exports: 2015/16 (1 year ago)</t>
  </si>
  <si>
    <t>January Less December Wheat Exports for 2015/16</t>
  </si>
  <si>
    <t>Wheat Imports: December 2016  "Current" 2016/17 (1 month ago)</t>
  </si>
  <si>
    <t xml:space="preserve">"Current" 2016/17 Imports: January Less December 2016                     </t>
  </si>
  <si>
    <t xml:space="preserve">"Current" 2016/17 Imports: % January of December 2016 </t>
  </si>
  <si>
    <t>December Wheat   Imports: 2015/16 (1 year ago)</t>
  </si>
  <si>
    <t>January less December Wheat Imports for 2015/16</t>
  </si>
  <si>
    <t>Wheat Feed Use: December 2016  "Current" 2016/17 (1 month ago)</t>
  </si>
  <si>
    <t xml:space="preserve">"Current" 2016/17 Feed Use: January less December 2016                     </t>
  </si>
  <si>
    <t xml:space="preserve">"Current" 2016/17 Feed Use: % January of December 2016 </t>
  </si>
  <si>
    <t>December Wheat   Feed Use: 2015/16 (1 year ago)</t>
  </si>
  <si>
    <t>January Less December Wheat Feed Use for 2015/16</t>
  </si>
  <si>
    <t>Wheat Total Use: December 2016  "Current" 2016/17 (1 month ago)</t>
  </si>
  <si>
    <t xml:space="preserve">"Current" 2016/17 Total Use: January less December 2016                     </t>
  </si>
  <si>
    <t xml:space="preserve">"Current" 2016/17 Total Use: % January of December 2016 </t>
  </si>
  <si>
    <t>December Wheat   Total Use: 2015/16 (1 year ago)</t>
  </si>
  <si>
    <t>January less December Wheat Total Use for 2015/16</t>
  </si>
  <si>
    <t>Wheat FSI Use: December 2016  "Current" 2016/17 (1 month ago)</t>
  </si>
  <si>
    <t xml:space="preserve">"Current" 2016/17 FSI Use: January less December 2016                     </t>
  </si>
  <si>
    <t xml:space="preserve">"Current" 2016/17 FSI Use: % January of December 2016 </t>
  </si>
  <si>
    <t>December Wheat   FSI Use: 2015/16 (1 year ago)</t>
  </si>
  <si>
    <t>January less December Wheat   FSI Use for 2015/16</t>
  </si>
  <si>
    <t>Wheat Ending Stocks: December 2016  "Current" 2016/17 (1 month ago)</t>
  </si>
  <si>
    <t xml:space="preserve">"Current" 2016/17 Ending Stocks: January less December 2016                     </t>
  </si>
  <si>
    <t xml:space="preserve">"Current" 2016/17 Ending Stocks: % January of December 2016 </t>
  </si>
  <si>
    <t>December Wheat   Ending Stocks: 2015/16 (1 year ago)</t>
  </si>
  <si>
    <t>January less December Wheat   Ending Stocks for 2015/16</t>
  </si>
  <si>
    <t>Wheat %Stx/Use: December 2016  "Current" 2016/17 (1 month ago)</t>
  </si>
  <si>
    <t xml:space="preserve">"Current" 2016/17 %Stx/Use: January less December 2016                     </t>
  </si>
  <si>
    <t xml:space="preserve">"Current" 2016/17 %Stx/Use: % January of December 2016 </t>
  </si>
  <si>
    <t>December Wheat   %Stx/Use: 2015/16 (1 year ago)</t>
  </si>
  <si>
    <t>January less December Wheat   %Stx/Use for 2015/16</t>
  </si>
  <si>
    <t>USDA WASDE Projection of World Corn Supply-Demand and Ending Stocks in "Current" 2016/17, 2015/16, &amp; 2014/15 Marketing Years</t>
  </si>
  <si>
    <t>Table 1. Production Projections of World Corn for "Current" 2016/17, 2015/16, and 2014/15</t>
  </si>
  <si>
    <t>"Current" 2016/17 Less 2015/16 Production</t>
  </si>
  <si>
    <t>Table 2. Export Projections of World Corn for "Current" 2016/17, 2015/16, and 2014/15</t>
  </si>
  <si>
    <t>Table 3. Import Projections of World Corn for "Current" 2016/17, 2015/16, and 2014/15</t>
  </si>
  <si>
    <t>Table 4. Domestic Feed Use Projections of World Corn for "Current" 2016/17, 2015/16, and 2014/15</t>
  </si>
  <si>
    <t>Table 5. Domestic Total Use Projections of World Corn for "Current" 2016/17, 2015/16, and 2014/15</t>
  </si>
  <si>
    <t>"Current" 2016/17 Less 2015/16 Total Use</t>
  </si>
  <si>
    <t>% "Current" 2016/17 of 2015/16 Total Use</t>
  </si>
  <si>
    <t>Table 6. Domestic FSI Use Projections of World Corn for "Current" 2016/17, 2015/16, and  2014/15</t>
  </si>
  <si>
    <t>Table 7. Ending Stocks Projections of World Corn for "Current" 2016/17, 2015/16, and  2014/15</t>
  </si>
  <si>
    <t>Table 8. Ending Stocks-to-Use Projections of World Corn for "Current" 2016/17, 2015/16, and  2014/15</t>
  </si>
  <si>
    <t>"Current" 2016/17 Less 2015/16 %Stx/Use</t>
  </si>
  <si>
    <t>% "Current" 2016/17 of 2015/16 %Stx/Use</t>
  </si>
  <si>
    <t xml:space="preserve">January Corn Production: "Current" 2016/17 </t>
  </si>
  <si>
    <t>January Corn Production: 2015/16</t>
  </si>
  <si>
    <t xml:space="preserve">January Corn Exports: "Current" 2016/17 </t>
  </si>
  <si>
    <t>January Corn Exports: 2015/16</t>
  </si>
  <si>
    <t xml:space="preserve">January Corn Imports: "Current" 2016/17 </t>
  </si>
  <si>
    <t>January Corn Imports: 2015/16</t>
  </si>
  <si>
    <t xml:space="preserve">January Corn Feed Use: "Current" 2016/17 </t>
  </si>
  <si>
    <t>January Corn Feed Use: 2015/16</t>
  </si>
  <si>
    <t xml:space="preserve">January Corn Total Use: "Current" 2016/17 </t>
  </si>
  <si>
    <t>January Corn Total Use: 2015/16</t>
  </si>
  <si>
    <t xml:space="preserve">January Corn FSI Use: "Current" 2016/17 </t>
  </si>
  <si>
    <t>January Corn FSI Use: 2015/16</t>
  </si>
  <si>
    <t xml:space="preserve">January Corn Ending Stocks: "Current" 2016/17 </t>
  </si>
  <si>
    <t>January Corn Ending Stocks: 2015/16</t>
  </si>
  <si>
    <t xml:space="preserve">January Corn %Stx/Use: "Current" 2016/17 </t>
  </si>
  <si>
    <t>January Corn %Stx/Use: 2015/16</t>
  </si>
  <si>
    <t>Corn Production: December 2016 "Current" 2016/17 (1 month ago)</t>
  </si>
  <si>
    <t xml:space="preserve">"Current" 2016/17 Production: January Less December 2016                    </t>
  </si>
  <si>
    <t>"Current" 2016/17 Production: % January of December 2016</t>
  </si>
  <si>
    <t>December Corn Production: 2015/16 (1 year ago)</t>
  </si>
  <si>
    <t>January Less December Corn Production for 2015/16</t>
  </si>
  <si>
    <t>Corn Exports: December 2016 "Current" 2016/17 (1 month ago)</t>
  </si>
  <si>
    <t xml:space="preserve">"Current" 2016/17 Exports: January Less December 2016                    </t>
  </si>
  <si>
    <t>"Current" 2016/17 Exports: % January of December 2016</t>
  </si>
  <si>
    <t>December Corn Exports: 2015/16 (1 year ago)</t>
  </si>
  <si>
    <t>January Less December Corn Exports for 2015/16</t>
  </si>
  <si>
    <t>Corn Imports: December 2016 "Current" 2016/17 (1 month ago)</t>
  </si>
  <si>
    <t xml:space="preserve">"Current" 2016/17 Imports: January Less December 2016                    </t>
  </si>
  <si>
    <t>"Current" 2016/17 Imports: % January of December 2016</t>
  </si>
  <si>
    <t>December Corn Imports: 2015/16 (1 year ago)</t>
  </si>
  <si>
    <t>January Less December Corn Imports for 2015/16</t>
  </si>
  <si>
    <t>Corn Feed Use: December 2016 "Current" 2016/17 (1 month ago)</t>
  </si>
  <si>
    <t xml:space="preserve">"Current" 2016/17 Feed Use: January Less December 2016                    </t>
  </si>
  <si>
    <t>"Current" 2016/17 Feed Use: % January of December 2016</t>
  </si>
  <si>
    <t>December Corn Feed Use: 2015/16 (1 year ago)</t>
  </si>
  <si>
    <t>January Less December Corn Feed Use for 2015/16</t>
  </si>
  <si>
    <t>Corn Total Use: December 2016 "Current" 2016/17 (1 month ago)</t>
  </si>
  <si>
    <t xml:space="preserve">"Current" 2016/17 Total Use: January Less December 2016                    </t>
  </si>
  <si>
    <t>"Current" 2016/17 Total Use: % January of December 2016</t>
  </si>
  <si>
    <t>December Corn Total Use: 2015/16 (1 year ago)</t>
  </si>
  <si>
    <t>January Less December Corn Total Use for 2015/16</t>
  </si>
  <si>
    <t>Corn FSI Use: December 2016 "Current" 2016/17 (1 month ago)</t>
  </si>
  <si>
    <t xml:space="preserve">"Current" 2016/17 FSI Use: January Less December 2016                    </t>
  </si>
  <si>
    <t>"Current" 2016/17 FSI Use: % January of December 2016</t>
  </si>
  <si>
    <t>December Corn FSI Use: 2015/16 (1 year ago)</t>
  </si>
  <si>
    <t>January Less December Corn FSI Use for 2015/16</t>
  </si>
  <si>
    <t>Corn Ending Stocks: December 2016 "Current" 2016/17 (1 month ago)</t>
  </si>
  <si>
    <t xml:space="preserve">"Current" 2016/17 Ending Stocks: January Less December 2016                    </t>
  </si>
  <si>
    <t>"Current" 2016/17 Ending Stocks: % January of December 2016</t>
  </si>
  <si>
    <t>December Corn Ending Stocks: 2015/16 (1 year ago)</t>
  </si>
  <si>
    <t>January Less December Corn Ending Stocks for 2015/16</t>
  </si>
  <si>
    <t>Corn %Stx/Use: December 2016 "Current" 2016/17 (1 month ago)</t>
  </si>
  <si>
    <t xml:space="preserve">"Current" 2016/17 %Stx/Use: January Less December 2016                    </t>
  </si>
  <si>
    <t>"Current" 2016/17 %Stx/Use: % January of December 2016</t>
  </si>
  <si>
    <t>December Corn %Stx/Use: 2015/16 (1 year ago)</t>
  </si>
  <si>
    <t>January Less December Corn %Stx/Use for 2015/16</t>
  </si>
  <si>
    <t>USDA WASDE Projection of World Coarse Grains Supply-Demand and Ending Stocks in "Current" 2016/17, 2015/16, &amp; 2014/15 Marketing Years</t>
  </si>
  <si>
    <t xml:space="preserve">Table 1. Production Projections of World Coarse Grains for "Current" 2016/17, 2015/16, and 2014/15  </t>
  </si>
  <si>
    <t xml:space="preserve">Table 2. Export Projections of World Coarse Grains for "Current" 2016/17, 2015/16, and 2014/15  </t>
  </si>
  <si>
    <t xml:space="preserve">Table 3. Import Projections of World Coarse Grains for "Current" 2016/17, 2015/16, and 2014/15  </t>
  </si>
  <si>
    <t xml:space="preserve">Table 4. Domestic Feed Use Projections of World Coarse Grains for "Current" 2016/17, 2015/16, and 2014/15  </t>
  </si>
  <si>
    <t xml:space="preserve">Table 5. Domestic Total Use Projections of World Coarse Grains for "Current" 2016/17, 2015/16, and 2014/15  </t>
  </si>
  <si>
    <t xml:space="preserve">Table 6. Domestic Food, Seed and FSI Use Projections of World Coarse Grains for "Current" 2016/17, 2015/16, and 2014/15  </t>
  </si>
  <si>
    <t xml:space="preserve">Table 7. Ending Stocks Projections of World Coarse Grains for "Current" 2016/17, 2015/16, and 2014/15  </t>
  </si>
  <si>
    <t>"Current" 2016/17 Less 2015/16 End Stocks</t>
  </si>
  <si>
    <t>% "Current" 2016/17 of 2015/16 End Stocks</t>
  </si>
  <si>
    <t xml:space="preserve">Table 8. Ending Stocks-to-Use Projections of World Coarse Grains for "Current" 2016/17, 2015/16, and 2014/15  </t>
  </si>
  <si>
    <t>"Current" 2016/17 % Stx/Use Less 2015/16 % Stx/Use</t>
  </si>
  <si>
    <t>% "Current" 2016/17 % Stx/Use of 2015/16 % Stx/Use</t>
  </si>
  <si>
    <t xml:space="preserve">January Coarse Grains Production: "Current" 2016/17 </t>
  </si>
  <si>
    <t>January Coarse Grains Production: 2015/16</t>
  </si>
  <si>
    <t xml:space="preserve">January Coarse Grains Exports: "Current" 2016/17 </t>
  </si>
  <si>
    <t>January Coarse Grains Exports: 2015/16</t>
  </si>
  <si>
    <t xml:space="preserve">January Coarse Grains Imports: "Current" 2016/17 </t>
  </si>
  <si>
    <t>January Coarse Grains Imports: 2015/16</t>
  </si>
  <si>
    <t xml:space="preserve">January Coarse Grains Feed Use: "Current" 2016/17 </t>
  </si>
  <si>
    <t>January Coarse Grains Feed Use: 2015/16</t>
  </si>
  <si>
    <t xml:space="preserve">January Coarse Grains Total Use: "Current" 2016/17 </t>
  </si>
  <si>
    <t>January Coarse Grains Total Use: 2015/16</t>
  </si>
  <si>
    <t xml:space="preserve">January Coarse Grains FSI Use: "Current" 2016/17 </t>
  </si>
  <si>
    <t>January Coarse Grains FSI Use: 2015/16</t>
  </si>
  <si>
    <t xml:space="preserve">January Coarse Grains End Stocks: "Current" 2016/17 </t>
  </si>
  <si>
    <t>January Coarse Grains End Stocks: 2015/16</t>
  </si>
  <si>
    <t xml:space="preserve">January Coarse Grains % Stx/Use: "Current" 2016/17 </t>
  </si>
  <si>
    <t>January Coarse Grains % Stx/Use: 2015/16</t>
  </si>
  <si>
    <t>Coarse Grains Production: December 2016 "Current" 2016/17 (1 month ago)</t>
  </si>
  <si>
    <t>December Coarse Grains Production: 2015/16 (1 year ago)</t>
  </si>
  <si>
    <t>January Less December Coarse Grains Production for 2015/16</t>
  </si>
  <si>
    <t>Coarse Grains Exports: December 2016 "Current" 2016/17 (1 month ago)</t>
  </si>
  <si>
    <t>December Coarse Grains Exports: 2015/16 (1 year ago)</t>
  </si>
  <si>
    <t xml:space="preserve"> January Less December Coarse Grains Exports for 2015/16</t>
  </si>
  <si>
    <t>Coarse Grains Imports: December 2016 "Current" 2016/17 (1 month ago)</t>
  </si>
  <si>
    <t>December Coarse Grains Imports: 2015/16 (1 year ago)</t>
  </si>
  <si>
    <t>January Less December Coarse Grains Imports for 2015/16</t>
  </si>
  <si>
    <t>Coarse Grains Feed Use: December 2016 "Current" 2016/17 (1 month ago)</t>
  </si>
  <si>
    <t>December Coarse Grains Feed Use: 2015/16 (1 year ago)</t>
  </si>
  <si>
    <t>January Less December Coarse Grains Feed Use for 2015/16</t>
  </si>
  <si>
    <t>Coarse Grains Total Use: December 2016 "Current" 2016/17 (1 month ago)</t>
  </si>
  <si>
    <t>December Coarse Grains Total Use: 2015/16 (1 year ago)</t>
  </si>
  <si>
    <t>January Less December Coarse Grains Total Use for 2015/16</t>
  </si>
  <si>
    <t>Coarse Grains FSI Use: December 2016 "Current" 2016/17 (1 month ago)</t>
  </si>
  <si>
    <t>December Coarse Grains FSI Use: 2015/16 (1 year ago)</t>
  </si>
  <si>
    <t>January Less December Coarse Grains FSI Use for 2015/16</t>
  </si>
  <si>
    <t>Coarse Grains End Stocks: December 2016 "Current" 2016/17 (1 month ago)</t>
  </si>
  <si>
    <t xml:space="preserve">"Current" 2016/17 End Stocks: January Less December 2016                    </t>
  </si>
  <si>
    <t>"Current" 2016/17 End Stocks: % January of December 2016</t>
  </si>
  <si>
    <t>December Coarse Grains End Stocks: 2015/16 (1 year ago)</t>
  </si>
  <si>
    <t>January Less December Coarse Grains End Stocks for 2015/16</t>
  </si>
  <si>
    <t>Coarse Grains % Stx/Use: December 2016 "Current" 2016/17 (1 month ago)</t>
  </si>
  <si>
    <t xml:space="preserve">"Current" 2016/17 % Stx/Use: January Less December 2016                    </t>
  </si>
  <si>
    <t>"Current" 2016/17 % Stx/Use: % January of December 2016</t>
  </si>
  <si>
    <t>December Coarse Grains % Stx/Use: 2015/16 (1 year ago)</t>
  </si>
  <si>
    <t>January Less December Coarse Grains % Stx/Use for 2015/16</t>
  </si>
  <si>
    <t>USDA WASDE Projection of World Soybean Supply-Demand and Ending Stocks in "Current" 2016/17, 2015/16, &amp; 2014/15 Marketing Years</t>
  </si>
  <si>
    <t>Table 1. Production Projections of World Soybean for "Current" 2016/17, 2015/16, and  2014/15</t>
  </si>
  <si>
    <t>Table 2. Export Projections of World Soybean for "Current" 2016/17, 2015/16, and 2014/15</t>
  </si>
  <si>
    <t>Table 3. Import Projections of World Soybean for "Current" 2016/17, 2015/16, and  2014/15</t>
  </si>
  <si>
    <t>Table 4. Domestic Crush Projections of World Soybean for "Current" 2016/17, 2015/16, and  2014/15</t>
  </si>
  <si>
    <t>"Current" 2016/17 Less 2015/16 Crush</t>
  </si>
  <si>
    <t>% "Current" 2016/17 of 2015/16 Crush</t>
  </si>
  <si>
    <t>Table 5. Domestic Total Use Projections of World Soybean for "Current" 2016/17, 2015/16, and  2014/15</t>
  </si>
  <si>
    <t>"Current" 2016/17 Less 2015/16 Domestic Total Use</t>
  </si>
  <si>
    <t>% "Current" 2016/17 of 2015/16 Domestic Total Use</t>
  </si>
  <si>
    <t>Table 6. Domestic Food, Seed &amp; Residual (FSR) Use Projections of World Soybean for "Current" 2016/17, 2015/16, and  2014/15</t>
  </si>
  <si>
    <t>"Current" 2016/17 Less 2015/16 Domestic FSR</t>
  </si>
  <si>
    <t>% "Current" 2016/17 of 2015/16 Domestic FSR</t>
  </si>
  <si>
    <t>Table 7. Ending Stocks Projections of World Soybean for "Current" 2016/17, 2015/16, and  2014/15</t>
  </si>
  <si>
    <t>Table 8. Ending Stocks-to-Use Projections of World Soybean for "Current" 2016/17, 2015/16, and 2014/15</t>
  </si>
  <si>
    <t xml:space="preserve">January Soybean Production: "Current" 2016/17 </t>
  </si>
  <si>
    <t>January Soybean Production: 2015/16</t>
  </si>
  <si>
    <t xml:space="preserve">January Soybean Exports: "Current" 2016/17 </t>
  </si>
  <si>
    <t>January Soybean Exports: 2015/16</t>
  </si>
  <si>
    <t xml:space="preserve">January Soybean Imports: "Current" 2016/17 </t>
  </si>
  <si>
    <t>January Soybean Imports: 2015/16</t>
  </si>
  <si>
    <t xml:space="preserve">January Soybean Crush: "Current" 2016/17 </t>
  </si>
  <si>
    <t>January Soybean Crush: 2015/16</t>
  </si>
  <si>
    <t xml:space="preserve">January Soybean Domestic Total Use: "Current" 2016/17 </t>
  </si>
  <si>
    <t>January Soybean Domestic Total Use: 2015/16</t>
  </si>
  <si>
    <t xml:space="preserve">January Soybean Domestic FSR: "Current" 2016/17 </t>
  </si>
  <si>
    <t>January Soybean Domestic FSR: 2015/16</t>
  </si>
  <si>
    <t xml:space="preserve">January Soybean Ending Stocks: "Current" 2016/17 </t>
  </si>
  <si>
    <t>January Soybean Ending Stocks: 2015/16</t>
  </si>
  <si>
    <t xml:space="preserve">January Soybean % Stx/Use: "Current" 2016/17 </t>
  </si>
  <si>
    <t>January Soybean % Stx/Use: 2015/16</t>
  </si>
  <si>
    <t>Soybean Production: December 2016 "Current" 2016/17 (1 month ago)</t>
  </si>
  <si>
    <t>December Soybean Production: 2015/16 (1 year ago)</t>
  </si>
  <si>
    <t>January Less December Soybean Production for 2015/16</t>
  </si>
  <si>
    <t>Soybean Exports: December 2016 "Current" 2016/17 (1 month ago)</t>
  </si>
  <si>
    <t>December Soybean Exports: 2015/16 (1 year ago)</t>
  </si>
  <si>
    <t>January Less December Soybean Exports for 2015/16</t>
  </si>
  <si>
    <t>Soybean Imports: December 2016 "Current" 2016/17 (1 month ago)</t>
  </si>
  <si>
    <t>December Soybean Imports: 2015/16 (1 year ago)</t>
  </si>
  <si>
    <t>January Less December Soybean Imports for 2015/16</t>
  </si>
  <si>
    <t>Soybean Crush: December 2016 "Current" 2016/17 (1 month ago)</t>
  </si>
  <si>
    <t xml:space="preserve">"Current" 2016/17 Crush: January Less December 2016                    </t>
  </si>
  <si>
    <t>"Current" 2016/17 Crush: % January of December 2016</t>
  </si>
  <si>
    <t>December Soybean Crush: 2015/16 (1 year ago)</t>
  </si>
  <si>
    <t>January Less December Soybean Crush for 2015/16</t>
  </si>
  <si>
    <t>Soybean Domestic Total Use: December 2016 "Current" 2016/17 (1 month ago)</t>
  </si>
  <si>
    <t xml:space="preserve">"Current" 2016/17 Domestic Total Use: January Less December 2016                    </t>
  </si>
  <si>
    <t>"Current" 2016/17 Domestic Total Use: % January of December 2016</t>
  </si>
  <si>
    <t>December Soybean Domestic Total Use: 2015/16 (1 year ago)</t>
  </si>
  <si>
    <t>January Less December Soybean Domestic Total Use for 2015/16</t>
  </si>
  <si>
    <t>Soybean Domestic FSR: December 2016 "Current" 2016/17 (1 month ago)</t>
  </si>
  <si>
    <t xml:space="preserve">"Current" 2016/17 Domestic FSR: January Less December 2016                    </t>
  </si>
  <si>
    <t>"Current" 2016/17 Domestic FSR: % January of December 2016</t>
  </si>
  <si>
    <t>December Soybean Domestic FSR: 2015/16 (1 year ago)</t>
  </si>
  <si>
    <t>January Less December Soybean Domestic FSR for 2015/16</t>
  </si>
  <si>
    <t>Soybean Ending Stocks: December 2016 "Current" 2016/17 (1 month ago)</t>
  </si>
  <si>
    <t>December Soybean Ending Stocks: 2015/16 (1 year ago)</t>
  </si>
  <si>
    <t>January Less December Soybean Ending Stocks for 2015/16</t>
  </si>
  <si>
    <t>Soybean % Stx/Use: December 2016 "Current" 2016/17 (1 month ago)</t>
  </si>
  <si>
    <t>December Soybean % Stx/Use: 2015/16 (1 year ago)</t>
  </si>
  <si>
    <t>January Less December Soybean % Stx/Use for 2015/16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</si>
</sst>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%"/>
    <numFmt numFmtId="165" formatCode="0.000_);[Red]\(0.000\)"/>
    <numFmt numFmtId="166" formatCode="0.00_);[Red]\(0.00\)"/>
    <numFmt numFmtId="167" formatCode="#,##0.000_);[Red]\(#,##0.000\)"/>
    <numFmt numFmtId="168" formatCode="0.0_);[Red]\(0.0\)"/>
    <numFmt numFmtId="169" formatCode="#,##0.0_);[Red]\(#,##0.0\)"/>
  </numFmts>
  <fonts count="25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color rgb="FFFF0000"/>
      <name val="Arial"/>
      <family val="2"/>
    </font>
    <font>
      <sz val="7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CG Times"/>
      <family val="1"/>
      <charset val="1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color rgb="FF002060"/>
      <name val="Arial"/>
      <family val="2"/>
    </font>
    <font>
      <sz val="9"/>
      <color rgb="FF002060"/>
      <name val="Arial"/>
      <family val="2"/>
    </font>
    <font>
      <b/>
      <i/>
      <sz val="10"/>
      <color rgb="FF7030A0"/>
      <name val="Arial"/>
      <family val="2"/>
    </font>
    <font>
      <b/>
      <sz val="10"/>
      <color rgb="FF7030A0"/>
      <name val="Arial"/>
      <family val="2"/>
    </font>
    <font>
      <i/>
      <sz val="10"/>
      <color rgb="FF7030A0"/>
      <name val="Arial"/>
      <family val="2"/>
    </font>
    <font>
      <b/>
      <i/>
      <sz val="10"/>
      <color rgb="FF0070C0"/>
      <name val="Arial"/>
      <family val="2"/>
    </font>
    <font>
      <b/>
      <sz val="9"/>
      <name val="Arial"/>
      <family val="2"/>
    </font>
    <font>
      <sz val="9"/>
      <name val="CG Times"/>
      <family val="1"/>
      <charset val="1"/>
    </font>
  </fonts>
  <fills count="2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941">
    <xf numFmtId="0" fontId="0" fillId="0" borderId="0" xfId="0"/>
    <xf numFmtId="0" fontId="0" fillId="0" borderId="0" xfId="0" applyFill="1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4" borderId="7" xfId="0" applyFont="1" applyFill="1" applyBorder="1" applyAlignment="1">
      <alignment horizontal="center" wrapText="1"/>
    </xf>
    <xf numFmtId="164" fontId="0" fillId="4" borderId="0" xfId="0" applyNumberFormat="1" applyFill="1"/>
    <xf numFmtId="0" fontId="5" fillId="5" borderId="7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5" fillId="9" borderId="7" xfId="0" applyFont="1" applyFill="1" applyBorder="1" applyAlignment="1">
      <alignment horizontal="center" wrapText="1"/>
    </xf>
    <xf numFmtId="164" fontId="0" fillId="9" borderId="0" xfId="0" applyNumberFormat="1" applyFill="1"/>
    <xf numFmtId="0" fontId="5" fillId="2" borderId="7" xfId="0" applyFont="1" applyFill="1" applyBorder="1" applyAlignment="1">
      <alignment horizontal="center" wrapText="1"/>
    </xf>
    <xf numFmtId="0" fontId="5" fillId="10" borderId="7" xfId="0" applyFont="1" applyFill="1" applyBorder="1" applyAlignment="1">
      <alignment horizontal="center" wrapText="1"/>
    </xf>
    <xf numFmtId="164" fontId="0" fillId="10" borderId="0" xfId="0" applyNumberFormat="1" applyFill="1"/>
    <xf numFmtId="0" fontId="5" fillId="8" borderId="3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horizont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0" fillId="0" borderId="7" xfId="0" applyBorder="1"/>
    <xf numFmtId="164" fontId="0" fillId="4" borderId="7" xfId="0" applyNumberFormat="1" applyFill="1" applyBorder="1"/>
    <xf numFmtId="164" fontId="0" fillId="9" borderId="7" xfId="0" applyNumberFormat="1" applyFill="1" applyBorder="1"/>
    <xf numFmtId="164" fontId="0" fillId="4" borderId="0" xfId="0" applyNumberFormat="1" applyFill="1" applyBorder="1"/>
    <xf numFmtId="164" fontId="0" fillId="9" borderId="0" xfId="0" applyNumberFormat="1" applyFill="1" applyBorder="1"/>
    <xf numFmtId="0" fontId="1" fillId="0" borderId="0" xfId="0" applyFont="1" applyFill="1" applyBorder="1"/>
    <xf numFmtId="0" fontId="5" fillId="4" borderId="3" xfId="0" applyFont="1" applyFill="1" applyBorder="1" applyAlignment="1">
      <alignment horizontal="center" wrapText="1"/>
    </xf>
    <xf numFmtId="0" fontId="1" fillId="0" borderId="1" xfId="0" applyFont="1" applyBorder="1"/>
    <xf numFmtId="0" fontId="5" fillId="0" borderId="9" xfId="0" applyFont="1" applyBorder="1" applyAlignment="1">
      <alignment horizontal="center" wrapText="1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0" fontId="5" fillId="12" borderId="7" xfId="0" applyFont="1" applyFill="1" applyBorder="1" applyAlignment="1">
      <alignment horizontal="center"/>
    </xf>
    <xf numFmtId="0" fontId="1" fillId="0" borderId="7" xfId="0" applyFont="1" applyBorder="1"/>
    <xf numFmtId="0" fontId="1" fillId="11" borderId="12" xfId="0" applyFont="1" applyFill="1" applyBorder="1" applyAlignment="1">
      <alignment wrapText="1"/>
    </xf>
    <xf numFmtId="0" fontId="1" fillId="11" borderId="0" xfId="0" applyFont="1" applyFill="1" applyBorder="1" applyAlignment="1">
      <alignment wrapText="1"/>
    </xf>
    <xf numFmtId="0" fontId="5" fillId="11" borderId="11" xfId="0" applyFont="1" applyFill="1" applyBorder="1" applyAlignment="1">
      <alignment horizontal="center"/>
    </xf>
    <xf numFmtId="0" fontId="1" fillId="12" borderId="12" xfId="0" applyFont="1" applyFill="1" applyBorder="1" applyAlignment="1">
      <alignment wrapText="1"/>
    </xf>
    <xf numFmtId="0" fontId="1" fillId="12" borderId="0" xfId="0" applyFont="1" applyFill="1" applyBorder="1" applyAlignment="1">
      <alignment wrapText="1"/>
    </xf>
    <xf numFmtId="0" fontId="5" fillId="12" borderId="11" xfId="0" applyFont="1" applyFill="1" applyBorder="1" applyAlignment="1">
      <alignment horizontal="center"/>
    </xf>
    <xf numFmtId="0" fontId="0" fillId="11" borderId="13" xfId="0" applyFill="1" applyBorder="1"/>
    <xf numFmtId="0" fontId="1" fillId="11" borderId="14" xfId="0" applyFont="1" applyFill="1" applyBorder="1" applyAlignment="1">
      <alignment horizontal="center" wrapText="1"/>
    </xf>
    <xf numFmtId="0" fontId="5" fillId="11" borderId="15" xfId="0" applyFont="1" applyFill="1" applyBorder="1" applyAlignment="1">
      <alignment horizontal="center" wrapText="1"/>
    </xf>
    <xf numFmtId="0" fontId="0" fillId="12" borderId="13" xfId="0" applyFill="1" applyBorder="1"/>
    <xf numFmtId="0" fontId="1" fillId="12" borderId="14" xfId="0" applyFont="1" applyFill="1" applyBorder="1" applyAlignment="1">
      <alignment horizontal="center" wrapText="1"/>
    </xf>
    <xf numFmtId="0" fontId="5" fillId="12" borderId="15" xfId="0" applyFont="1" applyFill="1" applyBorder="1" applyAlignment="1">
      <alignment horizontal="center" wrapText="1"/>
    </xf>
    <xf numFmtId="164" fontId="0" fillId="10" borderId="7" xfId="0" applyNumberFormat="1" applyFill="1" applyBorder="1"/>
    <xf numFmtId="0" fontId="1" fillId="0" borderId="8" xfId="0" applyFont="1" applyBorder="1" applyAlignment="1">
      <alignment horizontal="center"/>
    </xf>
    <xf numFmtId="0" fontId="1" fillId="0" borderId="4" xfId="0" applyFont="1" applyBorder="1"/>
    <xf numFmtId="38" fontId="1" fillId="4" borderId="0" xfId="0" applyNumberFormat="1" applyFont="1" applyFill="1"/>
    <xf numFmtId="38" fontId="0" fillId="4" borderId="0" xfId="0" applyNumberFormat="1" applyFill="1"/>
    <xf numFmtId="38" fontId="1" fillId="5" borderId="0" xfId="0" applyNumberFormat="1" applyFont="1" applyFill="1"/>
    <xf numFmtId="38" fontId="0" fillId="5" borderId="0" xfId="0" applyNumberFormat="1" applyFill="1"/>
    <xf numFmtId="38" fontId="1" fillId="6" borderId="0" xfId="0" applyNumberFormat="1" applyFont="1" applyFill="1"/>
    <xf numFmtId="38" fontId="0" fillId="6" borderId="0" xfId="0" applyNumberFormat="1" applyFill="1"/>
    <xf numFmtId="38" fontId="0" fillId="9" borderId="0" xfId="0" applyNumberFormat="1" applyFill="1"/>
    <xf numFmtId="38" fontId="0" fillId="7" borderId="1" xfId="0" applyNumberFormat="1" applyFill="1" applyBorder="1"/>
    <xf numFmtId="38" fontId="0" fillId="2" borderId="0" xfId="0" applyNumberFormat="1" applyFill="1"/>
    <xf numFmtId="38" fontId="1" fillId="6" borderId="0" xfId="0" applyNumberFormat="1" applyFont="1" applyFill="1" applyAlignment="1">
      <alignment horizontal="right"/>
    </xf>
    <xf numFmtId="38" fontId="1" fillId="6" borderId="7" xfId="0" applyNumberFormat="1" applyFont="1" applyFill="1" applyBorder="1" applyAlignment="1">
      <alignment horizontal="right"/>
    </xf>
    <xf numFmtId="38" fontId="1" fillId="5" borderId="0" xfId="0" applyNumberFormat="1" applyFont="1" applyFill="1" applyAlignment="1">
      <alignment horizontal="right"/>
    </xf>
    <xf numFmtId="38" fontId="1" fillId="5" borderId="7" xfId="0" applyNumberFormat="1" applyFont="1" applyFill="1" applyBorder="1" applyAlignment="1">
      <alignment horizontal="right"/>
    </xf>
    <xf numFmtId="38" fontId="1" fillId="4" borderId="0" xfId="0" applyNumberFormat="1" applyFont="1" applyFill="1" applyAlignment="1">
      <alignment horizontal="right"/>
    </xf>
    <xf numFmtId="38" fontId="1" fillId="4" borderId="7" xfId="0" applyNumberFormat="1" applyFont="1" applyFill="1" applyBorder="1" applyAlignment="1">
      <alignment horizontal="right"/>
    </xf>
    <xf numFmtId="0" fontId="0" fillId="13" borderId="0" xfId="0" applyFill="1"/>
    <xf numFmtId="38" fontId="0" fillId="11" borderId="12" xfId="0" applyNumberFormat="1" applyFill="1" applyBorder="1"/>
    <xf numFmtId="38" fontId="0" fillId="11" borderId="0" xfId="0" applyNumberFormat="1" applyFill="1" applyBorder="1"/>
    <xf numFmtId="38" fontId="0" fillId="11" borderId="11" xfId="0" applyNumberFormat="1" applyFill="1" applyBorder="1"/>
    <xf numFmtId="38" fontId="0" fillId="11" borderId="7" xfId="0" applyNumberFormat="1" applyFill="1" applyBorder="1"/>
    <xf numFmtId="38" fontId="0" fillId="12" borderId="12" xfId="0" applyNumberFormat="1" applyFill="1" applyBorder="1"/>
    <xf numFmtId="38" fontId="0" fillId="12" borderId="0" xfId="0" applyNumberFormat="1" applyFill="1" applyBorder="1"/>
    <xf numFmtId="38" fontId="0" fillId="12" borderId="11" xfId="0" applyNumberFormat="1" applyFill="1" applyBorder="1"/>
    <xf numFmtId="38" fontId="0" fillId="12" borderId="7" xfId="0" applyNumberFormat="1" applyFill="1" applyBorder="1"/>
    <xf numFmtId="40" fontId="0" fillId="4" borderId="0" xfId="0" applyNumberFormat="1" applyFill="1"/>
    <xf numFmtId="40" fontId="0" fillId="4" borderId="7" xfId="0" applyNumberFormat="1" applyFill="1" applyBorder="1"/>
    <xf numFmtId="166" fontId="0" fillId="8" borderId="1" xfId="0" applyNumberFormat="1" applyFill="1" applyBorder="1"/>
    <xf numFmtId="166" fontId="0" fillId="9" borderId="0" xfId="0" applyNumberFormat="1" applyFill="1"/>
    <xf numFmtId="166" fontId="0" fillId="9" borderId="7" xfId="0" applyNumberFormat="1" applyFill="1" applyBorder="1"/>
    <xf numFmtId="166" fontId="0" fillId="7" borderId="1" xfId="0" applyNumberFormat="1" applyFill="1" applyBorder="1"/>
    <xf numFmtId="166" fontId="0" fillId="2" borderId="0" xfId="0" applyNumberFormat="1" applyFill="1"/>
    <xf numFmtId="40" fontId="0" fillId="11" borderId="12" xfId="0" applyNumberFormat="1" applyFill="1" applyBorder="1"/>
    <xf numFmtId="40" fontId="0" fillId="11" borderId="0" xfId="0" applyNumberFormat="1" applyFill="1" applyBorder="1"/>
    <xf numFmtId="40" fontId="0" fillId="11" borderId="11" xfId="0" applyNumberFormat="1" applyFill="1" applyBorder="1"/>
    <xf numFmtId="40" fontId="0" fillId="11" borderId="7" xfId="0" applyNumberFormat="1" applyFill="1" applyBorder="1"/>
    <xf numFmtId="40" fontId="0" fillId="12" borderId="12" xfId="0" applyNumberFormat="1" applyFill="1" applyBorder="1"/>
    <xf numFmtId="40" fontId="0" fillId="12" borderId="0" xfId="0" applyNumberFormat="1" applyFill="1" applyBorder="1"/>
    <xf numFmtId="40" fontId="0" fillId="12" borderId="11" xfId="0" applyNumberFormat="1" applyFill="1" applyBorder="1"/>
    <xf numFmtId="40" fontId="0" fillId="12" borderId="4" xfId="0" applyNumberFormat="1" applyFill="1" applyBorder="1"/>
    <xf numFmtId="166" fontId="1" fillId="5" borderId="0" xfId="0" applyNumberFormat="1" applyFont="1" applyFill="1"/>
    <xf numFmtId="166" fontId="0" fillId="5" borderId="0" xfId="0" applyNumberFormat="1" applyFill="1"/>
    <xf numFmtId="166" fontId="1" fillId="6" borderId="0" xfId="0" applyNumberFormat="1" applyFont="1" applyFill="1"/>
    <xf numFmtId="166" fontId="0" fillId="6" borderId="0" xfId="0" applyNumberFormat="1" applyFill="1"/>
    <xf numFmtId="40" fontId="7" fillId="11" borderId="12" xfId="0" applyNumberFormat="1" applyFont="1" applyFill="1" applyBorder="1"/>
    <xf numFmtId="40" fontId="7" fillId="11" borderId="0" xfId="0" applyNumberFormat="1" applyFont="1" applyFill="1" applyBorder="1"/>
    <xf numFmtId="40" fontId="7" fillId="12" borderId="12" xfId="0" applyNumberFormat="1" applyFont="1" applyFill="1" applyBorder="1"/>
    <xf numFmtId="40" fontId="7" fillId="12" borderId="0" xfId="0" applyNumberFormat="1" applyFont="1" applyFill="1" applyBorder="1"/>
    <xf numFmtId="40" fontId="1" fillId="14" borderId="8" xfId="0" applyNumberFormat="1" applyFont="1" applyFill="1" applyBorder="1"/>
    <xf numFmtId="3" fontId="1" fillId="14" borderId="8" xfId="0" applyNumberFormat="1" applyFont="1" applyFill="1" applyBorder="1"/>
    <xf numFmtId="0" fontId="1" fillId="0" borderId="17" xfId="0" applyFont="1" applyFill="1" applyBorder="1"/>
    <xf numFmtId="0" fontId="1" fillId="0" borderId="17" xfId="0" applyFont="1" applyFill="1" applyBorder="1" applyAlignment="1">
      <alignment horizontal="center"/>
    </xf>
    <xf numFmtId="0" fontId="0" fillId="0" borderId="0" xfId="0" applyBorder="1"/>
    <xf numFmtId="165" fontId="8" fillId="0" borderId="17" xfId="0" applyNumberFormat="1" applyFont="1" applyFill="1" applyBorder="1" applyAlignment="1">
      <alignment horizontal="center"/>
    </xf>
    <xf numFmtId="164" fontId="8" fillId="0" borderId="17" xfId="0" applyNumberFormat="1" applyFont="1" applyFill="1" applyBorder="1" applyAlignment="1">
      <alignment horizontal="center"/>
    </xf>
    <xf numFmtId="0" fontId="0" fillId="0" borderId="17" xfId="0" applyBorder="1"/>
    <xf numFmtId="164" fontId="0" fillId="0" borderId="0" xfId="0" applyNumberFormat="1" applyFill="1" applyBorder="1"/>
    <xf numFmtId="166" fontId="0" fillId="0" borderId="0" xfId="0" applyNumberFormat="1" applyFill="1" applyBorder="1"/>
    <xf numFmtId="166" fontId="1" fillId="14" borderId="8" xfId="0" applyNumberFormat="1" applyFont="1" applyFill="1" applyBorder="1"/>
    <xf numFmtId="166" fontId="1" fillId="14" borderId="6" xfId="0" applyNumberFormat="1" applyFont="1" applyFill="1" applyBorder="1"/>
    <xf numFmtId="40" fontId="0" fillId="5" borderId="7" xfId="0" applyNumberFormat="1" applyFill="1" applyBorder="1"/>
    <xf numFmtId="40" fontId="0" fillId="6" borderId="7" xfId="0" applyNumberFormat="1" applyFill="1" applyBorder="1"/>
    <xf numFmtId="40" fontId="0" fillId="9" borderId="7" xfId="0" applyNumberFormat="1" applyFill="1" applyBorder="1"/>
    <xf numFmtId="40" fontId="0" fillId="7" borderId="3" xfId="0" applyNumberFormat="1" applyFill="1" applyBorder="1"/>
    <xf numFmtId="40" fontId="0" fillId="2" borderId="7" xfId="0" applyNumberFormat="1" applyFill="1" applyBorder="1"/>
    <xf numFmtId="0" fontId="1" fillId="0" borderId="0" xfId="0" applyFont="1" applyBorder="1"/>
    <xf numFmtId="40" fontId="1" fillId="14" borderId="10" xfId="0" applyNumberFormat="1" applyFont="1" applyFill="1" applyBorder="1"/>
    <xf numFmtId="40" fontId="0" fillId="4" borderId="0" xfId="0" applyNumberFormat="1" applyFill="1" applyBorder="1"/>
    <xf numFmtId="166" fontId="0" fillId="9" borderId="0" xfId="0" applyNumberFormat="1" applyFill="1" applyBorder="1"/>
    <xf numFmtId="0" fontId="4" fillId="0" borderId="0" xfId="0" applyFont="1"/>
    <xf numFmtId="0" fontId="4" fillId="0" borderId="0" xfId="0" applyFont="1" applyBorder="1"/>
    <xf numFmtId="166" fontId="1" fillId="14" borderId="1" xfId="0" applyNumberFormat="1" applyFont="1" applyFill="1" applyBorder="1"/>
    <xf numFmtId="40" fontId="1" fillId="14" borderId="1" xfId="0" applyNumberFormat="1" applyFont="1" applyFill="1" applyBorder="1"/>
    <xf numFmtId="40" fontId="1" fillId="14" borderId="3" xfId="0" applyNumberFormat="1" applyFont="1" applyFill="1" applyBorder="1"/>
    <xf numFmtId="166" fontId="1" fillId="14" borderId="3" xfId="0" applyNumberFormat="1" applyFont="1" applyFill="1" applyBorder="1"/>
    <xf numFmtId="40" fontId="4" fillId="14" borderId="9" xfId="0" applyNumberFormat="1" applyFont="1" applyFill="1" applyBorder="1"/>
    <xf numFmtId="40" fontId="4" fillId="14" borderId="5" xfId="0" applyNumberFormat="1" applyFont="1" applyFill="1" applyBorder="1"/>
    <xf numFmtId="164" fontId="4" fillId="4" borderId="0" xfId="0" applyNumberFormat="1" applyFont="1" applyFill="1"/>
    <xf numFmtId="166" fontId="4" fillId="14" borderId="1" xfId="0" applyNumberFormat="1" applyFont="1" applyFill="1" applyBorder="1"/>
    <xf numFmtId="0" fontId="4" fillId="0" borderId="1" xfId="0" applyFont="1" applyBorder="1"/>
    <xf numFmtId="40" fontId="4" fillId="14" borderId="10" xfId="0" applyNumberFormat="1" applyFont="1" applyFill="1" applyBorder="1"/>
    <xf numFmtId="40" fontId="4" fillId="14" borderId="1" xfId="0" applyNumberFormat="1" applyFont="1" applyFill="1" applyBorder="1"/>
    <xf numFmtId="0" fontId="1" fillId="0" borderId="2" xfId="0" applyFont="1" applyBorder="1"/>
    <xf numFmtId="164" fontId="0" fillId="14" borderId="14" xfId="0" applyNumberFormat="1" applyFill="1" applyBorder="1"/>
    <xf numFmtId="164" fontId="0" fillId="14" borderId="15" xfId="0" applyNumberFormat="1" applyFill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4" borderId="1" xfId="0" applyFont="1" applyFill="1" applyBorder="1" applyAlignment="1">
      <alignment wrapText="1"/>
    </xf>
    <xf numFmtId="0" fontId="6" fillId="4" borderId="0" xfId="0" applyFont="1" applyFill="1" applyAlignment="1">
      <alignment wrapText="1"/>
    </xf>
    <xf numFmtId="40" fontId="1" fillId="0" borderId="18" xfId="0" applyNumberFormat="1" applyFont="1" applyFill="1" applyBorder="1"/>
    <xf numFmtId="164" fontId="1" fillId="9" borderId="0" xfId="0" applyNumberFormat="1" applyFont="1" applyFill="1"/>
    <xf numFmtId="0" fontId="4" fillId="0" borderId="2" xfId="0" applyFont="1" applyBorder="1"/>
    <xf numFmtId="40" fontId="1" fillId="0" borderId="0" xfId="0" applyNumberFormat="1" applyFont="1" applyFill="1" applyBorder="1"/>
    <xf numFmtId="164" fontId="1" fillId="0" borderId="0" xfId="0" applyNumberFormat="1" applyFont="1" applyFill="1" applyBorder="1"/>
    <xf numFmtId="40" fontId="0" fillId="0" borderId="0" xfId="0" applyNumberFormat="1" applyFill="1" applyBorder="1"/>
    <xf numFmtId="40" fontId="0" fillId="0" borderId="0" xfId="0" applyNumberFormat="1"/>
    <xf numFmtId="40" fontId="0" fillId="0" borderId="7" xfId="0" applyNumberFormat="1" applyBorder="1"/>
    <xf numFmtId="0" fontId="5" fillId="8" borderId="1" xfId="0" applyFont="1" applyFill="1" applyBorder="1" applyAlignment="1">
      <alignment horizontal="center" wrapText="1"/>
    </xf>
    <xf numFmtId="0" fontId="1" fillId="0" borderId="17" xfId="0" applyFont="1" applyBorder="1"/>
    <xf numFmtId="166" fontId="1" fillId="4" borderId="17" xfId="0" applyNumberFormat="1" applyFont="1" applyFill="1" applyBorder="1" applyAlignment="1">
      <alignment horizontal="right"/>
    </xf>
    <xf numFmtId="166" fontId="0" fillId="4" borderId="17" xfId="0" applyNumberFormat="1" applyFill="1" applyBorder="1"/>
    <xf numFmtId="164" fontId="0" fillId="4" borderId="17" xfId="0" applyNumberFormat="1" applyFill="1" applyBorder="1"/>
    <xf numFmtId="40" fontId="1" fillId="5" borderId="17" xfId="0" applyNumberFormat="1" applyFont="1" applyFill="1" applyBorder="1" applyAlignment="1">
      <alignment horizontal="right"/>
    </xf>
    <xf numFmtId="40" fontId="0" fillId="5" borderId="17" xfId="0" applyNumberFormat="1" applyFill="1" applyBorder="1"/>
    <xf numFmtId="40" fontId="1" fillId="6" borderId="17" xfId="0" applyNumberFormat="1" applyFont="1" applyFill="1" applyBorder="1" applyAlignment="1">
      <alignment horizontal="right"/>
    </xf>
    <xf numFmtId="40" fontId="0" fillId="6" borderId="17" xfId="0" applyNumberFormat="1" applyFill="1" applyBorder="1"/>
    <xf numFmtId="40" fontId="0" fillId="9" borderId="17" xfId="0" applyNumberFormat="1" applyFill="1" applyBorder="1"/>
    <xf numFmtId="164" fontId="0" fillId="9" borderId="17" xfId="0" applyNumberFormat="1" applyFill="1" applyBorder="1"/>
    <xf numFmtId="40" fontId="0" fillId="7" borderId="20" xfId="0" applyNumberFormat="1" applyFill="1" applyBorder="1"/>
    <xf numFmtId="40" fontId="0" fillId="2" borderId="17" xfId="0" applyNumberFormat="1" applyFill="1" applyBorder="1"/>
    <xf numFmtId="164" fontId="0" fillId="10" borderId="17" xfId="0" applyNumberFormat="1" applyFill="1" applyBorder="1"/>
    <xf numFmtId="0" fontId="1" fillId="0" borderId="6" xfId="0" applyFont="1" applyBorder="1" applyAlignment="1">
      <alignment horizontal="center"/>
    </xf>
    <xf numFmtId="164" fontId="1" fillId="14" borderId="14" xfId="0" applyNumberFormat="1" applyFont="1" applyFill="1" applyBorder="1"/>
    <xf numFmtId="40" fontId="1" fillId="11" borderId="12" xfId="0" applyNumberFormat="1" applyFont="1" applyFill="1" applyBorder="1"/>
    <xf numFmtId="40" fontId="1" fillId="11" borderId="0" xfId="0" applyNumberFormat="1" applyFont="1" applyFill="1" applyBorder="1"/>
    <xf numFmtId="40" fontId="1" fillId="12" borderId="12" xfId="0" applyNumberFormat="1" applyFont="1" applyFill="1" applyBorder="1"/>
    <xf numFmtId="40" fontId="1" fillId="12" borderId="0" xfId="0" applyNumberFormat="1" applyFont="1" applyFill="1" applyBorder="1"/>
    <xf numFmtId="40" fontId="0" fillId="12" borderId="16" xfId="0" applyNumberFormat="1" applyFill="1" applyBorder="1"/>
    <xf numFmtId="38" fontId="0" fillId="4" borderId="7" xfId="0" applyNumberFormat="1" applyFill="1" applyBorder="1"/>
    <xf numFmtId="38" fontId="0" fillId="5" borderId="7" xfId="0" applyNumberFormat="1" applyFill="1" applyBorder="1"/>
    <xf numFmtId="38" fontId="0" fillId="6" borderId="7" xfId="0" applyNumberFormat="1" applyFill="1" applyBorder="1"/>
    <xf numFmtId="38" fontId="0" fillId="9" borderId="7" xfId="0" applyNumberFormat="1" applyFill="1" applyBorder="1"/>
    <xf numFmtId="38" fontId="0" fillId="7" borderId="3" xfId="0" applyNumberFormat="1" applyFill="1" applyBorder="1"/>
    <xf numFmtId="38" fontId="0" fillId="2" borderId="7" xfId="0" applyNumberFormat="1" applyFill="1" applyBorder="1"/>
    <xf numFmtId="40" fontId="1" fillId="4" borderId="7" xfId="0" applyNumberFormat="1" applyFont="1" applyFill="1" applyBorder="1" applyAlignment="1">
      <alignment horizontal="right"/>
    </xf>
    <xf numFmtId="40" fontId="0" fillId="5" borderId="0" xfId="0" applyNumberFormat="1" applyFill="1"/>
    <xf numFmtId="40" fontId="1" fillId="5" borderId="7" xfId="0" applyNumberFormat="1" applyFont="1" applyFill="1" applyBorder="1" applyAlignment="1">
      <alignment horizontal="right"/>
    </xf>
    <xf numFmtId="40" fontId="0" fillId="6" borderId="0" xfId="0" applyNumberFormat="1" applyFill="1"/>
    <xf numFmtId="40" fontId="0" fillId="9" borderId="0" xfId="0" applyNumberFormat="1" applyFill="1"/>
    <xf numFmtId="40" fontId="1" fillId="6" borderId="7" xfId="0" applyNumberFormat="1" applyFont="1" applyFill="1" applyBorder="1" applyAlignment="1">
      <alignment horizontal="right"/>
    </xf>
    <xf numFmtId="40" fontId="0" fillId="7" borderId="1" xfId="0" applyNumberFormat="1" applyFill="1" applyBorder="1"/>
    <xf numFmtId="40" fontId="0" fillId="2" borderId="0" xfId="0" applyNumberFormat="1" applyFill="1"/>
    <xf numFmtId="165" fontId="8" fillId="3" borderId="17" xfId="0" applyNumberFormat="1" applyFont="1" applyFill="1" applyBorder="1" applyAlignment="1">
      <alignment horizontal="center"/>
    </xf>
    <xf numFmtId="165" fontId="8" fillId="4" borderId="17" xfId="0" applyNumberFormat="1" applyFont="1" applyFill="1" applyBorder="1" applyAlignment="1">
      <alignment horizontal="center"/>
    </xf>
    <xf numFmtId="164" fontId="8" fillId="4" borderId="17" xfId="0" applyNumberFormat="1" applyFont="1" applyFill="1" applyBorder="1" applyAlignment="1">
      <alignment horizontal="center"/>
    </xf>
    <xf numFmtId="165" fontId="8" fillId="5" borderId="17" xfId="0" applyNumberFormat="1" applyFont="1" applyFill="1" applyBorder="1" applyAlignment="1">
      <alignment horizontal="center"/>
    </xf>
    <xf numFmtId="165" fontId="8" fillId="6" borderId="17" xfId="0" applyNumberFormat="1" applyFont="1" applyFill="1" applyBorder="1" applyAlignment="1">
      <alignment horizontal="center"/>
    </xf>
    <xf numFmtId="165" fontId="8" fillId="8" borderId="17" xfId="0" applyNumberFormat="1" applyFont="1" applyFill="1" applyBorder="1" applyAlignment="1">
      <alignment horizontal="center"/>
    </xf>
    <xf numFmtId="165" fontId="8" fillId="9" borderId="17" xfId="0" applyNumberFormat="1" applyFont="1" applyFill="1" applyBorder="1" applyAlignment="1">
      <alignment horizontal="center"/>
    </xf>
    <xf numFmtId="164" fontId="8" fillId="9" borderId="17" xfId="0" applyNumberFormat="1" applyFont="1" applyFill="1" applyBorder="1" applyAlignment="1">
      <alignment horizontal="center"/>
    </xf>
    <xf numFmtId="4" fontId="1" fillId="14" borderId="8" xfId="0" applyNumberFormat="1" applyFont="1" applyFill="1" applyBorder="1"/>
    <xf numFmtId="0" fontId="3" fillId="0" borderId="0" xfId="0" applyFont="1" applyAlignment="1">
      <alignment horizontal="left"/>
    </xf>
    <xf numFmtId="40" fontId="1" fillId="4" borderId="0" xfId="0" applyNumberFormat="1" applyFont="1" applyFill="1" applyBorder="1" applyAlignment="1">
      <alignment horizontal="right"/>
    </xf>
    <xf numFmtId="40" fontId="1" fillId="5" borderId="0" xfId="0" applyNumberFormat="1" applyFont="1" applyFill="1" applyBorder="1" applyAlignment="1">
      <alignment horizontal="right"/>
    </xf>
    <xf numFmtId="40" fontId="0" fillId="5" borderId="0" xfId="0" applyNumberFormat="1" applyFill="1" applyBorder="1"/>
    <xf numFmtId="40" fontId="1" fillId="6" borderId="0" xfId="0" applyNumberFormat="1" applyFont="1" applyFill="1" applyBorder="1" applyAlignment="1">
      <alignment horizontal="right"/>
    </xf>
    <xf numFmtId="40" fontId="0" fillId="6" borderId="0" xfId="0" applyNumberFormat="1" applyFill="1" applyBorder="1"/>
    <xf numFmtId="40" fontId="0" fillId="9" borderId="0" xfId="0" applyNumberFormat="1" applyFill="1" applyBorder="1"/>
    <xf numFmtId="40" fontId="0" fillId="2" borderId="0" xfId="0" applyNumberFormat="1" applyFill="1" applyBorder="1"/>
    <xf numFmtId="164" fontId="0" fillId="10" borderId="0" xfId="0" applyNumberFormat="1" applyFill="1" applyBorder="1"/>
    <xf numFmtId="4" fontId="1" fillId="14" borderId="6" xfId="0" applyNumberFormat="1" applyFont="1" applyFill="1" applyBorder="1"/>
    <xf numFmtId="0" fontId="11" fillId="0" borderId="7" xfId="0" applyFont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2" fillId="4" borderId="3" xfId="0" applyFont="1" applyFill="1" applyBorder="1" applyAlignment="1">
      <alignment horizontal="center" wrapText="1"/>
    </xf>
    <xf numFmtId="0" fontId="12" fillId="4" borderId="7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8" borderId="3" xfId="0" applyFont="1" applyFill="1" applyBorder="1" applyAlignment="1">
      <alignment horizontal="center" wrapText="1"/>
    </xf>
    <xf numFmtId="0" fontId="12" fillId="9" borderId="7" xfId="0" applyFont="1" applyFill="1" applyBorder="1" applyAlignment="1">
      <alignment horizontal="center" wrapText="1"/>
    </xf>
    <xf numFmtId="0" fontId="12" fillId="7" borderId="3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2" fillId="10" borderId="7" xfId="0" applyFont="1" applyFill="1" applyBorder="1" applyAlignment="1">
      <alignment horizontal="center" wrapText="1"/>
    </xf>
    <xf numFmtId="0" fontId="12" fillId="0" borderId="8" xfId="0" applyFont="1" applyBorder="1"/>
    <xf numFmtId="0" fontId="12" fillId="0" borderId="0" xfId="0" applyFont="1"/>
    <xf numFmtId="0" fontId="5" fillId="9" borderId="0" xfId="0" applyFont="1" applyFill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5" fillId="6" borderId="0" xfId="0" applyFont="1" applyFill="1" applyAlignment="1">
      <alignment horizontal="center" wrapText="1"/>
    </xf>
    <xf numFmtId="0" fontId="5" fillId="7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10" borderId="0" xfId="0" applyFont="1" applyFill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 applyAlignment="1"/>
    <xf numFmtId="0" fontId="0" fillId="0" borderId="0" xfId="0" applyAlignment="1"/>
    <xf numFmtId="40" fontId="1" fillId="4" borderId="0" xfId="0" applyNumberFormat="1" applyFont="1" applyFill="1" applyBorder="1"/>
    <xf numFmtId="166" fontId="0" fillId="5" borderId="0" xfId="0" applyNumberFormat="1" applyFill="1" applyBorder="1"/>
    <xf numFmtId="166" fontId="0" fillId="6" borderId="0" xfId="0" applyNumberFormat="1" applyFill="1" applyBorder="1"/>
    <xf numFmtId="166" fontId="0" fillId="2" borderId="0" xfId="0" applyNumberFormat="1" applyFill="1" applyBorder="1"/>
    <xf numFmtId="40" fontId="1" fillId="4" borderId="7" xfId="0" applyNumberFormat="1" applyFont="1" applyFill="1" applyBorder="1"/>
    <xf numFmtId="166" fontId="1" fillId="5" borderId="7" xfId="0" applyNumberFormat="1" applyFont="1" applyFill="1" applyBorder="1"/>
    <xf numFmtId="166" fontId="0" fillId="5" borderId="7" xfId="0" applyNumberFormat="1" applyFill="1" applyBorder="1"/>
    <xf numFmtId="166" fontId="1" fillId="6" borderId="7" xfId="0" applyNumberFormat="1" applyFont="1" applyFill="1" applyBorder="1"/>
    <xf numFmtId="166" fontId="0" fillId="6" borderId="7" xfId="0" applyNumberFormat="1" applyFill="1" applyBorder="1"/>
    <xf numFmtId="166" fontId="0" fillId="7" borderId="3" xfId="0" applyNumberFormat="1" applyFill="1" applyBorder="1"/>
    <xf numFmtId="166" fontId="0" fillId="2" borderId="7" xfId="0" applyNumberFormat="1" applyFill="1" applyBorder="1"/>
    <xf numFmtId="40" fontId="1" fillId="14" borderId="6" xfId="0" applyNumberFormat="1" applyFont="1" applyFill="1" applyBorder="1"/>
    <xf numFmtId="0" fontId="6" fillId="0" borderId="0" xfId="0" applyFont="1"/>
    <xf numFmtId="38" fontId="6" fillId="7" borderId="1" xfId="0" applyNumberFormat="1" applyFont="1" applyFill="1" applyBorder="1"/>
    <xf numFmtId="0" fontId="6" fillId="0" borderId="10" xfId="0" applyFont="1" applyBorder="1" applyAlignment="1">
      <alignment horizontal="center"/>
    </xf>
    <xf numFmtId="0" fontId="1" fillId="0" borderId="7" xfId="0" applyFont="1" applyFill="1" applyBorder="1"/>
    <xf numFmtId="165" fontId="8" fillId="0" borderId="7" xfId="0" applyNumberFormat="1" applyFont="1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2" xfId="0" applyFont="1" applyBorder="1"/>
    <xf numFmtId="0" fontId="6" fillId="0" borderId="25" xfId="0" applyFont="1" applyBorder="1"/>
    <xf numFmtId="3" fontId="6" fillId="14" borderId="26" xfId="0" applyNumberFormat="1" applyFont="1" applyFill="1" applyBorder="1"/>
    <xf numFmtId="38" fontId="6" fillId="4" borderId="25" xfId="0" applyNumberFormat="1" applyFont="1" applyFill="1" applyBorder="1"/>
    <xf numFmtId="164" fontId="6" fillId="4" borderId="25" xfId="0" applyNumberFormat="1" applyFont="1" applyFill="1" applyBorder="1"/>
    <xf numFmtId="38" fontId="6" fillId="5" borderId="25" xfId="0" applyNumberFormat="1" applyFont="1" applyFill="1" applyBorder="1"/>
    <xf numFmtId="38" fontId="6" fillId="6" borderId="25" xfId="0" applyNumberFormat="1" applyFont="1" applyFill="1" applyBorder="1"/>
    <xf numFmtId="38" fontId="6" fillId="9" borderId="25" xfId="0" applyNumberFormat="1" applyFont="1" applyFill="1" applyBorder="1"/>
    <xf numFmtId="164" fontId="6" fillId="9" borderId="25" xfId="0" applyNumberFormat="1" applyFont="1" applyFill="1" applyBorder="1"/>
    <xf numFmtId="38" fontId="6" fillId="7" borderId="27" xfId="0" applyNumberFormat="1" applyFont="1" applyFill="1" applyBorder="1"/>
    <xf numFmtId="38" fontId="6" fillId="2" borderId="25" xfId="0" applyNumberFormat="1" applyFont="1" applyFill="1" applyBorder="1"/>
    <xf numFmtId="164" fontId="6" fillId="10" borderId="25" xfId="0" applyNumberFormat="1" applyFont="1" applyFill="1" applyBorder="1"/>
    <xf numFmtId="0" fontId="6" fillId="0" borderId="26" xfId="0" applyFont="1" applyBorder="1" applyAlignment="1">
      <alignment horizontal="center"/>
    </xf>
    <xf numFmtId="0" fontId="1" fillId="0" borderId="25" xfId="0" applyFont="1" applyBorder="1"/>
    <xf numFmtId="4" fontId="1" fillId="14" borderId="26" xfId="0" applyNumberFormat="1" applyFont="1" applyFill="1" applyBorder="1"/>
    <xf numFmtId="40" fontId="0" fillId="4" borderId="25" xfId="0" applyNumberFormat="1" applyFill="1" applyBorder="1"/>
    <xf numFmtId="164" fontId="0" fillId="4" borderId="25" xfId="0" applyNumberFormat="1" applyFill="1" applyBorder="1"/>
    <xf numFmtId="40" fontId="0" fillId="5" borderId="25" xfId="0" applyNumberFormat="1" applyFill="1" applyBorder="1"/>
    <xf numFmtId="40" fontId="0" fillId="6" borderId="25" xfId="0" applyNumberFormat="1" applyFill="1" applyBorder="1"/>
    <xf numFmtId="40" fontId="0" fillId="9" borderId="25" xfId="0" applyNumberFormat="1" applyFill="1" applyBorder="1"/>
    <xf numFmtId="164" fontId="0" fillId="9" borderId="25" xfId="0" applyNumberFormat="1" applyFill="1" applyBorder="1"/>
    <xf numFmtId="40" fontId="0" fillId="7" borderId="27" xfId="0" applyNumberFormat="1" applyFill="1" applyBorder="1"/>
    <xf numFmtId="40" fontId="0" fillId="2" borderId="25" xfId="0" applyNumberFormat="1" applyFill="1" applyBorder="1"/>
    <xf numFmtId="164" fontId="0" fillId="10" borderId="25" xfId="0" applyNumberFormat="1" applyFill="1" applyBorder="1"/>
    <xf numFmtId="0" fontId="1" fillId="0" borderId="26" xfId="0" applyFont="1" applyBorder="1" applyAlignment="1">
      <alignment horizontal="center"/>
    </xf>
    <xf numFmtId="0" fontId="1" fillId="0" borderId="18" xfId="0" applyFont="1" applyBorder="1"/>
    <xf numFmtId="3" fontId="1" fillId="14" borderId="6" xfId="0" applyNumberFormat="1" applyFont="1" applyFill="1" applyBorder="1"/>
    <xf numFmtId="38" fontId="0" fillId="4" borderId="18" xfId="0" applyNumberFormat="1" applyFill="1" applyBorder="1"/>
    <xf numFmtId="164" fontId="0" fillId="4" borderId="18" xfId="0" applyNumberFormat="1" applyFill="1" applyBorder="1"/>
    <xf numFmtId="38" fontId="0" fillId="5" borderId="18" xfId="0" applyNumberFormat="1" applyFill="1" applyBorder="1"/>
    <xf numFmtId="38" fontId="0" fillId="6" borderId="18" xfId="0" applyNumberFormat="1" applyFill="1" applyBorder="1"/>
    <xf numFmtId="38" fontId="0" fillId="9" borderId="18" xfId="0" applyNumberFormat="1" applyFill="1" applyBorder="1"/>
    <xf numFmtId="164" fontId="0" fillId="9" borderId="18" xfId="0" applyNumberFormat="1" applyFill="1" applyBorder="1"/>
    <xf numFmtId="38" fontId="0" fillId="7" borderId="5" xfId="0" applyNumberFormat="1" applyFill="1" applyBorder="1"/>
    <xf numFmtId="38" fontId="0" fillId="2" borderId="18" xfId="0" applyNumberFormat="1" applyFill="1" applyBorder="1"/>
    <xf numFmtId="164" fontId="0" fillId="10" borderId="18" xfId="0" applyNumberFormat="1" applyFill="1" applyBorder="1"/>
    <xf numFmtId="0" fontId="1" fillId="0" borderId="9" xfId="0" applyFont="1" applyBorder="1" applyAlignment="1">
      <alignment horizontal="center"/>
    </xf>
    <xf numFmtId="38" fontId="1" fillId="4" borderId="7" xfId="0" applyNumberFormat="1" applyFont="1" applyFill="1" applyBorder="1"/>
    <xf numFmtId="38" fontId="1" fillId="5" borderId="7" xfId="0" applyNumberFormat="1" applyFont="1" applyFill="1" applyBorder="1"/>
    <xf numFmtId="38" fontId="1" fillId="6" borderId="7" xfId="0" applyNumberFormat="1" applyFont="1" applyFill="1" applyBorder="1"/>
    <xf numFmtId="40" fontId="0" fillId="4" borderId="18" xfId="0" applyNumberFormat="1" applyFill="1" applyBorder="1"/>
    <xf numFmtId="166" fontId="0" fillId="5" borderId="18" xfId="0" applyNumberFormat="1" applyFill="1" applyBorder="1"/>
    <xf numFmtId="166" fontId="0" fillId="6" borderId="18" xfId="0" applyNumberFormat="1" applyFill="1" applyBorder="1"/>
    <xf numFmtId="166" fontId="0" fillId="9" borderId="18" xfId="0" applyNumberFormat="1" applyFill="1" applyBorder="1"/>
    <xf numFmtId="166" fontId="0" fillId="7" borderId="5" xfId="0" applyNumberFormat="1" applyFill="1" applyBorder="1"/>
    <xf numFmtId="166" fontId="0" fillId="2" borderId="18" xfId="0" applyNumberFormat="1" applyFill="1" applyBorder="1"/>
    <xf numFmtId="166" fontId="1" fillId="8" borderId="3" xfId="0" applyNumberFormat="1" applyFont="1" applyFill="1" applyBorder="1"/>
    <xf numFmtId="40" fontId="4" fillId="4" borderId="5" xfId="0" applyNumberFormat="1" applyFont="1" applyFill="1" applyBorder="1"/>
    <xf numFmtId="40" fontId="4" fillId="4" borderId="1" xfId="0" applyNumberFormat="1" applyFont="1" applyFill="1" applyBorder="1"/>
    <xf numFmtId="40" fontId="1" fillId="4" borderId="1" xfId="0" applyNumberFormat="1" applyFont="1" applyFill="1" applyBorder="1"/>
    <xf numFmtId="40" fontId="1" fillId="4" borderId="3" xfId="0" applyNumberFormat="1" applyFont="1" applyFill="1" applyBorder="1"/>
    <xf numFmtId="0" fontId="6" fillId="4" borderId="0" xfId="0" applyFont="1" applyFill="1" applyBorder="1" applyAlignment="1">
      <alignment wrapText="1"/>
    </xf>
    <xf numFmtId="40" fontId="4" fillId="4" borderId="0" xfId="0" applyNumberFormat="1" applyFont="1" applyFill="1" applyBorder="1"/>
    <xf numFmtId="40" fontId="9" fillId="14" borderId="9" xfId="0" applyNumberFormat="1" applyFont="1" applyFill="1" applyBorder="1"/>
    <xf numFmtId="40" fontId="9" fillId="4" borderId="5" xfId="0" applyNumberFormat="1" applyFont="1" applyFill="1" applyBorder="1"/>
    <xf numFmtId="40" fontId="9" fillId="4" borderId="0" xfId="0" applyNumberFormat="1" applyFont="1" applyFill="1" applyBorder="1"/>
    <xf numFmtId="164" fontId="9" fillId="4" borderId="0" xfId="0" applyNumberFormat="1" applyFont="1" applyFill="1"/>
    <xf numFmtId="166" fontId="9" fillId="14" borderId="1" xfId="0" applyNumberFormat="1" applyFont="1" applyFill="1" applyBorder="1"/>
    <xf numFmtId="40" fontId="9" fillId="14" borderId="10" xfId="0" applyNumberFormat="1" applyFont="1" applyFill="1" applyBorder="1"/>
    <xf numFmtId="40" fontId="9" fillId="4" borderId="1" xfId="0" applyNumberFormat="1" applyFont="1" applyFill="1" applyBorder="1"/>
    <xf numFmtId="40" fontId="10" fillId="14" borderId="10" xfId="0" applyNumberFormat="1" applyFont="1" applyFill="1" applyBorder="1"/>
    <xf numFmtId="40" fontId="10" fillId="4" borderId="1" xfId="0" applyNumberFormat="1" applyFont="1" applyFill="1" applyBorder="1"/>
    <xf numFmtId="40" fontId="10" fillId="4" borderId="0" xfId="0" applyNumberFormat="1" applyFont="1" applyFill="1" applyBorder="1"/>
    <xf numFmtId="164" fontId="10" fillId="4" borderId="0" xfId="0" applyNumberFormat="1" applyFont="1" applyFill="1"/>
    <xf numFmtId="166" fontId="10" fillId="14" borderId="1" xfId="0" applyNumberFormat="1" applyFont="1" applyFill="1" applyBorder="1"/>
    <xf numFmtId="40" fontId="10" fillId="14" borderId="8" xfId="0" applyNumberFormat="1" applyFont="1" applyFill="1" applyBorder="1"/>
    <xf numFmtId="40" fontId="10" fillId="4" borderId="3" xfId="0" applyNumberFormat="1" applyFont="1" applyFill="1" applyBorder="1"/>
    <xf numFmtId="40" fontId="10" fillId="4" borderId="7" xfId="0" applyNumberFormat="1" applyFont="1" applyFill="1" applyBorder="1"/>
    <xf numFmtId="164" fontId="10" fillId="4" borderId="7" xfId="0" applyNumberFormat="1" applyFont="1" applyFill="1" applyBorder="1"/>
    <xf numFmtId="166" fontId="10" fillId="14" borderId="3" xfId="0" applyNumberFormat="1" applyFont="1" applyFill="1" applyBorder="1"/>
    <xf numFmtId="164" fontId="9" fillId="4" borderId="5" xfId="0" applyNumberFormat="1" applyFont="1" applyFill="1" applyBorder="1"/>
    <xf numFmtId="164" fontId="9" fillId="4" borderId="1" xfId="0" applyNumberFormat="1" applyFont="1" applyFill="1" applyBorder="1"/>
    <xf numFmtId="164" fontId="9" fillId="4" borderId="0" xfId="0" applyNumberFormat="1" applyFont="1" applyFill="1" applyBorder="1"/>
    <xf numFmtId="164" fontId="10" fillId="4" borderId="1" xfId="0" applyNumberFormat="1" applyFont="1" applyFill="1" applyBorder="1"/>
    <xf numFmtId="164" fontId="10" fillId="4" borderId="0" xfId="0" applyNumberFormat="1" applyFont="1" applyFill="1" applyBorder="1"/>
    <xf numFmtId="164" fontId="10" fillId="4" borderId="3" xfId="0" applyNumberFormat="1" applyFont="1" applyFill="1" applyBorder="1"/>
    <xf numFmtId="2" fontId="4" fillId="14" borderId="10" xfId="0" applyNumberFormat="1" applyFont="1" applyFill="1" applyBorder="1"/>
    <xf numFmtId="2" fontId="1" fillId="14" borderId="10" xfId="0" applyNumberFormat="1" applyFont="1" applyFill="1" applyBorder="1"/>
    <xf numFmtId="2" fontId="1" fillId="14" borderId="8" xfId="0" applyNumberFormat="1" applyFont="1" applyFill="1" applyBorder="1"/>
    <xf numFmtId="40" fontId="4" fillId="14" borderId="9" xfId="0" applyNumberFormat="1" applyFont="1" applyFill="1" applyBorder="1" applyAlignment="1">
      <alignment horizontal="right"/>
    </xf>
    <xf numFmtId="164" fontId="4" fillId="4" borderId="0" xfId="0" applyNumberFormat="1" applyFont="1" applyFill="1" applyBorder="1"/>
    <xf numFmtId="40" fontId="4" fillId="14" borderId="10" xfId="0" applyNumberFormat="1" applyFont="1" applyFill="1" applyBorder="1" applyAlignment="1">
      <alignment horizontal="right"/>
    </xf>
    <xf numFmtId="40" fontId="4" fillId="4" borderId="18" xfId="0" applyNumberFormat="1" applyFont="1" applyFill="1" applyBorder="1"/>
    <xf numFmtId="164" fontId="4" fillId="4" borderId="18" xfId="0" applyNumberFormat="1" applyFont="1" applyFill="1" applyBorder="1"/>
    <xf numFmtId="40" fontId="1" fillId="14" borderId="10" xfId="0" applyNumberFormat="1" applyFont="1" applyFill="1" applyBorder="1" applyAlignment="1">
      <alignment horizontal="right"/>
    </xf>
    <xf numFmtId="164" fontId="1" fillId="4" borderId="0" xfId="0" applyNumberFormat="1" applyFont="1" applyFill="1" applyBorder="1"/>
    <xf numFmtId="164" fontId="1" fillId="9" borderId="0" xfId="0" applyNumberFormat="1" applyFont="1" applyFill="1" applyBorder="1"/>
    <xf numFmtId="164" fontId="1" fillId="9" borderId="25" xfId="0" applyNumberFormat="1" applyFont="1" applyFill="1" applyBorder="1"/>
    <xf numFmtId="40" fontId="1" fillId="14" borderId="8" xfId="0" applyNumberFormat="1" applyFont="1" applyFill="1" applyBorder="1" applyAlignment="1">
      <alignment horizontal="right"/>
    </xf>
    <xf numFmtId="164" fontId="1" fillId="4" borderId="7" xfId="0" applyNumberFormat="1" applyFont="1" applyFill="1" applyBorder="1"/>
    <xf numFmtId="164" fontId="9" fillId="4" borderId="18" xfId="0" applyNumberFormat="1" applyFont="1" applyFill="1" applyBorder="1"/>
    <xf numFmtId="164" fontId="4" fillId="4" borderId="19" xfId="0" applyNumberFormat="1" applyFont="1" applyFill="1" applyBorder="1"/>
    <xf numFmtId="164" fontId="4" fillId="4" borderId="2" xfId="0" applyNumberFormat="1" applyFont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164" fontId="1" fillId="4" borderId="22" xfId="0" applyNumberFormat="1" applyFont="1" applyFill="1" applyBorder="1"/>
    <xf numFmtId="164" fontId="1" fillId="4" borderId="2" xfId="0" applyNumberFormat="1" applyFont="1" applyFill="1" applyBorder="1"/>
    <xf numFmtId="164" fontId="1" fillId="4" borderId="4" xfId="0" applyNumberFormat="1" applyFont="1" applyFill="1" applyBorder="1"/>
    <xf numFmtId="164" fontId="15" fillId="14" borderId="14" xfId="0" applyNumberFormat="1" applyFont="1" applyFill="1" applyBorder="1"/>
    <xf numFmtId="164" fontId="16" fillId="14" borderId="14" xfId="0" applyNumberFormat="1" applyFont="1" applyFill="1" applyBorder="1"/>
    <xf numFmtId="40" fontId="1" fillId="12" borderId="11" xfId="0" applyNumberFormat="1" applyFont="1" applyFill="1" applyBorder="1"/>
    <xf numFmtId="166" fontId="0" fillId="0" borderId="0" xfId="0" applyNumberFormat="1"/>
    <xf numFmtId="166" fontId="0" fillId="0" borderId="7" xfId="0" applyNumberFormat="1" applyBorder="1"/>
    <xf numFmtId="164" fontId="0" fillId="0" borderId="0" xfId="0" applyNumberFormat="1"/>
    <xf numFmtId="164" fontId="0" fillId="0" borderId="7" xfId="0" applyNumberFormat="1" applyBorder="1"/>
    <xf numFmtId="164" fontId="6" fillId="4" borderId="0" xfId="0" applyNumberFormat="1" applyFont="1" applyFill="1" applyAlignment="1">
      <alignment wrapText="1"/>
    </xf>
    <xf numFmtId="164" fontId="5" fillId="4" borderId="7" xfId="0" applyNumberFormat="1" applyFont="1" applyFill="1" applyBorder="1" applyAlignment="1">
      <alignment horizontal="center" wrapText="1"/>
    </xf>
    <xf numFmtId="0" fontId="17" fillId="0" borderId="0" xfId="0" applyFont="1"/>
    <xf numFmtId="168" fontId="1" fillId="14" borderId="26" xfId="0" applyNumberFormat="1" applyFont="1" applyFill="1" applyBorder="1"/>
    <xf numFmtId="168" fontId="1" fillId="4" borderId="25" xfId="0" applyNumberFormat="1" applyFont="1" applyFill="1" applyBorder="1"/>
    <xf numFmtId="168" fontId="1" fillId="5" borderId="25" xfId="0" applyNumberFormat="1" applyFont="1" applyFill="1" applyBorder="1"/>
    <xf numFmtId="168" fontId="1" fillId="6" borderId="25" xfId="0" applyNumberFormat="1" applyFont="1" applyFill="1" applyBorder="1"/>
    <xf numFmtId="0" fontId="17" fillId="0" borderId="28" xfId="0" applyFont="1" applyBorder="1"/>
    <xf numFmtId="167" fontId="1" fillId="5" borderId="0" xfId="0" applyNumberFormat="1" applyFont="1" applyFill="1" applyBorder="1"/>
    <xf numFmtId="167" fontId="1" fillId="6" borderId="0" xfId="0" applyNumberFormat="1" applyFont="1" applyFill="1" applyBorder="1"/>
    <xf numFmtId="164" fontId="4" fillId="4" borderId="5" xfId="0" applyNumberFormat="1" applyFont="1" applyFill="1" applyBorder="1"/>
    <xf numFmtId="164" fontId="4" fillId="4" borderId="1" xfId="0" applyNumberFormat="1" applyFont="1" applyFill="1" applyBorder="1"/>
    <xf numFmtId="164" fontId="1" fillId="4" borderId="1" xfId="0" applyNumberFormat="1" applyFont="1" applyFill="1" applyBorder="1"/>
    <xf numFmtId="164" fontId="1" fillId="4" borderId="3" xfId="0" applyNumberFormat="1" applyFont="1" applyFill="1" applyBorder="1"/>
    <xf numFmtId="167" fontId="1" fillId="14" borderId="10" xfId="0" applyNumberFormat="1" applyFont="1" applyFill="1" applyBorder="1"/>
    <xf numFmtId="167" fontId="1" fillId="4" borderId="0" xfId="0" applyNumberFormat="1" applyFont="1" applyFill="1" applyBorder="1"/>
    <xf numFmtId="0" fontId="17" fillId="0" borderId="0" xfId="0" applyFont="1" applyBorder="1"/>
    <xf numFmtId="0" fontId="6" fillId="0" borderId="0" xfId="0" applyFont="1" applyBorder="1"/>
    <xf numFmtId="3" fontId="6" fillId="14" borderId="10" xfId="0" applyNumberFormat="1" applyFont="1" applyFill="1" applyBorder="1"/>
    <xf numFmtId="38" fontId="6" fillId="4" borderId="0" xfId="0" applyNumberFormat="1" applyFont="1" applyFill="1" applyBorder="1"/>
    <xf numFmtId="164" fontId="6" fillId="4" borderId="0" xfId="0" applyNumberFormat="1" applyFont="1" applyFill="1" applyBorder="1"/>
    <xf numFmtId="38" fontId="6" fillId="5" borderId="0" xfId="0" applyNumberFormat="1" applyFont="1" applyFill="1" applyBorder="1"/>
    <xf numFmtId="38" fontId="6" fillId="6" borderId="0" xfId="0" applyNumberFormat="1" applyFont="1" applyFill="1" applyBorder="1"/>
    <xf numFmtId="38" fontId="6" fillId="9" borderId="0" xfId="0" applyNumberFormat="1" applyFont="1" applyFill="1" applyBorder="1"/>
    <xf numFmtId="164" fontId="6" fillId="9" borderId="0" xfId="0" applyNumberFormat="1" applyFont="1" applyFill="1" applyBorder="1"/>
    <xf numFmtId="38" fontId="6" fillId="2" borderId="0" xfId="0" applyNumberFormat="1" applyFont="1" applyFill="1" applyBorder="1"/>
    <xf numFmtId="164" fontId="6" fillId="10" borderId="0" xfId="0" applyNumberFormat="1" applyFont="1" applyFill="1" applyBorder="1"/>
    <xf numFmtId="0" fontId="6" fillId="14" borderId="1" xfId="0" applyFont="1" applyFill="1" applyBorder="1" applyAlignment="1">
      <alignment wrapText="1"/>
    </xf>
    <xf numFmtId="0" fontId="5" fillId="14" borderId="3" xfId="0" applyFont="1" applyFill="1" applyBorder="1" applyAlignment="1">
      <alignment horizontal="center" wrapText="1"/>
    </xf>
    <xf numFmtId="0" fontId="6" fillId="14" borderId="9" xfId="0" applyFont="1" applyFill="1" applyBorder="1" applyAlignment="1">
      <alignment wrapText="1"/>
    </xf>
    <xf numFmtId="0" fontId="5" fillId="14" borderId="7" xfId="0" applyFont="1" applyFill="1" applyBorder="1" applyAlignment="1">
      <alignment horizontal="center" wrapText="1"/>
    </xf>
    <xf numFmtId="0" fontId="5" fillId="14" borderId="8" xfId="0" applyFont="1" applyFill="1" applyBorder="1" applyAlignment="1">
      <alignment horizontal="center" wrapText="1"/>
    </xf>
    <xf numFmtId="40" fontId="6" fillId="14" borderId="1" xfId="0" applyNumberFormat="1" applyFont="1" applyFill="1" applyBorder="1" applyAlignment="1">
      <alignment wrapText="1"/>
    </xf>
    <xf numFmtId="40" fontId="5" fillId="14" borderId="3" xfId="0" applyNumberFormat="1" applyFont="1" applyFill="1" applyBorder="1" applyAlignment="1">
      <alignment horizontal="center" wrapText="1"/>
    </xf>
    <xf numFmtId="0" fontId="18" fillId="0" borderId="0" xfId="0" applyFont="1" applyBorder="1"/>
    <xf numFmtId="0" fontId="18" fillId="0" borderId="25" xfId="0" applyFont="1" applyBorder="1"/>
    <xf numFmtId="3" fontId="1" fillId="14" borderId="10" xfId="0" applyNumberFormat="1" applyFont="1" applyFill="1" applyBorder="1"/>
    <xf numFmtId="164" fontId="1" fillId="4" borderId="0" xfId="0" applyNumberFormat="1" applyFont="1" applyFill="1"/>
    <xf numFmtId="38" fontId="1" fillId="9" borderId="0" xfId="0" applyNumberFormat="1" applyFont="1" applyFill="1"/>
    <xf numFmtId="38" fontId="1" fillId="7" borderId="1" xfId="0" applyNumberFormat="1" applyFont="1" applyFill="1" applyBorder="1"/>
    <xf numFmtId="38" fontId="1" fillId="2" borderId="0" xfId="0" applyNumberFormat="1" applyFont="1" applyFill="1"/>
    <xf numFmtId="164" fontId="1" fillId="10" borderId="0" xfId="0" applyNumberFormat="1" applyFont="1" applyFill="1"/>
    <xf numFmtId="167" fontId="1" fillId="9" borderId="0" xfId="0" applyNumberFormat="1" applyFont="1" applyFill="1" applyBorder="1"/>
    <xf numFmtId="167" fontId="1" fillId="7" borderId="1" xfId="0" applyNumberFormat="1" applyFont="1" applyFill="1" applyBorder="1"/>
    <xf numFmtId="167" fontId="1" fillId="2" borderId="0" xfId="0" applyNumberFormat="1" applyFont="1" applyFill="1" applyBorder="1"/>
    <xf numFmtId="164" fontId="1" fillId="10" borderId="0" xfId="0" applyNumberFormat="1" applyFont="1" applyFill="1" applyBorder="1"/>
    <xf numFmtId="168" fontId="1" fillId="9" borderId="25" xfId="0" applyNumberFormat="1" applyFont="1" applyFill="1" applyBorder="1"/>
    <xf numFmtId="169" fontId="1" fillId="7" borderId="27" xfId="0" applyNumberFormat="1" applyFont="1" applyFill="1" applyBorder="1"/>
    <xf numFmtId="169" fontId="1" fillId="2" borderId="25" xfId="0" applyNumberFormat="1" applyFont="1" applyFill="1" applyBorder="1"/>
    <xf numFmtId="164" fontId="1" fillId="10" borderId="25" xfId="0" applyNumberFormat="1" applyFont="1" applyFill="1" applyBorder="1"/>
    <xf numFmtId="3" fontId="1" fillId="14" borderId="23" xfId="0" applyNumberFormat="1" applyFont="1" applyFill="1" applyBorder="1"/>
    <xf numFmtId="38" fontId="1" fillId="4" borderId="22" xfId="0" applyNumberFormat="1" applyFont="1" applyFill="1" applyBorder="1"/>
    <xf numFmtId="38" fontId="1" fillId="5" borderId="22" xfId="0" applyNumberFormat="1" applyFont="1" applyFill="1" applyBorder="1"/>
    <xf numFmtId="38" fontId="1" fillId="6" borderId="22" xfId="0" applyNumberFormat="1" applyFont="1" applyFill="1" applyBorder="1"/>
    <xf numFmtId="38" fontId="1" fillId="9" borderId="22" xfId="0" applyNumberFormat="1" applyFont="1" applyFill="1" applyBorder="1"/>
    <xf numFmtId="164" fontId="1" fillId="9" borderId="22" xfId="0" applyNumberFormat="1" applyFont="1" applyFill="1" applyBorder="1"/>
    <xf numFmtId="38" fontId="1" fillId="7" borderId="24" xfId="0" applyNumberFormat="1" applyFont="1" applyFill="1" applyBorder="1"/>
    <xf numFmtId="38" fontId="1" fillId="2" borderId="22" xfId="0" applyNumberFormat="1" applyFont="1" applyFill="1" applyBorder="1"/>
    <xf numFmtId="164" fontId="1" fillId="10" borderId="22" xfId="0" applyNumberFormat="1" applyFont="1" applyFill="1" applyBorder="1"/>
    <xf numFmtId="0" fontId="1" fillId="0" borderId="23" xfId="0" applyFont="1" applyBorder="1" applyAlignment="1">
      <alignment horizontal="center"/>
    </xf>
    <xf numFmtId="0" fontId="1" fillId="0" borderId="28" xfId="0" applyFont="1" applyBorder="1"/>
    <xf numFmtId="3" fontId="1" fillId="14" borderId="29" xfId="0" applyNumberFormat="1" applyFont="1" applyFill="1" applyBorder="1"/>
    <xf numFmtId="38" fontId="1" fillId="4" borderId="30" xfId="0" applyNumberFormat="1" applyFont="1" applyFill="1" applyBorder="1" applyAlignment="1">
      <alignment horizontal="right"/>
    </xf>
    <xf numFmtId="38" fontId="1" fillId="4" borderId="28" xfId="0" applyNumberFormat="1" applyFont="1" applyFill="1" applyBorder="1"/>
    <xf numFmtId="164" fontId="1" fillId="4" borderId="28" xfId="0" applyNumberFormat="1" applyFont="1" applyFill="1" applyBorder="1"/>
    <xf numFmtId="38" fontId="1" fillId="5" borderId="28" xfId="0" applyNumberFormat="1" applyFont="1" applyFill="1" applyBorder="1" applyAlignment="1">
      <alignment horizontal="right"/>
    </xf>
    <xf numFmtId="38" fontId="1" fillId="5" borderId="28" xfId="0" applyNumberFormat="1" applyFont="1" applyFill="1" applyBorder="1"/>
    <xf numFmtId="38" fontId="1" fillId="6" borderId="28" xfId="0" applyNumberFormat="1" applyFont="1" applyFill="1" applyBorder="1" applyAlignment="1">
      <alignment horizontal="right"/>
    </xf>
    <xf numFmtId="38" fontId="1" fillId="6" borderId="28" xfId="0" applyNumberFormat="1" applyFont="1" applyFill="1" applyBorder="1"/>
    <xf numFmtId="38" fontId="1" fillId="9" borderId="28" xfId="0" applyNumberFormat="1" applyFont="1" applyFill="1" applyBorder="1"/>
    <xf numFmtId="164" fontId="1" fillId="9" borderId="28" xfId="0" applyNumberFormat="1" applyFont="1" applyFill="1" applyBorder="1"/>
    <xf numFmtId="38" fontId="1" fillId="7" borderId="30" xfId="0" applyNumberFormat="1" applyFont="1" applyFill="1" applyBorder="1"/>
    <xf numFmtId="38" fontId="1" fillId="2" borderId="28" xfId="0" applyNumberFormat="1" applyFont="1" applyFill="1" applyBorder="1"/>
    <xf numFmtId="164" fontId="1" fillId="10" borderId="28" xfId="0" applyNumberFormat="1" applyFont="1" applyFill="1" applyBorder="1"/>
    <xf numFmtId="0" fontId="1" fillId="0" borderId="2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4" fillId="0" borderId="17" xfId="0" applyFont="1" applyBorder="1" applyAlignment="1">
      <alignment horizontal="center"/>
    </xf>
    <xf numFmtId="0" fontId="6" fillId="3" borderId="20" xfId="0" applyFont="1" applyFill="1" applyBorder="1" applyAlignment="1">
      <alignment horizontal="center" wrapText="1"/>
    </xf>
    <xf numFmtId="0" fontId="5" fillId="4" borderId="2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6" borderId="17" xfId="0" applyFont="1" applyFill="1" applyBorder="1" applyAlignment="1">
      <alignment horizontal="center" wrapText="1"/>
    </xf>
    <xf numFmtId="0" fontId="5" fillId="8" borderId="20" xfId="0" applyFont="1" applyFill="1" applyBorder="1" applyAlignment="1">
      <alignment horizontal="center" wrapText="1"/>
    </xf>
    <xf numFmtId="0" fontId="5" fillId="9" borderId="17" xfId="0" applyFont="1" applyFill="1" applyBorder="1" applyAlignment="1">
      <alignment horizontal="center" wrapText="1"/>
    </xf>
    <xf numFmtId="0" fontId="5" fillId="7" borderId="20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5" fillId="10" borderId="17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4" fillId="0" borderId="7" xfId="0" applyFont="1" applyBorder="1"/>
    <xf numFmtId="40" fontId="4" fillId="14" borderId="8" xfId="0" applyNumberFormat="1" applyFont="1" applyFill="1" applyBorder="1"/>
    <xf numFmtId="40" fontId="4" fillId="4" borderId="3" xfId="0" applyNumberFormat="1" applyFont="1" applyFill="1" applyBorder="1"/>
    <xf numFmtId="40" fontId="4" fillId="4" borderId="7" xfId="0" applyNumberFormat="1" applyFont="1" applyFill="1" applyBorder="1"/>
    <xf numFmtId="164" fontId="4" fillId="4" borderId="7" xfId="0" applyNumberFormat="1" applyFont="1" applyFill="1" applyBorder="1"/>
    <xf numFmtId="166" fontId="4" fillId="14" borderId="3" xfId="0" applyNumberFormat="1" applyFont="1" applyFill="1" applyBorder="1"/>
    <xf numFmtId="0" fontId="6" fillId="4" borderId="5" xfId="0" applyFont="1" applyFill="1" applyBorder="1" applyAlignment="1">
      <alignment wrapText="1"/>
    </xf>
    <xf numFmtId="40" fontId="0" fillId="4" borderId="1" xfId="0" applyNumberFormat="1" applyFill="1" applyBorder="1"/>
    <xf numFmtId="40" fontId="0" fillId="4" borderId="3" xfId="0" applyNumberFormat="1" applyFill="1" applyBorder="1"/>
    <xf numFmtId="0" fontId="6" fillId="3" borderId="5" xfId="0" applyFont="1" applyFill="1" applyBorder="1" applyAlignment="1">
      <alignment wrapText="1"/>
    </xf>
    <xf numFmtId="0" fontId="6" fillId="3" borderId="18" xfId="0" applyFont="1" applyFill="1" applyBorder="1" applyAlignment="1">
      <alignment wrapText="1"/>
    </xf>
    <xf numFmtId="0" fontId="6" fillId="3" borderId="19" xfId="0" applyFont="1" applyFill="1" applyBorder="1" applyAlignment="1">
      <alignment wrapText="1"/>
    </xf>
    <xf numFmtId="0" fontId="5" fillId="3" borderId="7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40" fontId="4" fillId="3" borderId="0" xfId="0" applyNumberFormat="1" applyFont="1" applyFill="1" applyBorder="1" applyAlignment="1">
      <alignment horizontal="right"/>
    </xf>
    <xf numFmtId="40" fontId="4" fillId="3" borderId="0" xfId="0" applyNumberFormat="1" applyFont="1" applyFill="1" applyBorder="1"/>
    <xf numFmtId="164" fontId="4" fillId="3" borderId="0" xfId="0" applyNumberFormat="1" applyFont="1" applyFill="1" applyBorder="1"/>
    <xf numFmtId="40" fontId="4" fillId="3" borderId="7" xfId="0" applyNumberFormat="1" applyFont="1" applyFill="1" applyBorder="1" applyAlignment="1">
      <alignment horizontal="right"/>
    </xf>
    <xf numFmtId="40" fontId="4" fillId="3" borderId="7" xfId="0" applyNumberFormat="1" applyFont="1" applyFill="1" applyBorder="1"/>
    <xf numFmtId="164" fontId="4" fillId="3" borderId="7" xfId="0" applyNumberFormat="1" applyFont="1" applyFill="1" applyBorder="1"/>
    <xf numFmtId="40" fontId="1" fillId="3" borderId="0" xfId="0" applyNumberFormat="1" applyFont="1" applyFill="1" applyBorder="1" applyAlignment="1">
      <alignment horizontal="right"/>
    </xf>
    <xf numFmtId="40" fontId="1" fillId="3" borderId="0" xfId="0" applyNumberFormat="1" applyFont="1" applyFill="1" applyBorder="1"/>
    <xf numFmtId="164" fontId="1" fillId="3" borderId="0" xfId="0" applyNumberFormat="1" applyFont="1" applyFill="1" applyBorder="1"/>
    <xf numFmtId="40" fontId="1" fillId="3" borderId="7" xfId="0" applyNumberFormat="1" applyFont="1" applyFill="1" applyBorder="1" applyAlignment="1">
      <alignment horizontal="right"/>
    </xf>
    <xf numFmtId="40" fontId="1" fillId="3" borderId="7" xfId="0" applyNumberFormat="1" applyFont="1" applyFill="1" applyBorder="1"/>
    <xf numFmtId="164" fontId="1" fillId="3" borderId="7" xfId="0" applyNumberFormat="1" applyFont="1" applyFill="1" applyBorder="1"/>
    <xf numFmtId="0" fontId="6" fillId="8" borderId="5" xfId="0" applyFont="1" applyFill="1" applyBorder="1" applyAlignment="1">
      <alignment wrapText="1"/>
    </xf>
    <xf numFmtId="0" fontId="6" fillId="8" borderId="0" xfId="0" applyFont="1" applyFill="1" applyAlignment="1">
      <alignment wrapText="1"/>
    </xf>
    <xf numFmtId="0" fontId="5" fillId="8" borderId="7" xfId="0" applyFont="1" applyFill="1" applyBorder="1" applyAlignment="1">
      <alignment horizontal="center" wrapText="1"/>
    </xf>
    <xf numFmtId="166" fontId="4" fillId="8" borderId="5" xfId="0" applyNumberFormat="1" applyFont="1" applyFill="1" applyBorder="1"/>
    <xf numFmtId="164" fontId="4" fillId="8" borderId="19" xfId="0" applyNumberFormat="1" applyFont="1" applyFill="1" applyBorder="1"/>
    <xf numFmtId="166" fontId="4" fillId="8" borderId="1" xfId="0" applyNumberFormat="1" applyFont="1" applyFill="1" applyBorder="1"/>
    <xf numFmtId="164" fontId="4" fillId="8" borderId="2" xfId="0" applyNumberFormat="1" applyFont="1" applyFill="1" applyBorder="1"/>
    <xf numFmtId="166" fontId="4" fillId="8" borderId="3" xfId="0" applyNumberFormat="1" applyFont="1" applyFill="1" applyBorder="1"/>
    <xf numFmtId="164" fontId="4" fillId="8" borderId="4" xfId="0" applyNumberFormat="1" applyFont="1" applyFill="1" applyBorder="1"/>
    <xf numFmtId="164" fontId="0" fillId="8" borderId="2" xfId="0" applyNumberFormat="1" applyFill="1" applyBorder="1"/>
    <xf numFmtId="166" fontId="0" fillId="8" borderId="3" xfId="0" applyNumberFormat="1" applyFill="1" applyBorder="1"/>
    <xf numFmtId="164" fontId="0" fillId="8" borderId="4" xfId="0" applyNumberFormat="1" applyFill="1" applyBorder="1"/>
    <xf numFmtId="0" fontId="6" fillId="8" borderId="19" xfId="0" applyFont="1" applyFill="1" applyBorder="1" applyAlignment="1">
      <alignment wrapText="1"/>
    </xf>
    <xf numFmtId="0" fontId="5" fillId="8" borderId="4" xfId="0" applyFont="1" applyFill="1" applyBorder="1" applyAlignment="1">
      <alignment horizontal="center" wrapText="1"/>
    </xf>
    <xf numFmtId="164" fontId="10" fillId="8" borderId="7" xfId="0" applyNumberFormat="1" applyFont="1" applyFill="1" applyBorder="1"/>
    <xf numFmtId="40" fontId="9" fillId="3" borderId="0" xfId="0" applyNumberFormat="1" applyFont="1" applyFill="1" applyBorder="1" applyAlignment="1">
      <alignment horizontal="right"/>
    </xf>
    <xf numFmtId="40" fontId="9" fillId="3" borderId="0" xfId="0" applyNumberFormat="1" applyFont="1" applyFill="1" applyBorder="1"/>
    <xf numFmtId="164" fontId="9" fillId="3" borderId="0" xfId="0" applyNumberFormat="1" applyFont="1" applyFill="1" applyBorder="1"/>
    <xf numFmtId="40" fontId="10" fillId="3" borderId="0" xfId="0" applyNumberFormat="1" applyFont="1" applyFill="1" applyBorder="1" applyAlignment="1">
      <alignment horizontal="right"/>
    </xf>
    <xf numFmtId="40" fontId="10" fillId="3" borderId="0" xfId="0" applyNumberFormat="1" applyFont="1" applyFill="1" applyBorder="1"/>
    <xf numFmtId="164" fontId="10" fillId="3" borderId="0" xfId="0" applyNumberFormat="1" applyFont="1" applyFill="1" applyBorder="1"/>
    <xf numFmtId="40" fontId="10" fillId="3" borderId="7" xfId="0" applyNumberFormat="1" applyFont="1" applyFill="1" applyBorder="1" applyAlignment="1">
      <alignment horizontal="right"/>
    </xf>
    <xf numFmtId="40" fontId="10" fillId="3" borderId="7" xfId="0" applyNumberFormat="1" applyFont="1" applyFill="1" applyBorder="1"/>
    <xf numFmtId="164" fontId="10" fillId="3" borderId="7" xfId="0" applyNumberFormat="1" applyFont="1" applyFill="1" applyBorder="1"/>
    <xf numFmtId="166" fontId="4" fillId="8" borderId="7" xfId="0" applyNumberFormat="1" applyFont="1" applyFill="1" applyBorder="1"/>
    <xf numFmtId="40" fontId="9" fillId="14" borderId="8" xfId="0" applyNumberFormat="1" applyFont="1" applyFill="1" applyBorder="1"/>
    <xf numFmtId="40" fontId="9" fillId="3" borderId="7" xfId="0" applyNumberFormat="1" applyFont="1" applyFill="1" applyBorder="1" applyAlignment="1">
      <alignment horizontal="right"/>
    </xf>
    <xf numFmtId="40" fontId="9" fillId="3" borderId="7" xfId="0" applyNumberFormat="1" applyFont="1" applyFill="1" applyBorder="1"/>
    <xf numFmtId="164" fontId="9" fillId="3" borderId="7" xfId="0" applyNumberFormat="1" applyFont="1" applyFill="1" applyBorder="1"/>
    <xf numFmtId="40" fontId="9" fillId="4" borderId="3" xfId="0" applyNumberFormat="1" applyFont="1" applyFill="1" applyBorder="1"/>
    <xf numFmtId="40" fontId="9" fillId="4" borderId="7" xfId="0" applyNumberFormat="1" applyFont="1" applyFill="1" applyBorder="1"/>
    <xf numFmtId="164" fontId="9" fillId="4" borderId="7" xfId="0" applyNumberFormat="1" applyFont="1" applyFill="1" applyBorder="1"/>
    <xf numFmtId="166" fontId="9" fillId="14" borderId="3" xfId="0" applyNumberFormat="1" applyFont="1" applyFill="1" applyBorder="1"/>
    <xf numFmtId="164" fontId="9" fillId="8" borderId="7" xfId="0" applyNumberFormat="1" applyFont="1" applyFill="1" applyBorder="1"/>
    <xf numFmtId="164" fontId="10" fillId="8" borderId="0" xfId="0" applyNumberFormat="1" applyFont="1" applyFill="1" applyBorder="1"/>
    <xf numFmtId="40" fontId="4" fillId="14" borderId="3" xfId="0" applyNumberFormat="1" applyFont="1" applyFill="1" applyBorder="1"/>
    <xf numFmtId="164" fontId="9" fillId="4" borderId="3" xfId="0" applyNumberFormat="1" applyFont="1" applyFill="1" applyBorder="1"/>
    <xf numFmtId="0" fontId="6" fillId="8" borderId="18" xfId="0" applyFont="1" applyFill="1" applyBorder="1" applyAlignment="1">
      <alignment wrapText="1"/>
    </xf>
    <xf numFmtId="166" fontId="4" fillId="8" borderId="0" xfId="0" applyNumberFormat="1" applyFont="1" applyFill="1" applyBorder="1"/>
    <xf numFmtId="166" fontId="9" fillId="8" borderId="1" xfId="0" applyNumberFormat="1" applyFont="1" applyFill="1" applyBorder="1"/>
    <xf numFmtId="164" fontId="9" fillId="8" borderId="0" xfId="0" applyNumberFormat="1" applyFont="1" applyFill="1" applyBorder="1"/>
    <xf numFmtId="166" fontId="9" fillId="8" borderId="3" xfId="0" applyNumberFormat="1" applyFont="1" applyFill="1" applyBorder="1"/>
    <xf numFmtId="166" fontId="10" fillId="8" borderId="1" xfId="0" applyNumberFormat="1" applyFont="1" applyFill="1" applyBorder="1"/>
    <xf numFmtId="166" fontId="10" fillId="8" borderId="3" xfId="0" applyNumberFormat="1" applyFont="1" applyFill="1" applyBorder="1"/>
    <xf numFmtId="164" fontId="9" fillId="8" borderId="2" xfId="0" applyNumberFormat="1" applyFont="1" applyFill="1" applyBorder="1"/>
    <xf numFmtId="164" fontId="9" fillId="8" borderId="4" xfId="0" applyNumberFormat="1" applyFont="1" applyFill="1" applyBorder="1"/>
    <xf numFmtId="164" fontId="10" fillId="8" borderId="2" xfId="0" applyNumberFormat="1" applyFont="1" applyFill="1" applyBorder="1"/>
    <xf numFmtId="164" fontId="10" fillId="8" borderId="4" xfId="0" applyNumberFormat="1" applyFont="1" applyFill="1" applyBorder="1"/>
    <xf numFmtId="164" fontId="4" fillId="4" borderId="3" xfId="0" applyNumberFormat="1" applyFont="1" applyFill="1" applyBorder="1"/>
    <xf numFmtId="164" fontId="0" fillId="4" borderId="1" xfId="0" applyNumberFormat="1" applyFill="1" applyBorder="1"/>
    <xf numFmtId="164" fontId="0" fillId="4" borderId="3" xfId="0" applyNumberFormat="1" applyFill="1" applyBorder="1"/>
    <xf numFmtId="164" fontId="4" fillId="8" borderId="1" xfId="0" applyNumberFormat="1" applyFont="1" applyFill="1" applyBorder="1"/>
    <xf numFmtId="164" fontId="4" fillId="8" borderId="3" xfId="0" applyNumberFormat="1" applyFont="1" applyFill="1" applyBorder="1"/>
    <xf numFmtId="164" fontId="0" fillId="8" borderId="1" xfId="0" applyNumberFormat="1" applyFill="1" applyBorder="1"/>
    <xf numFmtId="164" fontId="0" fillId="8" borderId="3" xfId="0" applyNumberFormat="1" applyFill="1" applyBorder="1"/>
    <xf numFmtId="164" fontId="9" fillId="14" borderId="9" xfId="0" applyNumberFormat="1" applyFont="1" applyFill="1" applyBorder="1"/>
    <xf numFmtId="164" fontId="9" fillId="14" borderId="10" xfId="0" applyNumberFormat="1" applyFont="1" applyFill="1" applyBorder="1"/>
    <xf numFmtId="164" fontId="9" fillId="14" borderId="8" xfId="0" applyNumberFormat="1" applyFont="1" applyFill="1" applyBorder="1"/>
    <xf numFmtId="164" fontId="9" fillId="14" borderId="1" xfId="0" applyNumberFormat="1" applyFont="1" applyFill="1" applyBorder="1"/>
    <xf numFmtId="164" fontId="9" fillId="14" borderId="3" xfId="0" applyNumberFormat="1" applyFont="1" applyFill="1" applyBorder="1"/>
    <xf numFmtId="164" fontId="10" fillId="14" borderId="1" xfId="0" applyNumberFormat="1" applyFont="1" applyFill="1" applyBorder="1"/>
    <xf numFmtId="164" fontId="10" fillId="14" borderId="3" xfId="0" applyNumberFormat="1" applyFont="1" applyFill="1" applyBorder="1"/>
    <xf numFmtId="2" fontId="4" fillId="14" borderId="8" xfId="0" applyNumberFormat="1" applyFont="1" applyFill="1" applyBorder="1"/>
    <xf numFmtId="164" fontId="4" fillId="4" borderId="4" xfId="0" applyNumberFormat="1" applyFont="1" applyFill="1" applyBorder="1"/>
    <xf numFmtId="166" fontId="1" fillId="8" borderId="1" xfId="0" applyNumberFormat="1" applyFont="1" applyFill="1" applyBorder="1"/>
    <xf numFmtId="164" fontId="1" fillId="8" borderId="2" xfId="0" applyNumberFormat="1" applyFont="1" applyFill="1" applyBorder="1"/>
    <xf numFmtId="164" fontId="1" fillId="8" borderId="4" xfId="0" applyNumberFormat="1" applyFont="1" applyFill="1" applyBorder="1"/>
    <xf numFmtId="40" fontId="9" fillId="3" borderId="18" xfId="0" applyNumberFormat="1" applyFont="1" applyFill="1" applyBorder="1"/>
    <xf numFmtId="40" fontId="4" fillId="3" borderId="18" xfId="0" applyNumberFormat="1" applyFont="1" applyFill="1" applyBorder="1"/>
    <xf numFmtId="164" fontId="4" fillId="3" borderId="18" xfId="0" applyNumberFormat="1" applyFont="1" applyFill="1" applyBorder="1"/>
    <xf numFmtId="0" fontId="6" fillId="8" borderId="1" xfId="0" applyFont="1" applyFill="1" applyBorder="1" applyAlignment="1">
      <alignment wrapText="1"/>
    </xf>
    <xf numFmtId="0" fontId="5" fillId="8" borderId="4" xfId="0" applyFont="1" applyFill="1" applyBorder="1" applyAlignment="1">
      <alignment horizontal="center"/>
    </xf>
    <xf numFmtId="164" fontId="9" fillId="8" borderId="5" xfId="0" applyNumberFormat="1" applyFont="1" applyFill="1" applyBorder="1"/>
    <xf numFmtId="164" fontId="9" fillId="8" borderId="19" xfId="0" applyNumberFormat="1" applyFont="1" applyFill="1" applyBorder="1"/>
    <xf numFmtId="164" fontId="9" fillId="8" borderId="1" xfId="0" applyNumberFormat="1" applyFont="1" applyFill="1" applyBorder="1"/>
    <xf numFmtId="164" fontId="9" fillId="8" borderId="3" xfId="0" applyNumberFormat="1" applyFont="1" applyFill="1" applyBorder="1"/>
    <xf numFmtId="164" fontId="10" fillId="8" borderId="1" xfId="0" applyNumberFormat="1" applyFont="1" applyFill="1" applyBorder="1"/>
    <xf numFmtId="164" fontId="10" fillId="8" borderId="3" xfId="0" applyNumberFormat="1" applyFont="1" applyFill="1" applyBorder="1"/>
    <xf numFmtId="166" fontId="9" fillId="8" borderId="5" xfId="0" applyNumberFormat="1" applyFont="1" applyFill="1" applyBorder="1"/>
    <xf numFmtId="166" fontId="6" fillId="4" borderId="5" xfId="0" applyNumberFormat="1" applyFont="1" applyFill="1" applyBorder="1" applyAlignment="1">
      <alignment wrapText="1"/>
    </xf>
    <xf numFmtId="166" fontId="5" fillId="4" borderId="3" xfId="0" applyNumberFormat="1" applyFont="1" applyFill="1" applyBorder="1" applyAlignment="1">
      <alignment horizontal="center" wrapText="1"/>
    </xf>
    <xf numFmtId="166" fontId="4" fillId="4" borderId="5" xfId="0" applyNumberFormat="1" applyFont="1" applyFill="1" applyBorder="1"/>
    <xf numFmtId="166" fontId="4" fillId="4" borderId="1" xfId="0" applyNumberFormat="1" applyFont="1" applyFill="1" applyBorder="1"/>
    <xf numFmtId="166" fontId="4" fillId="4" borderId="3" xfId="0" applyNumberFormat="1" applyFont="1" applyFill="1" applyBorder="1"/>
    <xf numFmtId="166" fontId="0" fillId="4" borderId="1" xfId="0" applyNumberFormat="1" applyFill="1" applyBorder="1"/>
    <xf numFmtId="166" fontId="0" fillId="4" borderId="3" xfId="0" applyNumberFormat="1" applyFill="1" applyBorder="1"/>
    <xf numFmtId="166" fontId="1" fillId="4" borderId="1" xfId="0" applyNumberFormat="1" applyFont="1" applyFill="1" applyBorder="1"/>
    <xf numFmtId="166" fontId="1" fillId="4" borderId="3" xfId="0" applyNumberFormat="1" applyFont="1" applyFill="1" applyBorder="1"/>
    <xf numFmtId="0" fontId="4" fillId="0" borderId="9" xfId="0" applyFont="1" applyBorder="1" applyAlignment="1">
      <alignment horizontal="left" wrapText="1"/>
    </xf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8" xfId="0" applyFont="1" applyBorder="1"/>
    <xf numFmtId="0" fontId="1" fillId="0" borderId="10" xfId="0" applyFont="1" applyBorder="1"/>
    <xf numFmtId="0" fontId="4" fillId="0" borderId="9" xfId="0" applyFont="1" applyBorder="1" applyAlignment="1">
      <alignment wrapText="1"/>
    </xf>
    <xf numFmtId="164" fontId="10" fillId="14" borderId="10" xfId="0" applyNumberFormat="1" applyFont="1" applyFill="1" applyBorder="1"/>
    <xf numFmtId="164" fontId="10" fillId="14" borderId="8" xfId="0" applyNumberFormat="1" applyFont="1" applyFill="1" applyBorder="1"/>
    <xf numFmtId="164" fontId="9" fillId="14" borderId="5" xfId="0" applyNumberFormat="1" applyFont="1" applyFill="1" applyBorder="1"/>
    <xf numFmtId="40" fontId="9" fillId="14" borderId="5" xfId="0" applyNumberFormat="1" applyFont="1" applyFill="1" applyBorder="1"/>
    <xf numFmtId="40" fontId="9" fillId="14" borderId="1" xfId="0" applyNumberFormat="1" applyFont="1" applyFill="1" applyBorder="1"/>
    <xf numFmtId="40" fontId="9" fillId="14" borderId="3" xfId="0" applyNumberFormat="1" applyFont="1" applyFill="1" applyBorder="1"/>
    <xf numFmtId="40" fontId="10" fillId="14" borderId="1" xfId="0" applyNumberFormat="1" applyFont="1" applyFill="1" applyBorder="1"/>
    <xf numFmtId="40" fontId="10" fillId="14" borderId="3" xfId="0" applyNumberFormat="1" applyFont="1" applyFill="1" applyBorder="1"/>
    <xf numFmtId="40" fontId="4" fillId="14" borderId="8" xfId="0" applyNumberFormat="1" applyFont="1" applyFill="1" applyBorder="1" applyAlignment="1">
      <alignment horizontal="right"/>
    </xf>
    <xf numFmtId="0" fontId="3" fillId="0" borderId="1" xfId="0" applyFont="1" applyBorder="1"/>
    <xf numFmtId="0" fontId="2" fillId="0" borderId="1" xfId="0" applyFont="1" applyBorder="1"/>
    <xf numFmtId="0" fontId="0" fillId="0" borderId="3" xfId="0" applyBorder="1"/>
    <xf numFmtId="0" fontId="4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1" fillId="0" borderId="3" xfId="0" applyFont="1" applyBorder="1"/>
    <xf numFmtId="0" fontId="1" fillId="0" borderId="1" xfId="0" applyFont="1" applyFill="1" applyBorder="1"/>
    <xf numFmtId="0" fontId="6" fillId="4" borderId="18" xfId="0" applyFont="1" applyFill="1" applyBorder="1" applyAlignment="1">
      <alignment wrapText="1"/>
    </xf>
    <xf numFmtId="40" fontId="6" fillId="14" borderId="5" xfId="0" applyNumberFormat="1" applyFont="1" applyFill="1" applyBorder="1" applyAlignment="1">
      <alignment wrapText="1"/>
    </xf>
    <xf numFmtId="40" fontId="9" fillId="4" borderId="18" xfId="0" applyNumberFormat="1" applyFont="1" applyFill="1" applyBorder="1"/>
    <xf numFmtId="0" fontId="6" fillId="8" borderId="2" xfId="0" applyFont="1" applyFill="1" applyBorder="1" applyAlignment="1">
      <alignment wrapText="1"/>
    </xf>
    <xf numFmtId="164" fontId="9" fillId="3" borderId="18" xfId="0" applyNumberFormat="1" applyFont="1" applyFill="1" applyBorder="1"/>
    <xf numFmtId="166" fontId="4" fillId="8" borderId="18" xfId="0" applyNumberFormat="1" applyFont="1" applyFill="1" applyBorder="1"/>
    <xf numFmtId="166" fontId="1" fillId="8" borderId="0" xfId="0" applyNumberFormat="1" applyFont="1" applyFill="1" applyBorder="1"/>
    <xf numFmtId="166" fontId="1" fillId="8" borderId="7" xfId="0" applyNumberFormat="1" applyFont="1" applyFill="1" applyBorder="1"/>
    <xf numFmtId="0" fontId="6" fillId="4" borderId="19" xfId="0" applyFont="1" applyFill="1" applyBorder="1" applyAlignment="1">
      <alignment wrapText="1"/>
    </xf>
    <xf numFmtId="0" fontId="5" fillId="4" borderId="4" xfId="0" applyFont="1" applyFill="1" applyBorder="1" applyAlignment="1">
      <alignment horizontal="center" wrapText="1"/>
    </xf>
    <xf numFmtId="40" fontId="4" fillId="4" borderId="19" xfId="0" applyNumberFormat="1" applyFont="1" applyFill="1" applyBorder="1"/>
    <xf numFmtId="40" fontId="4" fillId="4" borderId="2" xfId="0" applyNumberFormat="1" applyFont="1" applyFill="1" applyBorder="1"/>
    <xf numFmtId="40" fontId="1" fillId="4" borderId="2" xfId="0" applyNumberFormat="1" applyFont="1" applyFill="1" applyBorder="1"/>
    <xf numFmtId="40" fontId="1" fillId="4" borderId="4" xfId="0" applyNumberFormat="1" applyFont="1" applyFill="1" applyBorder="1"/>
    <xf numFmtId="166" fontId="9" fillId="14" borderId="9" xfId="0" applyNumberFormat="1" applyFont="1" applyFill="1" applyBorder="1"/>
    <xf numFmtId="166" fontId="9" fillId="14" borderId="10" xfId="0" applyNumberFormat="1" applyFont="1" applyFill="1" applyBorder="1"/>
    <xf numFmtId="166" fontId="10" fillId="14" borderId="10" xfId="0" applyNumberFormat="1" applyFont="1" applyFill="1" applyBorder="1"/>
    <xf numFmtId="166" fontId="10" fillId="14" borderId="8" xfId="0" applyNumberFormat="1" applyFont="1" applyFill="1" applyBorder="1"/>
    <xf numFmtId="40" fontId="5" fillId="14" borderId="8" xfId="0" applyNumberFormat="1" applyFont="1" applyFill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40" fontId="4" fillId="4" borderId="4" xfId="0" applyNumberFormat="1" applyFont="1" applyFill="1" applyBorder="1"/>
    <xf numFmtId="166" fontId="9" fillId="14" borderId="8" xfId="0" applyNumberFormat="1" applyFont="1" applyFill="1" applyBorder="1"/>
    <xf numFmtId="164" fontId="9" fillId="4" borderId="19" xfId="0" applyNumberFormat="1" applyFont="1" applyFill="1" applyBorder="1"/>
    <xf numFmtId="164" fontId="9" fillId="8" borderId="18" xfId="0" applyNumberFormat="1" applyFont="1" applyFill="1" applyBorder="1"/>
    <xf numFmtId="164" fontId="9" fillId="4" borderId="2" xfId="0" applyNumberFormat="1" applyFont="1" applyFill="1" applyBorder="1"/>
    <xf numFmtId="164" fontId="9" fillId="4" borderId="4" xfId="0" applyNumberFormat="1" applyFont="1" applyFill="1" applyBorder="1"/>
    <xf numFmtId="164" fontId="10" fillId="4" borderId="2" xfId="0" applyNumberFormat="1" applyFont="1" applyFill="1" applyBorder="1"/>
    <xf numFmtId="164" fontId="10" fillId="4" borderId="4" xfId="0" applyNumberFormat="1" applyFont="1" applyFill="1" applyBorder="1"/>
    <xf numFmtId="40" fontId="9" fillId="4" borderId="19" xfId="0" applyNumberFormat="1" applyFont="1" applyFill="1" applyBorder="1"/>
    <xf numFmtId="166" fontId="9" fillId="4" borderId="18" xfId="0" applyNumberFormat="1" applyFont="1" applyFill="1" applyBorder="1"/>
    <xf numFmtId="40" fontId="9" fillId="4" borderId="2" xfId="0" applyNumberFormat="1" applyFont="1" applyFill="1" applyBorder="1"/>
    <xf numFmtId="166" fontId="9" fillId="4" borderId="0" xfId="0" applyNumberFormat="1" applyFont="1" applyFill="1" applyBorder="1"/>
    <xf numFmtId="40" fontId="9" fillId="4" borderId="4" xfId="0" applyNumberFormat="1" applyFont="1" applyFill="1" applyBorder="1"/>
    <xf numFmtId="166" fontId="9" fillId="4" borderId="7" xfId="0" applyNumberFormat="1" applyFont="1" applyFill="1" applyBorder="1"/>
    <xf numFmtId="40" fontId="10" fillId="4" borderId="2" xfId="0" applyNumberFormat="1" applyFont="1" applyFill="1" applyBorder="1"/>
    <xf numFmtId="166" fontId="10" fillId="4" borderId="0" xfId="0" applyNumberFormat="1" applyFont="1" applyFill="1" applyBorder="1"/>
    <xf numFmtId="40" fontId="10" fillId="4" borderId="4" xfId="0" applyNumberFormat="1" applyFont="1" applyFill="1" applyBorder="1"/>
    <xf numFmtId="166" fontId="10" fillId="4" borderId="7" xfId="0" applyNumberFormat="1" applyFont="1" applyFill="1" applyBorder="1"/>
    <xf numFmtId="164" fontId="1" fillId="14" borderId="15" xfId="0" applyNumberFormat="1" applyFont="1" applyFill="1" applyBorder="1" applyAlignment="1">
      <alignment horizontal="right"/>
    </xf>
    <xf numFmtId="164" fontId="1" fillId="14" borderId="14" xfId="0" applyNumberFormat="1" applyFont="1" applyFill="1" applyBorder="1" applyAlignment="1">
      <alignment horizontal="right"/>
    </xf>
    <xf numFmtId="40" fontId="9" fillId="8" borderId="18" xfId="0" applyNumberFormat="1" applyFont="1" applyFill="1" applyBorder="1"/>
    <xf numFmtId="40" fontId="9" fillId="8" borderId="0" xfId="0" applyNumberFormat="1" applyFont="1" applyFill="1" applyBorder="1"/>
    <xf numFmtId="40" fontId="9" fillId="8" borderId="7" xfId="0" applyNumberFormat="1" applyFont="1" applyFill="1" applyBorder="1"/>
    <xf numFmtId="40" fontId="10" fillId="8" borderId="0" xfId="0" applyNumberFormat="1" applyFont="1" applyFill="1" applyBorder="1"/>
    <xf numFmtId="40" fontId="10" fillId="8" borderId="7" xfId="0" applyNumberFormat="1" applyFont="1" applyFill="1" applyBorder="1"/>
    <xf numFmtId="38" fontId="6" fillId="4" borderId="0" xfId="0" applyNumberFormat="1" applyFont="1" applyFill="1" applyBorder="1" applyAlignment="1">
      <alignment horizontal="right"/>
    </xf>
    <xf numFmtId="38" fontId="6" fillId="4" borderId="25" xfId="0" applyNumberFormat="1" applyFont="1" applyFill="1" applyBorder="1" applyAlignment="1">
      <alignment horizontal="right"/>
    </xf>
    <xf numFmtId="168" fontId="1" fillId="4" borderId="25" xfId="0" applyNumberFormat="1" applyFont="1" applyFill="1" applyBorder="1" applyAlignment="1">
      <alignment horizontal="right"/>
    </xf>
    <xf numFmtId="40" fontId="1" fillId="4" borderId="0" xfId="0" applyNumberFormat="1" applyFont="1" applyFill="1" applyAlignment="1">
      <alignment horizontal="right"/>
    </xf>
    <xf numFmtId="40" fontId="1" fillId="4" borderId="25" xfId="0" applyNumberFormat="1" applyFont="1" applyFill="1" applyBorder="1" applyAlignment="1">
      <alignment horizontal="right"/>
    </xf>
    <xf numFmtId="38" fontId="1" fillId="4" borderId="22" xfId="0" applyNumberFormat="1" applyFont="1" applyFill="1" applyBorder="1" applyAlignment="1">
      <alignment horizontal="right"/>
    </xf>
    <xf numFmtId="38" fontId="1" fillId="5" borderId="22" xfId="0" applyNumberFormat="1" applyFont="1" applyFill="1" applyBorder="1" applyAlignment="1">
      <alignment horizontal="right"/>
    </xf>
    <xf numFmtId="38" fontId="6" fillId="5" borderId="0" xfId="0" applyNumberFormat="1" applyFont="1" applyFill="1" applyBorder="1" applyAlignment="1">
      <alignment horizontal="right"/>
    </xf>
    <xf numFmtId="38" fontId="6" fillId="5" borderId="25" xfId="0" applyNumberFormat="1" applyFont="1" applyFill="1" applyBorder="1" applyAlignment="1">
      <alignment horizontal="right"/>
    </xf>
    <xf numFmtId="38" fontId="1" fillId="6" borderId="22" xfId="0" applyNumberFormat="1" applyFont="1" applyFill="1" applyBorder="1" applyAlignment="1">
      <alignment horizontal="right"/>
    </xf>
    <xf numFmtId="38" fontId="6" fillId="6" borderId="0" xfId="0" applyNumberFormat="1" applyFont="1" applyFill="1" applyBorder="1" applyAlignment="1">
      <alignment horizontal="right"/>
    </xf>
    <xf numFmtId="38" fontId="6" fillId="6" borderId="25" xfId="0" applyNumberFormat="1" applyFont="1" applyFill="1" applyBorder="1" applyAlignment="1">
      <alignment horizontal="right"/>
    </xf>
    <xf numFmtId="168" fontId="1" fillId="5" borderId="25" xfId="0" applyNumberFormat="1" applyFont="1" applyFill="1" applyBorder="1" applyAlignment="1">
      <alignment horizontal="right"/>
    </xf>
    <xf numFmtId="40" fontId="1" fillId="5" borderId="0" xfId="0" applyNumberFormat="1" applyFont="1" applyFill="1" applyAlignment="1">
      <alignment horizontal="right"/>
    </xf>
    <xf numFmtId="40" fontId="1" fillId="5" borderId="25" xfId="0" applyNumberFormat="1" applyFont="1" applyFill="1" applyBorder="1" applyAlignment="1">
      <alignment horizontal="right"/>
    </xf>
    <xf numFmtId="168" fontId="1" fillId="6" borderId="25" xfId="0" applyNumberFormat="1" applyFont="1" applyFill="1" applyBorder="1" applyAlignment="1">
      <alignment horizontal="right"/>
    </xf>
    <xf numFmtId="40" fontId="1" fillId="6" borderId="0" xfId="0" applyNumberFormat="1" applyFont="1" applyFill="1" applyAlignment="1">
      <alignment horizontal="right"/>
    </xf>
    <xf numFmtId="40" fontId="1" fillId="6" borderId="25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166" fontId="1" fillId="5" borderId="7" xfId="0" applyNumberFormat="1" applyFont="1" applyFill="1" applyBorder="1" applyAlignment="1">
      <alignment horizontal="right"/>
    </xf>
    <xf numFmtId="166" fontId="1" fillId="6" borderId="0" xfId="0" applyNumberFormat="1" applyFont="1" applyFill="1" applyAlignment="1">
      <alignment horizontal="right"/>
    </xf>
    <xf numFmtId="166" fontId="1" fillId="6" borderId="7" xfId="0" applyNumberFormat="1" applyFont="1" applyFill="1" applyBorder="1" applyAlignment="1">
      <alignment horizontal="right"/>
    </xf>
    <xf numFmtId="38" fontId="1" fillId="4" borderId="18" xfId="0" applyNumberFormat="1" applyFont="1" applyFill="1" applyBorder="1" applyAlignment="1">
      <alignment horizontal="right"/>
    </xf>
    <xf numFmtId="38" fontId="1" fillId="5" borderId="18" xfId="0" applyNumberFormat="1" applyFont="1" applyFill="1" applyBorder="1" applyAlignment="1">
      <alignment horizontal="right"/>
    </xf>
    <xf numFmtId="38" fontId="1" fillId="6" borderId="18" xfId="0" applyNumberFormat="1" applyFont="1" applyFill="1" applyBorder="1" applyAlignment="1">
      <alignment horizontal="right"/>
    </xf>
    <xf numFmtId="40" fontId="1" fillId="4" borderId="18" xfId="0" applyNumberFormat="1" applyFont="1" applyFill="1" applyBorder="1" applyAlignment="1">
      <alignment horizontal="right"/>
    </xf>
    <xf numFmtId="2" fontId="1" fillId="0" borderId="0" xfId="0" applyNumberFormat="1" applyFont="1" applyBorder="1"/>
    <xf numFmtId="2" fontId="1" fillId="3" borderId="0" xfId="0" applyNumberFormat="1" applyFont="1" applyFill="1" applyBorder="1" applyAlignment="1">
      <alignment horizontal="right"/>
    </xf>
    <xf numFmtId="2" fontId="1" fillId="3" borderId="0" xfId="0" applyNumberFormat="1" applyFont="1" applyFill="1" applyBorder="1"/>
    <xf numFmtId="2" fontId="1" fillId="4" borderId="1" xfId="0" applyNumberFormat="1" applyFont="1" applyFill="1" applyBorder="1"/>
    <xf numFmtId="2" fontId="1" fillId="4" borderId="0" xfId="0" applyNumberFormat="1" applyFont="1" applyFill="1" applyBorder="1"/>
    <xf numFmtId="2" fontId="0" fillId="4" borderId="1" xfId="0" applyNumberFormat="1" applyFill="1" applyBorder="1"/>
    <xf numFmtId="2" fontId="1" fillId="14" borderId="1" xfId="0" applyNumberFormat="1" applyFont="1" applyFill="1" applyBorder="1"/>
    <xf numFmtId="2" fontId="0" fillId="8" borderId="1" xfId="0" applyNumberFormat="1" applyFill="1" applyBorder="1"/>
    <xf numFmtId="2" fontId="0" fillId="0" borderId="0" xfId="0" applyNumberFormat="1" applyBorder="1"/>
    <xf numFmtId="0" fontId="19" fillId="0" borderId="0" xfId="0" applyFont="1"/>
    <xf numFmtId="164" fontId="19" fillId="14" borderId="10" xfId="0" applyNumberFormat="1" applyFont="1" applyFill="1" applyBorder="1"/>
    <xf numFmtId="164" fontId="19" fillId="3" borderId="0" xfId="0" applyNumberFormat="1" applyFont="1" applyFill="1" applyBorder="1"/>
    <xf numFmtId="164" fontId="19" fillId="4" borderId="1" xfId="0" applyNumberFormat="1" applyFont="1" applyFill="1" applyBorder="1"/>
    <xf numFmtId="164" fontId="19" fillId="4" borderId="0" xfId="0" applyNumberFormat="1" applyFont="1" applyFill="1" applyBorder="1"/>
    <xf numFmtId="164" fontId="19" fillId="4" borderId="0" xfId="0" applyNumberFormat="1" applyFont="1" applyFill="1"/>
    <xf numFmtId="164" fontId="19" fillId="8" borderId="1" xfId="0" applyNumberFormat="1" applyFont="1" applyFill="1" applyBorder="1"/>
    <xf numFmtId="164" fontId="19" fillId="8" borderId="2" xfId="0" applyNumberFormat="1" applyFont="1" applyFill="1" applyBorder="1"/>
    <xf numFmtId="0" fontId="20" fillId="0" borderId="0" xfId="0" applyFont="1"/>
    <xf numFmtId="40" fontId="19" fillId="14" borderId="10" xfId="0" applyNumberFormat="1" applyFont="1" applyFill="1" applyBorder="1"/>
    <xf numFmtId="40" fontId="19" fillId="3" borderId="0" xfId="0" applyNumberFormat="1" applyFont="1" applyFill="1" applyBorder="1"/>
    <xf numFmtId="40" fontId="19" fillId="14" borderId="10" xfId="0" applyNumberFormat="1" applyFont="1" applyFill="1" applyBorder="1" applyAlignment="1">
      <alignment horizontal="right"/>
    </xf>
    <xf numFmtId="40" fontId="19" fillId="4" borderId="1" xfId="0" applyNumberFormat="1" applyFont="1" applyFill="1" applyBorder="1"/>
    <xf numFmtId="40" fontId="19" fillId="4" borderId="2" xfId="0" applyNumberFormat="1" applyFont="1" applyFill="1" applyBorder="1"/>
    <xf numFmtId="40" fontId="19" fillId="4" borderId="0" xfId="0" applyNumberFormat="1" applyFont="1" applyFill="1" applyBorder="1"/>
    <xf numFmtId="164" fontId="19" fillId="4" borderId="2" xfId="0" applyNumberFormat="1" applyFont="1" applyFill="1" applyBorder="1"/>
    <xf numFmtId="166" fontId="19" fillId="8" borderId="0" xfId="0" applyNumberFormat="1" applyFont="1" applyFill="1" applyBorder="1"/>
    <xf numFmtId="164" fontId="19" fillId="0" borderId="0" xfId="0" applyNumberFormat="1" applyFont="1"/>
    <xf numFmtId="164" fontId="19" fillId="14" borderId="10" xfId="0" applyNumberFormat="1" applyFont="1" applyFill="1" applyBorder="1" applyAlignment="1">
      <alignment horizontal="right"/>
    </xf>
    <xf numFmtId="164" fontId="19" fillId="8" borderId="0" xfId="0" applyNumberFormat="1" applyFont="1" applyFill="1" applyBorder="1"/>
    <xf numFmtId="40" fontId="19" fillId="3" borderId="0" xfId="0" applyNumberFormat="1" applyFont="1" applyFill="1" applyBorder="1" applyAlignment="1">
      <alignment horizontal="right"/>
    </xf>
    <xf numFmtId="2" fontId="19" fillId="14" borderId="10" xfId="0" applyNumberFormat="1" applyFont="1" applyFill="1" applyBorder="1"/>
    <xf numFmtId="166" fontId="19" fillId="4" borderId="1" xfId="0" applyNumberFormat="1" applyFont="1" applyFill="1" applyBorder="1"/>
    <xf numFmtId="166" fontId="19" fillId="8" borderId="1" xfId="0" applyNumberFormat="1" applyFont="1" applyFill="1" applyBorder="1"/>
    <xf numFmtId="164" fontId="19" fillId="3" borderId="0" xfId="0" applyNumberFormat="1" applyFont="1" applyFill="1" applyBorder="1" applyAlignment="1">
      <alignment horizontal="right"/>
    </xf>
    <xf numFmtId="40" fontId="19" fillId="14" borderId="1" xfId="0" applyNumberFormat="1" applyFont="1" applyFill="1" applyBorder="1"/>
    <xf numFmtId="164" fontId="19" fillId="14" borderId="1" xfId="0" applyNumberFormat="1" applyFont="1" applyFill="1" applyBorder="1"/>
    <xf numFmtId="164" fontId="1" fillId="14" borderId="15" xfId="0" applyNumberFormat="1" applyFont="1" applyFill="1" applyBorder="1"/>
    <xf numFmtId="2" fontId="19" fillId="0" borderId="7" xfId="0" applyNumberFormat="1" applyFont="1" applyBorder="1"/>
    <xf numFmtId="164" fontId="19" fillId="14" borderId="8" xfId="0" applyNumberFormat="1" applyFont="1" applyFill="1" applyBorder="1"/>
    <xf numFmtId="164" fontId="19" fillId="3" borderId="7" xfId="0" applyNumberFormat="1" applyFont="1" applyFill="1" applyBorder="1" applyAlignment="1">
      <alignment horizontal="right"/>
    </xf>
    <xf numFmtId="164" fontId="19" fillId="3" borderId="7" xfId="0" applyNumberFormat="1" applyFont="1" applyFill="1" applyBorder="1"/>
    <xf numFmtId="164" fontId="19" fillId="4" borderId="3" xfId="0" applyNumberFormat="1" applyFont="1" applyFill="1" applyBorder="1"/>
    <xf numFmtId="164" fontId="19" fillId="4" borderId="7" xfId="0" applyNumberFormat="1" applyFont="1" applyFill="1" applyBorder="1"/>
    <xf numFmtId="164" fontId="19" fillId="8" borderId="3" xfId="0" applyNumberFormat="1" applyFont="1" applyFill="1" applyBorder="1"/>
    <xf numFmtId="164" fontId="19" fillId="8" borderId="4" xfId="0" applyNumberFormat="1" applyFont="1" applyFill="1" applyBorder="1"/>
    <xf numFmtId="2" fontId="19" fillId="0" borderId="0" xfId="0" applyNumberFormat="1" applyFont="1" applyBorder="1"/>
    <xf numFmtId="2" fontId="19" fillId="14" borderId="8" xfId="0" applyNumberFormat="1" applyFont="1" applyFill="1" applyBorder="1"/>
    <xf numFmtId="2" fontId="19" fillId="3" borderId="7" xfId="0" applyNumberFormat="1" applyFont="1" applyFill="1" applyBorder="1" applyAlignment="1">
      <alignment horizontal="right"/>
    </xf>
    <xf numFmtId="2" fontId="19" fillId="3" borderId="7" xfId="0" applyNumberFormat="1" applyFont="1" applyFill="1" applyBorder="1"/>
    <xf numFmtId="2" fontId="19" fillId="4" borderId="3" xfId="0" applyNumberFormat="1" applyFont="1" applyFill="1" applyBorder="1"/>
    <xf numFmtId="2" fontId="19" fillId="4" borderId="7" xfId="0" applyNumberFormat="1" applyFont="1" applyFill="1" applyBorder="1"/>
    <xf numFmtId="2" fontId="19" fillId="8" borderId="3" xfId="0" applyNumberFormat="1" applyFont="1" applyFill="1" applyBorder="1"/>
    <xf numFmtId="40" fontId="19" fillId="14" borderId="8" xfId="0" applyNumberFormat="1" applyFont="1" applyFill="1" applyBorder="1"/>
    <xf numFmtId="40" fontId="19" fillId="3" borderId="7" xfId="0" applyNumberFormat="1" applyFont="1" applyFill="1" applyBorder="1" applyAlignment="1">
      <alignment horizontal="right"/>
    </xf>
    <xf numFmtId="40" fontId="19" fillId="4" borderId="3" xfId="0" applyNumberFormat="1" applyFont="1" applyFill="1" applyBorder="1"/>
    <xf numFmtId="0" fontId="19" fillId="0" borderId="8" xfId="0" applyFont="1" applyBorder="1"/>
    <xf numFmtId="40" fontId="19" fillId="3" borderId="7" xfId="0" applyNumberFormat="1" applyFont="1" applyFill="1" applyBorder="1"/>
    <xf numFmtId="40" fontId="19" fillId="4" borderId="4" xfId="0" applyNumberFormat="1" applyFont="1" applyFill="1" applyBorder="1"/>
    <xf numFmtId="40" fontId="19" fillId="4" borderId="7" xfId="0" applyNumberFormat="1" applyFont="1" applyFill="1" applyBorder="1"/>
    <xf numFmtId="164" fontId="19" fillId="4" borderId="4" xfId="0" applyNumberFormat="1" applyFont="1" applyFill="1" applyBorder="1"/>
    <xf numFmtId="166" fontId="19" fillId="8" borderId="7" xfId="0" applyNumberFormat="1" applyFont="1" applyFill="1" applyBorder="1"/>
    <xf numFmtId="0" fontId="19" fillId="0" borderId="0" xfId="0" applyFont="1" applyBorder="1"/>
    <xf numFmtId="166" fontId="19" fillId="4" borderId="7" xfId="0" applyNumberFormat="1" applyFont="1" applyFill="1" applyBorder="1"/>
    <xf numFmtId="166" fontId="19" fillId="14" borderId="8" xfId="0" applyNumberFormat="1" applyFont="1" applyFill="1" applyBorder="1"/>
    <xf numFmtId="40" fontId="19" fillId="8" borderId="7" xfId="0" applyNumberFormat="1" applyFont="1" applyFill="1" applyBorder="1"/>
    <xf numFmtId="164" fontId="19" fillId="8" borderId="7" xfId="0" applyNumberFormat="1" applyFont="1" applyFill="1" applyBorder="1"/>
    <xf numFmtId="0" fontId="21" fillId="0" borderId="0" xfId="0" applyFont="1"/>
    <xf numFmtId="164" fontId="19" fillId="0" borderId="10" xfId="0" applyNumberFormat="1" applyFont="1" applyBorder="1" applyAlignment="1">
      <alignment horizontal="center"/>
    </xf>
    <xf numFmtId="38" fontId="1" fillId="8" borderId="1" xfId="0" applyNumberFormat="1" applyFont="1" applyFill="1" applyBorder="1" applyAlignment="1">
      <alignment horizontal="right"/>
    </xf>
    <xf numFmtId="167" fontId="1" fillId="8" borderId="1" xfId="0" applyNumberFormat="1" applyFont="1" applyFill="1" applyBorder="1" applyAlignment="1">
      <alignment horizontal="right"/>
    </xf>
    <xf numFmtId="168" fontId="1" fillId="8" borderId="27" xfId="0" applyNumberFormat="1" applyFont="1" applyFill="1" applyBorder="1" applyAlignment="1">
      <alignment horizontal="right"/>
    </xf>
    <xf numFmtId="38" fontId="1" fillId="8" borderId="24" xfId="0" applyNumberFormat="1" applyFont="1" applyFill="1" applyBorder="1" applyAlignment="1">
      <alignment horizontal="right"/>
    </xf>
    <xf numFmtId="38" fontId="6" fillId="8" borderId="1" xfId="0" applyNumberFormat="1" applyFont="1" applyFill="1" applyBorder="1" applyAlignment="1">
      <alignment horizontal="right"/>
    </xf>
    <xf numFmtId="38" fontId="6" fillId="8" borderId="27" xfId="0" applyNumberFormat="1" applyFont="1" applyFill="1" applyBorder="1" applyAlignment="1">
      <alignment horizontal="right"/>
    </xf>
    <xf numFmtId="38" fontId="1" fillId="8" borderId="30" xfId="0" applyNumberFormat="1" applyFont="1" applyFill="1" applyBorder="1" applyAlignment="1">
      <alignment horizontal="right"/>
    </xf>
    <xf numFmtId="40" fontId="1" fillId="8" borderId="1" xfId="0" applyNumberFormat="1" applyFont="1" applyFill="1" applyBorder="1" applyAlignment="1">
      <alignment horizontal="right"/>
    </xf>
    <xf numFmtId="40" fontId="1" fillId="8" borderId="27" xfId="0" applyNumberFormat="1" applyFont="1" applyFill="1" applyBorder="1" applyAlignment="1">
      <alignment horizontal="right"/>
    </xf>
    <xf numFmtId="40" fontId="1" fillId="8" borderId="3" xfId="0" applyNumberFormat="1" applyFont="1" applyFill="1" applyBorder="1" applyAlignment="1">
      <alignment horizontal="right"/>
    </xf>
    <xf numFmtId="40" fontId="0" fillId="8" borderId="20" xfId="0" applyNumberFormat="1" applyFill="1" applyBorder="1" applyAlignment="1">
      <alignment horizontal="right"/>
    </xf>
    <xf numFmtId="38" fontId="0" fillId="8" borderId="5" xfId="0" applyNumberFormat="1" applyFill="1" applyBorder="1" applyAlignment="1">
      <alignment horizontal="right"/>
    </xf>
    <xf numFmtId="38" fontId="1" fillId="8" borderId="3" xfId="0" applyNumberFormat="1" applyFont="1" applyFill="1" applyBorder="1" applyAlignment="1">
      <alignment horizontal="right"/>
    </xf>
    <xf numFmtId="38" fontId="0" fillId="8" borderId="1" xfId="0" applyNumberFormat="1" applyFill="1" applyBorder="1" applyAlignment="1">
      <alignment horizontal="right"/>
    </xf>
    <xf numFmtId="165" fontId="8" fillId="0" borderId="7" xfId="0" applyNumberFormat="1" applyFont="1" applyFill="1" applyBorder="1" applyAlignment="1">
      <alignment horizontal="right"/>
    </xf>
    <xf numFmtId="166" fontId="0" fillId="8" borderId="1" xfId="0" applyNumberFormat="1" applyFill="1" applyBorder="1" applyAlignment="1">
      <alignment horizontal="right"/>
    </xf>
    <xf numFmtId="166" fontId="1" fillId="8" borderId="3" xfId="0" applyNumberFormat="1" applyFont="1" applyFill="1" applyBorder="1" applyAlignment="1">
      <alignment horizontal="right"/>
    </xf>
    <xf numFmtId="166" fontId="0" fillId="8" borderId="5" xfId="0" applyNumberFormat="1" applyFill="1" applyBorder="1" applyAlignment="1">
      <alignment horizontal="right"/>
    </xf>
    <xf numFmtId="167" fontId="1" fillId="4" borderId="0" xfId="0" applyNumberFormat="1" applyFont="1" applyFill="1" applyBorder="1" applyAlignment="1">
      <alignment horizontal="right"/>
    </xf>
    <xf numFmtId="164" fontId="10" fillId="3" borderId="3" xfId="0" applyNumberFormat="1" applyFont="1" applyFill="1" applyBorder="1"/>
    <xf numFmtId="38" fontId="0" fillId="12" borderId="18" xfId="0" applyNumberFormat="1" applyFill="1" applyBorder="1"/>
    <xf numFmtId="0" fontId="1" fillId="0" borderId="5" xfId="0" applyFont="1" applyBorder="1"/>
    <xf numFmtId="164" fontId="6" fillId="3" borderId="19" xfId="0" applyNumberFormat="1" applyFont="1" applyFill="1" applyBorder="1" applyAlignment="1">
      <alignment wrapText="1"/>
    </xf>
    <xf numFmtId="164" fontId="5" fillId="3" borderId="4" xfId="0" applyNumberFormat="1" applyFont="1" applyFill="1" applyBorder="1" applyAlignment="1">
      <alignment horizontal="center" wrapText="1"/>
    </xf>
    <xf numFmtId="164" fontId="6" fillId="8" borderId="0" xfId="0" applyNumberFormat="1" applyFont="1" applyFill="1" applyAlignment="1">
      <alignment wrapText="1"/>
    </xf>
    <xf numFmtId="164" fontId="5" fillId="8" borderId="7" xfId="0" applyNumberFormat="1" applyFont="1" applyFill="1" applyBorder="1" applyAlignment="1">
      <alignment horizontal="center" wrapText="1"/>
    </xf>
    <xf numFmtId="164" fontId="6" fillId="8" borderId="19" xfId="0" applyNumberFormat="1" applyFont="1" applyFill="1" applyBorder="1" applyAlignment="1">
      <alignment wrapText="1"/>
    </xf>
    <xf numFmtId="164" fontId="5" fillId="8" borderId="4" xfId="0" applyNumberFormat="1" applyFont="1" applyFill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164" fontId="19" fillId="0" borderId="2" xfId="0" applyNumberFormat="1" applyFont="1" applyBorder="1" applyAlignment="1">
      <alignment horizontal="center"/>
    </xf>
    <xf numFmtId="164" fontId="21" fillId="0" borderId="0" xfId="0" applyNumberFormat="1" applyFont="1"/>
    <xf numFmtId="0" fontId="22" fillId="0" borderId="0" xfId="0" applyFont="1"/>
    <xf numFmtId="164" fontId="22" fillId="14" borderId="10" xfId="0" applyNumberFormat="1" applyFont="1" applyFill="1" applyBorder="1"/>
    <xf numFmtId="164" fontId="22" fillId="3" borderId="0" xfId="0" applyNumberFormat="1" applyFont="1" applyFill="1" applyBorder="1"/>
    <xf numFmtId="164" fontId="22" fillId="4" borderId="1" xfId="0" applyNumberFormat="1" applyFont="1" applyFill="1" applyBorder="1"/>
    <xf numFmtId="164" fontId="22" fillId="4" borderId="0" xfId="0" applyNumberFormat="1" applyFont="1" applyFill="1" applyBorder="1"/>
    <xf numFmtId="164" fontId="22" fillId="8" borderId="1" xfId="0" applyNumberFormat="1" applyFont="1" applyFill="1" applyBorder="1"/>
    <xf numFmtId="164" fontId="22" fillId="8" borderId="2" xfId="0" applyNumberFormat="1" applyFont="1" applyFill="1" applyBorder="1"/>
    <xf numFmtId="0" fontId="22" fillId="0" borderId="8" xfId="0" applyFont="1" applyBorder="1"/>
    <xf numFmtId="164" fontId="22" fillId="14" borderId="8" xfId="0" applyNumberFormat="1" applyFont="1" applyFill="1" applyBorder="1"/>
    <xf numFmtId="164" fontId="22" fillId="3" borderId="7" xfId="0" applyNumberFormat="1" applyFont="1" applyFill="1" applyBorder="1"/>
    <xf numFmtId="164" fontId="22" fillId="4" borderId="3" xfId="0" applyNumberFormat="1" applyFont="1" applyFill="1" applyBorder="1"/>
    <xf numFmtId="164" fontId="22" fillId="4" borderId="7" xfId="0" applyNumberFormat="1" applyFont="1" applyFill="1" applyBorder="1"/>
    <xf numFmtId="164" fontId="22" fillId="14" borderId="3" xfId="0" applyNumberFormat="1" applyFont="1" applyFill="1" applyBorder="1"/>
    <xf numFmtId="164" fontId="22" fillId="8" borderId="3" xfId="0" applyNumberFormat="1" applyFont="1" applyFill="1" applyBorder="1"/>
    <xf numFmtId="164" fontId="22" fillId="8" borderId="4" xfId="0" applyNumberFormat="1" applyFont="1" applyFill="1" applyBorder="1"/>
    <xf numFmtId="40" fontId="22" fillId="14" borderId="10" xfId="0" applyNumberFormat="1" applyFont="1" applyFill="1" applyBorder="1"/>
    <xf numFmtId="40" fontId="22" fillId="3" borderId="0" xfId="0" applyNumberFormat="1" applyFont="1" applyFill="1" applyBorder="1" applyAlignment="1">
      <alignment horizontal="right"/>
    </xf>
    <xf numFmtId="40" fontId="22" fillId="3" borderId="0" xfId="0" applyNumberFormat="1" applyFont="1" applyFill="1" applyBorder="1"/>
    <xf numFmtId="40" fontId="22" fillId="14" borderId="10" xfId="0" applyNumberFormat="1" applyFont="1" applyFill="1" applyBorder="1" applyAlignment="1">
      <alignment horizontal="right"/>
    </xf>
    <xf numFmtId="40" fontId="22" fillId="4" borderId="1" xfId="0" applyNumberFormat="1" applyFont="1" applyFill="1" applyBorder="1"/>
    <xf numFmtId="40" fontId="22" fillId="4" borderId="0" xfId="0" applyNumberFormat="1" applyFont="1" applyFill="1" applyBorder="1"/>
    <xf numFmtId="166" fontId="22" fillId="8" borderId="1" xfId="0" applyNumberFormat="1" applyFont="1" applyFill="1" applyBorder="1"/>
    <xf numFmtId="164" fontId="22" fillId="3" borderId="0" xfId="0" applyNumberFormat="1" applyFont="1" applyFill="1" applyBorder="1" applyAlignment="1">
      <alignment horizontal="right"/>
    </xf>
    <xf numFmtId="164" fontId="22" fillId="14" borderId="10" xfId="0" applyNumberFormat="1" applyFont="1" applyFill="1" applyBorder="1" applyAlignment="1">
      <alignment horizontal="right"/>
    </xf>
    <xf numFmtId="40" fontId="22" fillId="14" borderId="8" xfId="0" applyNumberFormat="1" applyFont="1" applyFill="1" applyBorder="1"/>
    <xf numFmtId="40" fontId="22" fillId="3" borderId="3" xfId="0" applyNumberFormat="1" applyFont="1" applyFill="1" applyBorder="1"/>
    <xf numFmtId="40" fontId="22" fillId="3" borderId="7" xfId="0" applyNumberFormat="1" applyFont="1" applyFill="1" applyBorder="1"/>
    <xf numFmtId="40" fontId="22" fillId="4" borderId="3" xfId="0" applyNumberFormat="1" applyFont="1" applyFill="1" applyBorder="1"/>
    <xf numFmtId="40" fontId="22" fillId="4" borderId="7" xfId="0" applyNumberFormat="1" applyFont="1" applyFill="1" applyBorder="1"/>
    <xf numFmtId="166" fontId="22" fillId="8" borderId="3" xfId="0" applyNumberFormat="1" applyFont="1" applyFill="1" applyBorder="1"/>
    <xf numFmtId="0" fontId="22" fillId="0" borderId="10" xfId="0" applyFont="1" applyBorder="1" applyAlignment="1">
      <alignment horizontal="center"/>
    </xf>
    <xf numFmtId="40" fontId="22" fillId="14" borderId="1" xfId="0" applyNumberFormat="1" applyFont="1" applyFill="1" applyBorder="1"/>
    <xf numFmtId="164" fontId="22" fillId="0" borderId="10" xfId="0" applyNumberFormat="1" applyFont="1" applyBorder="1" applyAlignment="1">
      <alignment horizontal="center"/>
    </xf>
    <xf numFmtId="164" fontId="22" fillId="14" borderId="1" xfId="0" applyNumberFormat="1" applyFont="1" applyFill="1" applyBorder="1"/>
    <xf numFmtId="166" fontId="1" fillId="5" borderId="0" xfId="0" applyNumberFormat="1" applyFont="1" applyFill="1" applyBorder="1" applyAlignment="1">
      <alignment horizontal="right"/>
    </xf>
    <xf numFmtId="166" fontId="1" fillId="6" borderId="0" xfId="0" applyNumberFormat="1" applyFont="1" applyFill="1" applyBorder="1" applyAlignment="1">
      <alignment horizontal="right"/>
    </xf>
    <xf numFmtId="0" fontId="5" fillId="15" borderId="3" xfId="0" applyFont="1" applyFill="1" applyBorder="1" applyAlignment="1">
      <alignment horizontal="center" wrapText="1"/>
    </xf>
    <xf numFmtId="0" fontId="5" fillId="16" borderId="7" xfId="0" applyFont="1" applyFill="1" applyBorder="1" applyAlignment="1">
      <alignment horizontal="center" wrapText="1"/>
    </xf>
    <xf numFmtId="0" fontId="5" fillId="17" borderId="7" xfId="0" applyFont="1" applyFill="1" applyBorder="1" applyAlignment="1">
      <alignment horizontal="center" wrapText="1"/>
    </xf>
    <xf numFmtId="0" fontId="5" fillId="18" borderId="7" xfId="0" applyFont="1" applyFill="1" applyBorder="1" applyAlignment="1">
      <alignment horizontal="center" wrapText="1"/>
    </xf>
    <xf numFmtId="0" fontId="5" fillId="19" borderId="3" xfId="0" applyFont="1" applyFill="1" applyBorder="1" applyAlignment="1">
      <alignment horizontal="center" wrapText="1"/>
    </xf>
    <xf numFmtId="0" fontId="5" fillId="19" borderId="7" xfId="0" applyFont="1" applyFill="1" applyBorder="1" applyAlignment="1">
      <alignment horizontal="center" wrapText="1"/>
    </xf>
    <xf numFmtId="38" fontId="1" fillId="14" borderId="8" xfId="0" applyNumberFormat="1" applyFont="1" applyFill="1" applyBorder="1"/>
    <xf numFmtId="38" fontId="0" fillId="15" borderId="1" xfId="0" applyNumberFormat="1" applyFill="1" applyBorder="1"/>
    <xf numFmtId="38" fontId="0" fillId="16" borderId="0" xfId="0" applyNumberFormat="1" applyFill="1"/>
    <xf numFmtId="164" fontId="0" fillId="17" borderId="0" xfId="0" applyNumberFormat="1" applyFill="1"/>
    <xf numFmtId="38" fontId="0" fillId="8" borderId="1" xfId="0" applyNumberFormat="1" applyFill="1" applyBorder="1"/>
    <xf numFmtId="164" fontId="0" fillId="18" borderId="0" xfId="0" applyNumberFormat="1" applyFill="1"/>
    <xf numFmtId="38" fontId="0" fillId="19" borderId="1" xfId="0" applyNumberFormat="1" applyFill="1" applyBorder="1"/>
    <xf numFmtId="38" fontId="0" fillId="19" borderId="0" xfId="0" applyNumberFormat="1" applyFill="1"/>
    <xf numFmtId="164" fontId="0" fillId="19" borderId="0" xfId="0" applyNumberFormat="1" applyFill="1"/>
    <xf numFmtId="38" fontId="1" fillId="4" borderId="0" xfId="0" applyNumberFormat="1" applyFont="1" applyFill="1" applyAlignment="1">
      <alignment horizontal="center"/>
    </xf>
    <xf numFmtId="38" fontId="1" fillId="5" borderId="0" xfId="0" applyNumberFormat="1" applyFont="1" applyFill="1" applyAlignment="1">
      <alignment horizontal="center"/>
    </xf>
    <xf numFmtId="38" fontId="1" fillId="6" borderId="0" xfId="0" applyNumberFormat="1" applyFont="1" applyFill="1" applyAlignment="1">
      <alignment horizontal="center"/>
    </xf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38" fontId="0" fillId="5" borderId="0" xfId="0" applyNumberFormat="1" applyFill="1" applyAlignment="1">
      <alignment horizontal="center"/>
    </xf>
    <xf numFmtId="38" fontId="0" fillId="6" borderId="0" xfId="0" applyNumberFormat="1" applyFill="1" applyAlignment="1">
      <alignment horizontal="center"/>
    </xf>
    <xf numFmtId="38" fontId="0" fillId="15" borderId="3" xfId="0" applyNumberFormat="1" applyFill="1" applyBorder="1"/>
    <xf numFmtId="38" fontId="0" fillId="16" borderId="7" xfId="0" applyNumberFormat="1" applyFill="1" applyBorder="1"/>
    <xf numFmtId="164" fontId="0" fillId="17" borderId="7" xfId="0" applyNumberFormat="1" applyFill="1" applyBorder="1"/>
    <xf numFmtId="38" fontId="0" fillId="8" borderId="3" xfId="0" applyNumberFormat="1" applyFill="1" applyBorder="1"/>
    <xf numFmtId="164" fontId="0" fillId="18" borderId="7" xfId="0" applyNumberFormat="1" applyFill="1" applyBorder="1"/>
    <xf numFmtId="38" fontId="0" fillId="19" borderId="3" xfId="0" applyNumberFormat="1" applyFill="1" applyBorder="1"/>
    <xf numFmtId="38" fontId="0" fillId="19" borderId="7" xfId="0" applyNumberFormat="1" applyFill="1" applyBorder="1"/>
    <xf numFmtId="164" fontId="0" fillId="19" borderId="7" xfId="0" applyNumberFormat="1" applyFill="1" applyBorder="1"/>
    <xf numFmtId="40" fontId="1" fillId="8" borderId="3" xfId="0" applyNumberFormat="1" applyFont="1" applyFill="1" applyBorder="1"/>
    <xf numFmtId="38" fontId="0" fillId="12" borderId="4" xfId="0" applyNumberFormat="1" applyFill="1" applyBorder="1"/>
    <xf numFmtId="0" fontId="0" fillId="20" borderId="0" xfId="0" applyFill="1"/>
    <xf numFmtId="0" fontId="5" fillId="10" borderId="4" xfId="0" applyFont="1" applyFill="1" applyBorder="1" applyAlignment="1">
      <alignment horizontal="center" wrapText="1"/>
    </xf>
    <xf numFmtId="169" fontId="1" fillId="14" borderId="8" xfId="0" applyNumberFormat="1" applyFont="1" applyFill="1" applyBorder="1"/>
    <xf numFmtId="169" fontId="0" fillId="15" borderId="1" xfId="0" applyNumberFormat="1" applyFill="1" applyBorder="1"/>
    <xf numFmtId="164" fontId="0" fillId="10" borderId="2" xfId="0" applyNumberFormat="1" applyFill="1" applyBorder="1"/>
    <xf numFmtId="38" fontId="0" fillId="4" borderId="0" xfId="0" applyNumberFormat="1" applyFill="1" applyAlignment="1"/>
    <xf numFmtId="164" fontId="0" fillId="4" borderId="0" xfId="0" applyNumberFormat="1" applyFill="1" applyAlignment="1"/>
    <xf numFmtId="38" fontId="0" fillId="5" borderId="0" xfId="0" applyNumberFormat="1" applyFill="1" applyAlignment="1"/>
    <xf numFmtId="38" fontId="0" fillId="6" borderId="0" xfId="0" applyNumberFormat="1" applyFill="1" applyAlignment="1"/>
    <xf numFmtId="169" fontId="0" fillId="15" borderId="3" xfId="0" applyNumberFormat="1" applyFill="1" applyBorder="1"/>
    <xf numFmtId="164" fontId="0" fillId="10" borderId="4" xfId="0" applyNumberFormat="1" applyFill="1" applyBorder="1"/>
    <xf numFmtId="0" fontId="4" fillId="0" borderId="7" xfId="0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6" fillId="3" borderId="3" xfId="0" applyFont="1" applyFill="1" applyBorder="1" applyAlignment="1">
      <alignment horizontal="center" wrapText="1"/>
    </xf>
    <xf numFmtId="0" fontId="6" fillId="4" borderId="20" xfId="0" applyFont="1" applyFill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15" borderId="3" xfId="0" applyFont="1" applyFill="1" applyBorder="1" applyAlignment="1">
      <alignment horizontal="center" wrapText="1"/>
    </xf>
    <xf numFmtId="0" fontId="6" fillId="16" borderId="7" xfId="0" applyFont="1" applyFill="1" applyBorder="1" applyAlignment="1">
      <alignment horizontal="center" wrapText="1"/>
    </xf>
    <xf numFmtId="0" fontId="6" fillId="17" borderId="7" xfId="0" applyFont="1" applyFill="1" applyBorder="1" applyAlignment="1">
      <alignment horizontal="center" wrapText="1"/>
    </xf>
    <xf numFmtId="0" fontId="6" fillId="8" borderId="3" xfId="0" applyFont="1" applyFill="1" applyBorder="1" applyAlignment="1">
      <alignment horizontal="center" wrapText="1"/>
    </xf>
    <xf numFmtId="0" fontId="6" fillId="9" borderId="7" xfId="0" applyFont="1" applyFill="1" applyBorder="1" applyAlignment="1">
      <alignment horizontal="center" wrapText="1"/>
    </xf>
    <xf numFmtId="0" fontId="6" fillId="18" borderId="7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10" borderId="7" xfId="0" applyFont="1" applyFill="1" applyBorder="1" applyAlignment="1">
      <alignment horizontal="center" wrapText="1"/>
    </xf>
    <xf numFmtId="0" fontId="6" fillId="19" borderId="3" xfId="0" applyFont="1" applyFill="1" applyBorder="1" applyAlignment="1">
      <alignment horizontal="center" wrapText="1"/>
    </xf>
    <xf numFmtId="0" fontId="6" fillId="19" borderId="7" xfId="0" applyFont="1" applyFill="1" applyBorder="1" applyAlignment="1">
      <alignment horizontal="center" wrapText="1"/>
    </xf>
    <xf numFmtId="0" fontId="6" fillId="4" borderId="17" xfId="0" applyFont="1" applyFill="1" applyBorder="1" applyAlignment="1">
      <alignment horizontal="center" wrapText="1"/>
    </xf>
    <xf numFmtId="0" fontId="6" fillId="5" borderId="17" xfId="0" applyFont="1" applyFill="1" applyBorder="1" applyAlignment="1">
      <alignment horizontal="center" wrapText="1"/>
    </xf>
    <xf numFmtId="0" fontId="6" fillId="6" borderId="17" xfId="0" applyFont="1" applyFill="1" applyBorder="1" applyAlignment="1">
      <alignment horizontal="center" wrapText="1"/>
    </xf>
    <xf numFmtId="0" fontId="6" fillId="15" borderId="20" xfId="0" applyFont="1" applyFill="1" applyBorder="1" applyAlignment="1">
      <alignment horizontal="center" wrapText="1"/>
    </xf>
    <xf numFmtId="0" fontId="6" fillId="16" borderId="17" xfId="0" applyFont="1" applyFill="1" applyBorder="1" applyAlignment="1">
      <alignment horizontal="center" wrapText="1"/>
    </xf>
    <xf numFmtId="0" fontId="6" fillId="17" borderId="17" xfId="0" applyFont="1" applyFill="1" applyBorder="1" applyAlignment="1">
      <alignment horizontal="center" wrapText="1"/>
    </xf>
    <xf numFmtId="0" fontId="6" fillId="8" borderId="20" xfId="0" applyFont="1" applyFill="1" applyBorder="1" applyAlignment="1">
      <alignment horizontal="center" wrapText="1"/>
    </xf>
    <xf numFmtId="0" fontId="6" fillId="9" borderId="17" xfId="0" applyFont="1" applyFill="1" applyBorder="1" applyAlignment="1">
      <alignment horizontal="center" wrapText="1"/>
    </xf>
    <xf numFmtId="0" fontId="6" fillId="18" borderId="17" xfId="0" applyFont="1" applyFill="1" applyBorder="1" applyAlignment="1">
      <alignment horizontal="center" wrapText="1"/>
    </xf>
    <xf numFmtId="0" fontId="6" fillId="7" borderId="20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0" fontId="6" fillId="10" borderId="16" xfId="0" applyFont="1" applyFill="1" applyBorder="1" applyAlignment="1">
      <alignment horizontal="center" wrapText="1"/>
    </xf>
    <xf numFmtId="167" fontId="1" fillId="4" borderId="0" xfId="0" applyNumberFormat="1" applyFont="1" applyFill="1"/>
    <xf numFmtId="167" fontId="0" fillId="4" borderId="0" xfId="0" applyNumberFormat="1" applyFill="1"/>
    <xf numFmtId="167" fontId="1" fillId="4" borderId="0" xfId="0" applyNumberFormat="1" applyFont="1" applyFill="1" applyAlignment="1">
      <alignment horizontal="right"/>
    </xf>
    <xf numFmtId="167" fontId="1" fillId="5" borderId="0" xfId="0" applyNumberFormat="1" applyFont="1" applyFill="1"/>
    <xf numFmtId="167" fontId="0" fillId="5" borderId="0" xfId="0" applyNumberFormat="1" applyFill="1"/>
    <xf numFmtId="167" fontId="1" fillId="6" borderId="0" xfId="0" applyNumberFormat="1" applyFont="1" applyFill="1"/>
    <xf numFmtId="167" fontId="0" fillId="6" borderId="0" xfId="0" applyNumberFormat="1" applyFill="1"/>
    <xf numFmtId="167" fontId="0" fillId="15" borderId="1" xfId="0" applyNumberFormat="1" applyFill="1" applyBorder="1"/>
    <xf numFmtId="167" fontId="0" fillId="16" borderId="0" xfId="0" applyNumberFormat="1" applyFill="1"/>
    <xf numFmtId="167" fontId="1" fillId="5" borderId="0" xfId="0" applyNumberFormat="1" applyFont="1" applyFill="1" applyAlignment="1">
      <alignment horizontal="right"/>
    </xf>
    <xf numFmtId="167" fontId="1" fillId="6" borderId="0" xfId="0" applyNumberFormat="1" applyFont="1" applyFill="1" applyAlignment="1">
      <alignment horizontal="right"/>
    </xf>
    <xf numFmtId="167" fontId="0" fillId="15" borderId="3" xfId="0" applyNumberFormat="1" applyFill="1" applyBorder="1"/>
    <xf numFmtId="167" fontId="0" fillId="16" borderId="7" xfId="0" applyNumberFormat="1" applyFill="1" applyBorder="1"/>
    <xf numFmtId="167" fontId="0" fillId="8" borderId="1" xfId="0" applyNumberFormat="1" applyFill="1" applyBorder="1"/>
    <xf numFmtId="167" fontId="0" fillId="9" borderId="0" xfId="0" applyNumberFormat="1" applyFill="1"/>
    <xf numFmtId="167" fontId="0" fillId="8" borderId="3" xfId="0" applyNumberFormat="1" applyFill="1" applyBorder="1"/>
    <xf numFmtId="167" fontId="0" fillId="9" borderId="7" xfId="0" applyNumberFormat="1" applyFill="1" applyBorder="1"/>
    <xf numFmtId="167" fontId="0" fillId="7" borderId="1" xfId="0" applyNumberFormat="1" applyFill="1" applyBorder="1"/>
    <xf numFmtId="167" fontId="0" fillId="2" borderId="0" xfId="0" applyNumberFormat="1" applyFill="1"/>
    <xf numFmtId="167" fontId="0" fillId="2" borderId="7" xfId="0" applyNumberFormat="1" applyFill="1" applyBorder="1"/>
    <xf numFmtId="167" fontId="0" fillId="19" borderId="1" xfId="0" applyNumberFormat="1" applyFill="1" applyBorder="1"/>
    <xf numFmtId="167" fontId="0" fillId="19" borderId="0" xfId="0" applyNumberFormat="1" applyFill="1"/>
    <xf numFmtId="167" fontId="0" fillId="19" borderId="7" xfId="0" applyNumberFormat="1" applyFill="1" applyBorder="1"/>
    <xf numFmtId="167" fontId="1" fillId="14" borderId="8" xfId="0" applyNumberFormat="1" applyFont="1" applyFill="1" applyBorder="1"/>
    <xf numFmtId="167" fontId="1" fillId="4" borderId="7" xfId="0" applyNumberFormat="1" applyFont="1" applyFill="1" applyBorder="1" applyAlignment="1">
      <alignment horizontal="right"/>
    </xf>
    <xf numFmtId="167" fontId="0" fillId="4" borderId="7" xfId="0" applyNumberFormat="1" applyFill="1" applyBorder="1" applyAlignment="1">
      <alignment horizontal="right"/>
    </xf>
    <xf numFmtId="164" fontId="0" fillId="4" borderId="7" xfId="0" applyNumberFormat="1" applyFill="1" applyBorder="1" applyAlignment="1">
      <alignment horizontal="right"/>
    </xf>
    <xf numFmtId="167" fontId="1" fillId="5" borderId="7" xfId="0" applyNumberFormat="1" applyFont="1" applyFill="1" applyBorder="1" applyAlignment="1">
      <alignment horizontal="right"/>
    </xf>
    <xf numFmtId="167" fontId="0" fillId="5" borderId="7" xfId="0" applyNumberFormat="1" applyFill="1" applyBorder="1" applyAlignment="1">
      <alignment horizontal="right"/>
    </xf>
    <xf numFmtId="167" fontId="1" fillId="6" borderId="7" xfId="0" applyNumberFormat="1" applyFont="1" applyFill="1" applyBorder="1" applyAlignment="1">
      <alignment horizontal="right"/>
    </xf>
    <xf numFmtId="167" fontId="0" fillId="6" borderId="7" xfId="0" applyNumberFormat="1" applyFill="1" applyBorder="1" applyAlignment="1">
      <alignment horizontal="right"/>
    </xf>
    <xf numFmtId="164" fontId="0" fillId="14" borderId="31" xfId="0" applyNumberFormat="1" applyFill="1" applyBorder="1"/>
    <xf numFmtId="167" fontId="0" fillId="11" borderId="32" xfId="0" applyNumberFormat="1" applyFill="1" applyBorder="1"/>
    <xf numFmtId="167" fontId="0" fillId="11" borderId="17" xfId="0" applyNumberFormat="1" applyFill="1" applyBorder="1"/>
    <xf numFmtId="167" fontId="0" fillId="12" borderId="32" xfId="0" applyNumberFormat="1" applyFill="1" applyBorder="1"/>
    <xf numFmtId="167" fontId="0" fillId="12" borderId="16" xfId="0" applyNumberFormat="1" applyFill="1" applyBorder="1"/>
    <xf numFmtId="167" fontId="1" fillId="14" borderId="33" xfId="0" applyNumberFormat="1" applyFont="1" applyFill="1" applyBorder="1"/>
    <xf numFmtId="167" fontId="10" fillId="4" borderId="34" xfId="0" applyNumberFormat="1" applyFont="1" applyFill="1" applyBorder="1" applyAlignment="1">
      <alignment horizontal="right"/>
    </xf>
    <xf numFmtId="167" fontId="10" fillId="4" borderId="35" xfId="0" applyNumberFormat="1" applyFont="1" applyFill="1" applyBorder="1"/>
    <xf numFmtId="167" fontId="10" fillId="5" borderId="35" xfId="0" applyNumberFormat="1" applyFont="1" applyFill="1" applyBorder="1" applyAlignment="1">
      <alignment horizontal="right"/>
    </xf>
    <xf numFmtId="167" fontId="10" fillId="5" borderId="35" xfId="0" applyNumberFormat="1" applyFont="1" applyFill="1" applyBorder="1"/>
    <xf numFmtId="167" fontId="10" fillId="6" borderId="35" xfId="0" applyNumberFormat="1" applyFont="1" applyFill="1" applyBorder="1" applyAlignment="1">
      <alignment horizontal="right"/>
    </xf>
    <xf numFmtId="167" fontId="10" fillId="6" borderId="35" xfId="0" applyNumberFormat="1" applyFont="1" applyFill="1" applyBorder="1"/>
    <xf numFmtId="167" fontId="1" fillId="8" borderId="34" xfId="0" applyNumberFormat="1" applyFont="1" applyFill="1" applyBorder="1" applyAlignment="1">
      <alignment horizontal="right"/>
    </xf>
    <xf numFmtId="167" fontId="1" fillId="9" borderId="35" xfId="0" applyNumberFormat="1" applyFont="1" applyFill="1" applyBorder="1"/>
    <xf numFmtId="164" fontId="1" fillId="9" borderId="35" xfId="0" applyNumberFormat="1" applyFont="1" applyFill="1" applyBorder="1"/>
    <xf numFmtId="167" fontId="1" fillId="7" borderId="34" xfId="0" applyNumberFormat="1" applyFont="1" applyFill="1" applyBorder="1"/>
    <xf numFmtId="167" fontId="1" fillId="2" borderId="35" xfId="0" applyNumberFormat="1" applyFont="1" applyFill="1" applyBorder="1"/>
    <xf numFmtId="164" fontId="1" fillId="10" borderId="35" xfId="0" applyNumberFormat="1" applyFont="1" applyFill="1" applyBorder="1"/>
    <xf numFmtId="0" fontId="1" fillId="0" borderId="33" xfId="0" applyFont="1" applyBorder="1" applyAlignment="1">
      <alignment horizontal="center"/>
    </xf>
    <xf numFmtId="167" fontId="1" fillId="19" borderId="1" xfId="0" applyNumberFormat="1" applyFont="1" applyFill="1" applyBorder="1"/>
    <xf numFmtId="167" fontId="1" fillId="7" borderId="3" xfId="0" applyNumberFormat="1" applyFont="1" applyFill="1" applyBorder="1"/>
    <xf numFmtId="167" fontId="1" fillId="19" borderId="3" xfId="0" applyNumberFormat="1" applyFont="1" applyFill="1" applyBorder="1"/>
    <xf numFmtId="164" fontId="1" fillId="3" borderId="3" xfId="0" applyNumberFormat="1" applyFont="1" applyFill="1" applyBorder="1"/>
    <xf numFmtId="40" fontId="4" fillId="3" borderId="5" xfId="0" applyNumberFormat="1" applyFont="1" applyFill="1" applyBorder="1"/>
    <xf numFmtId="40" fontId="4" fillId="4" borderId="5" xfId="0" applyNumberFormat="1" applyFont="1" applyFill="1" applyBorder="1" applyAlignment="1">
      <alignment horizontal="right"/>
    </xf>
    <xf numFmtId="40" fontId="4" fillId="3" borderId="1" xfId="0" applyNumberFormat="1" applyFont="1" applyFill="1" applyBorder="1"/>
    <xf numFmtId="40" fontId="4" fillId="4" borderId="1" xfId="0" applyNumberFormat="1" applyFont="1" applyFill="1" applyBorder="1" applyAlignment="1">
      <alignment horizontal="right"/>
    </xf>
    <xf numFmtId="40" fontId="4" fillId="3" borderId="3" xfId="0" applyNumberFormat="1" applyFont="1" applyFill="1" applyBorder="1"/>
    <xf numFmtId="40" fontId="4" fillId="4" borderId="3" xfId="0" applyNumberFormat="1" applyFont="1" applyFill="1" applyBorder="1" applyAlignment="1">
      <alignment horizontal="right"/>
    </xf>
    <xf numFmtId="40" fontId="1" fillId="3" borderId="1" xfId="0" applyNumberFormat="1" applyFont="1" applyFill="1" applyBorder="1"/>
    <xf numFmtId="40" fontId="1" fillId="4" borderId="1" xfId="0" applyNumberFormat="1" applyFont="1" applyFill="1" applyBorder="1" applyAlignment="1">
      <alignment horizontal="right"/>
    </xf>
    <xf numFmtId="40" fontId="1" fillId="3" borderId="3" xfId="0" applyNumberFormat="1" applyFont="1" applyFill="1" applyBorder="1"/>
    <xf numFmtId="40" fontId="1" fillId="4" borderId="3" xfId="0" applyNumberFormat="1" applyFont="1" applyFill="1" applyBorder="1" applyAlignment="1">
      <alignment horizontal="right"/>
    </xf>
    <xf numFmtId="40" fontId="19" fillId="3" borderId="1" xfId="0" applyNumberFormat="1" applyFont="1" applyFill="1" applyBorder="1"/>
    <xf numFmtId="40" fontId="19" fillId="4" borderId="1" xfId="0" applyNumberFormat="1" applyFont="1" applyFill="1" applyBorder="1" applyAlignment="1">
      <alignment horizontal="right"/>
    </xf>
    <xf numFmtId="164" fontId="19" fillId="3" borderId="1" xfId="0" applyNumberFormat="1" applyFont="1" applyFill="1" applyBorder="1"/>
    <xf numFmtId="164" fontId="19" fillId="4" borderId="1" xfId="0" applyNumberFormat="1" applyFont="1" applyFill="1" applyBorder="1" applyAlignment="1">
      <alignment horizontal="right"/>
    </xf>
    <xf numFmtId="40" fontId="19" fillId="3" borderId="3" xfId="0" applyNumberFormat="1" applyFont="1" applyFill="1" applyBorder="1"/>
    <xf numFmtId="40" fontId="22" fillId="3" borderId="1" xfId="0" applyNumberFormat="1" applyFont="1" applyFill="1" applyBorder="1"/>
    <xf numFmtId="40" fontId="22" fillId="4" borderId="1" xfId="0" applyNumberFormat="1" applyFont="1" applyFill="1" applyBorder="1" applyAlignment="1">
      <alignment horizontal="right"/>
    </xf>
    <xf numFmtId="164" fontId="22" fillId="3" borderId="1" xfId="0" applyNumberFormat="1" applyFont="1" applyFill="1" applyBorder="1"/>
    <xf numFmtId="164" fontId="22" fillId="4" borderId="1" xfId="0" applyNumberFormat="1" applyFont="1" applyFill="1" applyBorder="1" applyAlignment="1">
      <alignment horizontal="right"/>
    </xf>
    <xf numFmtId="2" fontId="4" fillId="4" borderId="5" xfId="0" applyNumberFormat="1" applyFont="1" applyFill="1" applyBorder="1"/>
    <xf numFmtId="2" fontId="4" fillId="4" borderId="1" xfId="0" applyNumberFormat="1" applyFont="1" applyFill="1" applyBorder="1"/>
    <xf numFmtId="2" fontId="4" fillId="4" borderId="3" xfId="0" applyNumberFormat="1" applyFont="1" applyFill="1" applyBorder="1"/>
    <xf numFmtId="2" fontId="1" fillId="4" borderId="3" xfId="0" applyNumberFormat="1" applyFont="1" applyFill="1" applyBorder="1"/>
    <xf numFmtId="2" fontId="19" fillId="4" borderId="1" xfId="0" applyNumberFormat="1" applyFont="1" applyFill="1" applyBorder="1"/>
    <xf numFmtId="0" fontId="6" fillId="11" borderId="12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center"/>
    </xf>
    <xf numFmtId="0" fontId="6" fillId="12" borderId="12" xfId="0" applyFont="1" applyFill="1" applyBorder="1" applyAlignment="1">
      <alignment horizontal="center"/>
    </xf>
    <xf numFmtId="0" fontId="6" fillId="12" borderId="0" xfId="0" applyFont="1" applyFill="1" applyBorder="1" applyAlignment="1">
      <alignment horizontal="center"/>
    </xf>
    <xf numFmtId="0" fontId="6" fillId="11" borderId="21" xfId="0" applyFont="1" applyFill="1" applyBorder="1" applyAlignment="1">
      <alignment horizontal="center" wrapText="1"/>
    </xf>
    <xf numFmtId="0" fontId="6" fillId="11" borderId="19" xfId="0" applyFont="1" applyFill="1" applyBorder="1" applyAlignment="1">
      <alignment horizontal="center" wrapText="1"/>
    </xf>
    <xf numFmtId="0" fontId="6" fillId="12" borderId="21" xfId="0" applyFont="1" applyFill="1" applyBorder="1" applyAlignment="1">
      <alignment horizontal="center" wrapText="1"/>
    </xf>
    <xf numFmtId="0" fontId="6" fillId="12" borderId="19" xfId="0" applyFont="1" applyFill="1" applyBorder="1" applyAlignment="1">
      <alignment horizontal="center" wrapText="1"/>
    </xf>
    <xf numFmtId="40" fontId="0" fillId="4" borderId="2" xfId="0" applyNumberFormat="1" applyFill="1" applyBorder="1"/>
    <xf numFmtId="40" fontId="0" fillId="4" borderId="4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2"/>
  <sheetViews>
    <sheetView topLeftCell="A164" zoomScale="95" zoomScaleNormal="95" workbookViewId="0">
      <selection activeCell="V175" sqref="V175"/>
    </sheetView>
  </sheetViews>
  <sheetFormatPr defaultRowHeight="12.75"/>
  <cols>
    <col min="1" max="1" width="50.7109375" customWidth="1"/>
    <col min="2" max="2" width="12.7109375" customWidth="1"/>
    <col min="3" max="22" width="10.7109375" customWidth="1"/>
  </cols>
  <sheetData>
    <row r="1" spans="1:16" ht="20.25">
      <c r="A1" s="4" t="s">
        <v>169</v>
      </c>
    </row>
    <row r="3" spans="1:16" ht="15.75">
      <c r="A3" s="2" t="s">
        <v>199</v>
      </c>
    </row>
    <row r="4" spans="1:16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6" ht="49.9" customHeight="1">
      <c r="A5" s="425" t="s">
        <v>91</v>
      </c>
      <c r="B5" s="426" t="s">
        <v>185</v>
      </c>
      <c r="C5" s="427" t="s">
        <v>78</v>
      </c>
      <c r="D5" s="428" t="s">
        <v>79</v>
      </c>
      <c r="E5" s="428" t="s">
        <v>80</v>
      </c>
      <c r="F5" s="429" t="s">
        <v>81</v>
      </c>
      <c r="G5" s="429" t="s">
        <v>82</v>
      </c>
      <c r="H5" s="430" t="s">
        <v>83</v>
      </c>
      <c r="I5" s="430" t="s">
        <v>84</v>
      </c>
      <c r="J5" s="431" t="s">
        <v>193</v>
      </c>
      <c r="K5" s="432" t="s">
        <v>108</v>
      </c>
      <c r="L5" s="432" t="s">
        <v>194</v>
      </c>
      <c r="M5" s="433" t="s">
        <v>71</v>
      </c>
      <c r="N5" s="434" t="s">
        <v>197</v>
      </c>
      <c r="O5" s="435" t="s">
        <v>198</v>
      </c>
      <c r="P5" s="436" t="s">
        <v>2</v>
      </c>
    </row>
    <row r="6" spans="1:16" s="212" customFormat="1" ht="16.149999999999999" customHeight="1">
      <c r="A6" s="200"/>
      <c r="B6" s="201" t="s">
        <v>9</v>
      </c>
      <c r="C6" s="202" t="s">
        <v>9</v>
      </c>
      <c r="D6" s="203" t="s">
        <v>9</v>
      </c>
      <c r="E6" s="203" t="s">
        <v>1</v>
      </c>
      <c r="F6" s="204" t="s">
        <v>9</v>
      </c>
      <c r="G6" s="204" t="s">
        <v>9</v>
      </c>
      <c r="H6" s="205" t="s">
        <v>9</v>
      </c>
      <c r="I6" s="205" t="s">
        <v>9</v>
      </c>
      <c r="J6" s="206" t="s">
        <v>9</v>
      </c>
      <c r="K6" s="207" t="s">
        <v>9</v>
      </c>
      <c r="L6" s="207" t="s">
        <v>1</v>
      </c>
      <c r="M6" s="208" t="s">
        <v>9</v>
      </c>
      <c r="N6" s="209" t="s">
        <v>9</v>
      </c>
      <c r="O6" s="210" t="s">
        <v>1</v>
      </c>
      <c r="P6" s="211"/>
    </row>
    <row r="7" spans="1:16" s="3" customFormat="1" ht="19.899999999999999" customHeight="1">
      <c r="A7" s="3" t="s">
        <v>141</v>
      </c>
      <c r="B7" s="384">
        <v>15148.038</v>
      </c>
      <c r="C7" s="63">
        <v>15198</v>
      </c>
      <c r="D7" s="50">
        <f>B7-C7</f>
        <v>-49.961999999999534</v>
      </c>
      <c r="E7" s="385">
        <f>B7/C7</f>
        <v>0.99671259376233723</v>
      </c>
      <c r="F7" s="52">
        <v>14999</v>
      </c>
      <c r="G7" s="52">
        <f>B7-F7</f>
        <v>149.03800000000047</v>
      </c>
      <c r="H7" s="54">
        <v>15320</v>
      </c>
      <c r="I7" s="54">
        <f>B7-H7</f>
        <v>-171.96199999999953</v>
      </c>
      <c r="J7" s="713">
        <v>15225.585999999999</v>
      </c>
      <c r="K7" s="386">
        <f>B7-J7</f>
        <v>-77.547999999998865</v>
      </c>
      <c r="L7" s="139">
        <f>B7/J7</f>
        <v>0.99490673134025853</v>
      </c>
      <c r="M7" s="387">
        <v>13601.198</v>
      </c>
      <c r="N7" s="388">
        <f>B7-M7</f>
        <v>1546.8400000000001</v>
      </c>
      <c r="O7" s="389">
        <f>B7/M7</f>
        <v>1.1137282171761635</v>
      </c>
      <c r="P7" s="31" t="s">
        <v>15</v>
      </c>
    </row>
    <row r="8" spans="1:16" s="364" customFormat="1" ht="19.899999999999999" customHeight="1">
      <c r="A8" s="382" t="s">
        <v>142</v>
      </c>
      <c r="B8" s="362">
        <v>86.748000000000005</v>
      </c>
      <c r="C8" s="731" t="s">
        <v>88</v>
      </c>
      <c r="D8" s="363" t="e">
        <f t="shared" ref="D8:D9" si="0">B8-C8</f>
        <v>#VALUE!</v>
      </c>
      <c r="E8" s="363" t="e">
        <f t="shared" ref="E8:E9" si="1">B8/C8</f>
        <v>#VALUE!</v>
      </c>
      <c r="F8" s="356" t="s">
        <v>88</v>
      </c>
      <c r="G8" s="356" t="e">
        <f t="shared" ref="G8:G9" si="2">B8-F8</f>
        <v>#VALUE!</v>
      </c>
      <c r="H8" s="357" t="s">
        <v>88</v>
      </c>
      <c r="I8" s="357" t="e">
        <f t="shared" ref="I8:I9" si="3">B8-H8</f>
        <v>#VALUE!</v>
      </c>
      <c r="J8" s="714">
        <v>86.835999999999999</v>
      </c>
      <c r="K8" s="390">
        <f t="shared" ref="K8:K9" si="4">B8-J8</f>
        <v>-8.7999999999993861E-2</v>
      </c>
      <c r="L8" s="329">
        <f t="shared" ref="L8:L9" si="5">B8/J8</f>
        <v>0.9989865954212539</v>
      </c>
      <c r="M8" s="391">
        <v>80.748999999999995</v>
      </c>
      <c r="N8" s="392">
        <f t="shared" ref="N8:N9" si="6">B8-M8</f>
        <v>5.9990000000000094</v>
      </c>
      <c r="O8" s="393">
        <f t="shared" ref="O8:O9" si="7">B8/M8</f>
        <v>1.0742919416958725</v>
      </c>
      <c r="P8" s="31" t="s">
        <v>73</v>
      </c>
    </row>
    <row r="9" spans="1:16" s="350" customFormat="1" ht="19.899999999999999" customHeight="1">
      <c r="A9" s="383" t="s">
        <v>143</v>
      </c>
      <c r="B9" s="351">
        <v>174.6</v>
      </c>
      <c r="C9" s="621" t="s">
        <v>88</v>
      </c>
      <c r="D9" s="352" t="e">
        <f t="shared" si="0"/>
        <v>#VALUE!</v>
      </c>
      <c r="E9" s="352" t="e">
        <f t="shared" si="1"/>
        <v>#VALUE!</v>
      </c>
      <c r="F9" s="353" t="s">
        <v>88</v>
      </c>
      <c r="G9" s="353" t="e">
        <f t="shared" si="2"/>
        <v>#VALUE!</v>
      </c>
      <c r="H9" s="354" t="s">
        <v>88</v>
      </c>
      <c r="I9" s="354" t="e">
        <f t="shared" si="3"/>
        <v>#VALUE!</v>
      </c>
      <c r="J9" s="715">
        <v>175.3</v>
      </c>
      <c r="K9" s="394">
        <f t="shared" si="4"/>
        <v>-0.70000000000001705</v>
      </c>
      <c r="L9" s="330">
        <f t="shared" si="5"/>
        <v>0.9960068454078721</v>
      </c>
      <c r="M9" s="395">
        <v>168.4</v>
      </c>
      <c r="N9" s="396">
        <f t="shared" si="6"/>
        <v>6.1999999999999886</v>
      </c>
      <c r="O9" s="397">
        <f t="shared" si="7"/>
        <v>1.0368171021377672</v>
      </c>
      <c r="P9" s="267" t="s">
        <v>73</v>
      </c>
    </row>
    <row r="10" spans="1:16" s="3" customFormat="1" ht="19.899999999999999" customHeight="1">
      <c r="A10" s="3" t="s">
        <v>144</v>
      </c>
      <c r="B10" s="384">
        <v>4306.6710000000003</v>
      </c>
      <c r="C10" s="63">
        <v>4380</v>
      </c>
      <c r="D10" s="50">
        <f t="shared" ref="D10:D13" si="8">B10-C10</f>
        <v>-73.328999999999724</v>
      </c>
      <c r="E10" s="385">
        <f t="shared" ref="E10:E13" si="9">B10/C10</f>
        <v>0.9832582191780822</v>
      </c>
      <c r="F10" s="52">
        <v>4339</v>
      </c>
      <c r="G10" s="52">
        <f t="shared" ref="G10:G39" si="10">B10-F10</f>
        <v>-32.328999999999724</v>
      </c>
      <c r="H10" s="54">
        <v>4440</v>
      </c>
      <c r="I10" s="54">
        <f t="shared" ref="I10:I39" si="11">B10-H10</f>
        <v>-133.32899999999972</v>
      </c>
      <c r="J10" s="713">
        <v>4361.0230000000001</v>
      </c>
      <c r="K10" s="386">
        <f t="shared" ref="K10:K13" si="12">B10-J10</f>
        <v>-54.351999999999862</v>
      </c>
      <c r="L10" s="139">
        <f t="shared" ref="L10:L13" si="13">B10/J10</f>
        <v>0.98753686921623673</v>
      </c>
      <c r="M10" s="387">
        <v>3926.3389999999999</v>
      </c>
      <c r="N10" s="388">
        <f t="shared" ref="N10:N13" si="14">B10-M10</f>
        <v>380.33200000000033</v>
      </c>
      <c r="O10" s="389">
        <f t="shared" ref="O10:O13" si="15">B10/M10</f>
        <v>1.0968668268328334</v>
      </c>
      <c r="P10" s="31" t="s">
        <v>15</v>
      </c>
    </row>
    <row r="11" spans="1:16" s="364" customFormat="1" ht="19.899999999999999" customHeight="1">
      <c r="A11" s="382" t="s">
        <v>145</v>
      </c>
      <c r="B11" s="362">
        <v>82.736000000000004</v>
      </c>
      <c r="C11" s="731" t="s">
        <v>88</v>
      </c>
      <c r="D11" s="363" t="e">
        <f t="shared" si="8"/>
        <v>#VALUE!</v>
      </c>
      <c r="E11" s="363" t="e">
        <f t="shared" si="9"/>
        <v>#VALUE!</v>
      </c>
      <c r="F11" s="356" t="s">
        <v>88</v>
      </c>
      <c r="G11" s="356" t="e">
        <f t="shared" si="10"/>
        <v>#VALUE!</v>
      </c>
      <c r="H11" s="357" t="s">
        <v>88</v>
      </c>
      <c r="I11" s="357" t="e">
        <f t="shared" si="11"/>
        <v>#VALUE!</v>
      </c>
      <c r="J11" s="714">
        <v>83.046999999999997</v>
      </c>
      <c r="K11" s="390">
        <f t="shared" si="12"/>
        <v>-0.31099999999999284</v>
      </c>
      <c r="L11" s="329">
        <f t="shared" si="13"/>
        <v>0.99625513263573651</v>
      </c>
      <c r="M11" s="391">
        <v>81.731999999999999</v>
      </c>
      <c r="N11" s="392">
        <f t="shared" si="14"/>
        <v>1.0040000000000049</v>
      </c>
      <c r="O11" s="393">
        <f t="shared" si="15"/>
        <v>1.012284050310772</v>
      </c>
      <c r="P11" s="31" t="s">
        <v>73</v>
      </c>
    </row>
    <row r="12" spans="1:16" s="350" customFormat="1" ht="19.899999999999999" customHeight="1">
      <c r="A12" s="383" t="s">
        <v>146</v>
      </c>
      <c r="B12" s="351">
        <v>52.1</v>
      </c>
      <c r="C12" s="621" t="s">
        <v>88</v>
      </c>
      <c r="D12" s="352" t="e">
        <f t="shared" si="8"/>
        <v>#VALUE!</v>
      </c>
      <c r="E12" s="352" t="e">
        <f t="shared" si="9"/>
        <v>#VALUE!</v>
      </c>
      <c r="F12" s="353" t="s">
        <v>88</v>
      </c>
      <c r="G12" s="353" t="e">
        <f t="shared" si="10"/>
        <v>#VALUE!</v>
      </c>
      <c r="H12" s="354" t="s">
        <v>88</v>
      </c>
      <c r="I12" s="354" t="e">
        <f t="shared" si="11"/>
        <v>#VALUE!</v>
      </c>
      <c r="J12" s="715">
        <v>52.5</v>
      </c>
      <c r="K12" s="394">
        <f t="shared" si="12"/>
        <v>-0.39999999999999858</v>
      </c>
      <c r="L12" s="330">
        <f t="shared" si="13"/>
        <v>0.99238095238095236</v>
      </c>
      <c r="M12" s="395">
        <v>48</v>
      </c>
      <c r="N12" s="396">
        <f t="shared" si="14"/>
        <v>4.1000000000000014</v>
      </c>
      <c r="O12" s="397">
        <f t="shared" si="15"/>
        <v>1.0854166666666667</v>
      </c>
      <c r="P12" s="267" t="s">
        <v>73</v>
      </c>
    </row>
    <row r="13" spans="1:16" s="3" customFormat="1" ht="19.899999999999999" customHeight="1">
      <c r="A13" s="243" t="s">
        <v>147</v>
      </c>
      <c r="B13" s="398">
        <v>2309.6750000000002</v>
      </c>
      <c r="C13" s="624" t="s">
        <v>98</v>
      </c>
      <c r="D13" s="399" t="e">
        <f t="shared" si="8"/>
        <v>#VALUE!</v>
      </c>
      <c r="E13" s="338" t="e">
        <f t="shared" si="9"/>
        <v>#VALUE!</v>
      </c>
      <c r="F13" s="625" t="s">
        <v>98</v>
      </c>
      <c r="G13" s="400" t="e">
        <f t="shared" si="10"/>
        <v>#VALUE!</v>
      </c>
      <c r="H13" s="628" t="s">
        <v>98</v>
      </c>
      <c r="I13" s="401" t="e">
        <f t="shared" si="11"/>
        <v>#VALUE!</v>
      </c>
      <c r="J13" s="716">
        <v>2309.6750000000002</v>
      </c>
      <c r="K13" s="402">
        <f t="shared" si="12"/>
        <v>0</v>
      </c>
      <c r="L13" s="403">
        <f t="shared" si="13"/>
        <v>1</v>
      </c>
      <c r="M13" s="404">
        <v>2061.9389999999999</v>
      </c>
      <c r="N13" s="405">
        <f t="shared" si="14"/>
        <v>247.73600000000033</v>
      </c>
      <c r="O13" s="406">
        <f t="shared" si="15"/>
        <v>1.1201471042547817</v>
      </c>
      <c r="P13" s="407" t="s">
        <v>15</v>
      </c>
    </row>
    <row r="14" spans="1:16" s="365" customFormat="1" ht="19.899999999999999" customHeight="1">
      <c r="A14" s="365" t="s">
        <v>148</v>
      </c>
      <c r="B14" s="366">
        <v>1671.5319999999999</v>
      </c>
      <c r="C14" s="619" t="s">
        <v>98</v>
      </c>
      <c r="D14" s="367" t="e">
        <f t="shared" ref="D14:D17" si="16">B14-C14</f>
        <v>#VALUE!</v>
      </c>
      <c r="E14" s="368" t="e">
        <f t="shared" ref="E14" si="17">B14/C14</f>
        <v>#VALUE!</v>
      </c>
      <c r="F14" s="626" t="s">
        <v>98</v>
      </c>
      <c r="G14" s="369" t="e">
        <f t="shared" ref="G14" si="18">B14-F14</f>
        <v>#VALUE!</v>
      </c>
      <c r="H14" s="629" t="s">
        <v>98</v>
      </c>
      <c r="I14" s="370" t="e">
        <f t="shared" ref="I14" si="19">B14-H14</f>
        <v>#VALUE!</v>
      </c>
      <c r="J14" s="717">
        <v>1671.5319999999999</v>
      </c>
      <c r="K14" s="371">
        <f t="shared" ref="K14" si="20">B14-J14</f>
        <v>0</v>
      </c>
      <c r="L14" s="372">
        <f t="shared" ref="L14" si="21">B14/J14</f>
        <v>1</v>
      </c>
      <c r="M14" s="237">
        <v>1374.69</v>
      </c>
      <c r="N14" s="373">
        <f t="shared" ref="N14" si="22">B14-M14</f>
        <v>296.84199999999987</v>
      </c>
      <c r="O14" s="374">
        <f t="shared" ref="O14" si="23">B14/M14</f>
        <v>1.2159337741599923</v>
      </c>
      <c r="P14" s="238" t="s">
        <v>73</v>
      </c>
    </row>
    <row r="15" spans="1:16" s="365" customFormat="1" ht="19.899999999999999" customHeight="1">
      <c r="A15" s="365" t="s">
        <v>149</v>
      </c>
      <c r="B15" s="366">
        <v>1081.69</v>
      </c>
      <c r="C15" s="619" t="s">
        <v>98</v>
      </c>
      <c r="D15" s="367" t="e">
        <f t="shared" si="16"/>
        <v>#VALUE!</v>
      </c>
      <c r="E15" s="368" t="e">
        <f t="shared" ref="E15:E20" si="24">B15/C15</f>
        <v>#VALUE!</v>
      </c>
      <c r="F15" s="626" t="s">
        <v>98</v>
      </c>
      <c r="G15" s="369" t="e">
        <f t="shared" ref="G15:G20" si="25">B15-F15</f>
        <v>#VALUE!</v>
      </c>
      <c r="H15" s="629" t="s">
        <v>98</v>
      </c>
      <c r="I15" s="370" t="e">
        <f t="shared" ref="I15:I20" si="26">B15-H15</f>
        <v>#VALUE!</v>
      </c>
      <c r="J15" s="717">
        <v>1081.69</v>
      </c>
      <c r="K15" s="371">
        <f t="shared" ref="K15:K20" si="27">B15-J15</f>
        <v>0</v>
      </c>
      <c r="L15" s="372">
        <f t="shared" ref="L15:L20" si="28">B15/J15</f>
        <v>1</v>
      </c>
      <c r="M15" s="237">
        <v>830.45</v>
      </c>
      <c r="N15" s="373">
        <f t="shared" ref="N15:N20" si="29">B15-M15</f>
        <v>251.24</v>
      </c>
      <c r="O15" s="374">
        <f t="shared" ref="O15:O20" si="30">B15/M15</f>
        <v>1.3025347703052561</v>
      </c>
      <c r="P15" s="238" t="s">
        <v>15</v>
      </c>
    </row>
    <row r="16" spans="1:16" s="365" customFormat="1" ht="19.899999999999999" customHeight="1">
      <c r="A16" s="365" t="s">
        <v>150</v>
      </c>
      <c r="B16" s="366">
        <v>345.23</v>
      </c>
      <c r="C16" s="619" t="s">
        <v>98</v>
      </c>
      <c r="D16" s="367" t="e">
        <f t="shared" si="16"/>
        <v>#VALUE!</v>
      </c>
      <c r="E16" s="368" t="e">
        <f t="shared" ref="E16:E17" si="31">B16/C16</f>
        <v>#VALUE!</v>
      </c>
      <c r="F16" s="626" t="s">
        <v>98</v>
      </c>
      <c r="G16" s="369" t="e">
        <f t="shared" ref="G16:G17" si="32">B16-F16</f>
        <v>#VALUE!</v>
      </c>
      <c r="H16" s="629" t="s">
        <v>98</v>
      </c>
      <c r="I16" s="370" t="e">
        <f t="shared" ref="I16:I17" si="33">B16-H16</f>
        <v>#VALUE!</v>
      </c>
      <c r="J16" s="717">
        <v>345.23</v>
      </c>
      <c r="K16" s="371">
        <f t="shared" ref="K16:K17" si="34">B16-J16</f>
        <v>0</v>
      </c>
      <c r="L16" s="372">
        <f t="shared" ref="L16:L17" si="35">B16/J16</f>
        <v>1</v>
      </c>
      <c r="M16" s="237">
        <v>359.05</v>
      </c>
      <c r="N16" s="373">
        <f t="shared" ref="N16:N17" si="36">B16-M16</f>
        <v>-13.819999999999993</v>
      </c>
      <c r="O16" s="374">
        <f t="shared" ref="O16:O17" si="37">B16/M16</f>
        <v>0.96150953906141212</v>
      </c>
      <c r="P16" s="238" t="s">
        <v>15</v>
      </c>
    </row>
    <row r="17" spans="1:16" s="365" customFormat="1" ht="19.899999999999999" customHeight="1">
      <c r="A17" s="365" t="s">
        <v>151</v>
      </c>
      <c r="B17" s="366">
        <v>285.51</v>
      </c>
      <c r="C17" s="619" t="s">
        <v>98</v>
      </c>
      <c r="D17" s="367" t="e">
        <f t="shared" si="16"/>
        <v>#VALUE!</v>
      </c>
      <c r="E17" s="368" t="e">
        <f t="shared" si="31"/>
        <v>#VALUE!</v>
      </c>
      <c r="F17" s="626" t="s">
        <v>98</v>
      </c>
      <c r="G17" s="369" t="e">
        <f t="shared" si="32"/>
        <v>#VALUE!</v>
      </c>
      <c r="H17" s="629" t="s">
        <v>98</v>
      </c>
      <c r="I17" s="370" t="e">
        <f t="shared" si="33"/>
        <v>#VALUE!</v>
      </c>
      <c r="J17" s="717">
        <v>285.51</v>
      </c>
      <c r="K17" s="371">
        <f t="shared" si="34"/>
        <v>0</v>
      </c>
      <c r="L17" s="372">
        <f t="shared" si="35"/>
        <v>1</v>
      </c>
      <c r="M17" s="237">
        <v>220.79</v>
      </c>
      <c r="N17" s="373">
        <f t="shared" si="36"/>
        <v>64.72</v>
      </c>
      <c r="O17" s="374">
        <f t="shared" si="37"/>
        <v>1.2931292178087777</v>
      </c>
      <c r="P17" s="238" t="s">
        <v>15</v>
      </c>
    </row>
    <row r="18" spans="1:16" s="365" customFormat="1" ht="19.899999999999999" customHeight="1">
      <c r="A18" s="365" t="s">
        <v>152</v>
      </c>
      <c r="B18" s="366">
        <v>534.02700000000004</v>
      </c>
      <c r="C18" s="619" t="s">
        <v>98</v>
      </c>
      <c r="D18" s="367" t="e">
        <f t="shared" ref="D18:D20" si="38">B18-C18</f>
        <v>#VALUE!</v>
      </c>
      <c r="E18" s="368" t="e">
        <f t="shared" si="24"/>
        <v>#VALUE!</v>
      </c>
      <c r="F18" s="626" t="s">
        <v>98</v>
      </c>
      <c r="G18" s="369" t="e">
        <f t="shared" si="25"/>
        <v>#VALUE!</v>
      </c>
      <c r="H18" s="629" t="s">
        <v>98</v>
      </c>
      <c r="I18" s="370" t="e">
        <f t="shared" si="26"/>
        <v>#VALUE!</v>
      </c>
      <c r="J18" s="717">
        <v>534.02700000000004</v>
      </c>
      <c r="K18" s="371">
        <f t="shared" si="27"/>
        <v>0</v>
      </c>
      <c r="L18" s="372">
        <f t="shared" si="28"/>
        <v>1</v>
      </c>
      <c r="M18" s="237">
        <v>603.24</v>
      </c>
      <c r="N18" s="373">
        <f t="shared" si="29"/>
        <v>-69.212999999999965</v>
      </c>
      <c r="O18" s="374">
        <f t="shared" si="30"/>
        <v>0.88526457131489955</v>
      </c>
      <c r="P18" s="238" t="s">
        <v>73</v>
      </c>
    </row>
    <row r="19" spans="1:16" s="365" customFormat="1" ht="19.899999999999999" customHeight="1">
      <c r="A19" s="365" t="s">
        <v>153</v>
      </c>
      <c r="B19" s="366">
        <v>493.13</v>
      </c>
      <c r="C19" s="619" t="s">
        <v>98</v>
      </c>
      <c r="D19" s="367" t="e">
        <f t="shared" ref="D19" si="39">B19-C19</f>
        <v>#VALUE!</v>
      </c>
      <c r="E19" s="368" t="e">
        <f t="shared" ref="E19" si="40">B19/C19</f>
        <v>#VALUE!</v>
      </c>
      <c r="F19" s="626" t="s">
        <v>98</v>
      </c>
      <c r="G19" s="369" t="e">
        <f t="shared" ref="G19" si="41">B19-F19</f>
        <v>#VALUE!</v>
      </c>
      <c r="H19" s="629" t="s">
        <v>98</v>
      </c>
      <c r="I19" s="370" t="e">
        <f t="shared" ref="I19" si="42">B19-H19</f>
        <v>#VALUE!</v>
      </c>
      <c r="J19" s="717">
        <v>493.13</v>
      </c>
      <c r="K19" s="371">
        <f t="shared" ref="K19" si="43">B19-J19</f>
        <v>0</v>
      </c>
      <c r="L19" s="372">
        <f t="shared" ref="L19" si="44">B19/J19</f>
        <v>1</v>
      </c>
      <c r="M19" s="237">
        <v>567.64</v>
      </c>
      <c r="N19" s="373">
        <f t="shared" ref="N19" si="45">B19-M19</f>
        <v>-74.509999999999991</v>
      </c>
      <c r="O19" s="374">
        <f t="shared" ref="O19" si="46">B19/M19</f>
        <v>0.8687372278204496</v>
      </c>
      <c r="P19" s="31" t="s">
        <v>15</v>
      </c>
    </row>
    <row r="20" spans="1:16" s="236" customFormat="1" ht="19.899999999999999" customHeight="1">
      <c r="A20" s="244" t="s">
        <v>154</v>
      </c>
      <c r="B20" s="245">
        <v>104.116</v>
      </c>
      <c r="C20" s="620" t="s">
        <v>98</v>
      </c>
      <c r="D20" s="246" t="e">
        <f t="shared" si="38"/>
        <v>#VALUE!</v>
      </c>
      <c r="E20" s="247" t="e">
        <f t="shared" si="24"/>
        <v>#VALUE!</v>
      </c>
      <c r="F20" s="627" t="s">
        <v>98</v>
      </c>
      <c r="G20" s="248" t="e">
        <f t="shared" si="25"/>
        <v>#VALUE!</v>
      </c>
      <c r="H20" s="630" t="s">
        <v>98</v>
      </c>
      <c r="I20" s="249" t="e">
        <f t="shared" si="26"/>
        <v>#VALUE!</v>
      </c>
      <c r="J20" s="718">
        <v>104.116</v>
      </c>
      <c r="K20" s="250">
        <f t="shared" si="27"/>
        <v>0</v>
      </c>
      <c r="L20" s="251">
        <f t="shared" si="28"/>
        <v>1</v>
      </c>
      <c r="M20" s="252">
        <v>84.009</v>
      </c>
      <c r="N20" s="253">
        <f t="shared" si="29"/>
        <v>20.106999999999999</v>
      </c>
      <c r="O20" s="254">
        <f t="shared" si="30"/>
        <v>1.2393434036829387</v>
      </c>
      <c r="P20" s="255" t="s">
        <v>73</v>
      </c>
    </row>
    <row r="21" spans="1:16" s="256" customFormat="1" ht="19.899999999999999" customHeight="1">
      <c r="A21" s="408" t="s">
        <v>155</v>
      </c>
      <c r="B21" s="409">
        <v>480.26100000000002</v>
      </c>
      <c r="C21" s="410">
        <v>463</v>
      </c>
      <c r="D21" s="411">
        <f t="shared" ref="D21:D23" si="47">B21-C21</f>
        <v>17.261000000000024</v>
      </c>
      <c r="E21" s="412">
        <f t="shared" ref="E21:E23" si="48">B21/C21</f>
        <v>1.037280777537797</v>
      </c>
      <c r="F21" s="413">
        <v>460</v>
      </c>
      <c r="G21" s="414">
        <f t="shared" ref="G21:G23" si="49">B21-F21</f>
        <v>20.261000000000024</v>
      </c>
      <c r="H21" s="415">
        <v>466</v>
      </c>
      <c r="I21" s="416">
        <f t="shared" ref="I21:I23" si="50">B21-H21</f>
        <v>14.261000000000024</v>
      </c>
      <c r="J21" s="719">
        <v>462.16699999999997</v>
      </c>
      <c r="K21" s="417">
        <f t="shared" ref="K21:K23" si="51">B21-J21</f>
        <v>18.094000000000051</v>
      </c>
      <c r="L21" s="418">
        <f t="shared" ref="L21:L23" si="52">B21/J21</f>
        <v>1.0391503504144606</v>
      </c>
      <c r="M21" s="419">
        <v>595.75099999999998</v>
      </c>
      <c r="N21" s="420">
        <f t="shared" ref="N21:N23" si="53">B21-M21</f>
        <v>-115.48999999999995</v>
      </c>
      <c r="O21" s="421">
        <f t="shared" ref="O21:O23" si="54">B21/M21</f>
        <v>0.80614384197424771</v>
      </c>
      <c r="P21" s="422" t="s">
        <v>15</v>
      </c>
    </row>
    <row r="22" spans="1:16" s="355" customFormat="1" ht="19.899999999999999" customHeight="1">
      <c r="A22" s="382" t="s">
        <v>156</v>
      </c>
      <c r="B22" s="889">
        <v>6.1630000000000003</v>
      </c>
      <c r="C22" s="890" t="s">
        <v>98</v>
      </c>
      <c r="D22" s="891" t="e">
        <f t="shared" si="47"/>
        <v>#VALUE!</v>
      </c>
      <c r="E22" s="891" t="e">
        <f t="shared" si="48"/>
        <v>#VALUE!</v>
      </c>
      <c r="F22" s="892" t="s">
        <v>98</v>
      </c>
      <c r="G22" s="893" t="e">
        <f t="shared" si="49"/>
        <v>#VALUE!</v>
      </c>
      <c r="H22" s="894" t="s">
        <v>98</v>
      </c>
      <c r="I22" s="895" t="e">
        <f t="shared" si="50"/>
        <v>#VALUE!</v>
      </c>
      <c r="J22" s="896">
        <v>6.0449999999999999</v>
      </c>
      <c r="K22" s="897">
        <f t="shared" si="51"/>
        <v>0.11800000000000033</v>
      </c>
      <c r="L22" s="898">
        <f t="shared" si="52"/>
        <v>1.0195202646815551</v>
      </c>
      <c r="M22" s="899">
        <v>7.851</v>
      </c>
      <c r="N22" s="900">
        <f t="shared" si="53"/>
        <v>-1.6879999999999997</v>
      </c>
      <c r="O22" s="901">
        <f t="shared" si="54"/>
        <v>0.78499554196917598</v>
      </c>
      <c r="P22" s="902" t="s">
        <v>73</v>
      </c>
    </row>
    <row r="23" spans="1:16" s="350" customFormat="1" ht="19.899999999999999" customHeight="1">
      <c r="A23" s="383" t="s">
        <v>157</v>
      </c>
      <c r="B23" s="351">
        <v>77.900000000000006</v>
      </c>
      <c r="C23" s="621" t="s">
        <v>98</v>
      </c>
      <c r="D23" s="352" t="e">
        <f t="shared" si="47"/>
        <v>#VALUE!</v>
      </c>
      <c r="E23" s="352" t="e">
        <f t="shared" si="48"/>
        <v>#VALUE!</v>
      </c>
      <c r="F23" s="631" t="s">
        <v>98</v>
      </c>
      <c r="G23" s="353" t="e">
        <f t="shared" si="49"/>
        <v>#VALUE!</v>
      </c>
      <c r="H23" s="634" t="s">
        <v>98</v>
      </c>
      <c r="I23" s="354" t="e">
        <f t="shared" si="50"/>
        <v>#VALUE!</v>
      </c>
      <c r="J23" s="715">
        <v>76.5</v>
      </c>
      <c r="K23" s="394">
        <f t="shared" si="51"/>
        <v>1.4000000000000057</v>
      </c>
      <c r="L23" s="330">
        <f t="shared" si="52"/>
        <v>1.0183006535947714</v>
      </c>
      <c r="M23" s="395">
        <v>76</v>
      </c>
      <c r="N23" s="396">
        <f t="shared" si="53"/>
        <v>1.9000000000000057</v>
      </c>
      <c r="O23" s="397">
        <f t="shared" si="54"/>
        <v>1.0250000000000001</v>
      </c>
      <c r="P23" s="267" t="s">
        <v>73</v>
      </c>
    </row>
    <row r="24" spans="1:16" s="3" customFormat="1" ht="16.149999999999999" customHeight="1">
      <c r="A24" s="423"/>
      <c r="B24" s="20" t="s">
        <v>72</v>
      </c>
      <c r="C24" s="27" t="s">
        <v>72</v>
      </c>
      <c r="D24" s="6" t="s">
        <v>72</v>
      </c>
      <c r="E24" s="6" t="s">
        <v>1</v>
      </c>
      <c r="F24" s="8" t="s">
        <v>72</v>
      </c>
      <c r="G24" s="8" t="s">
        <v>72</v>
      </c>
      <c r="H24" s="9" t="s">
        <v>72</v>
      </c>
      <c r="I24" s="9" t="s">
        <v>72</v>
      </c>
      <c r="J24" s="16" t="s">
        <v>72</v>
      </c>
      <c r="K24" s="11" t="s">
        <v>72</v>
      </c>
      <c r="L24" s="11" t="s">
        <v>1</v>
      </c>
      <c r="M24" s="17" t="s">
        <v>72</v>
      </c>
      <c r="N24" s="13" t="s">
        <v>72</v>
      </c>
      <c r="O24" s="14" t="s">
        <v>1</v>
      </c>
      <c r="P24" s="424"/>
    </row>
    <row r="25" spans="1:16" ht="19.899999999999999" customHeight="1">
      <c r="A25" s="3" t="s">
        <v>170</v>
      </c>
      <c r="B25" s="189">
        <v>67</v>
      </c>
      <c r="C25" s="622" t="s">
        <v>98</v>
      </c>
      <c r="D25" s="74" t="e">
        <f>B25-C25</f>
        <v>#VALUE!</v>
      </c>
      <c r="E25" s="7" t="e">
        <f>B25/C25</f>
        <v>#VALUE!</v>
      </c>
      <c r="F25" s="632" t="s">
        <v>98</v>
      </c>
      <c r="G25" s="174" t="e">
        <f>B25-F25</f>
        <v>#VALUE!</v>
      </c>
      <c r="H25" s="635" t="s">
        <v>98</v>
      </c>
      <c r="I25" s="176" t="e">
        <f>B25-H25</f>
        <v>#VALUE!</v>
      </c>
      <c r="J25" s="720">
        <v>67</v>
      </c>
      <c r="K25" s="177">
        <f>B25-J25</f>
        <v>0</v>
      </c>
      <c r="L25" s="12">
        <f>B25/J25</f>
        <v>1</v>
      </c>
      <c r="M25" s="179">
        <v>85</v>
      </c>
      <c r="N25" s="180">
        <f>B25-M25</f>
        <v>-18</v>
      </c>
      <c r="O25" s="15">
        <f>B25/M25</f>
        <v>0.78823529411764703</v>
      </c>
      <c r="P25" s="31" t="s">
        <v>73</v>
      </c>
    </row>
    <row r="26" spans="1:16" ht="19.899999999999999" customHeight="1">
      <c r="A26" s="256" t="s">
        <v>158</v>
      </c>
      <c r="B26" s="257">
        <v>86.5</v>
      </c>
      <c r="C26" s="623" t="s">
        <v>98</v>
      </c>
      <c r="D26" s="258" t="e">
        <f>B26-C26</f>
        <v>#VALUE!</v>
      </c>
      <c r="E26" s="259" t="e">
        <f>B26/C26</f>
        <v>#VALUE!</v>
      </c>
      <c r="F26" s="633" t="s">
        <v>98</v>
      </c>
      <c r="G26" s="260" t="e">
        <f>B26-F26</f>
        <v>#VALUE!</v>
      </c>
      <c r="H26" s="636" t="s">
        <v>98</v>
      </c>
      <c r="I26" s="261" t="e">
        <f>B26-H26</f>
        <v>#VALUE!</v>
      </c>
      <c r="J26" s="721">
        <v>86.5</v>
      </c>
      <c r="K26" s="262">
        <f>B26-J26</f>
        <v>0</v>
      </c>
      <c r="L26" s="263">
        <f>B26/J26</f>
        <v>1</v>
      </c>
      <c r="M26" s="264">
        <f>B25</f>
        <v>67</v>
      </c>
      <c r="N26" s="265">
        <f>B26-M26</f>
        <v>19.5</v>
      </c>
      <c r="O26" s="266">
        <f>B26/M26</f>
        <v>1.291044776119403</v>
      </c>
      <c r="P26" s="267" t="s">
        <v>73</v>
      </c>
    </row>
    <row r="27" spans="1:16" ht="19.899999999999999" customHeight="1">
      <c r="A27" s="3" t="s">
        <v>171</v>
      </c>
      <c r="B27" s="189">
        <v>96.5</v>
      </c>
      <c r="C27" s="622" t="s">
        <v>98</v>
      </c>
      <c r="D27" s="74" t="e">
        <f t="shared" ref="D27:D31" si="55">B27-C27</f>
        <v>#VALUE!</v>
      </c>
      <c r="E27" s="7" t="e">
        <f t="shared" ref="E27:E31" si="56">B27/C27</f>
        <v>#VALUE!</v>
      </c>
      <c r="F27" s="632" t="s">
        <v>98</v>
      </c>
      <c r="G27" s="174" t="e">
        <f t="shared" ref="G27:G31" si="57">B27-F27</f>
        <v>#VALUE!</v>
      </c>
      <c r="H27" s="635" t="s">
        <v>98</v>
      </c>
      <c r="I27" s="176" t="e">
        <f t="shared" ref="I27:I31" si="58">B27-H27</f>
        <v>#VALUE!</v>
      </c>
      <c r="J27" s="720">
        <v>96.5</v>
      </c>
      <c r="K27" s="177">
        <f t="shared" ref="K27:K31" si="59">B27-J27</f>
        <v>0</v>
      </c>
      <c r="L27" s="12">
        <f t="shared" ref="L27:L31" si="60">B27/J27</f>
        <v>1</v>
      </c>
      <c r="M27" s="179">
        <v>97.2</v>
      </c>
      <c r="N27" s="180">
        <f t="shared" ref="N27:N31" si="61">B27-M27</f>
        <v>-0.70000000000000284</v>
      </c>
      <c r="O27" s="15">
        <f t="shared" ref="O27:O31" si="62">B27/M27</f>
        <v>0.99279835390946503</v>
      </c>
      <c r="P27" s="31" t="s">
        <v>73</v>
      </c>
    </row>
    <row r="28" spans="1:16" ht="19.899999999999999" customHeight="1">
      <c r="A28" s="256" t="s">
        <v>159</v>
      </c>
      <c r="B28" s="257">
        <v>104</v>
      </c>
      <c r="C28" s="623" t="s">
        <v>98</v>
      </c>
      <c r="D28" s="258" t="e">
        <f t="shared" ref="D28" si="63">B28-C28</f>
        <v>#VALUE!</v>
      </c>
      <c r="E28" s="259" t="e">
        <f t="shared" ref="E28" si="64">B28/C28</f>
        <v>#VALUE!</v>
      </c>
      <c r="F28" s="633" t="s">
        <v>98</v>
      </c>
      <c r="G28" s="260" t="e">
        <f t="shared" ref="G28" si="65">B28-F28</f>
        <v>#VALUE!</v>
      </c>
      <c r="H28" s="636" t="s">
        <v>98</v>
      </c>
      <c r="I28" s="261" t="e">
        <f t="shared" ref="I28" si="66">B28-H28</f>
        <v>#VALUE!</v>
      </c>
      <c r="J28" s="721">
        <v>102</v>
      </c>
      <c r="K28" s="262">
        <f t="shared" ref="K28" si="67">B28-J28</f>
        <v>2</v>
      </c>
      <c r="L28" s="263">
        <f t="shared" ref="L28" si="68">B28/J28</f>
        <v>1.0196078431372548</v>
      </c>
      <c r="M28" s="264">
        <f>B27</f>
        <v>96.5</v>
      </c>
      <c r="N28" s="265">
        <f t="shared" ref="N28" si="69">B28-M28</f>
        <v>7.5</v>
      </c>
      <c r="O28" s="266">
        <f t="shared" ref="O28" si="70">B28/M28</f>
        <v>1.0777202072538861</v>
      </c>
      <c r="P28" s="267" t="s">
        <v>73</v>
      </c>
    </row>
    <row r="29" spans="1:16" ht="19.899999999999999" customHeight="1">
      <c r="A29" s="3" t="s">
        <v>172</v>
      </c>
      <c r="B29" s="189">
        <v>29</v>
      </c>
      <c r="C29" s="622" t="s">
        <v>98</v>
      </c>
      <c r="D29" s="74" t="e">
        <f t="shared" si="55"/>
        <v>#VALUE!</v>
      </c>
      <c r="E29" s="7" t="e">
        <f t="shared" si="56"/>
        <v>#VALUE!</v>
      </c>
      <c r="F29" s="632" t="s">
        <v>98</v>
      </c>
      <c r="G29" s="174" t="e">
        <f t="shared" si="57"/>
        <v>#VALUE!</v>
      </c>
      <c r="H29" s="635" t="s">
        <v>98</v>
      </c>
      <c r="I29" s="176" t="e">
        <f t="shared" si="58"/>
        <v>#VALUE!</v>
      </c>
      <c r="J29" s="720">
        <v>29</v>
      </c>
      <c r="K29" s="177">
        <f t="shared" si="59"/>
        <v>0</v>
      </c>
      <c r="L29" s="12">
        <f t="shared" si="60"/>
        <v>1</v>
      </c>
      <c r="M29" s="179">
        <v>29.75</v>
      </c>
      <c r="N29" s="180">
        <f t="shared" si="61"/>
        <v>-0.75</v>
      </c>
      <c r="O29" s="15">
        <f t="shared" si="62"/>
        <v>0.97478991596638653</v>
      </c>
      <c r="P29" s="31" t="s">
        <v>73</v>
      </c>
    </row>
    <row r="30" spans="1:16" ht="19.899999999999999" customHeight="1">
      <c r="A30" s="256" t="s">
        <v>160</v>
      </c>
      <c r="B30" s="257">
        <v>36.5</v>
      </c>
      <c r="C30" s="623" t="s">
        <v>98</v>
      </c>
      <c r="D30" s="258" t="e">
        <f t="shared" ref="D30" si="71">B30-C30</f>
        <v>#VALUE!</v>
      </c>
      <c r="E30" s="259" t="e">
        <f t="shared" ref="E30" si="72">B30/C30</f>
        <v>#VALUE!</v>
      </c>
      <c r="F30" s="633" t="s">
        <v>98</v>
      </c>
      <c r="G30" s="260" t="e">
        <f t="shared" ref="G30" si="73">B30-F30</f>
        <v>#VALUE!</v>
      </c>
      <c r="H30" s="636" t="s">
        <v>98</v>
      </c>
      <c r="I30" s="261" t="e">
        <f t="shared" ref="I30" si="74">B30-H30</f>
        <v>#VALUE!</v>
      </c>
      <c r="J30" s="721">
        <v>36.5</v>
      </c>
      <c r="K30" s="262">
        <f t="shared" ref="K30" si="75">B30-J30</f>
        <v>0</v>
      </c>
      <c r="L30" s="263">
        <f t="shared" ref="L30" si="76">B30/J30</f>
        <v>1</v>
      </c>
      <c r="M30" s="264">
        <f>B29</f>
        <v>29</v>
      </c>
      <c r="N30" s="265">
        <f t="shared" ref="N30" si="77">B30-M30</f>
        <v>7.5</v>
      </c>
      <c r="O30" s="266">
        <f t="shared" ref="O30" si="78">B30/M30</f>
        <v>1.2586206896551724</v>
      </c>
      <c r="P30" s="267" t="s">
        <v>73</v>
      </c>
    </row>
    <row r="31" spans="1:16" s="101" customFormat="1" ht="19.899999999999999" customHeight="1">
      <c r="A31" s="114" t="s">
        <v>173</v>
      </c>
      <c r="B31" s="189">
        <v>56.8</v>
      </c>
      <c r="C31" s="191" t="s">
        <v>98</v>
      </c>
      <c r="D31" s="116" t="e">
        <f t="shared" si="55"/>
        <v>#VALUE!</v>
      </c>
      <c r="E31" s="24" t="e">
        <f t="shared" si="56"/>
        <v>#VALUE!</v>
      </c>
      <c r="F31" s="192" t="s">
        <v>98</v>
      </c>
      <c r="G31" s="193" t="e">
        <f t="shared" si="57"/>
        <v>#VALUE!</v>
      </c>
      <c r="H31" s="194" t="s">
        <v>98</v>
      </c>
      <c r="I31" s="195" t="e">
        <f t="shared" si="58"/>
        <v>#VALUE!</v>
      </c>
      <c r="J31" s="720">
        <v>56.8</v>
      </c>
      <c r="K31" s="196">
        <f t="shared" si="59"/>
        <v>0</v>
      </c>
      <c r="L31" s="25">
        <f t="shared" si="60"/>
        <v>1</v>
      </c>
      <c r="M31" s="179">
        <v>61.4</v>
      </c>
      <c r="N31" s="197">
        <f t="shared" si="61"/>
        <v>-4.6000000000000014</v>
      </c>
      <c r="O31" s="198">
        <f t="shared" si="62"/>
        <v>0.92508143322475567</v>
      </c>
      <c r="P31" s="31" t="s">
        <v>73</v>
      </c>
    </row>
    <row r="32" spans="1:16" s="21" customFormat="1" ht="19.899999999999999" customHeight="1">
      <c r="A32" s="34" t="s">
        <v>161</v>
      </c>
      <c r="B32" s="199">
        <v>57</v>
      </c>
      <c r="C32" s="173" t="s">
        <v>98</v>
      </c>
      <c r="D32" s="75" t="e">
        <f t="shared" ref="D32" si="79">B32-C32</f>
        <v>#VALUE!</v>
      </c>
      <c r="E32" s="22" t="e">
        <f t="shared" ref="E32" si="80">B32/C32</f>
        <v>#VALUE!</v>
      </c>
      <c r="F32" s="175" t="s">
        <v>98</v>
      </c>
      <c r="G32" s="109" t="e">
        <f t="shared" ref="G32" si="81">B32-F32</f>
        <v>#VALUE!</v>
      </c>
      <c r="H32" s="178" t="s">
        <v>98</v>
      </c>
      <c r="I32" s="110" t="e">
        <f t="shared" ref="I32" si="82">B32-H32</f>
        <v>#VALUE!</v>
      </c>
      <c r="J32" s="722">
        <v>57</v>
      </c>
      <c r="K32" s="111">
        <f t="shared" ref="K32" si="83">B32-J32</f>
        <v>0</v>
      </c>
      <c r="L32" s="23">
        <f t="shared" ref="L32" si="84">B32/J32</f>
        <v>1</v>
      </c>
      <c r="M32" s="112">
        <f>B31</f>
        <v>56.8</v>
      </c>
      <c r="N32" s="113">
        <f t="shared" ref="N32" si="85">B32-M32</f>
        <v>0.20000000000000284</v>
      </c>
      <c r="O32" s="47">
        <f t="shared" ref="O32" si="86">B32/M32</f>
        <v>1.0035211267605635</v>
      </c>
      <c r="P32" s="48" t="s">
        <v>73</v>
      </c>
    </row>
    <row r="33" spans="1:16" ht="16.149999999999999" customHeight="1">
      <c r="A33" s="10"/>
      <c r="B33" s="20" t="s">
        <v>72</v>
      </c>
      <c r="C33" s="27" t="s">
        <v>72</v>
      </c>
      <c r="D33" s="6" t="s">
        <v>72</v>
      </c>
      <c r="E33" s="6" t="s">
        <v>1</v>
      </c>
      <c r="F33" s="8" t="s">
        <v>72</v>
      </c>
      <c r="G33" s="8" t="s">
        <v>72</v>
      </c>
      <c r="H33" s="9" t="s">
        <v>72</v>
      </c>
      <c r="I33" s="9" t="s">
        <v>72</v>
      </c>
      <c r="J33" s="16" t="s">
        <v>72</v>
      </c>
      <c r="K33" s="11" t="s">
        <v>72</v>
      </c>
      <c r="L33" s="11" t="s">
        <v>1</v>
      </c>
      <c r="M33" s="17" t="s">
        <v>72</v>
      </c>
      <c r="N33" s="13" t="s">
        <v>72</v>
      </c>
      <c r="O33" s="14" t="s">
        <v>1</v>
      </c>
      <c r="P33" s="30"/>
    </row>
    <row r="34" spans="1:16" s="101" customFormat="1" ht="19.899999999999999" customHeight="1">
      <c r="A34" s="114" t="s">
        <v>162</v>
      </c>
      <c r="B34" s="189">
        <v>751.26</v>
      </c>
      <c r="C34" s="191" t="s">
        <v>98</v>
      </c>
      <c r="D34" s="116" t="e">
        <f t="shared" ref="D34" si="87">B34-C34</f>
        <v>#VALUE!</v>
      </c>
      <c r="E34" s="24" t="e">
        <f t="shared" ref="E34" si="88">B34/C34</f>
        <v>#VALUE!</v>
      </c>
      <c r="F34" s="192" t="s">
        <v>98</v>
      </c>
      <c r="G34" s="193" t="e">
        <f t="shared" ref="G34" si="89">B34-F34</f>
        <v>#VALUE!</v>
      </c>
      <c r="H34" s="194" t="s">
        <v>98</v>
      </c>
      <c r="I34" s="195" t="e">
        <f t="shared" ref="I34" si="90">B34-H34</f>
        <v>#VALUE!</v>
      </c>
      <c r="J34" s="720">
        <v>751.26</v>
      </c>
      <c r="K34" s="196">
        <f t="shared" ref="K34" si="91">B34-J34</f>
        <v>0</v>
      </c>
      <c r="L34" s="25">
        <f t="shared" ref="L34" si="92">B34/J34</f>
        <v>1</v>
      </c>
      <c r="M34" s="179">
        <v>735.49</v>
      </c>
      <c r="N34" s="197">
        <f t="shared" ref="N34" si="93">B34-M34</f>
        <v>15.769999999999982</v>
      </c>
      <c r="O34" s="198">
        <f t="shared" ref="O34" si="94">B34/M34</f>
        <v>1.0214414879876001</v>
      </c>
      <c r="P34" s="31" t="s">
        <v>73</v>
      </c>
    </row>
    <row r="35" spans="1:16" s="101" customFormat="1" ht="19.899999999999999" customHeight="1">
      <c r="A35" s="114" t="s">
        <v>163</v>
      </c>
      <c r="B35" s="199">
        <v>1329.65</v>
      </c>
      <c r="C35" s="191" t="s">
        <v>98</v>
      </c>
      <c r="D35" s="116" t="e">
        <f t="shared" ref="D35:D37" si="95">B35-C35</f>
        <v>#VALUE!</v>
      </c>
      <c r="E35" s="24" t="e">
        <f t="shared" ref="E35:E37" si="96">B35/C35</f>
        <v>#VALUE!</v>
      </c>
      <c r="F35" s="192" t="s">
        <v>98</v>
      </c>
      <c r="G35" s="193" t="e">
        <f t="shared" ref="G35:G37" si="97">B35-F35</f>
        <v>#VALUE!</v>
      </c>
      <c r="H35" s="194" t="s">
        <v>98</v>
      </c>
      <c r="I35" s="195" t="e">
        <f t="shared" ref="I35:I37" si="98">B35-H35</f>
        <v>#VALUE!</v>
      </c>
      <c r="J35" s="720">
        <v>1329.35</v>
      </c>
      <c r="K35" s="196">
        <f t="shared" ref="K35:K37" si="99">B35-J35</f>
        <v>0.3000000000001819</v>
      </c>
      <c r="L35" s="25">
        <f t="shared" ref="L35:L37" si="100">B35/J35</f>
        <v>1.0002256742016777</v>
      </c>
      <c r="M35" s="179">
        <v>1249.6500000000001</v>
      </c>
      <c r="N35" s="197">
        <f t="shared" ref="N35:N37" si="101">B35-M35</f>
        <v>80</v>
      </c>
      <c r="O35" s="198">
        <f t="shared" ref="O35:O37" si="102">B35/M35</f>
        <v>1.0640179250190054</v>
      </c>
      <c r="P35" s="31" t="s">
        <v>73</v>
      </c>
    </row>
    <row r="36" spans="1:16" s="101" customFormat="1" ht="19.899999999999999" customHeight="1">
      <c r="A36" s="114" t="s">
        <v>164</v>
      </c>
      <c r="B36" s="199">
        <v>1039.73</v>
      </c>
      <c r="C36" s="191" t="s">
        <v>98</v>
      </c>
      <c r="D36" s="116" t="e">
        <f t="shared" ref="D36" si="103">B36-C36</f>
        <v>#VALUE!</v>
      </c>
      <c r="E36" s="24" t="e">
        <f t="shared" ref="E36" si="104">B36/C36</f>
        <v>#VALUE!</v>
      </c>
      <c r="F36" s="192" t="s">
        <v>98</v>
      </c>
      <c r="G36" s="193" t="e">
        <f t="shared" ref="G36" si="105">B36-F36</f>
        <v>#VALUE!</v>
      </c>
      <c r="H36" s="194" t="s">
        <v>98</v>
      </c>
      <c r="I36" s="195" t="e">
        <f t="shared" ref="I36" si="106">B36-H36</f>
        <v>#VALUE!</v>
      </c>
      <c r="J36" s="720">
        <v>1039.73</v>
      </c>
      <c r="K36" s="196">
        <f t="shared" ref="K36" si="107">B36-J36</f>
        <v>0</v>
      </c>
      <c r="L36" s="25">
        <f t="shared" ref="L36" si="108">B36/J36</f>
        <v>1</v>
      </c>
      <c r="M36" s="179">
        <v>961.08</v>
      </c>
      <c r="N36" s="197">
        <f t="shared" ref="N36" si="109">B36-M36</f>
        <v>78.649999999999977</v>
      </c>
      <c r="O36" s="198">
        <f t="shared" ref="O36" si="110">B36/M36</f>
        <v>1.0818350189370292</v>
      </c>
      <c r="P36" s="31" t="s">
        <v>73</v>
      </c>
    </row>
    <row r="37" spans="1:16" s="101" customFormat="1" ht="19.899999999999999" customHeight="1">
      <c r="A37" s="34" t="s">
        <v>165</v>
      </c>
      <c r="B37" s="199">
        <v>337.85</v>
      </c>
      <c r="C37" s="173" t="s">
        <v>98</v>
      </c>
      <c r="D37" s="75" t="e">
        <f t="shared" si="95"/>
        <v>#VALUE!</v>
      </c>
      <c r="E37" s="22" t="e">
        <f t="shared" si="96"/>
        <v>#VALUE!</v>
      </c>
      <c r="F37" s="175" t="s">
        <v>98</v>
      </c>
      <c r="G37" s="109" t="e">
        <f t="shared" si="97"/>
        <v>#VALUE!</v>
      </c>
      <c r="H37" s="178" t="s">
        <v>98</v>
      </c>
      <c r="I37" s="110" t="e">
        <f t="shared" si="98"/>
        <v>#VALUE!</v>
      </c>
      <c r="J37" s="722">
        <v>338</v>
      </c>
      <c r="K37" s="111">
        <f t="shared" si="99"/>
        <v>-0.14999999999997726</v>
      </c>
      <c r="L37" s="23">
        <f t="shared" si="100"/>
        <v>0.99955621301775155</v>
      </c>
      <c r="M37" s="112">
        <v>313.52999999999997</v>
      </c>
      <c r="N37" s="113">
        <f t="shared" si="101"/>
        <v>24.32000000000005</v>
      </c>
      <c r="O37" s="47">
        <f t="shared" si="102"/>
        <v>1.0775683347686029</v>
      </c>
      <c r="P37" s="48" t="s">
        <v>73</v>
      </c>
    </row>
    <row r="38" spans="1:16" s="1" customFormat="1" ht="19.899999999999999" customHeight="1">
      <c r="A38" s="99"/>
      <c r="B38" s="181" t="s">
        <v>14</v>
      </c>
      <c r="C38" s="182" t="s">
        <v>14</v>
      </c>
      <c r="D38" s="182" t="s">
        <v>14</v>
      </c>
      <c r="E38" s="183" t="s">
        <v>1</v>
      </c>
      <c r="F38" s="184" t="s">
        <v>14</v>
      </c>
      <c r="G38" s="184" t="s">
        <v>14</v>
      </c>
      <c r="H38" s="185" t="s">
        <v>14</v>
      </c>
      <c r="I38" s="185" t="s">
        <v>14</v>
      </c>
      <c r="J38" s="186" t="s">
        <v>14</v>
      </c>
      <c r="K38" s="187" t="s">
        <v>14</v>
      </c>
      <c r="L38" s="188" t="s">
        <v>1</v>
      </c>
      <c r="M38" s="102" t="s">
        <v>14</v>
      </c>
      <c r="N38" s="102" t="s">
        <v>14</v>
      </c>
      <c r="O38" s="103" t="s">
        <v>1</v>
      </c>
      <c r="P38" s="100"/>
    </row>
    <row r="39" spans="1:16" ht="19.899999999999999" customHeight="1">
      <c r="A39" s="147" t="s">
        <v>166</v>
      </c>
      <c r="B39" s="108">
        <v>16.96</v>
      </c>
      <c r="C39" s="148" t="s">
        <v>98</v>
      </c>
      <c r="D39" s="149" t="e">
        <f>B39-C39</f>
        <v>#VALUE!</v>
      </c>
      <c r="E39" s="150" t="e">
        <f>B39/C39</f>
        <v>#VALUE!</v>
      </c>
      <c r="F39" s="151" t="s">
        <v>98</v>
      </c>
      <c r="G39" s="152" t="e">
        <f t="shared" si="10"/>
        <v>#VALUE!</v>
      </c>
      <c r="H39" s="153" t="s">
        <v>98</v>
      </c>
      <c r="I39" s="154" t="e">
        <f t="shared" si="11"/>
        <v>#VALUE!</v>
      </c>
      <c r="J39" s="723">
        <v>16.52</v>
      </c>
      <c r="K39" s="155">
        <f>B39-J39</f>
        <v>0.44000000000000128</v>
      </c>
      <c r="L39" s="156">
        <f>B39/J39</f>
        <v>1.026634382566586</v>
      </c>
      <c r="M39" s="157">
        <v>12.89</v>
      </c>
      <c r="N39" s="158">
        <f>B39-M39</f>
        <v>4.07</v>
      </c>
      <c r="O39" s="159">
        <f>B39/M39</f>
        <v>1.3157486423584175</v>
      </c>
      <c r="P39" s="160" t="s">
        <v>73</v>
      </c>
    </row>
    <row r="40" spans="1:16">
      <c r="B40" s="3"/>
    </row>
    <row r="42" spans="1:16" ht="15.75">
      <c r="A42" s="2" t="s">
        <v>186</v>
      </c>
    </row>
    <row r="43" spans="1:16">
      <c r="A43" s="21"/>
      <c r="B43" s="21"/>
      <c r="C43" s="21"/>
      <c r="D43" s="21"/>
      <c r="E43" s="21"/>
      <c r="F43" s="21"/>
      <c r="G43" s="21"/>
    </row>
    <row r="44" spans="1:16" ht="24.95" customHeight="1">
      <c r="B44" s="41"/>
      <c r="C44" s="935" t="s">
        <v>3</v>
      </c>
      <c r="D44" s="936"/>
      <c r="E44" s="44"/>
      <c r="F44" s="933" t="s">
        <v>6</v>
      </c>
      <c r="G44" s="934"/>
      <c r="H44" s="18"/>
    </row>
    <row r="45" spans="1:16" ht="60.75">
      <c r="A45" s="5" t="s">
        <v>70</v>
      </c>
      <c r="B45" s="42" t="s">
        <v>8</v>
      </c>
      <c r="C45" s="35" t="s">
        <v>4</v>
      </c>
      <c r="D45" s="36" t="s">
        <v>5</v>
      </c>
      <c r="E45" s="45" t="s">
        <v>7</v>
      </c>
      <c r="F45" s="38" t="s">
        <v>12</v>
      </c>
      <c r="G45" s="39" t="s">
        <v>13</v>
      </c>
      <c r="H45" s="18"/>
    </row>
    <row r="46" spans="1:16" ht="16.149999999999999" customHeight="1">
      <c r="A46" s="10"/>
      <c r="B46" s="43" t="s">
        <v>1</v>
      </c>
      <c r="C46" s="37" t="s">
        <v>53</v>
      </c>
      <c r="D46" s="32" t="s">
        <v>0</v>
      </c>
      <c r="E46" s="46" t="s">
        <v>1</v>
      </c>
      <c r="F46" s="40" t="s">
        <v>9</v>
      </c>
      <c r="G46" s="33" t="s">
        <v>9</v>
      </c>
      <c r="H46" s="572" t="s">
        <v>96</v>
      </c>
    </row>
    <row r="47" spans="1:16" ht="18" customHeight="1">
      <c r="A47" s="3" t="s">
        <v>141</v>
      </c>
      <c r="B47" s="132">
        <v>4.0000000000000001E-3</v>
      </c>
      <c r="C47" s="66">
        <f>B7*(1-B47)</f>
        <v>15087.445848000001</v>
      </c>
      <c r="D47" s="67">
        <f>B7*(1+B47)</f>
        <v>15208.630152</v>
      </c>
      <c r="E47" s="132">
        <v>7.0000000000000001E-3</v>
      </c>
      <c r="F47" s="70">
        <f>B7*(1-E47)</f>
        <v>15042.001733999999</v>
      </c>
      <c r="G47" s="71">
        <f>B7*(1+E47)</f>
        <v>15254.074266</v>
      </c>
      <c r="H47" s="734" t="s">
        <v>95</v>
      </c>
    </row>
    <row r="48" spans="1:16" ht="18" customHeight="1">
      <c r="A48" s="3" t="s">
        <v>144</v>
      </c>
      <c r="B48" s="132">
        <v>1.4E-2</v>
      </c>
      <c r="C48" s="66">
        <f>B10*(1-B48)</f>
        <v>4246.377606</v>
      </c>
      <c r="D48" s="67">
        <f>B10*(1+B48)</f>
        <v>4366.9643940000005</v>
      </c>
      <c r="E48" s="132">
        <v>2.4E-2</v>
      </c>
      <c r="F48" s="70">
        <f>B10*(1-E48)</f>
        <v>4203.310896</v>
      </c>
      <c r="G48" s="71">
        <f>B10*(1+E48)</f>
        <v>4410.0311040000006</v>
      </c>
      <c r="H48" s="28" t="s">
        <v>95</v>
      </c>
    </row>
    <row r="49" spans="1:16" ht="18" customHeight="1">
      <c r="A49" s="3" t="s">
        <v>147</v>
      </c>
      <c r="B49" s="132">
        <v>2E-3</v>
      </c>
      <c r="C49" s="66">
        <f>B13*(1-B49)</f>
        <v>2305.0556500000002</v>
      </c>
      <c r="D49" s="67">
        <f>B13*(1+B49)</f>
        <v>2314.2943500000001</v>
      </c>
      <c r="E49" s="132">
        <v>3.0000000000000001E-3</v>
      </c>
      <c r="F49" s="70">
        <f>B13*(1-E49)</f>
        <v>2302.7459750000003</v>
      </c>
      <c r="G49" s="71">
        <f>B13*(1+E49)</f>
        <v>2316.6040250000001</v>
      </c>
      <c r="H49" s="28" t="s">
        <v>95</v>
      </c>
    </row>
    <row r="50" spans="1:16" ht="18" customHeight="1">
      <c r="A50" s="34" t="s">
        <v>155</v>
      </c>
      <c r="B50" s="133">
        <v>1.0999999999999999E-2</v>
      </c>
      <c r="C50" s="68">
        <f>B21*(1-B50)</f>
        <v>474.97812900000002</v>
      </c>
      <c r="D50" s="69">
        <f>B21*(1+B50)</f>
        <v>485.54387099999997</v>
      </c>
      <c r="E50" s="133">
        <v>1.7999999999999999E-2</v>
      </c>
      <c r="F50" s="72">
        <f>B21*(1-E50)</f>
        <v>471.61630200000002</v>
      </c>
      <c r="G50" s="73">
        <f>B21*(1+E50)</f>
        <v>488.90569800000003</v>
      </c>
      <c r="H50" s="28" t="s">
        <v>95</v>
      </c>
    </row>
    <row r="51" spans="1:16" ht="18" customHeight="1">
      <c r="A51" s="3" t="s">
        <v>162</v>
      </c>
      <c r="B51" s="132">
        <v>7.0000000000000001E-3</v>
      </c>
      <c r="C51" s="66">
        <f>B34*(1-B51)</f>
        <v>746.00117999999998</v>
      </c>
      <c r="D51" s="67">
        <f>B34*(1+B51)</f>
        <v>756.51881999999989</v>
      </c>
      <c r="E51" s="132">
        <v>1.2E-2</v>
      </c>
      <c r="F51" s="70">
        <f>B34*(1-E51)</f>
        <v>742.24487999999997</v>
      </c>
      <c r="G51" s="733">
        <f>B34*(1+E51)</f>
        <v>760.27512000000002</v>
      </c>
      <c r="H51" s="28" t="s">
        <v>95</v>
      </c>
    </row>
    <row r="52" spans="1:16" ht="18" customHeight="1">
      <c r="A52" s="3" t="s">
        <v>163</v>
      </c>
      <c r="B52" s="132">
        <v>1.2999999999999999E-2</v>
      </c>
      <c r="C52" s="66">
        <f>B35*(1-B52)</f>
        <v>1312.36455</v>
      </c>
      <c r="D52" s="67">
        <f>B35*(1+B52)</f>
        <v>1346.9354499999999</v>
      </c>
      <c r="E52" s="132">
        <v>2.1999999999999999E-2</v>
      </c>
      <c r="F52" s="70">
        <f>B35*(1-E52)</f>
        <v>1300.3977</v>
      </c>
      <c r="G52" s="71">
        <f>B35*(1+E52)</f>
        <v>1358.9023000000002</v>
      </c>
      <c r="H52" s="28" t="s">
        <v>95</v>
      </c>
    </row>
    <row r="53" spans="1:16" ht="18" customHeight="1">
      <c r="A53" s="3" t="s">
        <v>167</v>
      </c>
      <c r="B53" s="341">
        <f>B52</f>
        <v>1.2999999999999999E-2</v>
      </c>
      <c r="C53" s="66">
        <f>B36*(1-B53)</f>
        <v>1026.21351</v>
      </c>
      <c r="D53" s="67">
        <f>B36*(1+B53)</f>
        <v>1053.24649</v>
      </c>
      <c r="E53" s="341">
        <f>E52</f>
        <v>2.1999999999999999E-2</v>
      </c>
      <c r="F53" s="70">
        <f>B36*(1-E53)</f>
        <v>1016.85594</v>
      </c>
      <c r="G53" s="71">
        <f>B36*(1+E53)</f>
        <v>1062.6040600000001</v>
      </c>
      <c r="H53" s="28" t="s">
        <v>95</v>
      </c>
    </row>
    <row r="54" spans="1:16" ht="18" customHeight="1">
      <c r="A54" s="49" t="s">
        <v>165</v>
      </c>
      <c r="B54" s="612">
        <v>3.4000000000000002E-2</v>
      </c>
      <c r="C54" s="68">
        <f>B37*(1-B54)</f>
        <v>326.36310000000003</v>
      </c>
      <c r="D54" s="69">
        <f>B37*(1+B54)</f>
        <v>349.33690000000001</v>
      </c>
      <c r="E54" s="612">
        <v>5.8000000000000003E-2</v>
      </c>
      <c r="F54" s="72">
        <f>B37*(1-E54)</f>
        <v>318.25470000000001</v>
      </c>
      <c r="G54" s="73">
        <f>B37*(1+E54)</f>
        <v>357.44530000000003</v>
      </c>
      <c r="H54" s="28" t="s">
        <v>95</v>
      </c>
    </row>
    <row r="55" spans="1:16">
      <c r="A55" s="104"/>
      <c r="B55" s="103" t="s">
        <v>1</v>
      </c>
      <c r="C55" s="102" t="s">
        <v>14</v>
      </c>
      <c r="D55" s="102" t="s">
        <v>14</v>
      </c>
      <c r="E55" s="103" t="s">
        <v>1</v>
      </c>
      <c r="F55" s="102" t="s">
        <v>14</v>
      </c>
      <c r="G55" s="102" t="s">
        <v>14</v>
      </c>
    </row>
    <row r="56" spans="1:16">
      <c r="A56" s="49" t="s">
        <v>166</v>
      </c>
      <c r="B56" s="133">
        <v>0.01</v>
      </c>
      <c r="C56" s="83">
        <f>B39*(1-B56)</f>
        <v>16.790400000000002</v>
      </c>
      <c r="D56" s="84">
        <f>B39*(1+B56)</f>
        <v>17.1296</v>
      </c>
      <c r="E56" s="133">
        <v>1.7000000000000001E-2</v>
      </c>
      <c r="F56" s="87">
        <f>B39*(1-E56)</f>
        <v>16.671680000000002</v>
      </c>
      <c r="G56" s="166">
        <f>B39*(1+E56)</f>
        <v>17.24832</v>
      </c>
      <c r="H56" s="28" t="s">
        <v>94</v>
      </c>
    </row>
    <row r="60" spans="1:16" ht="20.25">
      <c r="A60" s="4" t="s">
        <v>174</v>
      </c>
    </row>
    <row r="62" spans="1:16" ht="15.75">
      <c r="A62" s="2" t="s">
        <v>204</v>
      </c>
    </row>
    <row r="63" spans="1:16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1:16" ht="49.9" customHeight="1">
      <c r="A64" s="5" t="s">
        <v>11</v>
      </c>
      <c r="B64" s="19" t="s">
        <v>187</v>
      </c>
      <c r="C64" s="214" t="s">
        <v>78</v>
      </c>
      <c r="D64" s="215" t="s">
        <v>79</v>
      </c>
      <c r="E64" s="215" t="s">
        <v>80</v>
      </c>
      <c r="F64" s="216" t="s">
        <v>81</v>
      </c>
      <c r="G64" s="216" t="s">
        <v>82</v>
      </c>
      <c r="H64" s="217" t="s">
        <v>83</v>
      </c>
      <c r="I64" s="217" t="s">
        <v>84</v>
      </c>
      <c r="J64" s="146" t="s">
        <v>195</v>
      </c>
      <c r="K64" s="213" t="s">
        <v>109</v>
      </c>
      <c r="L64" s="213" t="s">
        <v>194</v>
      </c>
      <c r="M64" s="218" t="s">
        <v>10</v>
      </c>
      <c r="N64" s="219" t="s">
        <v>93</v>
      </c>
      <c r="O64" s="220" t="s">
        <v>188</v>
      </c>
      <c r="P64" s="29" t="s">
        <v>2</v>
      </c>
    </row>
    <row r="65" spans="1:16" s="212" customFormat="1" ht="16.149999999999999" customHeight="1">
      <c r="A65" s="200"/>
      <c r="B65" s="201" t="s">
        <v>9</v>
      </c>
      <c r="C65" s="202" t="s">
        <v>9</v>
      </c>
      <c r="D65" s="203" t="s">
        <v>9</v>
      </c>
      <c r="E65" s="203" t="s">
        <v>1</v>
      </c>
      <c r="F65" s="204" t="s">
        <v>9</v>
      </c>
      <c r="G65" s="204" t="s">
        <v>9</v>
      </c>
      <c r="H65" s="205" t="s">
        <v>9</v>
      </c>
      <c r="I65" s="205" t="s">
        <v>9</v>
      </c>
      <c r="J65" s="206" t="s">
        <v>9</v>
      </c>
      <c r="K65" s="207" t="s">
        <v>9</v>
      </c>
      <c r="L65" s="207" t="s">
        <v>1</v>
      </c>
      <c r="M65" s="208" t="s">
        <v>9</v>
      </c>
      <c r="N65" s="209" t="s">
        <v>9</v>
      </c>
      <c r="O65" s="210" t="s">
        <v>1</v>
      </c>
      <c r="P65" s="211"/>
    </row>
    <row r="66" spans="1:16" ht="19.899999999999999" customHeight="1">
      <c r="A66" s="268" t="s">
        <v>175</v>
      </c>
      <c r="B66" s="269">
        <v>1737</v>
      </c>
      <c r="C66" s="641" t="s">
        <v>98</v>
      </c>
      <c r="D66" s="270" t="e">
        <f>B66-C66</f>
        <v>#VALUE!</v>
      </c>
      <c r="E66" s="271" t="e">
        <f>B66/C66</f>
        <v>#VALUE!</v>
      </c>
      <c r="F66" s="642" t="s">
        <v>98</v>
      </c>
      <c r="G66" s="272" t="e">
        <f>B66-F66</f>
        <v>#VALUE!</v>
      </c>
      <c r="H66" s="643" t="s">
        <v>98</v>
      </c>
      <c r="I66" s="273" t="e">
        <f>B66-H66</f>
        <v>#VALUE!</v>
      </c>
      <c r="J66" s="724">
        <v>1738</v>
      </c>
      <c r="K66" s="274">
        <f>B66-J66</f>
        <v>-1</v>
      </c>
      <c r="L66" s="275">
        <f>B66/J66</f>
        <v>0.99942462600690452</v>
      </c>
      <c r="M66" s="276">
        <v>1731</v>
      </c>
      <c r="N66" s="277">
        <f>B66-M66</f>
        <v>6</v>
      </c>
      <c r="O66" s="278">
        <f>B66/M66</f>
        <v>1.0034662045060658</v>
      </c>
      <c r="P66" s="279" t="s">
        <v>73</v>
      </c>
    </row>
    <row r="67" spans="1:16" ht="19.899999999999999" customHeight="1">
      <c r="A67" s="34" t="s">
        <v>141</v>
      </c>
      <c r="B67" s="98">
        <v>2355</v>
      </c>
      <c r="C67" s="280">
        <v>2396</v>
      </c>
      <c r="D67" s="167">
        <f>B67-C67</f>
        <v>-41</v>
      </c>
      <c r="E67" s="22">
        <f>B67/C67</f>
        <v>0.98288814691151916</v>
      </c>
      <c r="F67" s="281">
        <v>2206</v>
      </c>
      <c r="G67" s="168">
        <f>B67-F67</f>
        <v>149</v>
      </c>
      <c r="H67" s="282">
        <v>2800</v>
      </c>
      <c r="I67" s="169">
        <f>B67-H67</f>
        <v>-445</v>
      </c>
      <c r="J67" s="725">
        <v>2403</v>
      </c>
      <c r="K67" s="170">
        <f>B67-J67</f>
        <v>-48</v>
      </c>
      <c r="L67" s="23">
        <f>B67/J67</f>
        <v>0.98002496878901368</v>
      </c>
      <c r="M67" s="171">
        <f>B66</f>
        <v>1737</v>
      </c>
      <c r="N67" s="172">
        <f>B67-M67</f>
        <v>618</v>
      </c>
      <c r="O67" s="47">
        <f>B67/M67</f>
        <v>1.3557858376511227</v>
      </c>
      <c r="P67" s="48" t="s">
        <v>15</v>
      </c>
    </row>
    <row r="68" spans="1:16" ht="19.899999999999999" customHeight="1">
      <c r="A68" s="3" t="s">
        <v>176</v>
      </c>
      <c r="B68" s="98">
        <v>197</v>
      </c>
      <c r="C68" s="641" t="s">
        <v>98</v>
      </c>
      <c r="D68" s="51" t="e">
        <f t="shared" ref="D68:D72" si="111">B68-C68</f>
        <v>#VALUE!</v>
      </c>
      <c r="E68" s="7" t="e">
        <f t="shared" ref="E68:E72" si="112">B68/C68</f>
        <v>#VALUE!</v>
      </c>
      <c r="F68" s="642" t="s">
        <v>98</v>
      </c>
      <c r="G68" s="53" t="e">
        <f t="shared" ref="G68:G75" si="113">B68-F68</f>
        <v>#VALUE!</v>
      </c>
      <c r="H68" s="643" t="s">
        <v>98</v>
      </c>
      <c r="I68" s="55" t="e">
        <f t="shared" ref="I68:I75" si="114">B68-H68</f>
        <v>#VALUE!</v>
      </c>
      <c r="J68" s="726">
        <v>197</v>
      </c>
      <c r="K68" s="56">
        <f t="shared" ref="K68:K72" si="115">B68-J68</f>
        <v>0</v>
      </c>
      <c r="L68" s="12">
        <f t="shared" ref="L68:L72" si="116">B68/J68</f>
        <v>1</v>
      </c>
      <c r="M68" s="57">
        <v>191</v>
      </c>
      <c r="N68" s="58">
        <f t="shared" ref="N68:N72" si="117">B68-M68</f>
        <v>6</v>
      </c>
      <c r="O68" s="15">
        <f t="shared" ref="O68:O72" si="118">B68/M68</f>
        <v>1.0314136125654449</v>
      </c>
      <c r="P68" s="31" t="s">
        <v>73</v>
      </c>
    </row>
    <row r="69" spans="1:16" ht="19.899999999999999" customHeight="1">
      <c r="A69" s="34" t="s">
        <v>144</v>
      </c>
      <c r="B69" s="98">
        <v>420</v>
      </c>
      <c r="C69" s="280">
        <v>468</v>
      </c>
      <c r="D69" s="167">
        <f t="shared" ref="D69" si="119">B69-C69</f>
        <v>-48</v>
      </c>
      <c r="E69" s="22">
        <f t="shared" ref="E69" si="120">B69/C69</f>
        <v>0.89743589743589747</v>
      </c>
      <c r="F69" s="281">
        <v>430</v>
      </c>
      <c r="G69" s="168">
        <f t="shared" ref="G69" si="121">B69-F69</f>
        <v>-10</v>
      </c>
      <c r="H69" s="282">
        <v>515</v>
      </c>
      <c r="I69" s="169">
        <f t="shared" ref="I69" si="122">B69-H69</f>
        <v>-95</v>
      </c>
      <c r="J69" s="725">
        <v>480</v>
      </c>
      <c r="K69" s="170">
        <f t="shared" ref="K69" si="123">B69-J69</f>
        <v>-60</v>
      </c>
      <c r="L69" s="23">
        <f t="shared" ref="L69" si="124">B69/J69</f>
        <v>0.875</v>
      </c>
      <c r="M69" s="171">
        <f>B68</f>
        <v>197</v>
      </c>
      <c r="N69" s="172">
        <f t="shared" ref="N69" si="125">B69-M69</f>
        <v>223</v>
      </c>
      <c r="O69" s="47">
        <f t="shared" ref="O69" si="126">B69/M69</f>
        <v>2.1319796954314723</v>
      </c>
      <c r="P69" s="48" t="s">
        <v>15</v>
      </c>
    </row>
    <row r="70" spans="1:16" ht="19.899999999999999" customHeight="1">
      <c r="A70" s="3" t="s">
        <v>177</v>
      </c>
      <c r="B70" s="98">
        <v>976</v>
      </c>
      <c r="C70" s="63" t="s">
        <v>98</v>
      </c>
      <c r="D70" s="51" t="e">
        <f t="shared" si="111"/>
        <v>#VALUE!</v>
      </c>
      <c r="E70" s="7" t="e">
        <f t="shared" si="112"/>
        <v>#VALUE!</v>
      </c>
      <c r="F70" s="61" t="s">
        <v>98</v>
      </c>
      <c r="G70" s="53" t="e">
        <f t="shared" si="113"/>
        <v>#VALUE!</v>
      </c>
      <c r="H70" s="59" t="s">
        <v>98</v>
      </c>
      <c r="I70" s="55" t="e">
        <f t="shared" si="114"/>
        <v>#VALUE!</v>
      </c>
      <c r="J70" s="726">
        <v>976</v>
      </c>
      <c r="K70" s="56">
        <f t="shared" si="115"/>
        <v>0</v>
      </c>
      <c r="L70" s="12">
        <f t="shared" si="116"/>
        <v>1</v>
      </c>
      <c r="M70" s="57">
        <v>752</v>
      </c>
      <c r="N70" s="58">
        <f t="shared" si="117"/>
        <v>224</v>
      </c>
      <c r="O70" s="15">
        <f t="shared" si="118"/>
        <v>1.2978723404255319</v>
      </c>
      <c r="P70" s="31" t="s">
        <v>73</v>
      </c>
    </row>
    <row r="71" spans="1:16" ht="19.899999999999999" customHeight="1">
      <c r="A71" s="34" t="s">
        <v>147</v>
      </c>
      <c r="B71" s="98">
        <v>1186</v>
      </c>
      <c r="C71" s="280">
        <v>1148</v>
      </c>
      <c r="D71" s="167">
        <f t="shared" ref="D71" si="127">B71-C71</f>
        <v>38</v>
      </c>
      <c r="E71" s="22">
        <f t="shared" ref="E71" si="128">B71/C71</f>
        <v>1.0331010452961673</v>
      </c>
      <c r="F71" s="281">
        <v>1100</v>
      </c>
      <c r="G71" s="168">
        <f t="shared" ref="G71" si="129">B71-F71</f>
        <v>86</v>
      </c>
      <c r="H71" s="282">
        <v>1340</v>
      </c>
      <c r="I71" s="169">
        <f t="shared" ref="I71" si="130">B71-H71</f>
        <v>-154</v>
      </c>
      <c r="J71" s="725">
        <v>1143</v>
      </c>
      <c r="K71" s="170">
        <f t="shared" ref="K71" si="131">B71-J71</f>
        <v>43</v>
      </c>
      <c r="L71" s="23">
        <f t="shared" ref="L71" si="132">B71/J71</f>
        <v>1.0376202974628173</v>
      </c>
      <c r="M71" s="171">
        <f>B70</f>
        <v>976</v>
      </c>
      <c r="N71" s="172">
        <f t="shared" ref="N71" si="133">B71-M71</f>
        <v>210</v>
      </c>
      <c r="O71" s="47">
        <f t="shared" ref="O71" si="134">B71/M71</f>
        <v>1.2151639344262295</v>
      </c>
      <c r="P71" s="48" t="s">
        <v>15</v>
      </c>
    </row>
    <row r="72" spans="1:16" ht="19.899999999999999" customHeight="1">
      <c r="A72" s="3" t="s">
        <v>178</v>
      </c>
      <c r="B72" s="98">
        <v>37</v>
      </c>
      <c r="C72" s="63" t="s">
        <v>98</v>
      </c>
      <c r="D72" s="51" t="e">
        <f t="shared" si="111"/>
        <v>#VALUE!</v>
      </c>
      <c r="E72" s="7" t="e">
        <f t="shared" si="112"/>
        <v>#VALUE!</v>
      </c>
      <c r="F72" s="61" t="s">
        <v>98</v>
      </c>
      <c r="G72" s="53" t="e">
        <f t="shared" si="113"/>
        <v>#VALUE!</v>
      </c>
      <c r="H72" s="59" t="s">
        <v>98</v>
      </c>
      <c r="I72" s="55" t="e">
        <f t="shared" si="114"/>
        <v>#VALUE!</v>
      </c>
      <c r="J72" s="726">
        <v>37</v>
      </c>
      <c r="K72" s="56">
        <f t="shared" si="115"/>
        <v>0</v>
      </c>
      <c r="L72" s="12">
        <f t="shared" si="116"/>
        <v>1</v>
      </c>
      <c r="M72" s="57">
        <v>18</v>
      </c>
      <c r="N72" s="58">
        <f t="shared" si="117"/>
        <v>19</v>
      </c>
      <c r="O72" s="15">
        <f t="shared" si="118"/>
        <v>2.0555555555555554</v>
      </c>
      <c r="P72" s="31" t="s">
        <v>73</v>
      </c>
    </row>
    <row r="73" spans="1:16" s="21" customFormat="1" ht="19.899999999999999" customHeight="1">
      <c r="A73" s="34" t="s">
        <v>168</v>
      </c>
      <c r="B73" s="98">
        <v>38</v>
      </c>
      <c r="C73" s="64">
        <v>33</v>
      </c>
      <c r="D73" s="167">
        <f t="shared" ref="D73" si="135">B73-C73</f>
        <v>5</v>
      </c>
      <c r="E73" s="22">
        <f t="shared" ref="E73" si="136">B73/C73</f>
        <v>1.1515151515151516</v>
      </c>
      <c r="F73" s="62">
        <v>29</v>
      </c>
      <c r="G73" s="168">
        <f t="shared" ref="G73" si="137">B73-F73</f>
        <v>9</v>
      </c>
      <c r="H73" s="60">
        <v>37</v>
      </c>
      <c r="I73" s="169">
        <f t="shared" ref="I73" si="138">B73-H73</f>
        <v>1</v>
      </c>
      <c r="J73" s="725">
        <v>35</v>
      </c>
      <c r="K73" s="170">
        <f t="shared" ref="K73" si="139">B73-J73</f>
        <v>3</v>
      </c>
      <c r="L73" s="23">
        <f t="shared" ref="L73" si="140">B73/J73</f>
        <v>1.0857142857142856</v>
      </c>
      <c r="M73" s="171">
        <f>B72</f>
        <v>37</v>
      </c>
      <c r="N73" s="172">
        <f t="shared" ref="N73" si="141">B73-M73</f>
        <v>1</v>
      </c>
      <c r="O73" s="47">
        <f t="shared" ref="O73" si="142">B73/M73</f>
        <v>1.027027027027027</v>
      </c>
      <c r="P73" s="48" t="s">
        <v>15</v>
      </c>
    </row>
    <row r="74" spans="1:16" s="1" customFormat="1" ht="19.899999999999999" customHeight="1">
      <c r="A74" s="239"/>
      <c r="B74" s="240" t="s">
        <v>14</v>
      </c>
      <c r="C74" s="240" t="s">
        <v>14</v>
      </c>
      <c r="D74" s="240" t="s">
        <v>14</v>
      </c>
      <c r="E74" s="241" t="s">
        <v>1</v>
      </c>
      <c r="F74" s="240" t="s">
        <v>14</v>
      </c>
      <c r="G74" s="240" t="s">
        <v>14</v>
      </c>
      <c r="H74" s="240" t="s">
        <v>14</v>
      </c>
      <c r="I74" s="240" t="s">
        <v>14</v>
      </c>
      <c r="J74" s="727" t="s">
        <v>14</v>
      </c>
      <c r="K74" s="240" t="s">
        <v>14</v>
      </c>
      <c r="L74" s="241" t="s">
        <v>1</v>
      </c>
      <c r="M74" s="240" t="s">
        <v>14</v>
      </c>
      <c r="N74" s="240" t="s">
        <v>14</v>
      </c>
      <c r="O74" s="241" t="s">
        <v>1</v>
      </c>
      <c r="P74" s="242"/>
    </row>
    <row r="75" spans="1:16" ht="19.899999999999999" customHeight="1">
      <c r="A75" s="147" t="s">
        <v>179</v>
      </c>
      <c r="B75" s="108">
        <v>3.8</v>
      </c>
      <c r="C75" s="148" t="s">
        <v>98</v>
      </c>
      <c r="D75" s="149" t="e">
        <f>B75-C75</f>
        <v>#VALUE!</v>
      </c>
      <c r="E75" s="150" t="e">
        <f>B75/C75</f>
        <v>#VALUE!</v>
      </c>
      <c r="F75" s="151" t="s">
        <v>98</v>
      </c>
      <c r="G75" s="152" t="e">
        <f t="shared" si="113"/>
        <v>#VALUE!</v>
      </c>
      <c r="H75" s="153" t="s">
        <v>98</v>
      </c>
      <c r="I75" s="154" t="e">
        <f t="shared" si="114"/>
        <v>#VALUE!</v>
      </c>
      <c r="J75" s="723">
        <v>3.8</v>
      </c>
      <c r="K75" s="155">
        <f>B75-J75</f>
        <v>0</v>
      </c>
      <c r="L75" s="156">
        <f>B75/J75</f>
        <v>1</v>
      </c>
      <c r="M75" s="157">
        <v>3.65</v>
      </c>
      <c r="N75" s="158">
        <f>B75-M75</f>
        <v>0.14999999999999991</v>
      </c>
      <c r="O75" s="159">
        <f>B75/M75</f>
        <v>1.0410958904109588</v>
      </c>
      <c r="P75" s="160" t="s">
        <v>73</v>
      </c>
    </row>
    <row r="76" spans="1:16" ht="19.899999999999999" customHeight="1">
      <c r="A76" s="49" t="s">
        <v>166</v>
      </c>
      <c r="B76" s="107">
        <v>5</v>
      </c>
      <c r="C76" s="64" t="s">
        <v>98</v>
      </c>
      <c r="D76" s="75" t="e">
        <f t="shared" ref="D76" si="143">B76-C76</f>
        <v>#VALUE!</v>
      </c>
      <c r="E76" s="22" t="e">
        <f t="shared" ref="E76" si="144">B76/C76</f>
        <v>#VALUE!</v>
      </c>
      <c r="F76" s="62" t="s">
        <v>98</v>
      </c>
      <c r="G76" s="109" t="e">
        <f t="shared" ref="G76" si="145">B76-F76</f>
        <v>#VALUE!</v>
      </c>
      <c r="H76" s="60" t="s">
        <v>98</v>
      </c>
      <c r="I76" s="110" t="e">
        <f t="shared" ref="I76" si="146">B76-H76</f>
        <v>#VALUE!</v>
      </c>
      <c r="J76" s="722">
        <v>4.8</v>
      </c>
      <c r="K76" s="111">
        <f>B76-J76</f>
        <v>0.20000000000000018</v>
      </c>
      <c r="L76" s="23">
        <f>B76/J76</f>
        <v>1.0416666666666667</v>
      </c>
      <c r="M76" s="112">
        <f>B75</f>
        <v>3.8</v>
      </c>
      <c r="N76" s="113">
        <f>B76-M76</f>
        <v>1.2000000000000002</v>
      </c>
      <c r="O76" s="47">
        <f>B76/M76</f>
        <v>1.3157894736842106</v>
      </c>
      <c r="P76" s="48" t="s">
        <v>73</v>
      </c>
    </row>
    <row r="79" spans="1:16" ht="15.75">
      <c r="A79" s="2" t="s">
        <v>189</v>
      </c>
    </row>
    <row r="80" spans="1:16">
      <c r="A80" s="21"/>
      <c r="B80" s="21"/>
      <c r="C80" s="21"/>
      <c r="D80" s="21"/>
      <c r="E80" s="21"/>
      <c r="F80" s="21"/>
      <c r="G80" s="21"/>
    </row>
    <row r="81" spans="1:8" ht="24.95" customHeight="1">
      <c r="B81" s="41"/>
      <c r="C81" s="935" t="s">
        <v>3</v>
      </c>
      <c r="D81" s="936"/>
      <c r="E81" s="44"/>
      <c r="F81" s="937" t="s">
        <v>6</v>
      </c>
      <c r="G81" s="938"/>
      <c r="H81" s="18"/>
    </row>
    <row r="82" spans="1:8" ht="60.75">
      <c r="A82" s="5" t="s">
        <v>11</v>
      </c>
      <c r="B82" s="42" t="s">
        <v>8</v>
      </c>
      <c r="C82" s="35" t="s">
        <v>4</v>
      </c>
      <c r="D82" s="36" t="s">
        <v>5</v>
      </c>
      <c r="E82" s="45" t="s">
        <v>7</v>
      </c>
      <c r="F82" s="38" t="s">
        <v>12</v>
      </c>
      <c r="G82" s="39" t="s">
        <v>13</v>
      </c>
      <c r="H82" s="18"/>
    </row>
    <row r="83" spans="1:8" ht="16.149999999999999" customHeight="1">
      <c r="A83" s="10"/>
      <c r="B83" s="43" t="s">
        <v>1</v>
      </c>
      <c r="C83" s="37" t="s">
        <v>53</v>
      </c>
      <c r="D83" s="32" t="s">
        <v>0</v>
      </c>
      <c r="E83" s="46" t="s">
        <v>1</v>
      </c>
      <c r="F83" s="40" t="s">
        <v>9</v>
      </c>
      <c r="G83" s="33" t="s">
        <v>9</v>
      </c>
      <c r="H83" s="18"/>
    </row>
    <row r="84" spans="1:8" ht="18" customHeight="1">
      <c r="A84" s="3" t="s">
        <v>141</v>
      </c>
      <c r="B84" s="132">
        <v>0.17399999999999999</v>
      </c>
      <c r="C84" s="66">
        <f>B67*(1-B84)</f>
        <v>1945.2300000000002</v>
      </c>
      <c r="D84" s="67">
        <f>B67*(1+B84)</f>
        <v>2764.77</v>
      </c>
      <c r="E84" s="132">
        <v>0.29499999999999998</v>
      </c>
      <c r="F84" s="70">
        <f>B67*(1-E84)</f>
        <v>1660.2750000000001</v>
      </c>
      <c r="G84" s="71">
        <f>B67*(1+E84)</f>
        <v>3049.7249999999999</v>
      </c>
      <c r="H84" s="18"/>
    </row>
    <row r="85" spans="1:8" ht="18" customHeight="1">
      <c r="A85" s="3" t="s">
        <v>144</v>
      </c>
      <c r="B85" s="132">
        <v>0.43099999999999999</v>
      </c>
      <c r="C85" s="66">
        <f>B69*(1-B85)</f>
        <v>238.98</v>
      </c>
      <c r="D85" s="67">
        <f>B69*(1+B85)</f>
        <v>601.02</v>
      </c>
      <c r="E85" s="132">
        <v>0.73199999999999998</v>
      </c>
      <c r="F85" s="70">
        <f>B69*(1-E85)</f>
        <v>112.56</v>
      </c>
      <c r="G85" s="71">
        <f>B69*(1+E85)</f>
        <v>727.43999999999994</v>
      </c>
      <c r="H85" s="18"/>
    </row>
    <row r="86" spans="1:8" ht="18" customHeight="1">
      <c r="A86" s="3" t="s">
        <v>147</v>
      </c>
      <c r="B86" s="132">
        <v>0.09</v>
      </c>
      <c r="C86" s="66">
        <f>B71*(1-B86)</f>
        <v>1079.26</v>
      </c>
      <c r="D86" s="67">
        <f>B71*(1+B86)</f>
        <v>1292.74</v>
      </c>
      <c r="E86" s="132">
        <v>15.36</v>
      </c>
      <c r="F86" s="70">
        <f>B71*(1-E86)</f>
        <v>-17030.96</v>
      </c>
      <c r="G86" s="71">
        <f>B71*(1+E86)</f>
        <v>19402.96</v>
      </c>
      <c r="H86" s="18"/>
    </row>
    <row r="87" spans="1:8" ht="18" customHeight="1">
      <c r="A87" s="49" t="s">
        <v>168</v>
      </c>
      <c r="B87" s="133">
        <v>0.46</v>
      </c>
      <c r="C87" s="68">
        <f>B73*(1-B87)</f>
        <v>20.520000000000003</v>
      </c>
      <c r="D87" s="69">
        <f>B73*(1+B87)</f>
        <v>55.48</v>
      </c>
      <c r="E87" s="133">
        <v>0.78</v>
      </c>
      <c r="F87" s="72">
        <f>B73*(1-E87)</f>
        <v>8.36</v>
      </c>
      <c r="G87" s="73">
        <f>B73*(1+E87)</f>
        <v>67.64</v>
      </c>
      <c r="H87" s="18"/>
    </row>
    <row r="88" spans="1:8" ht="12.6" customHeight="1">
      <c r="A88" s="104"/>
      <c r="B88" s="103" t="s">
        <v>1</v>
      </c>
      <c r="C88" s="102" t="s">
        <v>14</v>
      </c>
      <c r="D88" s="102" t="s">
        <v>14</v>
      </c>
      <c r="E88" s="103" t="s">
        <v>1</v>
      </c>
      <c r="F88" s="102" t="s">
        <v>14</v>
      </c>
      <c r="G88" s="102" t="s">
        <v>14</v>
      </c>
    </row>
    <row r="89" spans="1:8">
      <c r="A89" s="49" t="s">
        <v>97</v>
      </c>
      <c r="B89" s="133">
        <v>0.20899999999999999</v>
      </c>
      <c r="C89" s="83">
        <f>B75*(1-B89)</f>
        <v>3.0057999999999998</v>
      </c>
      <c r="D89" s="84">
        <f>B75*(1+B89)</f>
        <v>4.5941999999999998</v>
      </c>
      <c r="E89" s="133">
        <v>0.35499999999999998</v>
      </c>
      <c r="F89" s="87">
        <f>B75*(1-E89)</f>
        <v>2.4510000000000001</v>
      </c>
      <c r="G89" s="166">
        <f>B75*(1+E89)</f>
        <v>5.149</v>
      </c>
    </row>
    <row r="93" spans="1:8" s="65" customFormat="1"/>
    <row r="94" spans="1:8" ht="20.25">
      <c r="A94" s="190" t="s">
        <v>180</v>
      </c>
    </row>
    <row r="96" spans="1:8" ht="15.75">
      <c r="A96" s="2" t="s">
        <v>205</v>
      </c>
    </row>
    <row r="97" spans="1:16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1:16" ht="60" customHeight="1">
      <c r="A98" s="5" t="s">
        <v>54</v>
      </c>
      <c r="B98" s="19" t="s">
        <v>190</v>
      </c>
      <c r="C98" s="214" t="s">
        <v>78</v>
      </c>
      <c r="D98" s="215" t="s">
        <v>79</v>
      </c>
      <c r="E98" s="215" t="s">
        <v>80</v>
      </c>
      <c r="F98" s="216" t="s">
        <v>81</v>
      </c>
      <c r="G98" s="216" t="s">
        <v>82</v>
      </c>
      <c r="H98" s="217" t="s">
        <v>83</v>
      </c>
      <c r="I98" s="217" t="s">
        <v>84</v>
      </c>
      <c r="J98" s="146" t="s">
        <v>196</v>
      </c>
      <c r="K98" s="213" t="s">
        <v>109</v>
      </c>
      <c r="L98" s="213" t="s">
        <v>194</v>
      </c>
      <c r="M98" s="218" t="s">
        <v>10</v>
      </c>
      <c r="N98" s="219" t="s">
        <v>92</v>
      </c>
      <c r="O98" s="220" t="s">
        <v>191</v>
      </c>
      <c r="P98" s="29" t="s">
        <v>2</v>
      </c>
    </row>
    <row r="99" spans="1:16" ht="16.149999999999999" customHeight="1">
      <c r="A99" s="10"/>
      <c r="B99" s="20" t="s">
        <v>16</v>
      </c>
      <c r="C99" s="27" t="s">
        <v>16</v>
      </c>
      <c r="D99" s="6" t="s">
        <v>16</v>
      </c>
      <c r="E99" s="6" t="s">
        <v>1</v>
      </c>
      <c r="F99" s="8" t="s">
        <v>16</v>
      </c>
      <c r="G99" s="8" t="s">
        <v>16</v>
      </c>
      <c r="H99" s="9" t="s">
        <v>16</v>
      </c>
      <c r="I99" s="9" t="s">
        <v>16</v>
      </c>
      <c r="J99" s="16" t="s">
        <v>16</v>
      </c>
      <c r="K99" s="11" t="s">
        <v>16</v>
      </c>
      <c r="L99" s="11" t="s">
        <v>1</v>
      </c>
      <c r="M99" s="17" t="s">
        <v>16</v>
      </c>
      <c r="N99" s="13" t="s">
        <v>16</v>
      </c>
      <c r="O99" s="14" t="s">
        <v>1</v>
      </c>
      <c r="P99" s="30"/>
    </row>
    <row r="100" spans="1:16" ht="19.899999999999999" customHeight="1">
      <c r="A100" s="3" t="s">
        <v>181</v>
      </c>
      <c r="B100" s="97">
        <v>210.01</v>
      </c>
      <c r="C100" s="622" t="s">
        <v>98</v>
      </c>
      <c r="D100" s="74" t="e">
        <f t="shared" ref="D100:D106" si="147">B100-C100</f>
        <v>#VALUE!</v>
      </c>
      <c r="E100" s="7" t="e">
        <f t="shared" ref="E100:E106" si="148">B100/C100</f>
        <v>#VALUE!</v>
      </c>
      <c r="F100" s="89">
        <v>195</v>
      </c>
      <c r="G100" s="90">
        <f t="shared" ref="G100:G106" si="149">B100-F100</f>
        <v>15.009999999999991</v>
      </c>
      <c r="H100" s="91">
        <v>198</v>
      </c>
      <c r="I100" s="92">
        <f t="shared" ref="I100:I106" si="150">B100-H100</f>
        <v>12.009999999999991</v>
      </c>
      <c r="J100" s="728">
        <v>208.95</v>
      </c>
      <c r="K100" s="77">
        <f t="shared" ref="K100:K106" si="151">B100-J100</f>
        <v>1.0600000000000023</v>
      </c>
      <c r="L100" s="12">
        <f t="shared" ref="L100:L106" si="152">B100/J100</f>
        <v>1.0050729839674564</v>
      </c>
      <c r="M100" s="79">
        <v>209.31</v>
      </c>
      <c r="N100" s="80">
        <f t="shared" ref="N100:N106" si="153">B100-M100</f>
        <v>0.69999999999998863</v>
      </c>
      <c r="O100" s="15">
        <f t="shared" ref="O100:O106" si="154">B100/M100</f>
        <v>1.003344321819311</v>
      </c>
      <c r="P100" s="31" t="s">
        <v>87</v>
      </c>
    </row>
    <row r="101" spans="1:16" ht="19.899999999999999" customHeight="1">
      <c r="A101" s="34" t="s">
        <v>206</v>
      </c>
      <c r="B101" s="97">
        <v>220.98</v>
      </c>
      <c r="C101" s="228">
        <v>221.9</v>
      </c>
      <c r="D101" s="75">
        <f t="shared" ref="D101" si="155">B101-C101</f>
        <v>-0.92000000000001592</v>
      </c>
      <c r="E101" s="22">
        <f t="shared" ref="E101" si="156">B101/C101</f>
        <v>0.99585398828301031</v>
      </c>
      <c r="F101" s="229">
        <v>218</v>
      </c>
      <c r="G101" s="230">
        <f t="shared" ref="G101" si="157">B101-F101</f>
        <v>2.9799999999999898</v>
      </c>
      <c r="H101" s="231">
        <v>225</v>
      </c>
      <c r="I101" s="232">
        <f t="shared" ref="I101" si="158">B101-H101</f>
        <v>-4.0200000000000102</v>
      </c>
      <c r="J101" s="729">
        <v>222.25</v>
      </c>
      <c r="K101" s="78">
        <f t="shared" ref="K101" si="159">B101-J101</f>
        <v>-1.2700000000000102</v>
      </c>
      <c r="L101" s="23">
        <f t="shared" ref="L101" si="160">B101/J101</f>
        <v>0.99428571428571422</v>
      </c>
      <c r="M101" s="233">
        <f>B100</f>
        <v>210.01</v>
      </c>
      <c r="N101" s="234">
        <f t="shared" ref="N101" si="161">B101-M101</f>
        <v>10.969999999999999</v>
      </c>
      <c r="O101" s="47">
        <f t="shared" ref="O101" si="162">B101/M101</f>
        <v>1.0522356078281987</v>
      </c>
      <c r="P101" s="48" t="s">
        <v>15</v>
      </c>
    </row>
    <row r="102" spans="1:16" ht="19.899999999999999" customHeight="1">
      <c r="A102" s="3" t="s">
        <v>182</v>
      </c>
      <c r="B102" s="97">
        <v>245.69</v>
      </c>
      <c r="C102" s="622" t="s">
        <v>98</v>
      </c>
      <c r="D102" s="74" t="e">
        <f t="shared" ref="D102" si="163">B102-C102</f>
        <v>#VALUE!</v>
      </c>
      <c r="E102" s="7" t="e">
        <f t="shared" ref="E102" si="164">B102/C102</f>
        <v>#VALUE!</v>
      </c>
      <c r="F102" s="637" t="s">
        <v>98</v>
      </c>
      <c r="G102" s="90" t="e">
        <f t="shared" ref="G102" si="165">B102-F102</f>
        <v>#VALUE!</v>
      </c>
      <c r="H102" s="639" t="s">
        <v>98</v>
      </c>
      <c r="I102" s="92" t="e">
        <f t="shared" ref="I102" si="166">B102-H102</f>
        <v>#VALUE!</v>
      </c>
      <c r="J102" s="728">
        <v>244.8</v>
      </c>
      <c r="K102" s="77">
        <f t="shared" ref="K102" si="167">B102-J102</f>
        <v>0.88999999999998636</v>
      </c>
      <c r="L102" s="12">
        <f t="shared" ref="L102" si="168">B102/J102</f>
        <v>1.0036356209150326</v>
      </c>
      <c r="M102" s="79">
        <v>246.44</v>
      </c>
      <c r="N102" s="80">
        <f t="shared" ref="N102" si="169">B102-M102</f>
        <v>-0.75</v>
      </c>
      <c r="O102" s="15">
        <f t="shared" ref="O102" si="170">B102/M102</f>
        <v>0.99695666287940266</v>
      </c>
      <c r="P102" s="31" t="s">
        <v>87</v>
      </c>
    </row>
    <row r="103" spans="1:16" ht="19.899999999999999" customHeight="1">
      <c r="A103" s="34" t="s">
        <v>207</v>
      </c>
      <c r="B103" s="97">
        <v>253.82</v>
      </c>
      <c r="C103" s="173" t="s">
        <v>98</v>
      </c>
      <c r="D103" s="75" t="e">
        <f t="shared" ref="D103" si="171">B103-C103</f>
        <v>#VALUE!</v>
      </c>
      <c r="E103" s="22" t="e">
        <f t="shared" ref="E103" si="172">B103/C103</f>
        <v>#VALUE!</v>
      </c>
      <c r="F103" s="638" t="s">
        <v>98</v>
      </c>
      <c r="G103" s="230" t="e">
        <f t="shared" ref="G103" si="173">B103-F103</f>
        <v>#VALUE!</v>
      </c>
      <c r="H103" s="640" t="s">
        <v>98</v>
      </c>
      <c r="I103" s="232" t="e">
        <f t="shared" ref="I103" si="174">B103-H103</f>
        <v>#VALUE!</v>
      </c>
      <c r="J103" s="729">
        <v>254.94</v>
      </c>
      <c r="K103" s="78">
        <f t="shared" ref="K103" si="175">B103-J103</f>
        <v>-1.1200000000000045</v>
      </c>
      <c r="L103" s="23">
        <f t="shared" ref="L103" si="176">B103/J103</f>
        <v>0.99560680944535962</v>
      </c>
      <c r="M103" s="233">
        <f>B102</f>
        <v>245.69</v>
      </c>
      <c r="N103" s="234">
        <f t="shared" ref="N103" si="177">B103-M103</f>
        <v>8.1299999999999955</v>
      </c>
      <c r="O103" s="47">
        <f t="shared" ref="O103" si="178">B103/M103</f>
        <v>1.0330904798730107</v>
      </c>
      <c r="P103" s="48" t="s">
        <v>87</v>
      </c>
    </row>
    <row r="104" spans="1:16" ht="19.899999999999999" customHeight="1">
      <c r="A104" s="114" t="s">
        <v>183</v>
      </c>
      <c r="B104" s="97">
        <v>77.19</v>
      </c>
      <c r="C104" s="191" t="s">
        <v>98</v>
      </c>
      <c r="D104" s="116" t="e">
        <f t="shared" si="147"/>
        <v>#VALUE!</v>
      </c>
      <c r="E104" s="24" t="e">
        <f t="shared" si="148"/>
        <v>#VALUE!</v>
      </c>
      <c r="F104" s="778" t="s">
        <v>98</v>
      </c>
      <c r="G104" s="225" t="e">
        <f t="shared" si="149"/>
        <v>#VALUE!</v>
      </c>
      <c r="H104" s="779" t="s">
        <v>98</v>
      </c>
      <c r="I104" s="226" t="e">
        <f t="shared" si="150"/>
        <v>#VALUE!</v>
      </c>
      <c r="J104" s="728">
        <v>77.22</v>
      </c>
      <c r="K104" s="117">
        <f t="shared" si="151"/>
        <v>-3.0000000000001137E-2</v>
      </c>
      <c r="L104" s="25">
        <f t="shared" si="152"/>
        <v>0.99961149961149964</v>
      </c>
      <c r="M104" s="79">
        <v>78.05</v>
      </c>
      <c r="N104" s="227">
        <f t="shared" si="153"/>
        <v>-0.85999999999999943</v>
      </c>
      <c r="O104" s="198">
        <f t="shared" si="154"/>
        <v>0.98898142216527862</v>
      </c>
      <c r="P104" s="31" t="s">
        <v>87</v>
      </c>
    </row>
    <row r="105" spans="1:16" ht="19.899999999999999" customHeight="1">
      <c r="A105" s="34" t="s">
        <v>208</v>
      </c>
      <c r="B105" s="235">
        <v>82.32</v>
      </c>
      <c r="C105" s="228">
        <v>82.5</v>
      </c>
      <c r="D105" s="75">
        <f t="shared" ref="D105" si="179">B105-C105</f>
        <v>-0.18000000000000682</v>
      </c>
      <c r="E105" s="22">
        <f t="shared" ref="E105" si="180">B105/C105</f>
        <v>0.99781818181818172</v>
      </c>
      <c r="F105" s="229">
        <v>79.599999999999994</v>
      </c>
      <c r="G105" s="230">
        <f t="shared" ref="G105" si="181">B105-F105</f>
        <v>2.7199999999999989</v>
      </c>
      <c r="H105" s="231">
        <v>84.8</v>
      </c>
      <c r="I105" s="232">
        <f t="shared" ref="I105" si="182">B105-H105</f>
        <v>-2.480000000000004</v>
      </c>
      <c r="J105" s="729">
        <v>82.85</v>
      </c>
      <c r="K105" s="78">
        <f t="shared" ref="K105" si="183">B105-J105</f>
        <v>-0.53000000000000114</v>
      </c>
      <c r="L105" s="23">
        <f t="shared" ref="L105" si="184">B105/J105</f>
        <v>0.99360289680144842</v>
      </c>
      <c r="M105" s="233">
        <f>B104</f>
        <v>77.19</v>
      </c>
      <c r="N105" s="234">
        <f t="shared" ref="N105" si="185">B105-M105</f>
        <v>5.1299999999999955</v>
      </c>
      <c r="O105" s="47">
        <f t="shared" ref="O105" si="186">B105/M105</f>
        <v>1.06645938593082</v>
      </c>
      <c r="P105" s="48" t="s">
        <v>15</v>
      </c>
    </row>
    <row r="106" spans="1:16" ht="19.899999999999999" customHeight="1">
      <c r="A106" s="268" t="s">
        <v>184</v>
      </c>
      <c r="B106" s="235">
        <v>240.49</v>
      </c>
      <c r="C106" s="644" t="s">
        <v>98</v>
      </c>
      <c r="D106" s="283" t="e">
        <f t="shared" si="147"/>
        <v>#VALUE!</v>
      </c>
      <c r="E106" s="271" t="e">
        <f t="shared" si="148"/>
        <v>#VALUE!</v>
      </c>
      <c r="F106" s="778" t="s">
        <v>98</v>
      </c>
      <c r="G106" s="284" t="e">
        <f t="shared" si="149"/>
        <v>#VALUE!</v>
      </c>
      <c r="H106" s="779" t="s">
        <v>98</v>
      </c>
      <c r="I106" s="285" t="e">
        <f t="shared" si="150"/>
        <v>#VALUE!</v>
      </c>
      <c r="J106" s="730">
        <v>240.65</v>
      </c>
      <c r="K106" s="286">
        <f t="shared" si="151"/>
        <v>-0.15999999999999659</v>
      </c>
      <c r="L106" s="275">
        <f t="shared" si="152"/>
        <v>0.99933513401205076</v>
      </c>
      <c r="M106" s="287">
        <v>217.28</v>
      </c>
      <c r="N106" s="288">
        <f t="shared" si="153"/>
        <v>23.210000000000008</v>
      </c>
      <c r="O106" s="278">
        <f t="shared" si="154"/>
        <v>1.1068206921944035</v>
      </c>
      <c r="P106" s="279" t="s">
        <v>87</v>
      </c>
    </row>
    <row r="107" spans="1:16" ht="19.899999999999999" customHeight="1">
      <c r="A107" s="34" t="s">
        <v>209</v>
      </c>
      <c r="B107" s="97">
        <v>253.29</v>
      </c>
      <c r="C107" s="228">
        <v>229.6</v>
      </c>
      <c r="D107" s="75">
        <f t="shared" ref="D107" si="187">B107-C107</f>
        <v>23.689999999999998</v>
      </c>
      <c r="E107" s="22">
        <f t="shared" ref="E107" si="188">B107/C107</f>
        <v>1.1031794425087107</v>
      </c>
      <c r="F107" s="229">
        <v>228</v>
      </c>
      <c r="G107" s="230">
        <f t="shared" ref="G107" si="189">B107-F107</f>
        <v>25.289999999999992</v>
      </c>
      <c r="H107" s="231">
        <v>231</v>
      </c>
      <c r="I107" s="232">
        <f t="shared" ref="I107" si="190">B107-H107</f>
        <v>22.289999999999992</v>
      </c>
      <c r="J107" s="729">
        <v>252.14</v>
      </c>
      <c r="K107" s="78">
        <f t="shared" ref="K107" si="191">B107-J107</f>
        <v>1.1500000000000057</v>
      </c>
      <c r="L107" s="23">
        <f t="shared" ref="L107" si="192">B107/J107</f>
        <v>1.0045609581978265</v>
      </c>
      <c r="M107" s="233">
        <f>B106</f>
        <v>240.49</v>
      </c>
      <c r="N107" s="234">
        <f t="shared" ref="N107" si="193">B107-M107</f>
        <v>12.799999999999983</v>
      </c>
      <c r="O107" s="47">
        <f t="shared" ref="O107" si="194">B107/M107</f>
        <v>1.0532246663062912</v>
      </c>
      <c r="P107" s="48" t="s">
        <v>15</v>
      </c>
    </row>
    <row r="110" spans="1:16" ht="15.75">
      <c r="A110" s="2" t="s">
        <v>192</v>
      </c>
    </row>
    <row r="111" spans="1:16">
      <c r="A111" s="21"/>
      <c r="B111" s="21"/>
      <c r="C111" s="21"/>
      <c r="D111" s="21"/>
      <c r="E111" s="21"/>
      <c r="F111" s="21"/>
      <c r="G111" s="21"/>
    </row>
    <row r="112" spans="1:16" ht="24.95" customHeight="1">
      <c r="B112" s="41"/>
      <c r="C112" s="935" t="s">
        <v>3</v>
      </c>
      <c r="D112" s="936"/>
      <c r="E112" s="44"/>
      <c r="F112" s="937" t="s">
        <v>6</v>
      </c>
      <c r="G112" s="938"/>
      <c r="H112" s="18"/>
    </row>
    <row r="113" spans="1:22" ht="60.75">
      <c r="A113" s="5" t="s">
        <v>54</v>
      </c>
      <c r="B113" s="42" t="s">
        <v>8</v>
      </c>
      <c r="C113" s="35" t="s">
        <v>4</v>
      </c>
      <c r="D113" s="36" t="s">
        <v>5</v>
      </c>
      <c r="E113" s="45" t="s">
        <v>7</v>
      </c>
      <c r="F113" s="38" t="s">
        <v>12</v>
      </c>
      <c r="G113" s="39" t="s">
        <v>13</v>
      </c>
      <c r="H113" s="18"/>
    </row>
    <row r="114" spans="1:22" ht="16.149999999999999" customHeight="1">
      <c r="A114" s="10"/>
      <c r="B114" s="43" t="s">
        <v>1</v>
      </c>
      <c r="C114" s="37" t="s">
        <v>16</v>
      </c>
      <c r="D114" s="32" t="s">
        <v>16</v>
      </c>
      <c r="E114" s="46" t="s">
        <v>1</v>
      </c>
      <c r="F114" s="40" t="s">
        <v>16</v>
      </c>
      <c r="G114" s="33" t="s">
        <v>16</v>
      </c>
      <c r="H114" s="18"/>
    </row>
    <row r="115" spans="1:22" ht="18" customHeight="1">
      <c r="A115" s="3" t="s">
        <v>210</v>
      </c>
      <c r="B115" s="342">
        <f>B116</f>
        <v>9.7000000000000003E-2</v>
      </c>
      <c r="C115" s="93">
        <f>B100*(1-B115)</f>
        <v>189.63902999999999</v>
      </c>
      <c r="D115" s="94">
        <f>B100*(1+B115)</f>
        <v>230.38096999999999</v>
      </c>
      <c r="E115" s="342">
        <f>E116</f>
        <v>0.16400000000000001</v>
      </c>
      <c r="F115" s="95">
        <f>B100*(1-E115)</f>
        <v>175.56835999999998</v>
      </c>
      <c r="G115" s="96">
        <f>B100*(1+E115)</f>
        <v>244.45163999999997</v>
      </c>
      <c r="H115" s="28"/>
    </row>
    <row r="116" spans="1:22" ht="18" customHeight="1">
      <c r="A116" s="3" t="s">
        <v>211</v>
      </c>
      <c r="B116" s="161">
        <v>9.7000000000000003E-2</v>
      </c>
      <c r="C116" s="162">
        <f>B103*(1-B116)</f>
        <v>229.19945999999999</v>
      </c>
      <c r="D116" s="163">
        <f>B103*(1+B116)</f>
        <v>278.44054</v>
      </c>
      <c r="E116" s="161">
        <v>0.16400000000000001</v>
      </c>
      <c r="F116" s="164">
        <f>B103*(1-E116)</f>
        <v>212.19351999999998</v>
      </c>
      <c r="G116" s="165">
        <f>B103*(1+E116)</f>
        <v>295.44647999999995</v>
      </c>
      <c r="H116" s="28"/>
    </row>
    <row r="117" spans="1:22" ht="18" customHeight="1">
      <c r="A117" s="3" t="s">
        <v>212</v>
      </c>
      <c r="B117" s="613">
        <v>0.14899999999999999</v>
      </c>
      <c r="C117" s="81">
        <f>B105*(1-B117)</f>
        <v>70.05431999999999</v>
      </c>
      <c r="D117" s="82">
        <f>B105*(1+B117)</f>
        <v>94.585679999999996</v>
      </c>
      <c r="E117" s="613">
        <v>0.252</v>
      </c>
      <c r="F117" s="85">
        <f>B105*(1-E117)</f>
        <v>61.575359999999996</v>
      </c>
      <c r="G117" s="86">
        <f>B105*(1+E117)</f>
        <v>103.06464</v>
      </c>
      <c r="H117" s="18"/>
    </row>
    <row r="118" spans="1:22" ht="18" customHeight="1">
      <c r="A118" s="34" t="s">
        <v>209</v>
      </c>
      <c r="B118" s="681">
        <v>0.05</v>
      </c>
      <c r="C118" s="83">
        <f>B107*(1-B118)</f>
        <v>240.62549999999999</v>
      </c>
      <c r="D118" s="84">
        <f>B107*(1+B118)</f>
        <v>265.9545</v>
      </c>
      <c r="E118" s="133">
        <v>8.5000000000000006E-2</v>
      </c>
      <c r="F118" s="343">
        <f>B107*(1-E118)</f>
        <v>231.76034999999999</v>
      </c>
      <c r="G118" s="88">
        <f>B107*(1+E118)</f>
        <v>274.81964999999997</v>
      </c>
      <c r="H118" s="18"/>
    </row>
    <row r="122" spans="1:22" ht="20.25">
      <c r="A122" s="4" t="s">
        <v>200</v>
      </c>
    </row>
    <row r="124" spans="1:22" ht="15.75">
      <c r="A124" s="2" t="s">
        <v>234</v>
      </c>
    </row>
    <row r="125" spans="1:2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</row>
    <row r="126" spans="1:22" s="337" customFormat="1" ht="70.150000000000006" customHeight="1">
      <c r="A126" s="823" t="s">
        <v>110</v>
      </c>
      <c r="B126" s="825" t="s">
        <v>213</v>
      </c>
      <c r="C126" s="826" t="s">
        <v>111</v>
      </c>
      <c r="D126" s="827" t="s">
        <v>112</v>
      </c>
      <c r="E126" s="827" t="s">
        <v>113</v>
      </c>
      <c r="F126" s="828" t="s">
        <v>114</v>
      </c>
      <c r="G126" s="828" t="s">
        <v>115</v>
      </c>
      <c r="H126" s="829" t="s">
        <v>116</v>
      </c>
      <c r="I126" s="829" t="s">
        <v>117</v>
      </c>
      <c r="J126" s="830" t="s">
        <v>120</v>
      </c>
      <c r="K126" s="831" t="s">
        <v>235</v>
      </c>
      <c r="L126" s="832" t="s">
        <v>236</v>
      </c>
      <c r="M126" s="833" t="s">
        <v>122</v>
      </c>
      <c r="N126" s="834" t="s">
        <v>237</v>
      </c>
      <c r="O126" s="835" t="s">
        <v>238</v>
      </c>
      <c r="P126" s="836" t="s">
        <v>121</v>
      </c>
      <c r="Q126" s="837" t="s">
        <v>214</v>
      </c>
      <c r="R126" s="838" t="s">
        <v>215</v>
      </c>
      <c r="S126" s="839" t="s">
        <v>123</v>
      </c>
      <c r="T126" s="840" t="s">
        <v>216</v>
      </c>
      <c r="U126" s="840" t="s">
        <v>217</v>
      </c>
      <c r="V126" s="436" t="s">
        <v>2</v>
      </c>
    </row>
    <row r="127" spans="1:22" s="337" customFormat="1" ht="19.899999999999999" customHeight="1">
      <c r="A127" s="823"/>
      <c r="B127" s="20" t="s">
        <v>9</v>
      </c>
      <c r="C127" s="27" t="s">
        <v>9</v>
      </c>
      <c r="D127" s="6" t="s">
        <v>9</v>
      </c>
      <c r="E127" s="6" t="s">
        <v>1</v>
      </c>
      <c r="F127" s="8" t="s">
        <v>9</v>
      </c>
      <c r="G127" s="8" t="s">
        <v>9</v>
      </c>
      <c r="H127" s="9" t="s">
        <v>9</v>
      </c>
      <c r="I127" s="9" t="s">
        <v>9</v>
      </c>
      <c r="J127" s="780" t="s">
        <v>9</v>
      </c>
      <c r="K127" s="781" t="s">
        <v>9</v>
      </c>
      <c r="L127" s="782" t="s">
        <v>1</v>
      </c>
      <c r="M127" s="16" t="s">
        <v>9</v>
      </c>
      <c r="N127" s="11" t="s">
        <v>9</v>
      </c>
      <c r="O127" s="783" t="s">
        <v>1</v>
      </c>
      <c r="P127" s="17" t="s">
        <v>9</v>
      </c>
      <c r="Q127" s="13" t="s">
        <v>9</v>
      </c>
      <c r="R127" s="14" t="s">
        <v>1</v>
      </c>
      <c r="S127" s="784" t="s">
        <v>9</v>
      </c>
      <c r="T127" s="785" t="s">
        <v>9</v>
      </c>
      <c r="U127" s="785" t="s">
        <v>1</v>
      </c>
      <c r="V127" s="824"/>
    </row>
    <row r="128" spans="1:22" ht="19.899999999999999" customHeight="1">
      <c r="A128" s="3" t="s">
        <v>218</v>
      </c>
      <c r="B128" s="786">
        <v>12383.797</v>
      </c>
      <c r="C128" s="50">
        <v>12358</v>
      </c>
      <c r="D128" s="51">
        <f>B128-C128</f>
        <v>25.79700000000048</v>
      </c>
      <c r="E128" s="7">
        <f>B128/C128</f>
        <v>1.0020874737012462</v>
      </c>
      <c r="F128" s="52">
        <v>11760</v>
      </c>
      <c r="G128" s="53">
        <f>B128-F128</f>
        <v>623.79700000000048</v>
      </c>
      <c r="H128" s="54">
        <v>12540</v>
      </c>
      <c r="I128" s="55">
        <f>B128-H128</f>
        <v>-156.20299999999952</v>
      </c>
      <c r="J128" s="787">
        <v>11235.178</v>
      </c>
      <c r="K128" s="788">
        <f>B128-J128</f>
        <v>1148.6190000000006</v>
      </c>
      <c r="L128" s="789">
        <f>B128/J128</f>
        <v>1.1022341613101279</v>
      </c>
      <c r="M128" s="790">
        <v>11211.38</v>
      </c>
      <c r="N128" s="56">
        <f>B128-M128</f>
        <v>1172.4170000000013</v>
      </c>
      <c r="O128" s="791">
        <f>B128/M128</f>
        <v>1.104573834799998</v>
      </c>
      <c r="P128" s="57">
        <v>10452.531999999999</v>
      </c>
      <c r="Q128" s="58">
        <f>B128-P128</f>
        <v>1931.2650000000012</v>
      </c>
      <c r="R128" s="15">
        <f>B128/P128</f>
        <v>1.1847652798384163</v>
      </c>
      <c r="S128" s="792">
        <v>8032.732</v>
      </c>
      <c r="T128" s="793">
        <f>B128-S128</f>
        <v>4351.0650000000005</v>
      </c>
      <c r="U128" s="794">
        <f>B128/S128</f>
        <v>1.5416668948995187</v>
      </c>
      <c r="V128" s="31" t="s">
        <v>15</v>
      </c>
    </row>
    <row r="129" spans="1:22" ht="19.899999999999999" customHeight="1">
      <c r="A129" s="3" t="s">
        <v>219</v>
      </c>
      <c r="B129" s="786">
        <v>311.298</v>
      </c>
      <c r="C129" s="63">
        <v>370</v>
      </c>
      <c r="D129" s="51">
        <f t="shared" ref="D129:D134" si="195">B129-C129</f>
        <v>-58.701999999999998</v>
      </c>
      <c r="E129" s="7">
        <f t="shared" ref="E129:E134" si="196">B129/C129</f>
        <v>0.84134594594594592</v>
      </c>
      <c r="F129" s="61">
        <v>363</v>
      </c>
      <c r="G129" s="53">
        <f t="shared" ref="G129:G134" si="197">B129-F129</f>
        <v>-51.701999999999998</v>
      </c>
      <c r="H129" s="59">
        <v>380</v>
      </c>
      <c r="I129" s="55">
        <f t="shared" ref="I129:I134" si="198">B129-H129</f>
        <v>-68.701999999999998</v>
      </c>
      <c r="J129" s="787">
        <v>322.53500000000003</v>
      </c>
      <c r="K129" s="788">
        <f t="shared" ref="K129:K133" si="199">B129-J129</f>
        <v>-11.237000000000023</v>
      </c>
      <c r="L129" s="789">
        <f t="shared" ref="L129:L133" si="200">B129/J129</f>
        <v>0.9651603701923821</v>
      </c>
      <c r="M129" s="790">
        <v>222.59399999999999</v>
      </c>
      <c r="N129" s="56">
        <f t="shared" ref="N129:N133" si="201">B129-M129</f>
        <v>88.704000000000008</v>
      </c>
      <c r="O129" s="791">
        <f t="shared" ref="O129:O133" si="202">B129/M129</f>
        <v>1.3985013073128656</v>
      </c>
      <c r="P129" s="57">
        <v>231.59399999999999</v>
      </c>
      <c r="Q129" s="58">
        <f t="shared" ref="Q129:Q133" si="203">B129-P129</f>
        <v>79.704000000000008</v>
      </c>
      <c r="R129" s="15">
        <f t="shared" ref="R129:R133" si="204">B129/P129</f>
        <v>1.3441539936267779</v>
      </c>
      <c r="S129" s="792">
        <v>139.84700000000001</v>
      </c>
      <c r="T129" s="793">
        <f t="shared" ref="T129:T133" si="205">B129-S129</f>
        <v>171.45099999999999</v>
      </c>
      <c r="U129" s="794">
        <f t="shared" ref="U129:U133" si="206">B129/S129</f>
        <v>2.2259898317446924</v>
      </c>
      <c r="V129" s="31" t="s">
        <v>15</v>
      </c>
    </row>
    <row r="130" spans="1:22" ht="19.899999999999999" customHeight="1">
      <c r="A130" s="3" t="s">
        <v>220</v>
      </c>
      <c r="B130" s="786">
        <v>75.531999999999996</v>
      </c>
      <c r="C130" s="795" t="s">
        <v>66</v>
      </c>
      <c r="D130" s="51" t="e">
        <f t="shared" si="195"/>
        <v>#VALUE!</v>
      </c>
      <c r="E130" s="7" t="e">
        <f t="shared" si="196"/>
        <v>#VALUE!</v>
      </c>
      <c r="F130" s="796" t="s">
        <v>66</v>
      </c>
      <c r="G130" s="53" t="e">
        <f t="shared" si="197"/>
        <v>#VALUE!</v>
      </c>
      <c r="H130" s="797" t="s">
        <v>66</v>
      </c>
      <c r="I130" s="55" t="e">
        <f t="shared" si="198"/>
        <v>#VALUE!</v>
      </c>
      <c r="J130" s="787">
        <v>82.730999999999995</v>
      </c>
      <c r="K130" s="788">
        <f t="shared" si="199"/>
        <v>-7.1989999999999981</v>
      </c>
      <c r="L130" s="789">
        <f t="shared" si="200"/>
        <v>0.91298304142340836</v>
      </c>
      <c r="M130" s="790">
        <v>66.97</v>
      </c>
      <c r="N130" s="56">
        <f t="shared" si="201"/>
        <v>8.5619999999999976</v>
      </c>
      <c r="O130" s="791">
        <f t="shared" si="202"/>
        <v>1.1278482902792295</v>
      </c>
      <c r="P130" s="57">
        <v>48.043999999999997</v>
      </c>
      <c r="Q130" s="58">
        <f t="shared" si="203"/>
        <v>27.488</v>
      </c>
      <c r="R130" s="15">
        <f t="shared" si="204"/>
        <v>1.5721422029806011</v>
      </c>
      <c r="S130" s="792">
        <v>73.150999999999996</v>
      </c>
      <c r="T130" s="793">
        <f t="shared" si="205"/>
        <v>2.3810000000000002</v>
      </c>
      <c r="U130" s="794">
        <f t="shared" si="206"/>
        <v>1.0325491107435305</v>
      </c>
      <c r="V130" s="31" t="s">
        <v>73</v>
      </c>
    </row>
    <row r="131" spans="1:22" ht="19.899999999999999" customHeight="1">
      <c r="A131" s="3" t="s">
        <v>221</v>
      </c>
      <c r="B131" s="786">
        <v>192.50899999999999</v>
      </c>
      <c r="C131" s="795" t="s">
        <v>66</v>
      </c>
      <c r="D131" s="798" t="e">
        <f t="shared" si="195"/>
        <v>#VALUE!</v>
      </c>
      <c r="E131" s="799" t="e">
        <f t="shared" si="196"/>
        <v>#VALUE!</v>
      </c>
      <c r="F131" s="796" t="s">
        <v>66</v>
      </c>
      <c r="G131" s="800" t="e">
        <f t="shared" si="197"/>
        <v>#VALUE!</v>
      </c>
      <c r="H131" s="797" t="s">
        <v>66</v>
      </c>
      <c r="I131" s="801" t="e">
        <f t="shared" si="198"/>
        <v>#VALUE!</v>
      </c>
      <c r="J131" s="787">
        <v>180.40799999999999</v>
      </c>
      <c r="K131" s="788">
        <f t="shared" si="199"/>
        <v>12.100999999999999</v>
      </c>
      <c r="L131" s="789">
        <f t="shared" si="200"/>
        <v>1.0670757394350583</v>
      </c>
      <c r="M131" s="790">
        <v>156.13499999999999</v>
      </c>
      <c r="N131" s="56">
        <f t="shared" si="201"/>
        <v>36.373999999999995</v>
      </c>
      <c r="O131" s="791">
        <f t="shared" si="202"/>
        <v>1.2329650622858424</v>
      </c>
      <c r="P131" s="57">
        <v>169.40299999999999</v>
      </c>
      <c r="Q131" s="58">
        <f t="shared" si="203"/>
        <v>23.105999999999995</v>
      </c>
      <c r="R131" s="15">
        <f t="shared" si="204"/>
        <v>1.1363966399650538</v>
      </c>
      <c r="S131" s="792">
        <v>158.053</v>
      </c>
      <c r="T131" s="793">
        <f t="shared" si="205"/>
        <v>34.455999999999989</v>
      </c>
      <c r="U131" s="794">
        <f t="shared" si="206"/>
        <v>1.2180028218382442</v>
      </c>
      <c r="V131" s="31" t="s">
        <v>73</v>
      </c>
    </row>
    <row r="132" spans="1:22" ht="19.899999999999999" customHeight="1">
      <c r="A132" s="3" t="s">
        <v>222</v>
      </c>
      <c r="B132" s="786">
        <v>2072.6909999999998</v>
      </c>
      <c r="C132" s="50">
        <v>2044</v>
      </c>
      <c r="D132" s="51">
        <f t="shared" si="195"/>
        <v>28.690999999999804</v>
      </c>
      <c r="E132" s="7">
        <f t="shared" si="196"/>
        <v>1.0140366927592954</v>
      </c>
      <c r="F132" s="52">
        <v>1828</v>
      </c>
      <c r="G132" s="53">
        <f t="shared" si="197"/>
        <v>244.6909999999998</v>
      </c>
      <c r="H132" s="54">
        <v>2139</v>
      </c>
      <c r="I132" s="55">
        <f t="shared" si="198"/>
        <v>-66.309000000000196</v>
      </c>
      <c r="J132" s="787">
        <v>1745.9069999999999</v>
      </c>
      <c r="K132" s="788">
        <f t="shared" si="199"/>
        <v>326.78399999999988</v>
      </c>
      <c r="L132" s="789">
        <f t="shared" si="200"/>
        <v>1.187171481642493</v>
      </c>
      <c r="M132" s="790">
        <v>1529.63</v>
      </c>
      <c r="N132" s="56">
        <f t="shared" si="201"/>
        <v>543.06099999999969</v>
      </c>
      <c r="O132" s="791">
        <f t="shared" si="202"/>
        <v>1.3550276864339741</v>
      </c>
      <c r="P132" s="57">
        <v>1474.8510000000001</v>
      </c>
      <c r="Q132" s="58">
        <f t="shared" si="203"/>
        <v>597.83999999999969</v>
      </c>
      <c r="R132" s="15">
        <f t="shared" si="204"/>
        <v>1.4053562020841426</v>
      </c>
      <c r="S132" s="792">
        <v>1670.579</v>
      </c>
      <c r="T132" s="793">
        <f t="shared" si="205"/>
        <v>402.11199999999985</v>
      </c>
      <c r="U132" s="794">
        <f t="shared" si="206"/>
        <v>1.2407021757127319</v>
      </c>
      <c r="V132" s="31" t="s">
        <v>15</v>
      </c>
    </row>
    <row r="133" spans="1:22" ht="19.899999999999999" customHeight="1">
      <c r="A133" s="34" t="s">
        <v>223</v>
      </c>
      <c r="B133" s="786">
        <v>2895.05</v>
      </c>
      <c r="C133" s="64">
        <v>2951</v>
      </c>
      <c r="D133" s="167">
        <f t="shared" si="195"/>
        <v>-55.949999999999818</v>
      </c>
      <c r="E133" s="22">
        <f t="shared" si="196"/>
        <v>0.98104032531345309</v>
      </c>
      <c r="F133" s="62">
        <v>2785</v>
      </c>
      <c r="G133" s="168">
        <f t="shared" si="197"/>
        <v>110.05000000000018</v>
      </c>
      <c r="H133" s="60">
        <v>3119</v>
      </c>
      <c r="I133" s="169">
        <f t="shared" si="198"/>
        <v>-223.94999999999982</v>
      </c>
      <c r="J133" s="802">
        <v>2714.0770000000002</v>
      </c>
      <c r="K133" s="803">
        <f t="shared" si="199"/>
        <v>180.97299999999996</v>
      </c>
      <c r="L133" s="804">
        <f t="shared" si="200"/>
        <v>1.0666793904520764</v>
      </c>
      <c r="M133" s="805">
        <v>2527.7440000000001</v>
      </c>
      <c r="N133" s="170">
        <f t="shared" si="201"/>
        <v>367.30600000000004</v>
      </c>
      <c r="O133" s="806">
        <f t="shared" si="202"/>
        <v>1.1453098098541625</v>
      </c>
      <c r="P133" s="171">
        <v>2153.6210000000001</v>
      </c>
      <c r="Q133" s="172">
        <f t="shared" si="203"/>
        <v>741.42900000000009</v>
      </c>
      <c r="R133" s="47">
        <f t="shared" si="204"/>
        <v>1.344270881459644</v>
      </c>
      <c r="S133" s="807">
        <v>1966.1610000000001</v>
      </c>
      <c r="T133" s="808">
        <f t="shared" si="205"/>
        <v>928.88900000000012</v>
      </c>
      <c r="U133" s="809">
        <f t="shared" si="206"/>
        <v>1.4724379132736334</v>
      </c>
      <c r="V133" s="48" t="s">
        <v>15</v>
      </c>
    </row>
    <row r="134" spans="1:22" ht="19.899999999999999" customHeight="1">
      <c r="A134" s="49" t="s">
        <v>118</v>
      </c>
      <c r="B134" s="107">
        <v>3.9</v>
      </c>
      <c r="C134" s="64">
        <v>0</v>
      </c>
      <c r="D134" s="75">
        <f t="shared" si="195"/>
        <v>3.9</v>
      </c>
      <c r="E134" s="22" t="e">
        <f t="shared" si="196"/>
        <v>#DIV/0!</v>
      </c>
      <c r="F134" s="62">
        <v>0</v>
      </c>
      <c r="G134" s="109">
        <f t="shared" si="197"/>
        <v>3.9</v>
      </c>
      <c r="H134" s="60">
        <v>0</v>
      </c>
      <c r="I134" s="110">
        <f t="shared" si="198"/>
        <v>3.9</v>
      </c>
      <c r="J134" s="110"/>
      <c r="K134" s="110"/>
      <c r="L134" s="110"/>
      <c r="M134" s="810">
        <v>3.9</v>
      </c>
      <c r="N134" s="111">
        <f>B134-M134</f>
        <v>0</v>
      </c>
      <c r="O134" s="23">
        <f>B134/M134</f>
        <v>1</v>
      </c>
      <c r="P134" s="112">
        <v>3.35</v>
      </c>
      <c r="Q134" s="113">
        <f>B134-P134</f>
        <v>0.54999999999999982</v>
      </c>
      <c r="R134" s="47">
        <f>B134/P134</f>
        <v>1.164179104477612</v>
      </c>
      <c r="S134" s="48" t="s">
        <v>66</v>
      </c>
    </row>
    <row r="137" spans="1:22" ht="15.75">
      <c r="A137" s="2" t="s">
        <v>201</v>
      </c>
    </row>
    <row r="138" spans="1:22">
      <c r="A138" s="21"/>
      <c r="B138" s="21"/>
      <c r="C138" s="21"/>
      <c r="D138" s="21"/>
      <c r="E138" s="21"/>
      <c r="F138" s="21"/>
      <c r="G138" s="21"/>
    </row>
    <row r="139" spans="1:22">
      <c r="B139" s="41"/>
      <c r="C139" s="931" t="s">
        <v>3</v>
      </c>
      <c r="D139" s="932"/>
      <c r="E139" s="44"/>
      <c r="F139" s="933" t="s">
        <v>6</v>
      </c>
      <c r="G139" s="934"/>
      <c r="H139" s="18"/>
    </row>
    <row r="140" spans="1:22" ht="60.75">
      <c r="A140" s="5" t="s">
        <v>110</v>
      </c>
      <c r="B140" s="42" t="s">
        <v>8</v>
      </c>
      <c r="C140" s="35" t="s">
        <v>4</v>
      </c>
      <c r="D140" s="36" t="s">
        <v>5</v>
      </c>
      <c r="E140" s="45" t="s">
        <v>7</v>
      </c>
      <c r="F140" s="38" t="s">
        <v>12</v>
      </c>
      <c r="G140" s="39" t="s">
        <v>13</v>
      </c>
      <c r="H140" s="18"/>
    </row>
    <row r="141" spans="1:22" ht="16.149999999999999" customHeight="1">
      <c r="A141" s="10"/>
      <c r="B141" s="43" t="s">
        <v>1</v>
      </c>
      <c r="C141" s="37" t="s">
        <v>53</v>
      </c>
      <c r="D141" s="32" t="s">
        <v>9</v>
      </c>
      <c r="E141" s="46" t="s">
        <v>1</v>
      </c>
      <c r="F141" s="40" t="s">
        <v>9</v>
      </c>
      <c r="G141" s="33" t="s">
        <v>9</v>
      </c>
      <c r="H141" s="18"/>
    </row>
    <row r="142" spans="1:22" ht="18" customHeight="1">
      <c r="A142" s="3" t="s">
        <v>218</v>
      </c>
      <c r="B142" s="132">
        <v>1.4999999999999999E-2</v>
      </c>
      <c r="C142" s="66">
        <f t="shared" ref="C142:C147" si="207">B128*(1-B142)</f>
        <v>12198.040045</v>
      </c>
      <c r="D142" s="67">
        <f t="shared" ref="D142:D147" si="208">B128*(1+B142)</f>
        <v>12569.553954999999</v>
      </c>
      <c r="E142" s="132">
        <v>0.03</v>
      </c>
      <c r="F142" s="70">
        <f t="shared" ref="F142:F147" si="209">B128*(1-E142)</f>
        <v>12012.283090000001</v>
      </c>
      <c r="G142" s="71">
        <f t="shared" ref="G142:G147" si="210">B128*(1+E142)</f>
        <v>12755.31091</v>
      </c>
      <c r="H142" s="18"/>
    </row>
    <row r="143" spans="1:22" ht="18" customHeight="1">
      <c r="A143" s="3" t="s">
        <v>219</v>
      </c>
      <c r="B143" s="132">
        <v>7.1999999999999995E-2</v>
      </c>
      <c r="C143" s="66">
        <f t="shared" si="207"/>
        <v>288.88454400000001</v>
      </c>
      <c r="D143" s="67">
        <f t="shared" si="208"/>
        <v>333.711456</v>
      </c>
      <c r="E143" s="132">
        <f>B143*2</f>
        <v>0.14399999999999999</v>
      </c>
      <c r="F143" s="70">
        <f t="shared" si="209"/>
        <v>266.47108800000001</v>
      </c>
      <c r="G143" s="71">
        <f t="shared" si="210"/>
        <v>356.12491199999999</v>
      </c>
      <c r="H143" s="18"/>
    </row>
    <row r="144" spans="1:22" ht="18" customHeight="1">
      <c r="A144" s="3" t="s">
        <v>220</v>
      </c>
      <c r="B144" s="132">
        <v>4.4999999999999998E-2</v>
      </c>
      <c r="C144" s="66">
        <f t="shared" si="207"/>
        <v>72.13306</v>
      </c>
      <c r="D144" s="67">
        <f t="shared" si="208"/>
        <v>78.930939999999993</v>
      </c>
      <c r="E144" s="132">
        <f t="shared" ref="E144:E145" si="211">B144*2</f>
        <v>0.09</v>
      </c>
      <c r="F144" s="70">
        <f t="shared" si="209"/>
        <v>68.734120000000004</v>
      </c>
      <c r="G144" s="71">
        <f t="shared" si="210"/>
        <v>82.329880000000003</v>
      </c>
      <c r="H144" s="18"/>
    </row>
    <row r="145" spans="1:21" ht="18" customHeight="1">
      <c r="A145" s="3" t="s">
        <v>221</v>
      </c>
      <c r="B145" s="132">
        <v>0.04</v>
      </c>
      <c r="C145" s="66">
        <f t="shared" si="207"/>
        <v>184.80863999999997</v>
      </c>
      <c r="D145" s="67">
        <f t="shared" si="208"/>
        <v>200.20936</v>
      </c>
      <c r="E145" s="132">
        <f t="shared" si="211"/>
        <v>0.08</v>
      </c>
      <c r="F145" s="70">
        <f t="shared" si="209"/>
        <v>177.10828000000001</v>
      </c>
      <c r="G145" s="71">
        <f t="shared" si="210"/>
        <v>207.90971999999999</v>
      </c>
      <c r="H145" s="18"/>
    </row>
    <row r="146" spans="1:21" ht="18" customHeight="1">
      <c r="A146" s="3" t="s">
        <v>222</v>
      </c>
      <c r="B146" s="132">
        <v>2.3E-2</v>
      </c>
      <c r="C146" s="66">
        <f t="shared" si="207"/>
        <v>2025.0191069999998</v>
      </c>
      <c r="D146" s="67">
        <f t="shared" si="208"/>
        <v>2120.3628929999995</v>
      </c>
      <c r="E146" s="132">
        <v>4.5999999999999999E-2</v>
      </c>
      <c r="F146" s="70">
        <f t="shared" si="209"/>
        <v>1977.3472139999997</v>
      </c>
      <c r="G146" s="71">
        <f t="shared" si="210"/>
        <v>2168.0347859999997</v>
      </c>
      <c r="H146" s="18"/>
    </row>
    <row r="147" spans="1:21" ht="18" customHeight="1">
      <c r="A147" s="34" t="s">
        <v>223</v>
      </c>
      <c r="B147" s="133">
        <v>1.9E-2</v>
      </c>
      <c r="C147" s="68">
        <f t="shared" si="207"/>
        <v>2840.04405</v>
      </c>
      <c r="D147" s="69">
        <f t="shared" si="208"/>
        <v>2950.0559499999999</v>
      </c>
      <c r="E147" s="133">
        <v>3.7999999999999999E-2</v>
      </c>
      <c r="F147" s="72">
        <f t="shared" si="209"/>
        <v>2785.0381000000002</v>
      </c>
      <c r="G147" s="811">
        <f t="shared" si="210"/>
        <v>3005.0619000000002</v>
      </c>
      <c r="H147" s="18"/>
    </row>
    <row r="149" spans="1:21" s="812" customFormat="1"/>
    <row r="150" spans="1:21" ht="20.25">
      <c r="A150" s="4" t="s">
        <v>124</v>
      </c>
    </row>
    <row r="152" spans="1:21" ht="15.75">
      <c r="A152" s="2" t="s">
        <v>240</v>
      </c>
    </row>
    <row r="153" spans="1:2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</row>
    <row r="154" spans="1:21" ht="70.150000000000006" customHeight="1">
      <c r="A154" s="425" t="s">
        <v>125</v>
      </c>
      <c r="B154" s="426" t="s">
        <v>239</v>
      </c>
      <c r="C154" s="826" t="s">
        <v>119</v>
      </c>
      <c r="D154" s="841" t="s">
        <v>126</v>
      </c>
      <c r="E154" s="841" t="s">
        <v>127</v>
      </c>
      <c r="F154" s="842" t="s">
        <v>128</v>
      </c>
      <c r="G154" s="842" t="s">
        <v>129</v>
      </c>
      <c r="H154" s="843" t="s">
        <v>130</v>
      </c>
      <c r="I154" s="843" t="s">
        <v>131</v>
      </c>
      <c r="J154" s="844" t="s">
        <v>241</v>
      </c>
      <c r="K154" s="845" t="s">
        <v>242</v>
      </c>
      <c r="L154" s="846" t="s">
        <v>243</v>
      </c>
      <c r="M154" s="847" t="s">
        <v>133</v>
      </c>
      <c r="N154" s="848" t="s">
        <v>244</v>
      </c>
      <c r="O154" s="849" t="s">
        <v>245</v>
      </c>
      <c r="P154" s="850" t="s">
        <v>132</v>
      </c>
      <c r="Q154" s="851" t="s">
        <v>246</v>
      </c>
      <c r="R154" s="852" t="s">
        <v>247</v>
      </c>
      <c r="S154" s="850" t="s">
        <v>134</v>
      </c>
      <c r="T154" s="851" t="s">
        <v>248</v>
      </c>
      <c r="U154" s="852" t="s">
        <v>249</v>
      </c>
    </row>
    <row r="155" spans="1:21" ht="19.899999999999999" customHeight="1">
      <c r="A155" s="10"/>
      <c r="B155" s="20" t="s">
        <v>9</v>
      </c>
      <c r="C155" s="27" t="s">
        <v>9</v>
      </c>
      <c r="D155" s="6" t="s">
        <v>9</v>
      </c>
      <c r="E155" s="6" t="s">
        <v>1</v>
      </c>
      <c r="F155" s="8" t="s">
        <v>9</v>
      </c>
      <c r="G155" s="8" t="s">
        <v>9</v>
      </c>
      <c r="H155" s="9" t="s">
        <v>9</v>
      </c>
      <c r="I155" s="9" t="s">
        <v>9</v>
      </c>
      <c r="J155" s="780" t="s">
        <v>9</v>
      </c>
      <c r="K155" s="781" t="s">
        <v>9</v>
      </c>
      <c r="L155" s="782" t="s">
        <v>1</v>
      </c>
      <c r="M155" s="16" t="s">
        <v>9</v>
      </c>
      <c r="N155" s="11" t="s">
        <v>9</v>
      </c>
      <c r="O155" s="783" t="s">
        <v>1</v>
      </c>
      <c r="P155" s="17" t="s">
        <v>9</v>
      </c>
      <c r="Q155" s="13" t="s">
        <v>9</v>
      </c>
      <c r="R155" s="813" t="s">
        <v>1</v>
      </c>
      <c r="S155" s="17" t="s">
        <v>9</v>
      </c>
      <c r="T155" s="13" t="s">
        <v>9</v>
      </c>
      <c r="U155" s="813" t="s">
        <v>1</v>
      </c>
    </row>
    <row r="156" spans="1:21" ht="19.899999999999999" customHeight="1">
      <c r="A156" s="3" t="s">
        <v>224</v>
      </c>
      <c r="B156" s="814">
        <v>4500</v>
      </c>
      <c r="C156" s="63" t="s">
        <v>98</v>
      </c>
      <c r="D156" s="51" t="e">
        <f>B156-C156</f>
        <v>#VALUE!</v>
      </c>
      <c r="E156" s="7" t="e">
        <f>B156/C156</f>
        <v>#VALUE!</v>
      </c>
      <c r="F156" s="61" t="s">
        <v>98</v>
      </c>
      <c r="G156" s="53" t="e">
        <f>B156-F156</f>
        <v>#VALUE!</v>
      </c>
      <c r="H156" s="59" t="s">
        <v>98</v>
      </c>
      <c r="I156" s="55" t="e">
        <f>B156-H156</f>
        <v>#VALUE!</v>
      </c>
      <c r="J156" s="815">
        <v>4106.9880000000003</v>
      </c>
      <c r="K156" s="788">
        <f>B156-J156</f>
        <v>393.01199999999972</v>
      </c>
      <c r="L156" s="789">
        <f>B156/J156</f>
        <v>1.0956934863213625</v>
      </c>
      <c r="M156" s="790">
        <v>4241.0600000000004</v>
      </c>
      <c r="N156" s="56">
        <f>B156-M156</f>
        <v>258.9399999999996</v>
      </c>
      <c r="O156" s="791">
        <f>B156/M156</f>
        <v>1.06105549084427</v>
      </c>
      <c r="P156" s="57">
        <v>4212.1419999999998</v>
      </c>
      <c r="Q156" s="58">
        <f>B156-P156</f>
        <v>287.85800000000017</v>
      </c>
      <c r="R156" s="816">
        <f>B156/P156</f>
        <v>1.0683400512138481</v>
      </c>
      <c r="S156" s="57">
        <v>3746.1909999999998</v>
      </c>
      <c r="T156" s="58">
        <f>B156-S156</f>
        <v>753.8090000000002</v>
      </c>
      <c r="U156" s="816">
        <f>B156/S156</f>
        <v>1.2012201193158598</v>
      </c>
    </row>
    <row r="157" spans="1:21" ht="19.899999999999999" customHeight="1">
      <c r="A157" s="3" t="s">
        <v>225</v>
      </c>
      <c r="B157" s="814">
        <v>206</v>
      </c>
      <c r="C157" s="63" t="s">
        <v>98</v>
      </c>
      <c r="D157" s="817" t="e">
        <f t="shared" ref="D157:D160" si="212">B157-C157</f>
        <v>#VALUE!</v>
      </c>
      <c r="E157" s="818" t="e">
        <f t="shared" ref="E157:E160" si="213">B157/C157</f>
        <v>#VALUE!</v>
      </c>
      <c r="F157" s="61" t="s">
        <v>98</v>
      </c>
      <c r="G157" s="819" t="e">
        <f t="shared" ref="G157:G160" si="214">B157-F157</f>
        <v>#VALUE!</v>
      </c>
      <c r="H157" s="59" t="s">
        <v>98</v>
      </c>
      <c r="I157" s="820" t="e">
        <f t="shared" ref="I157:I160" si="215">B157-H157</f>
        <v>#VALUE!</v>
      </c>
      <c r="J157" s="815">
        <v>296.54000000000002</v>
      </c>
      <c r="K157" s="788">
        <f t="shared" ref="K157:K159" si="216">B157-J157</f>
        <v>-90.54000000000002</v>
      </c>
      <c r="L157" s="789">
        <f t="shared" ref="L157:L159" si="217">B157/J157</f>
        <v>0.69467862682943271</v>
      </c>
      <c r="M157" s="790">
        <v>244.227</v>
      </c>
      <c r="N157" s="56">
        <f t="shared" ref="N157:N159" si="218">B157-M157</f>
        <v>-38.227000000000004</v>
      </c>
      <c r="O157" s="791">
        <f t="shared" ref="O157:O159" si="219">B157/M157</f>
        <v>0.84347758437846754</v>
      </c>
      <c r="P157" s="57">
        <v>176.09899999999999</v>
      </c>
      <c r="Q157" s="58">
        <f t="shared" ref="Q157:Q159" si="220">B157-P157</f>
        <v>29.90100000000001</v>
      </c>
      <c r="R157" s="816">
        <f t="shared" ref="R157:R159" si="221">B157/P157</f>
        <v>1.1697965349036623</v>
      </c>
      <c r="S157" s="57">
        <v>131.935</v>
      </c>
      <c r="T157" s="58">
        <f t="shared" ref="T157:T159" si="222">B157-S157</f>
        <v>74.064999999999998</v>
      </c>
      <c r="U157" s="816">
        <f t="shared" ref="U157:U159" si="223">B157/S157</f>
        <v>1.5613749194679198</v>
      </c>
    </row>
    <row r="158" spans="1:21" ht="19.899999999999999" customHeight="1">
      <c r="A158" s="3" t="s">
        <v>226</v>
      </c>
      <c r="B158" s="814">
        <v>472</v>
      </c>
      <c r="C158" s="63" t="s">
        <v>98</v>
      </c>
      <c r="D158" s="51" t="e">
        <f t="shared" si="212"/>
        <v>#VALUE!</v>
      </c>
      <c r="E158" s="7" t="e">
        <f t="shared" si="213"/>
        <v>#VALUE!</v>
      </c>
      <c r="F158" s="61" t="s">
        <v>98</v>
      </c>
      <c r="G158" s="53" t="e">
        <f t="shared" si="214"/>
        <v>#VALUE!</v>
      </c>
      <c r="H158" s="59" t="s">
        <v>98</v>
      </c>
      <c r="I158" s="55" t="e">
        <f t="shared" si="215"/>
        <v>#VALUE!</v>
      </c>
      <c r="J158" s="815">
        <v>377.83100000000002</v>
      </c>
      <c r="K158" s="788">
        <f t="shared" si="216"/>
        <v>94.168999999999983</v>
      </c>
      <c r="L158" s="789">
        <f t="shared" si="217"/>
        <v>1.2492357694313065</v>
      </c>
      <c r="M158" s="790">
        <v>412.14100000000002</v>
      </c>
      <c r="N158" s="56">
        <f t="shared" si="218"/>
        <v>59.85899999999998</v>
      </c>
      <c r="O158" s="791">
        <f t="shared" si="219"/>
        <v>1.1452391293270991</v>
      </c>
      <c r="P158" s="57">
        <v>442.81099999999998</v>
      </c>
      <c r="Q158" s="58">
        <f t="shared" si="220"/>
        <v>29.189000000000021</v>
      </c>
      <c r="R158" s="816">
        <f t="shared" si="221"/>
        <v>1.0659175133409062</v>
      </c>
      <c r="S158" s="57">
        <v>477.46699999999998</v>
      </c>
      <c r="T158" s="58">
        <f t="shared" si="222"/>
        <v>-5.4669999999999845</v>
      </c>
      <c r="U158" s="816">
        <f t="shared" si="223"/>
        <v>0.98854999403100108</v>
      </c>
    </row>
    <row r="159" spans="1:21" ht="19.899999999999999" customHeight="1">
      <c r="A159" s="34" t="s">
        <v>227</v>
      </c>
      <c r="B159" s="814">
        <v>1610</v>
      </c>
      <c r="C159" s="64" t="s">
        <v>98</v>
      </c>
      <c r="D159" s="167" t="e">
        <f t="shared" si="212"/>
        <v>#VALUE!</v>
      </c>
      <c r="E159" s="22" t="e">
        <f t="shared" si="213"/>
        <v>#VALUE!</v>
      </c>
      <c r="F159" s="62" t="s">
        <v>98</v>
      </c>
      <c r="G159" s="168" t="e">
        <f t="shared" si="214"/>
        <v>#VALUE!</v>
      </c>
      <c r="H159" s="60" t="s">
        <v>98</v>
      </c>
      <c r="I159" s="169" t="e">
        <f t="shared" si="215"/>
        <v>#VALUE!</v>
      </c>
      <c r="J159" s="821">
        <v>1408.1</v>
      </c>
      <c r="K159" s="803">
        <f t="shared" si="216"/>
        <v>201.90000000000009</v>
      </c>
      <c r="L159" s="804">
        <f t="shared" si="217"/>
        <v>1.1433847027909951</v>
      </c>
      <c r="M159" s="805">
        <v>1498.8720000000001</v>
      </c>
      <c r="N159" s="170">
        <f t="shared" si="218"/>
        <v>111.12799999999993</v>
      </c>
      <c r="O159" s="806">
        <f t="shared" si="219"/>
        <v>1.0741410874310815</v>
      </c>
      <c r="P159" s="171">
        <v>1352.3340000000001</v>
      </c>
      <c r="Q159" s="172">
        <f t="shared" si="220"/>
        <v>257.66599999999994</v>
      </c>
      <c r="R159" s="822">
        <f t="shared" si="221"/>
        <v>1.1905342910848946</v>
      </c>
      <c r="S159" s="171">
        <v>1249.539</v>
      </c>
      <c r="T159" s="172">
        <f t="shared" si="222"/>
        <v>360.46100000000001</v>
      </c>
      <c r="U159" s="822">
        <f t="shared" si="223"/>
        <v>1.2884751896499429</v>
      </c>
    </row>
    <row r="160" spans="1:21" ht="19.899999999999999" hidden="1" customHeight="1">
      <c r="A160" s="49" t="s">
        <v>118</v>
      </c>
      <c r="B160" s="107">
        <v>3.9</v>
      </c>
      <c r="C160" s="64">
        <v>0</v>
      </c>
      <c r="D160" s="75">
        <f t="shared" si="212"/>
        <v>3.9</v>
      </c>
      <c r="E160" s="22" t="e">
        <f t="shared" si="213"/>
        <v>#DIV/0!</v>
      </c>
      <c r="F160" s="62">
        <v>0</v>
      </c>
      <c r="G160" s="109">
        <f t="shared" si="214"/>
        <v>3.9</v>
      </c>
      <c r="H160" s="60">
        <v>0</v>
      </c>
      <c r="I160" s="110">
        <f t="shared" si="215"/>
        <v>3.9</v>
      </c>
      <c r="J160" s="110"/>
      <c r="K160" s="110"/>
      <c r="L160" s="110"/>
      <c r="M160" s="810">
        <v>3.9</v>
      </c>
      <c r="N160" s="111">
        <f>B160-M160</f>
        <v>0</v>
      </c>
      <c r="O160" s="23">
        <f>B160/M160</f>
        <v>1</v>
      </c>
      <c r="P160" s="112">
        <v>3.35</v>
      </c>
      <c r="Q160" s="113">
        <f>B160-P160</f>
        <v>0.54999999999999982</v>
      </c>
      <c r="R160" s="47">
        <f>B160/P160</f>
        <v>1.164179104477612</v>
      </c>
    </row>
    <row r="164" spans="1:22" ht="20.25">
      <c r="A164" s="4" t="s">
        <v>202</v>
      </c>
    </row>
    <row r="166" spans="1:22" ht="15.75">
      <c r="A166" s="2" t="s">
        <v>233</v>
      </c>
    </row>
    <row r="167" spans="1:2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</row>
    <row r="168" spans="1:22" s="337" customFormat="1" ht="70.150000000000006" customHeight="1">
      <c r="A168" s="823" t="s">
        <v>140</v>
      </c>
      <c r="B168" s="825" t="s">
        <v>228</v>
      </c>
      <c r="C168" s="826" t="s">
        <v>111</v>
      </c>
      <c r="D168" s="827" t="s">
        <v>112</v>
      </c>
      <c r="E168" s="827" t="s">
        <v>113</v>
      </c>
      <c r="F168" s="828" t="s">
        <v>114</v>
      </c>
      <c r="G168" s="828" t="s">
        <v>115</v>
      </c>
      <c r="H168" s="829" t="s">
        <v>116</v>
      </c>
      <c r="I168" s="829" t="s">
        <v>117</v>
      </c>
      <c r="J168" s="830" t="s">
        <v>135</v>
      </c>
      <c r="K168" s="831" t="s">
        <v>250</v>
      </c>
      <c r="L168" s="832" t="s">
        <v>251</v>
      </c>
      <c r="M168" s="833" t="s">
        <v>136</v>
      </c>
      <c r="N168" s="834" t="s">
        <v>252</v>
      </c>
      <c r="O168" s="835" t="s">
        <v>253</v>
      </c>
      <c r="P168" s="836" t="s">
        <v>137</v>
      </c>
      <c r="Q168" s="837" t="s">
        <v>254</v>
      </c>
      <c r="R168" s="838" t="s">
        <v>255</v>
      </c>
      <c r="S168" s="839" t="s">
        <v>138</v>
      </c>
      <c r="T168" s="840" t="s">
        <v>256</v>
      </c>
      <c r="U168" s="840" t="s">
        <v>257</v>
      </c>
      <c r="V168" s="436" t="s">
        <v>2</v>
      </c>
    </row>
    <row r="169" spans="1:22" s="337" customFormat="1" ht="19.899999999999999" customHeight="1">
      <c r="A169" s="823"/>
      <c r="B169" s="20" t="s">
        <v>139</v>
      </c>
      <c r="C169" s="27" t="s">
        <v>139</v>
      </c>
      <c r="D169" s="6" t="s">
        <v>139</v>
      </c>
      <c r="E169" s="6" t="s">
        <v>1</v>
      </c>
      <c r="F169" s="8" t="s">
        <v>139</v>
      </c>
      <c r="G169" s="8" t="s">
        <v>139</v>
      </c>
      <c r="H169" s="9" t="s">
        <v>139</v>
      </c>
      <c r="I169" s="9" t="s">
        <v>139</v>
      </c>
      <c r="J169" s="780" t="s">
        <v>139</v>
      </c>
      <c r="K169" s="781" t="s">
        <v>139</v>
      </c>
      <c r="L169" s="782" t="s">
        <v>1</v>
      </c>
      <c r="M169" s="16" t="s">
        <v>139</v>
      </c>
      <c r="N169" s="11" t="s">
        <v>139</v>
      </c>
      <c r="O169" s="783" t="s">
        <v>1</v>
      </c>
      <c r="P169" s="17" t="s">
        <v>139</v>
      </c>
      <c r="Q169" s="13" t="s">
        <v>139</v>
      </c>
      <c r="R169" s="14" t="s">
        <v>1</v>
      </c>
      <c r="S169" s="784" t="s">
        <v>139</v>
      </c>
      <c r="T169" s="785" t="s">
        <v>139</v>
      </c>
      <c r="U169" s="785" t="s">
        <v>1</v>
      </c>
      <c r="V169" s="824"/>
    </row>
    <row r="170" spans="1:22" ht="19.899999999999999" customHeight="1">
      <c r="A170" s="3" t="s">
        <v>229</v>
      </c>
      <c r="B170" s="876">
        <v>32.383000000000003</v>
      </c>
      <c r="C170" s="853">
        <v>34.200000000000003</v>
      </c>
      <c r="D170" s="854">
        <f>B170-C170</f>
        <v>-1.8170000000000002</v>
      </c>
      <c r="E170" s="7">
        <f>B170/C170</f>
        <v>0.94687134502923975</v>
      </c>
      <c r="F170" s="856">
        <v>31.7</v>
      </c>
      <c r="G170" s="857">
        <f>B170-F170</f>
        <v>0.68300000000000338</v>
      </c>
      <c r="H170" s="858">
        <v>36.4</v>
      </c>
      <c r="I170" s="859">
        <f>B170-H170</f>
        <v>-4.0169999999999959</v>
      </c>
      <c r="J170" s="860">
        <v>36.137</v>
      </c>
      <c r="K170" s="861">
        <f>B170-J170</f>
        <v>-3.7539999999999978</v>
      </c>
      <c r="L170" s="789">
        <f>B170/J170</f>
        <v>0.89611755264687165</v>
      </c>
      <c r="M170" s="866">
        <v>39.680999999999997</v>
      </c>
      <c r="N170" s="867">
        <f>B170-M170</f>
        <v>-7.2979999999999947</v>
      </c>
      <c r="O170" s="791">
        <f>B170/M170</f>
        <v>0.81608326403064446</v>
      </c>
      <c r="P170" s="870">
        <v>42.408999999999999</v>
      </c>
      <c r="Q170" s="871">
        <f>B170-P170</f>
        <v>-10.025999999999996</v>
      </c>
      <c r="R170" s="15">
        <f>B170/P170</f>
        <v>0.76358791765898759</v>
      </c>
      <c r="S170" s="873">
        <v>43.23</v>
      </c>
      <c r="T170" s="874">
        <f>B170-S170</f>
        <v>-10.846999999999994</v>
      </c>
      <c r="U170" s="794">
        <f>B170/S170</f>
        <v>0.74908628267406907</v>
      </c>
      <c r="V170" s="31" t="s">
        <v>15</v>
      </c>
    </row>
    <row r="171" spans="1:22" ht="19.899999999999999" customHeight="1">
      <c r="A171" s="3" t="s">
        <v>230</v>
      </c>
      <c r="B171" s="876">
        <v>23.3</v>
      </c>
      <c r="C171" s="855">
        <v>25.1</v>
      </c>
      <c r="D171" s="854">
        <f t="shared" ref="D171:D174" si="224">B171-C171</f>
        <v>-1.8000000000000007</v>
      </c>
      <c r="E171" s="7">
        <f t="shared" ref="E171:E174" si="225">B171/C171</f>
        <v>0.92828685258964139</v>
      </c>
      <c r="F171" s="862">
        <v>22.6</v>
      </c>
      <c r="G171" s="857">
        <f t="shared" ref="G171:G174" si="226">B171-F171</f>
        <v>0.69999999999999929</v>
      </c>
      <c r="H171" s="863">
        <v>26.7</v>
      </c>
      <c r="I171" s="859">
        <f t="shared" ref="I171:I174" si="227">B171-H171</f>
        <v>-3.3999999999999986</v>
      </c>
      <c r="J171" s="860">
        <v>26.585999999999999</v>
      </c>
      <c r="K171" s="861">
        <f t="shared" ref="K171:K173" si="228">B171-J171</f>
        <v>-3.2859999999999978</v>
      </c>
      <c r="L171" s="789">
        <f t="shared" ref="L171:L173" si="229">B171/J171</f>
        <v>0.87640111336793813</v>
      </c>
      <c r="M171" s="866">
        <v>29.172999999999998</v>
      </c>
      <c r="N171" s="867">
        <f t="shared" ref="N171:N173" si="230">B171-M171</f>
        <v>-5.8729999999999976</v>
      </c>
      <c r="O171" s="791">
        <f t="shared" ref="O171:O173" si="231">B171/M171</f>
        <v>0.7986837143934461</v>
      </c>
      <c r="P171" s="391">
        <v>30.492999999999999</v>
      </c>
      <c r="Q171" s="871">
        <f t="shared" ref="Q171:Q173" si="232">B171-P171</f>
        <v>-7.1929999999999978</v>
      </c>
      <c r="R171" s="15">
        <f t="shared" ref="R171:R173" si="233">B171/P171</f>
        <v>0.76410979569081439</v>
      </c>
      <c r="S171" s="903">
        <v>29.67</v>
      </c>
      <c r="T171" s="874">
        <f t="shared" ref="T171:T173" si="234">B171-S171</f>
        <v>-6.370000000000001</v>
      </c>
      <c r="U171" s="794">
        <f t="shared" ref="U171:U173" si="235">B171/S171</f>
        <v>0.78530502190765084</v>
      </c>
      <c r="V171" s="31" t="s">
        <v>15</v>
      </c>
    </row>
    <row r="172" spans="1:22" ht="19.899999999999999" customHeight="1">
      <c r="A172" s="3" t="s">
        <v>231</v>
      </c>
      <c r="B172" s="876">
        <v>5.68</v>
      </c>
      <c r="C172" s="855">
        <v>5.6</v>
      </c>
      <c r="D172" s="854">
        <f t="shared" si="224"/>
        <v>8.0000000000000071E-2</v>
      </c>
      <c r="E172" s="7">
        <f t="shared" si="225"/>
        <v>1.0142857142857142</v>
      </c>
      <c r="F172" s="862">
        <v>4.8</v>
      </c>
      <c r="G172" s="857">
        <f t="shared" si="226"/>
        <v>0.87999999999999989</v>
      </c>
      <c r="H172" s="863">
        <v>6.6</v>
      </c>
      <c r="I172" s="859">
        <f t="shared" si="227"/>
        <v>-0.91999999999999993</v>
      </c>
      <c r="J172" s="860">
        <v>6.02</v>
      </c>
      <c r="K172" s="861">
        <f t="shared" si="228"/>
        <v>-0.33999999999999986</v>
      </c>
      <c r="L172" s="789">
        <f t="shared" si="229"/>
        <v>0.94352159468438546</v>
      </c>
      <c r="M172" s="866">
        <v>7.0940000000000003</v>
      </c>
      <c r="N172" s="867">
        <f t="shared" si="230"/>
        <v>-1.4140000000000006</v>
      </c>
      <c r="O172" s="791">
        <f t="shared" si="231"/>
        <v>0.80067662813645324</v>
      </c>
      <c r="P172" s="391">
        <v>8.484</v>
      </c>
      <c r="Q172" s="871">
        <f t="shared" si="232"/>
        <v>-2.8040000000000003</v>
      </c>
      <c r="R172" s="15">
        <f t="shared" si="233"/>
        <v>0.66949552098066945</v>
      </c>
      <c r="S172" s="903">
        <v>10.044</v>
      </c>
      <c r="T172" s="874">
        <f t="shared" si="234"/>
        <v>-4.3640000000000008</v>
      </c>
      <c r="U172" s="794">
        <f t="shared" si="235"/>
        <v>0.56551174830744722</v>
      </c>
      <c r="V172" s="31" t="s">
        <v>15</v>
      </c>
    </row>
    <row r="173" spans="1:22" ht="19.899999999999999" customHeight="1">
      <c r="A173" s="34" t="s">
        <v>232</v>
      </c>
      <c r="B173" s="876">
        <v>3.37</v>
      </c>
      <c r="C173" s="877">
        <v>3.5</v>
      </c>
      <c r="D173" s="878">
        <f t="shared" si="224"/>
        <v>-0.12999999999999989</v>
      </c>
      <c r="E173" s="879">
        <f t="shared" si="225"/>
        <v>0.96285714285714286</v>
      </c>
      <c r="F173" s="880">
        <v>3.3</v>
      </c>
      <c r="G173" s="881">
        <f t="shared" si="226"/>
        <v>7.0000000000000284E-2</v>
      </c>
      <c r="H173" s="882">
        <v>4.3</v>
      </c>
      <c r="I173" s="883">
        <f t="shared" si="227"/>
        <v>-0.92999999999999972</v>
      </c>
      <c r="J173" s="864">
        <v>4.1879999999999997</v>
      </c>
      <c r="K173" s="865">
        <f t="shared" si="228"/>
        <v>-0.81799999999999962</v>
      </c>
      <c r="L173" s="804">
        <f t="shared" si="229"/>
        <v>0.8046800382043936</v>
      </c>
      <c r="M173" s="868">
        <v>4.16</v>
      </c>
      <c r="N173" s="869">
        <f t="shared" si="230"/>
        <v>-0.79</v>
      </c>
      <c r="O173" s="806">
        <f t="shared" si="231"/>
        <v>0.81009615384615385</v>
      </c>
      <c r="P173" s="904">
        <v>4.2050000000000001</v>
      </c>
      <c r="Q173" s="872">
        <f t="shared" si="232"/>
        <v>-0.83499999999999996</v>
      </c>
      <c r="R173" s="47">
        <f t="shared" si="233"/>
        <v>0.80142687277051128</v>
      </c>
      <c r="S173" s="905">
        <v>4.18</v>
      </c>
      <c r="T173" s="875">
        <f t="shared" si="234"/>
        <v>-0.80999999999999961</v>
      </c>
      <c r="U173" s="809">
        <f t="shared" si="235"/>
        <v>0.80622009569377995</v>
      </c>
      <c r="V173" s="48" t="s">
        <v>15</v>
      </c>
    </row>
    <row r="174" spans="1:22" ht="19.899999999999999" hidden="1" customHeight="1">
      <c r="A174" s="49" t="s">
        <v>118</v>
      </c>
      <c r="B174" s="107">
        <v>3.9</v>
      </c>
      <c r="C174" s="64">
        <v>0</v>
      </c>
      <c r="D174" s="75">
        <f t="shared" si="224"/>
        <v>3.9</v>
      </c>
      <c r="E174" s="22" t="e">
        <f t="shared" si="225"/>
        <v>#DIV/0!</v>
      </c>
      <c r="F174" s="62">
        <v>0</v>
      </c>
      <c r="G174" s="109">
        <f t="shared" si="226"/>
        <v>3.9</v>
      </c>
      <c r="H174" s="60">
        <v>0</v>
      </c>
      <c r="I174" s="110">
        <f t="shared" si="227"/>
        <v>3.9</v>
      </c>
      <c r="J174" s="110"/>
      <c r="K174" s="110"/>
      <c r="L174" s="110"/>
      <c r="M174" s="810">
        <v>3.9</v>
      </c>
      <c r="N174" s="111">
        <f>B174-M174</f>
        <v>0</v>
      </c>
      <c r="O174" s="23">
        <f>B174/M174</f>
        <v>1</v>
      </c>
      <c r="P174" s="112">
        <v>3.35</v>
      </c>
      <c r="Q174" s="113">
        <f>B174-P174</f>
        <v>0.54999999999999982</v>
      </c>
      <c r="R174" s="47">
        <f>B174/P174</f>
        <v>1.164179104477612</v>
      </c>
      <c r="S174" s="48" t="s">
        <v>66</v>
      </c>
    </row>
    <row r="177" spans="1:8" ht="15.75">
      <c r="A177" s="2" t="s">
        <v>203</v>
      </c>
    </row>
    <row r="178" spans="1:8">
      <c r="A178" s="21"/>
      <c r="B178" s="21"/>
      <c r="C178" s="21"/>
      <c r="D178" s="21"/>
      <c r="E178" s="21"/>
      <c r="F178" s="21"/>
      <c r="G178" s="21"/>
    </row>
    <row r="179" spans="1:8">
      <c r="B179" s="41"/>
      <c r="C179" s="931" t="s">
        <v>3</v>
      </c>
      <c r="D179" s="932"/>
      <c r="E179" s="44"/>
      <c r="F179" s="933" t="s">
        <v>6</v>
      </c>
      <c r="G179" s="934"/>
      <c r="H179" s="18"/>
    </row>
    <row r="180" spans="1:8" ht="60.75">
      <c r="A180" s="823" t="s">
        <v>140</v>
      </c>
      <c r="B180" s="42" t="s">
        <v>8</v>
      </c>
      <c r="C180" s="35" t="s">
        <v>4</v>
      </c>
      <c r="D180" s="36" t="s">
        <v>5</v>
      </c>
      <c r="E180" s="45" t="s">
        <v>7</v>
      </c>
      <c r="F180" s="38" t="s">
        <v>12</v>
      </c>
      <c r="G180" s="39" t="s">
        <v>13</v>
      </c>
      <c r="H180" s="18"/>
    </row>
    <row r="181" spans="1:8" ht="16.149999999999999" customHeight="1">
      <c r="A181" s="10"/>
      <c r="B181" s="43" t="s">
        <v>1</v>
      </c>
      <c r="C181" s="37" t="s">
        <v>53</v>
      </c>
      <c r="D181" s="32" t="s">
        <v>9</v>
      </c>
      <c r="E181" s="46" t="s">
        <v>1</v>
      </c>
      <c r="F181" s="40" t="s">
        <v>9</v>
      </c>
      <c r="G181" s="33" t="s">
        <v>9</v>
      </c>
      <c r="H181" s="18"/>
    </row>
    <row r="182" spans="1:8" ht="18" customHeight="1">
      <c r="A182" s="147" t="s">
        <v>229</v>
      </c>
      <c r="B182" s="884">
        <v>2.7E-2</v>
      </c>
      <c r="C182" s="885">
        <f>B170*(1-B182)</f>
        <v>31.508659000000002</v>
      </c>
      <c r="D182" s="886">
        <f>B170*(1+B182)</f>
        <v>33.257340999999997</v>
      </c>
      <c r="E182" s="884">
        <v>5.3999999999999999E-2</v>
      </c>
      <c r="F182" s="887">
        <f>B170*(1-E182)</f>
        <v>30.634318</v>
      </c>
      <c r="G182" s="888">
        <f>B170*(1+E182)</f>
        <v>34.131682000000005</v>
      </c>
      <c r="H182" s="18"/>
    </row>
  </sheetData>
  <mergeCells count="10">
    <mergeCell ref="C139:D139"/>
    <mergeCell ref="F139:G139"/>
    <mergeCell ref="C179:D179"/>
    <mergeCell ref="F179:G179"/>
    <mergeCell ref="C44:D44"/>
    <mergeCell ref="F44:G44"/>
    <mergeCell ref="C81:D81"/>
    <mergeCell ref="F81:G81"/>
    <mergeCell ref="C112:D112"/>
    <mergeCell ref="F112:G112"/>
  </mergeCells>
  <pageMargins left="0.4" right="0.4" top="0.4" bottom="0.4" header="0.75" footer="0.75"/>
  <pageSetup scale="20" orientation="landscape" r:id="rId1"/>
  <ignoredErrors>
    <ignoredError sqref="D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0"/>
  <sheetViews>
    <sheetView zoomScale="88" zoomScaleNormal="88" workbookViewId="0">
      <selection activeCell="B198" sqref="B198"/>
    </sheetView>
  </sheetViews>
  <sheetFormatPr defaultRowHeight="12.75"/>
  <cols>
    <col min="1" max="1" width="35.7109375" customWidth="1"/>
    <col min="2" max="4" width="15.7109375" customWidth="1"/>
    <col min="5" max="5" width="15.7109375" style="346" customWidth="1"/>
    <col min="6" max="9" width="15.7109375" customWidth="1"/>
    <col min="10" max="10" width="15.7109375" style="346" customWidth="1"/>
    <col min="11" max="12" width="15.7109375" customWidth="1"/>
    <col min="13" max="13" width="15.7109375" style="346" customWidth="1"/>
  </cols>
  <sheetData>
    <row r="1" spans="1:14" ht="20.25">
      <c r="A1" s="4" t="s">
        <v>348</v>
      </c>
    </row>
    <row r="3" spans="1:14" ht="15.75">
      <c r="A3" s="2" t="s">
        <v>349</v>
      </c>
    </row>
    <row r="4" spans="1:14" ht="13.15" customHeight="1">
      <c r="A4" s="21"/>
      <c r="B4" s="21"/>
      <c r="C4" s="21"/>
      <c r="D4" s="21"/>
      <c r="E4" s="347"/>
      <c r="F4" s="21"/>
      <c r="G4" s="21"/>
      <c r="H4" s="21"/>
      <c r="I4" s="21"/>
      <c r="J4" s="347"/>
      <c r="K4" s="21"/>
      <c r="L4" s="21"/>
      <c r="M4" s="347"/>
    </row>
    <row r="5" spans="1:14" s="223" customFormat="1" ht="60" customHeight="1">
      <c r="A5" s="135" t="s">
        <v>41</v>
      </c>
      <c r="B5" s="375" t="s">
        <v>373</v>
      </c>
      <c r="C5" s="446" t="s">
        <v>389</v>
      </c>
      <c r="D5" s="447" t="s">
        <v>390</v>
      </c>
      <c r="E5" s="735" t="s">
        <v>391</v>
      </c>
      <c r="F5" s="375" t="s">
        <v>374</v>
      </c>
      <c r="G5" s="136" t="s">
        <v>392</v>
      </c>
      <c r="H5" s="294" t="s">
        <v>393</v>
      </c>
      <c r="I5" s="443" t="s">
        <v>350</v>
      </c>
      <c r="J5" s="348" t="s">
        <v>351</v>
      </c>
      <c r="K5" s="375" t="s">
        <v>258</v>
      </c>
      <c r="L5" s="463" t="s">
        <v>259</v>
      </c>
      <c r="M5" s="737" t="s">
        <v>260</v>
      </c>
      <c r="N5" s="222"/>
    </row>
    <row r="6" spans="1:14" ht="18" customHeight="1">
      <c r="A6" s="10"/>
      <c r="B6" s="376" t="s">
        <v>16</v>
      </c>
      <c r="C6" s="20" t="s">
        <v>16</v>
      </c>
      <c r="D6" s="449" t="s">
        <v>16</v>
      </c>
      <c r="E6" s="736" t="s">
        <v>1</v>
      </c>
      <c r="F6" s="376" t="s">
        <v>16</v>
      </c>
      <c r="G6" s="27" t="s">
        <v>16</v>
      </c>
      <c r="H6" s="6" t="s">
        <v>16</v>
      </c>
      <c r="I6" s="27" t="s">
        <v>16</v>
      </c>
      <c r="J6" s="349" t="s">
        <v>1</v>
      </c>
      <c r="K6" s="376" t="s">
        <v>16</v>
      </c>
      <c r="L6" s="16" t="s">
        <v>16</v>
      </c>
      <c r="M6" s="738" t="s">
        <v>1</v>
      </c>
      <c r="N6" s="18"/>
    </row>
    <row r="7" spans="1:14" s="118" customFormat="1" ht="18" customHeight="1">
      <c r="A7" s="118" t="s">
        <v>17</v>
      </c>
      <c r="B7" s="124">
        <v>752.69</v>
      </c>
      <c r="C7" s="451">
        <v>751.26</v>
      </c>
      <c r="D7" s="452">
        <f>B7-C7</f>
        <v>1.4300000000000637</v>
      </c>
      <c r="E7" s="453">
        <f>B7/C7</f>
        <v>1.0019034688390172</v>
      </c>
      <c r="F7" s="124">
        <v>735.49</v>
      </c>
      <c r="G7" s="290">
        <v>735.49</v>
      </c>
      <c r="H7" s="295">
        <f>F7-G7</f>
        <v>0</v>
      </c>
      <c r="I7" s="291">
        <f>B7-F7</f>
        <v>17.200000000000045</v>
      </c>
      <c r="J7" s="126">
        <f>B7/F7</f>
        <v>1.0233857700308637</v>
      </c>
      <c r="K7" s="127">
        <v>728.09</v>
      </c>
      <c r="L7" s="466">
        <f>B7-K7</f>
        <v>24.600000000000023</v>
      </c>
      <c r="M7" s="467">
        <f>B7/K7</f>
        <v>1.0337870318229889</v>
      </c>
      <c r="N7" s="119"/>
    </row>
    <row r="8" spans="1:14" s="119" customFormat="1" ht="18" customHeight="1">
      <c r="A8" s="118" t="s">
        <v>18</v>
      </c>
      <c r="B8" s="129">
        <v>62.86</v>
      </c>
      <c r="C8" s="451">
        <v>62.86</v>
      </c>
      <c r="D8" s="452">
        <f t="shared" ref="D8:D29" si="0">B8-C8</f>
        <v>0</v>
      </c>
      <c r="E8" s="453">
        <f t="shared" ref="E8:E28" si="1">B8/C8</f>
        <v>1</v>
      </c>
      <c r="F8" s="129">
        <v>56.12</v>
      </c>
      <c r="G8" s="291">
        <v>56.12</v>
      </c>
      <c r="H8" s="295">
        <f t="shared" ref="H8:H28" si="2">F8-G8</f>
        <v>0</v>
      </c>
      <c r="I8" s="291">
        <f t="shared" ref="I8:I28" si="3">B8-F8</f>
        <v>6.740000000000002</v>
      </c>
      <c r="J8" s="126">
        <f t="shared" ref="J8:J28" si="4">B8/F8</f>
        <v>1.1200997861724875</v>
      </c>
      <c r="K8" s="127">
        <v>55.15</v>
      </c>
      <c r="L8" s="468">
        <f t="shared" ref="L8:L28" si="5">B8-K8</f>
        <v>7.7100000000000009</v>
      </c>
      <c r="M8" s="469">
        <f t="shared" ref="M8:M28" si="6">B8/K8</f>
        <v>1.1398005439709882</v>
      </c>
    </row>
    <row r="9" spans="1:14" s="119" customFormat="1" ht="18" customHeight="1">
      <c r="A9" s="437" t="s">
        <v>19</v>
      </c>
      <c r="B9" s="438">
        <v>689.83</v>
      </c>
      <c r="C9" s="454">
        <v>688.4</v>
      </c>
      <c r="D9" s="455">
        <f t="shared" si="0"/>
        <v>1.4300000000000637</v>
      </c>
      <c r="E9" s="456">
        <f t="shared" si="1"/>
        <v>1.0020772806507845</v>
      </c>
      <c r="F9" s="438">
        <v>679.38</v>
      </c>
      <c r="G9" s="439">
        <v>679.38</v>
      </c>
      <c r="H9" s="440">
        <f t="shared" si="2"/>
        <v>0</v>
      </c>
      <c r="I9" s="439">
        <f t="shared" si="3"/>
        <v>10.450000000000045</v>
      </c>
      <c r="J9" s="441">
        <f t="shared" si="4"/>
        <v>1.0153816715240367</v>
      </c>
      <c r="K9" s="442">
        <v>672.94</v>
      </c>
      <c r="L9" s="470">
        <f t="shared" si="5"/>
        <v>16.889999999999986</v>
      </c>
      <c r="M9" s="471">
        <f t="shared" si="6"/>
        <v>1.0250988201028324</v>
      </c>
    </row>
    <row r="10" spans="1:14" s="118" customFormat="1" ht="18" customHeight="1">
      <c r="A10" s="118" t="s">
        <v>20</v>
      </c>
      <c r="B10" s="129">
        <v>224.02</v>
      </c>
      <c r="C10" s="451">
        <v>223.07</v>
      </c>
      <c r="D10" s="452">
        <f t="shared" si="0"/>
        <v>0.95000000000001705</v>
      </c>
      <c r="E10" s="453">
        <f t="shared" si="1"/>
        <v>1.0042587528578475</v>
      </c>
      <c r="F10" s="129">
        <v>223.41</v>
      </c>
      <c r="G10" s="291">
        <v>223.41</v>
      </c>
      <c r="H10" s="295">
        <f t="shared" si="2"/>
        <v>0</v>
      </c>
      <c r="I10" s="291">
        <f t="shared" si="3"/>
        <v>0.61000000000001364</v>
      </c>
      <c r="J10" s="126">
        <f t="shared" si="4"/>
        <v>1.0027304059800368</v>
      </c>
      <c r="K10" s="127">
        <v>224.02</v>
      </c>
      <c r="L10" s="468">
        <f t="shared" si="5"/>
        <v>0</v>
      </c>
      <c r="M10" s="469">
        <f t="shared" si="6"/>
        <v>1</v>
      </c>
    </row>
    <row r="11" spans="1:14" ht="18" customHeight="1">
      <c r="A11" s="3" t="s">
        <v>21</v>
      </c>
      <c r="B11" s="115">
        <v>15</v>
      </c>
      <c r="C11" s="457">
        <v>14.4</v>
      </c>
      <c r="D11" s="458">
        <f t="shared" si="0"/>
        <v>0.59999999999999964</v>
      </c>
      <c r="E11" s="459">
        <f t="shared" si="1"/>
        <v>1.0416666666666667</v>
      </c>
      <c r="F11" s="115">
        <v>11.3</v>
      </c>
      <c r="G11" s="292">
        <v>11.3</v>
      </c>
      <c r="H11" s="224">
        <f t="shared" si="2"/>
        <v>0</v>
      </c>
      <c r="I11" s="444">
        <f t="shared" si="3"/>
        <v>3.6999999999999993</v>
      </c>
      <c r="J11" s="7">
        <f t="shared" si="4"/>
        <v>1.3274336283185839</v>
      </c>
      <c r="K11" s="120">
        <v>13.93</v>
      </c>
      <c r="L11" s="76">
        <f t="shared" si="5"/>
        <v>1.0700000000000003</v>
      </c>
      <c r="M11" s="472">
        <f t="shared" si="6"/>
        <v>1.0768126346015794</v>
      </c>
    </row>
    <row r="12" spans="1:14" ht="18" customHeight="1">
      <c r="A12" s="3" t="s">
        <v>22</v>
      </c>
      <c r="B12" s="115">
        <v>33</v>
      </c>
      <c r="C12" s="457">
        <v>33</v>
      </c>
      <c r="D12" s="458">
        <f t="shared" si="0"/>
        <v>0</v>
      </c>
      <c r="E12" s="459">
        <f t="shared" si="1"/>
        <v>1</v>
      </c>
      <c r="F12" s="115">
        <v>24.5</v>
      </c>
      <c r="G12" s="292">
        <v>24.5</v>
      </c>
      <c r="H12" s="224">
        <f t="shared" si="2"/>
        <v>0</v>
      </c>
      <c r="I12" s="444">
        <f t="shared" si="3"/>
        <v>8.5</v>
      </c>
      <c r="J12" s="7">
        <f t="shared" si="4"/>
        <v>1.346938775510204</v>
      </c>
      <c r="K12" s="120">
        <v>23.74</v>
      </c>
      <c r="L12" s="76">
        <f t="shared" si="5"/>
        <v>9.2600000000000016</v>
      </c>
      <c r="M12" s="472">
        <f t="shared" si="6"/>
        <v>1.3900589721988206</v>
      </c>
    </row>
    <row r="13" spans="1:14" ht="18" customHeight="1">
      <c r="A13" s="3" t="s">
        <v>23</v>
      </c>
      <c r="B13" s="115">
        <v>31.7</v>
      </c>
      <c r="C13" s="457">
        <v>31.7</v>
      </c>
      <c r="D13" s="458">
        <f t="shared" si="0"/>
        <v>0</v>
      </c>
      <c r="E13" s="459">
        <f t="shared" si="1"/>
        <v>1</v>
      </c>
      <c r="F13" s="115">
        <v>27.59</v>
      </c>
      <c r="G13" s="292">
        <v>27.59</v>
      </c>
      <c r="H13" s="224">
        <f t="shared" si="2"/>
        <v>0</v>
      </c>
      <c r="I13" s="444">
        <f t="shared" si="3"/>
        <v>4.1099999999999994</v>
      </c>
      <c r="J13" s="7">
        <f t="shared" si="4"/>
        <v>1.1489670170351576</v>
      </c>
      <c r="K13" s="120">
        <v>29.42</v>
      </c>
      <c r="L13" s="76">
        <f t="shared" si="5"/>
        <v>2.2799999999999976</v>
      </c>
      <c r="M13" s="472">
        <f t="shared" si="6"/>
        <v>1.0774983004758667</v>
      </c>
    </row>
    <row r="14" spans="1:14" ht="18" customHeight="1">
      <c r="A14" s="34" t="s">
        <v>55</v>
      </c>
      <c r="B14" s="97">
        <v>144.32</v>
      </c>
      <c r="C14" s="460">
        <v>143.97</v>
      </c>
      <c r="D14" s="461">
        <f t="shared" si="0"/>
        <v>0.34999999999999432</v>
      </c>
      <c r="E14" s="462">
        <f t="shared" si="1"/>
        <v>1.0024310620268111</v>
      </c>
      <c r="F14" s="97">
        <v>160.01</v>
      </c>
      <c r="G14" s="293">
        <v>160.01</v>
      </c>
      <c r="H14" s="228">
        <f t="shared" si="2"/>
        <v>0</v>
      </c>
      <c r="I14" s="445">
        <f t="shared" si="3"/>
        <v>-15.689999999999998</v>
      </c>
      <c r="J14" s="22">
        <f t="shared" si="4"/>
        <v>0.9019436285232173</v>
      </c>
      <c r="K14" s="123">
        <v>156.91999999999999</v>
      </c>
      <c r="L14" s="473">
        <f t="shared" si="5"/>
        <v>-12.599999999999994</v>
      </c>
      <c r="M14" s="474">
        <f t="shared" si="6"/>
        <v>0.91970430792760649</v>
      </c>
    </row>
    <row r="15" spans="1:14" s="118" customFormat="1" ht="18" customHeight="1">
      <c r="A15" s="118" t="s">
        <v>24</v>
      </c>
      <c r="B15" s="129">
        <v>199.05</v>
      </c>
      <c r="C15" s="451">
        <v>199.05</v>
      </c>
      <c r="D15" s="452">
        <f t="shared" si="0"/>
        <v>0</v>
      </c>
      <c r="E15" s="453">
        <f t="shared" si="1"/>
        <v>1</v>
      </c>
      <c r="F15" s="129">
        <v>204.29</v>
      </c>
      <c r="G15" s="291">
        <v>204.29</v>
      </c>
      <c r="H15" s="295">
        <f t="shared" si="2"/>
        <v>0</v>
      </c>
      <c r="I15" s="291">
        <f t="shared" si="3"/>
        <v>-5.2399999999999807</v>
      </c>
      <c r="J15" s="126">
        <f t="shared" si="4"/>
        <v>0.97435018845758492</v>
      </c>
      <c r="K15" s="127">
        <v>197.4</v>
      </c>
      <c r="L15" s="468">
        <f t="shared" si="5"/>
        <v>1.6500000000000057</v>
      </c>
      <c r="M15" s="469">
        <f t="shared" si="6"/>
        <v>1.0083586626139818</v>
      </c>
    </row>
    <row r="16" spans="1:14" ht="18" customHeight="1">
      <c r="A16" s="3" t="s">
        <v>25</v>
      </c>
      <c r="B16" s="115">
        <v>6.7</v>
      </c>
      <c r="C16" s="457">
        <v>6.7</v>
      </c>
      <c r="D16" s="458">
        <f t="shared" si="0"/>
        <v>0</v>
      </c>
      <c r="E16" s="459">
        <f t="shared" si="1"/>
        <v>1</v>
      </c>
      <c r="F16" s="115">
        <v>5.54</v>
      </c>
      <c r="G16" s="292">
        <v>5.54</v>
      </c>
      <c r="H16" s="224">
        <f t="shared" si="2"/>
        <v>0</v>
      </c>
      <c r="I16" s="444">
        <f t="shared" si="3"/>
        <v>1.1600000000000001</v>
      </c>
      <c r="J16" s="7">
        <f t="shared" si="4"/>
        <v>1.2093862815884477</v>
      </c>
      <c r="K16" s="120">
        <v>6</v>
      </c>
      <c r="L16" s="76">
        <f t="shared" si="5"/>
        <v>0.70000000000000018</v>
      </c>
      <c r="M16" s="472">
        <f t="shared" si="6"/>
        <v>1.1166666666666667</v>
      </c>
    </row>
    <row r="17" spans="1:14" ht="18" customHeight="1">
      <c r="A17" s="3" t="s">
        <v>26</v>
      </c>
      <c r="B17" s="115">
        <v>128.85</v>
      </c>
      <c r="C17" s="457">
        <v>128.85</v>
      </c>
      <c r="D17" s="458">
        <f t="shared" si="0"/>
        <v>0</v>
      </c>
      <c r="E17" s="459">
        <f t="shared" si="1"/>
        <v>1</v>
      </c>
      <c r="F17" s="115">
        <v>130.19</v>
      </c>
      <c r="G17" s="292">
        <v>130.19</v>
      </c>
      <c r="H17" s="224">
        <f t="shared" si="2"/>
        <v>0</v>
      </c>
      <c r="I17" s="444">
        <f t="shared" si="3"/>
        <v>-1.3400000000000034</v>
      </c>
      <c r="J17" s="7">
        <f t="shared" si="4"/>
        <v>0.98970735079499195</v>
      </c>
      <c r="K17" s="120">
        <v>126.21</v>
      </c>
      <c r="L17" s="76">
        <f t="shared" si="5"/>
        <v>2.6400000000000006</v>
      </c>
      <c r="M17" s="472">
        <f t="shared" si="6"/>
        <v>1.0209175184216781</v>
      </c>
    </row>
    <row r="18" spans="1:14" ht="18" customHeight="1">
      <c r="A18" s="654" t="s">
        <v>261</v>
      </c>
      <c r="B18" s="663">
        <f>B7-B17</f>
        <v>623.84</v>
      </c>
      <c r="C18" s="674">
        <v>622.41</v>
      </c>
      <c r="D18" s="664">
        <f t="shared" si="0"/>
        <v>1.4300000000000637</v>
      </c>
      <c r="E18" s="656">
        <f t="shared" si="1"/>
        <v>1.0022975209267204</v>
      </c>
      <c r="F18" s="663">
        <f>F7-F17</f>
        <v>605.29999999999995</v>
      </c>
      <c r="G18" s="666">
        <v>605.29999999999995</v>
      </c>
      <c r="H18" s="668">
        <f t="shared" si="2"/>
        <v>0</v>
      </c>
      <c r="I18" s="666">
        <f t="shared" si="3"/>
        <v>18.540000000000077</v>
      </c>
      <c r="J18" s="659">
        <f t="shared" si="4"/>
        <v>1.0306294399471339</v>
      </c>
      <c r="K18" s="679">
        <f>K7-K17</f>
        <v>601.88</v>
      </c>
      <c r="L18" s="677">
        <f>K18</f>
        <v>601.88</v>
      </c>
      <c r="M18" s="661">
        <f t="shared" si="6"/>
        <v>1.0364856782082807</v>
      </c>
      <c r="N18" s="654"/>
    </row>
    <row r="19" spans="1:14" ht="18" customHeight="1">
      <c r="A19" s="671" t="s">
        <v>262</v>
      </c>
      <c r="B19" s="655">
        <f>B17/B7</f>
        <v>0.17118601283396881</v>
      </c>
      <c r="C19" s="678">
        <v>0.17151186007507388</v>
      </c>
      <c r="D19" s="656">
        <f t="shared" si="0"/>
        <v>-3.2584724110507057E-4</v>
      </c>
      <c r="E19" s="656">
        <f t="shared" si="1"/>
        <v>0.99810014747107023</v>
      </c>
      <c r="F19" s="655">
        <f>F17/F7</f>
        <v>0.17701124420454389</v>
      </c>
      <c r="G19" s="657">
        <v>0.17701124420454389</v>
      </c>
      <c r="H19" s="658">
        <f t="shared" si="2"/>
        <v>0</v>
      </c>
      <c r="I19" s="657">
        <f t="shared" si="3"/>
        <v>-5.8252313705750847E-3</v>
      </c>
      <c r="J19" s="659">
        <f t="shared" si="4"/>
        <v>0.96709117888667129</v>
      </c>
      <c r="K19" s="680">
        <f>K17/K7</f>
        <v>0.17334395473087116</v>
      </c>
      <c r="L19" s="660">
        <f>K19</f>
        <v>0.17334395473087116</v>
      </c>
      <c r="M19" s="661">
        <f t="shared" si="6"/>
        <v>0.98755109804519736</v>
      </c>
      <c r="N19" s="671"/>
    </row>
    <row r="20" spans="1:14" ht="18" customHeight="1">
      <c r="A20" s="3" t="s">
        <v>27</v>
      </c>
      <c r="B20" s="115">
        <v>19.41</v>
      </c>
      <c r="C20" s="457">
        <v>19.41</v>
      </c>
      <c r="D20" s="458">
        <f t="shared" si="0"/>
        <v>0</v>
      </c>
      <c r="E20" s="459">
        <f t="shared" si="1"/>
        <v>1</v>
      </c>
      <c r="F20" s="115">
        <v>18.8</v>
      </c>
      <c r="G20" s="292">
        <v>18.8</v>
      </c>
      <c r="H20" s="224">
        <f t="shared" si="2"/>
        <v>0</v>
      </c>
      <c r="I20" s="444">
        <f t="shared" si="3"/>
        <v>0.60999999999999943</v>
      </c>
      <c r="J20" s="7">
        <f t="shared" si="4"/>
        <v>1.0324468085106382</v>
      </c>
      <c r="K20" s="120">
        <v>17.66</v>
      </c>
      <c r="L20" s="76">
        <f t="shared" si="5"/>
        <v>1.75</v>
      </c>
      <c r="M20" s="472">
        <f t="shared" si="6"/>
        <v>1.0990939977349943</v>
      </c>
    </row>
    <row r="21" spans="1:14" ht="18" customHeight="1">
      <c r="A21" s="3" t="s">
        <v>28</v>
      </c>
      <c r="B21" s="115">
        <v>14.13</v>
      </c>
      <c r="C21" s="457">
        <v>14.13</v>
      </c>
      <c r="D21" s="458">
        <f t="shared" si="0"/>
        <v>0</v>
      </c>
      <c r="E21" s="459">
        <f t="shared" si="1"/>
        <v>1</v>
      </c>
      <c r="F21" s="115">
        <v>19.91</v>
      </c>
      <c r="G21" s="292">
        <v>19.91</v>
      </c>
      <c r="H21" s="224">
        <f t="shared" si="2"/>
        <v>0</v>
      </c>
      <c r="I21" s="444">
        <f t="shared" si="3"/>
        <v>-5.7799999999999994</v>
      </c>
      <c r="J21" s="7">
        <f t="shared" si="4"/>
        <v>0.70969362129583125</v>
      </c>
      <c r="K21" s="120">
        <v>17.010000000000002</v>
      </c>
      <c r="L21" s="76">
        <f t="shared" si="5"/>
        <v>-2.8800000000000008</v>
      </c>
      <c r="M21" s="472">
        <f t="shared" si="6"/>
        <v>0.8306878306878307</v>
      </c>
    </row>
    <row r="22" spans="1:14" ht="18" customHeight="1">
      <c r="A22" s="3" t="s">
        <v>29</v>
      </c>
      <c r="B22" s="115">
        <v>25.3</v>
      </c>
      <c r="C22" s="457">
        <v>25.3</v>
      </c>
      <c r="D22" s="458">
        <f t="shared" si="0"/>
        <v>0</v>
      </c>
      <c r="E22" s="459">
        <f t="shared" si="1"/>
        <v>1</v>
      </c>
      <c r="F22" s="115">
        <v>25.1</v>
      </c>
      <c r="G22" s="292">
        <v>25.1</v>
      </c>
      <c r="H22" s="224">
        <f t="shared" si="2"/>
        <v>0</v>
      </c>
      <c r="I22" s="444">
        <f t="shared" si="3"/>
        <v>0.19999999999999929</v>
      </c>
      <c r="J22" s="7">
        <f t="shared" si="4"/>
        <v>1.0079681274900398</v>
      </c>
      <c r="K22" s="120">
        <v>25.98</v>
      </c>
      <c r="L22" s="76">
        <f t="shared" si="5"/>
        <v>-0.67999999999999972</v>
      </c>
      <c r="M22" s="472">
        <f t="shared" si="6"/>
        <v>0.97382602001539642</v>
      </c>
    </row>
    <row r="23" spans="1:14" s="118" customFormat="1" ht="18" customHeight="1">
      <c r="A23" s="114" t="s">
        <v>30</v>
      </c>
      <c r="B23" s="115">
        <v>0</v>
      </c>
      <c r="C23" s="457">
        <v>0</v>
      </c>
      <c r="D23" s="458">
        <f t="shared" si="0"/>
        <v>0</v>
      </c>
      <c r="E23" s="459" t="e">
        <f t="shared" si="1"/>
        <v>#DIV/0!</v>
      </c>
      <c r="F23" s="115">
        <v>0</v>
      </c>
      <c r="G23" s="292">
        <v>0</v>
      </c>
      <c r="H23" s="224">
        <f t="shared" si="2"/>
        <v>0</v>
      </c>
      <c r="I23" s="444">
        <f t="shared" si="3"/>
        <v>0</v>
      </c>
      <c r="J23" s="24" t="e">
        <f t="shared" si="4"/>
        <v>#DIV/0!</v>
      </c>
      <c r="K23" s="120">
        <v>0</v>
      </c>
      <c r="L23" s="76">
        <f t="shared" si="5"/>
        <v>0</v>
      </c>
      <c r="M23" s="472" t="e">
        <f t="shared" si="6"/>
        <v>#DIV/0!</v>
      </c>
      <c r="N23"/>
    </row>
    <row r="24" spans="1:14" ht="18" customHeight="1">
      <c r="A24" s="34" t="s">
        <v>31</v>
      </c>
      <c r="B24" s="97">
        <v>90</v>
      </c>
      <c r="C24" s="460">
        <v>90</v>
      </c>
      <c r="D24" s="461">
        <f t="shared" si="0"/>
        <v>0</v>
      </c>
      <c r="E24" s="462">
        <f t="shared" si="1"/>
        <v>1</v>
      </c>
      <c r="F24" s="97">
        <v>86.53</v>
      </c>
      <c r="G24" s="293">
        <v>86.53</v>
      </c>
      <c r="H24" s="228">
        <f t="shared" si="2"/>
        <v>0</v>
      </c>
      <c r="I24" s="445">
        <f t="shared" si="3"/>
        <v>3.4699999999999989</v>
      </c>
      <c r="J24" s="22">
        <f t="shared" si="4"/>
        <v>1.0401016988327747</v>
      </c>
      <c r="K24" s="123">
        <v>95.85</v>
      </c>
      <c r="L24" s="473">
        <f t="shared" si="5"/>
        <v>-5.8499999999999943</v>
      </c>
      <c r="M24" s="474">
        <f t="shared" si="6"/>
        <v>0.93896713615023475</v>
      </c>
    </row>
    <row r="25" spans="1:14" ht="18" customHeight="1">
      <c r="A25" s="118" t="s">
        <v>32</v>
      </c>
      <c r="B25" s="129">
        <v>131.93</v>
      </c>
      <c r="C25" s="451">
        <v>131.43</v>
      </c>
      <c r="D25" s="452">
        <f t="shared" si="0"/>
        <v>0.5</v>
      </c>
      <c r="E25" s="453">
        <f t="shared" si="1"/>
        <v>1.0038043064749296</v>
      </c>
      <c r="F25" s="129">
        <v>118.24</v>
      </c>
      <c r="G25" s="291">
        <v>118.24</v>
      </c>
      <c r="H25" s="295">
        <f t="shared" si="2"/>
        <v>0</v>
      </c>
      <c r="I25" s="291">
        <f t="shared" si="3"/>
        <v>13.690000000000012</v>
      </c>
      <c r="J25" s="126">
        <f t="shared" si="4"/>
        <v>1.1157814614343708</v>
      </c>
      <c r="K25" s="127">
        <v>112.74</v>
      </c>
      <c r="L25" s="468">
        <f t="shared" si="5"/>
        <v>19.190000000000012</v>
      </c>
      <c r="M25" s="469">
        <f t="shared" si="6"/>
        <v>1.1702146531843181</v>
      </c>
      <c r="N25" s="118"/>
    </row>
    <row r="26" spans="1:14" s="653" customFormat="1" ht="18" customHeight="1">
      <c r="A26" s="3" t="s">
        <v>33</v>
      </c>
      <c r="B26" s="115">
        <v>72.5</v>
      </c>
      <c r="C26" s="457">
        <v>72</v>
      </c>
      <c r="D26" s="458">
        <f t="shared" si="0"/>
        <v>0.5</v>
      </c>
      <c r="E26" s="459">
        <f t="shared" si="1"/>
        <v>1.0069444444444444</v>
      </c>
      <c r="F26" s="115">
        <v>61.04</v>
      </c>
      <c r="G26" s="292">
        <v>61.04</v>
      </c>
      <c r="H26" s="224">
        <f t="shared" si="2"/>
        <v>0</v>
      </c>
      <c r="I26" s="444">
        <f t="shared" si="3"/>
        <v>11.46</v>
      </c>
      <c r="J26" s="7">
        <f t="shared" si="4"/>
        <v>1.1877457404980341</v>
      </c>
      <c r="K26" s="120">
        <v>59.08</v>
      </c>
      <c r="L26" s="76">
        <f t="shared" si="5"/>
        <v>13.420000000000002</v>
      </c>
      <c r="M26" s="472">
        <f t="shared" si="6"/>
        <v>1.2271496276235614</v>
      </c>
      <c r="N26"/>
    </row>
    <row r="27" spans="1:14" s="690" customFormat="1" ht="18" customHeight="1">
      <c r="A27" s="3" t="s">
        <v>34</v>
      </c>
      <c r="B27" s="115">
        <v>16.5</v>
      </c>
      <c r="C27" s="457">
        <v>16.5</v>
      </c>
      <c r="D27" s="458">
        <f t="shared" si="0"/>
        <v>0</v>
      </c>
      <c r="E27" s="459">
        <f t="shared" si="1"/>
        <v>1</v>
      </c>
      <c r="F27" s="115">
        <v>13.75</v>
      </c>
      <c r="G27" s="292">
        <v>13.75</v>
      </c>
      <c r="H27" s="224">
        <f t="shared" si="2"/>
        <v>0</v>
      </c>
      <c r="I27" s="444">
        <f t="shared" si="3"/>
        <v>2.75</v>
      </c>
      <c r="J27" s="7">
        <f t="shared" si="4"/>
        <v>1.2</v>
      </c>
      <c r="K27" s="120">
        <v>13</v>
      </c>
      <c r="L27" s="76">
        <f t="shared" si="5"/>
        <v>3.5</v>
      </c>
      <c r="M27" s="472">
        <f t="shared" si="6"/>
        <v>1.2692307692307692</v>
      </c>
      <c r="N27"/>
    </row>
    <row r="28" spans="1:14" ht="18" customHeight="1">
      <c r="A28" s="645" t="s">
        <v>35</v>
      </c>
      <c r="B28" s="320">
        <v>27</v>
      </c>
      <c r="C28" s="646">
        <v>27</v>
      </c>
      <c r="D28" s="647">
        <f t="shared" si="0"/>
        <v>0</v>
      </c>
      <c r="E28" s="459">
        <f t="shared" si="1"/>
        <v>1</v>
      </c>
      <c r="F28" s="320">
        <v>27.27</v>
      </c>
      <c r="G28" s="648">
        <v>27.27</v>
      </c>
      <c r="H28" s="649">
        <f t="shared" si="2"/>
        <v>0</v>
      </c>
      <c r="I28" s="650">
        <f t="shared" si="3"/>
        <v>-0.26999999999999957</v>
      </c>
      <c r="J28" s="24">
        <f t="shared" si="4"/>
        <v>0.99009900990099009</v>
      </c>
      <c r="K28" s="651">
        <v>24.75</v>
      </c>
      <c r="L28" s="652">
        <f t="shared" si="5"/>
        <v>2.25</v>
      </c>
      <c r="M28" s="472">
        <f t="shared" si="6"/>
        <v>1.0909090909090908</v>
      </c>
      <c r="N28" s="653"/>
    </row>
    <row r="29" spans="1:14" ht="18" customHeight="1">
      <c r="A29" s="682" t="s">
        <v>100</v>
      </c>
      <c r="B29" s="691">
        <f>B25-B26-B27-B28</f>
        <v>15.930000000000007</v>
      </c>
      <c r="C29" s="692">
        <v>15.930000000000007</v>
      </c>
      <c r="D29" s="693">
        <f t="shared" si="0"/>
        <v>0</v>
      </c>
      <c r="E29" s="685">
        <f>B29/C29</f>
        <v>1</v>
      </c>
      <c r="F29" s="691">
        <f>F25-F26-F27-F28</f>
        <v>16.179999999999996</v>
      </c>
      <c r="G29" s="694">
        <v>16.179999999999996</v>
      </c>
      <c r="H29" s="695">
        <f>F29-G29</f>
        <v>0</v>
      </c>
      <c r="I29" s="694">
        <f>B29-F29</f>
        <v>-0.24999999999998934</v>
      </c>
      <c r="J29" s="687">
        <f>B29/F29</f>
        <v>0.98454882571075464</v>
      </c>
      <c r="K29" s="691">
        <f>K25-K26-K27-K28</f>
        <v>15.909999999999997</v>
      </c>
      <c r="L29" s="696">
        <f>B29-K29</f>
        <v>2.0000000000010232E-2</v>
      </c>
      <c r="M29" s="689">
        <f>B29/K29</f>
        <v>1.0012570710245134</v>
      </c>
      <c r="N29" s="690"/>
    </row>
    <row r="30" spans="1:14" ht="18" customHeight="1"/>
    <row r="31" spans="1:14" ht="18" customHeight="1"/>
    <row r="32" spans="1:14" s="221" customFormat="1" ht="18" customHeight="1">
      <c r="A32" s="2" t="s">
        <v>352</v>
      </c>
      <c r="B32"/>
      <c r="C32"/>
      <c r="D32"/>
      <c r="E32" s="346"/>
      <c r="F32"/>
      <c r="G32"/>
      <c r="H32"/>
      <c r="I32"/>
      <c r="J32" s="346"/>
      <c r="K32"/>
      <c r="L32"/>
      <c r="M32" s="346"/>
      <c r="N32"/>
    </row>
    <row r="33" spans="1:14" ht="18" customHeight="1">
      <c r="A33" s="21"/>
      <c r="B33" s="21"/>
      <c r="C33" s="21"/>
      <c r="D33" s="21"/>
      <c r="E33" s="347"/>
      <c r="F33" s="21"/>
      <c r="G33" s="21"/>
      <c r="H33" s="21"/>
      <c r="I33" s="21"/>
      <c r="J33" s="347"/>
      <c r="K33" s="21"/>
      <c r="L33" s="21"/>
      <c r="M33" s="347"/>
    </row>
    <row r="34" spans="1:14" s="135" customFormat="1" ht="60" customHeight="1">
      <c r="A34" s="134" t="s">
        <v>86</v>
      </c>
      <c r="B34" s="375" t="s">
        <v>375</v>
      </c>
      <c r="C34" s="446" t="s">
        <v>394</v>
      </c>
      <c r="D34" s="447" t="s">
        <v>395</v>
      </c>
      <c r="E34" s="735" t="s">
        <v>396</v>
      </c>
      <c r="F34" s="375" t="s">
        <v>376</v>
      </c>
      <c r="G34" s="136" t="s">
        <v>397</v>
      </c>
      <c r="H34" s="294" t="s">
        <v>398</v>
      </c>
      <c r="I34" s="443" t="s">
        <v>353</v>
      </c>
      <c r="J34" s="348" t="s">
        <v>354</v>
      </c>
      <c r="K34" s="375" t="s">
        <v>263</v>
      </c>
      <c r="L34" s="463" t="s">
        <v>264</v>
      </c>
      <c r="M34" s="739" t="s">
        <v>265</v>
      </c>
      <c r="N34" s="336"/>
    </row>
    <row r="35" spans="1:14" s="119" customFormat="1" ht="18" customHeight="1">
      <c r="A35" s="10"/>
      <c r="B35" s="376" t="s">
        <v>16</v>
      </c>
      <c r="C35" s="20" t="s">
        <v>16</v>
      </c>
      <c r="D35" s="449" t="s">
        <v>16</v>
      </c>
      <c r="E35" s="736" t="s">
        <v>1</v>
      </c>
      <c r="F35" s="378" t="s">
        <v>16</v>
      </c>
      <c r="G35" s="27" t="s">
        <v>16</v>
      </c>
      <c r="H35" s="6" t="s">
        <v>16</v>
      </c>
      <c r="I35" s="27" t="s">
        <v>16</v>
      </c>
      <c r="J35" s="349" t="s">
        <v>1</v>
      </c>
      <c r="K35" s="376" t="s">
        <v>16</v>
      </c>
      <c r="L35" s="16" t="s">
        <v>16</v>
      </c>
      <c r="M35" s="740" t="s">
        <v>1</v>
      </c>
      <c r="N35"/>
    </row>
    <row r="36" spans="1:14" s="119" customFormat="1" ht="18" customHeight="1">
      <c r="A36" s="118" t="s">
        <v>17</v>
      </c>
      <c r="B36" s="124">
        <v>178.05</v>
      </c>
      <c r="C36" s="451">
        <v>176.83</v>
      </c>
      <c r="D36" s="452">
        <f>B36-C36</f>
        <v>1.2199999999999989</v>
      </c>
      <c r="E36" s="453">
        <f>B36/C36</f>
        <v>1.0068992817960754</v>
      </c>
      <c r="F36" s="124">
        <v>172.79</v>
      </c>
      <c r="G36" s="290">
        <v>172.49</v>
      </c>
      <c r="H36" s="295">
        <f>F36-G36</f>
        <v>0.29999999999998295</v>
      </c>
      <c r="I36" s="291">
        <f>B36-F36</f>
        <v>5.2600000000000193</v>
      </c>
      <c r="J36" s="126">
        <f>B36/F36</f>
        <v>1.0304415764801205</v>
      </c>
      <c r="K36" s="127">
        <v>164.41</v>
      </c>
      <c r="L36" s="468">
        <f>B36-K36</f>
        <v>13.640000000000015</v>
      </c>
      <c r="M36" s="469">
        <f>B36/K36</f>
        <v>1.0829633233988201</v>
      </c>
    </row>
    <row r="37" spans="1:14" s="118" customFormat="1" ht="18" customHeight="1">
      <c r="A37" s="118" t="s">
        <v>18</v>
      </c>
      <c r="B37" s="129">
        <v>26.54</v>
      </c>
      <c r="C37" s="451">
        <v>26.54</v>
      </c>
      <c r="D37" s="452">
        <f t="shared" ref="D37:D58" si="7">B37-C37</f>
        <v>0</v>
      </c>
      <c r="E37" s="453">
        <f t="shared" ref="E37:E58" si="8">B37/C37</f>
        <v>1</v>
      </c>
      <c r="F37" s="129">
        <v>21.09</v>
      </c>
      <c r="G37" s="291">
        <v>21.09</v>
      </c>
      <c r="H37" s="295">
        <f t="shared" ref="H37:H58" si="9">F37-G37</f>
        <v>0</v>
      </c>
      <c r="I37" s="291">
        <f t="shared" ref="I37:I58" si="10">B37-F37</f>
        <v>5.4499999999999993</v>
      </c>
      <c r="J37" s="126">
        <f t="shared" ref="J37:J58" si="11">B37/F37</f>
        <v>1.2584163110478899</v>
      </c>
      <c r="K37" s="127">
        <v>23.52</v>
      </c>
      <c r="L37" s="468">
        <f t="shared" ref="L37:L58" si="12">B37-K37</f>
        <v>3.0199999999999996</v>
      </c>
      <c r="M37" s="469">
        <f t="shared" ref="M37:M58" si="13">B37/K37</f>
        <v>1.1284013605442176</v>
      </c>
      <c r="N37" s="119"/>
    </row>
    <row r="38" spans="1:14" ht="18" customHeight="1">
      <c r="A38" s="437" t="s">
        <v>19</v>
      </c>
      <c r="B38" s="438">
        <v>151.51</v>
      </c>
      <c r="C38" s="454">
        <v>150.30000000000001</v>
      </c>
      <c r="D38" s="455">
        <f t="shared" si="7"/>
        <v>1.2099999999999795</v>
      </c>
      <c r="E38" s="456">
        <f t="shared" si="8"/>
        <v>1.0080505655355954</v>
      </c>
      <c r="F38" s="438">
        <v>151.69999999999999</v>
      </c>
      <c r="G38" s="439">
        <v>151.4</v>
      </c>
      <c r="H38" s="440">
        <f t="shared" si="9"/>
        <v>0.29999999999998295</v>
      </c>
      <c r="I38" s="439">
        <f t="shared" si="10"/>
        <v>-0.18999999999999773</v>
      </c>
      <c r="J38" s="441">
        <f t="shared" si="11"/>
        <v>0.99874752801582067</v>
      </c>
      <c r="K38" s="442">
        <v>140.9</v>
      </c>
      <c r="L38" s="470">
        <f t="shared" si="12"/>
        <v>10.609999999999985</v>
      </c>
      <c r="M38" s="471">
        <f t="shared" si="13"/>
        <v>1.0753016323633782</v>
      </c>
      <c r="N38" s="119"/>
    </row>
    <row r="39" spans="1:14" ht="18" customHeight="1">
      <c r="A39" s="118" t="s">
        <v>20</v>
      </c>
      <c r="B39" s="129">
        <v>79.599999999999994</v>
      </c>
      <c r="C39" s="451">
        <v>78.5</v>
      </c>
      <c r="D39" s="452">
        <f t="shared" si="7"/>
        <v>1.0999999999999943</v>
      </c>
      <c r="E39" s="453">
        <f t="shared" si="8"/>
        <v>1.0140127388535032</v>
      </c>
      <c r="F39" s="129">
        <v>82.54</v>
      </c>
      <c r="G39" s="291">
        <v>82.34</v>
      </c>
      <c r="H39" s="295">
        <f t="shared" si="9"/>
        <v>0.20000000000000284</v>
      </c>
      <c r="I39" s="291">
        <f t="shared" si="10"/>
        <v>-2.9400000000000119</v>
      </c>
      <c r="J39" s="126">
        <f t="shared" si="11"/>
        <v>0.96438090622728356</v>
      </c>
      <c r="K39" s="127">
        <v>81.47</v>
      </c>
      <c r="L39" s="468">
        <f t="shared" si="12"/>
        <v>-1.8700000000000045</v>
      </c>
      <c r="M39" s="469">
        <f t="shared" si="13"/>
        <v>0.97704676568061855</v>
      </c>
      <c r="N39" s="118"/>
    </row>
    <row r="40" spans="1:14" ht="18" customHeight="1">
      <c r="A40" s="3" t="s">
        <v>21</v>
      </c>
      <c r="B40" s="115">
        <v>8.6</v>
      </c>
      <c r="C40" s="457">
        <v>8</v>
      </c>
      <c r="D40" s="458">
        <f t="shared" si="7"/>
        <v>0.59999999999999964</v>
      </c>
      <c r="E40" s="459">
        <f t="shared" si="8"/>
        <v>1.075</v>
      </c>
      <c r="F40" s="115">
        <v>9.6</v>
      </c>
      <c r="G40" s="292">
        <v>9.4</v>
      </c>
      <c r="H40" s="224">
        <f t="shared" si="9"/>
        <v>0.19999999999999929</v>
      </c>
      <c r="I40" s="444">
        <f t="shared" si="10"/>
        <v>-1</v>
      </c>
      <c r="J40" s="7">
        <f t="shared" si="11"/>
        <v>0.89583333333333337</v>
      </c>
      <c r="K40" s="120">
        <v>5.3</v>
      </c>
      <c r="L40" s="76">
        <f t="shared" si="12"/>
        <v>3.3</v>
      </c>
      <c r="M40" s="472">
        <f t="shared" si="13"/>
        <v>1.6226415094339623</v>
      </c>
    </row>
    <row r="41" spans="1:14" ht="18" customHeight="1">
      <c r="A41" s="3" t="s">
        <v>22</v>
      </c>
      <c r="B41" s="115">
        <v>24.5</v>
      </c>
      <c r="C41" s="457">
        <v>24</v>
      </c>
      <c r="D41" s="458">
        <f t="shared" si="7"/>
        <v>0.5</v>
      </c>
      <c r="E41" s="459">
        <f t="shared" si="8"/>
        <v>1.0208333333333333</v>
      </c>
      <c r="F41" s="115">
        <v>16.12</v>
      </c>
      <c r="G41" s="292">
        <v>16.12</v>
      </c>
      <c r="H41" s="224">
        <f t="shared" si="9"/>
        <v>0</v>
      </c>
      <c r="I41" s="444">
        <f t="shared" si="10"/>
        <v>8.379999999999999</v>
      </c>
      <c r="J41" s="7">
        <f t="shared" si="11"/>
        <v>1.5198511166253101</v>
      </c>
      <c r="K41" s="120">
        <v>16.59</v>
      </c>
      <c r="L41" s="76">
        <f t="shared" si="12"/>
        <v>7.91</v>
      </c>
      <c r="M41" s="472">
        <f t="shared" si="13"/>
        <v>1.4767932489451476</v>
      </c>
    </row>
    <row r="42" spans="1:14" s="118" customFormat="1" ht="18" customHeight="1">
      <c r="A42" s="3" t="s">
        <v>23</v>
      </c>
      <c r="B42" s="115">
        <v>21</v>
      </c>
      <c r="C42" s="457">
        <v>21.5</v>
      </c>
      <c r="D42" s="458">
        <f t="shared" si="7"/>
        <v>-0.5</v>
      </c>
      <c r="E42" s="459">
        <f t="shared" si="8"/>
        <v>0.97674418604651159</v>
      </c>
      <c r="F42" s="115">
        <v>22.13</v>
      </c>
      <c r="G42" s="292">
        <v>22.13</v>
      </c>
      <c r="H42" s="224">
        <f t="shared" si="9"/>
        <v>0</v>
      </c>
      <c r="I42" s="444">
        <f t="shared" si="10"/>
        <v>-1.129999999999999</v>
      </c>
      <c r="J42" s="7">
        <f t="shared" si="11"/>
        <v>0.94893809308630828</v>
      </c>
      <c r="K42" s="120">
        <v>24.16</v>
      </c>
      <c r="L42" s="76">
        <f t="shared" si="12"/>
        <v>-3.16</v>
      </c>
      <c r="M42" s="472">
        <f t="shared" si="13"/>
        <v>0.86920529801324498</v>
      </c>
      <c r="N42"/>
    </row>
    <row r="43" spans="1:14" ht="18" customHeight="1">
      <c r="A43" s="34" t="s">
        <v>55</v>
      </c>
      <c r="B43" s="97">
        <v>25.5</v>
      </c>
      <c r="C43" s="460">
        <v>25</v>
      </c>
      <c r="D43" s="461">
        <f t="shared" si="7"/>
        <v>0.5</v>
      </c>
      <c r="E43" s="462">
        <f t="shared" si="8"/>
        <v>1.02</v>
      </c>
      <c r="F43" s="97">
        <v>34.68</v>
      </c>
      <c r="G43" s="293">
        <v>34.68</v>
      </c>
      <c r="H43" s="228">
        <f t="shared" si="9"/>
        <v>0</v>
      </c>
      <c r="I43" s="445">
        <f t="shared" si="10"/>
        <v>-9.18</v>
      </c>
      <c r="J43" s="22">
        <f t="shared" si="11"/>
        <v>0.73529411764705888</v>
      </c>
      <c r="K43" s="123">
        <v>35.42</v>
      </c>
      <c r="L43" s="473">
        <f t="shared" si="12"/>
        <v>-9.9200000000000017</v>
      </c>
      <c r="M43" s="474">
        <f t="shared" si="13"/>
        <v>0.71993224167137204</v>
      </c>
    </row>
    <row r="44" spans="1:14" ht="18" customHeight="1">
      <c r="A44" s="118" t="s">
        <v>24</v>
      </c>
      <c r="B44" s="129">
        <v>7.28</v>
      </c>
      <c r="C44" s="451">
        <v>7.44</v>
      </c>
      <c r="D44" s="452">
        <f t="shared" si="7"/>
        <v>-0.16000000000000014</v>
      </c>
      <c r="E44" s="453">
        <f t="shared" si="8"/>
        <v>0.978494623655914</v>
      </c>
      <c r="F44" s="129">
        <v>6.44</v>
      </c>
      <c r="G44" s="291">
        <v>6.45</v>
      </c>
      <c r="H44" s="295">
        <f t="shared" si="9"/>
        <v>-9.9999999999997868E-3</v>
      </c>
      <c r="I44" s="291">
        <f t="shared" si="10"/>
        <v>0.83999999999999986</v>
      </c>
      <c r="J44" s="126">
        <f t="shared" si="11"/>
        <v>1.1304347826086956</v>
      </c>
      <c r="K44" s="127">
        <v>7.64</v>
      </c>
      <c r="L44" s="468">
        <f t="shared" si="12"/>
        <v>-0.35999999999999943</v>
      </c>
      <c r="M44" s="469">
        <f t="shared" si="13"/>
        <v>0.95287958115183258</v>
      </c>
      <c r="N44" s="118"/>
    </row>
    <row r="45" spans="1:14" ht="18" customHeight="1">
      <c r="A45" s="3" t="s">
        <v>25</v>
      </c>
      <c r="B45" s="115">
        <v>1.6</v>
      </c>
      <c r="C45" s="457">
        <v>1.6</v>
      </c>
      <c r="D45" s="458">
        <f t="shared" si="7"/>
        <v>0</v>
      </c>
      <c r="E45" s="459">
        <f t="shared" si="8"/>
        <v>1</v>
      </c>
      <c r="F45" s="115">
        <v>1.06</v>
      </c>
      <c r="G45" s="292">
        <v>1.06</v>
      </c>
      <c r="H45" s="224">
        <f t="shared" si="9"/>
        <v>0</v>
      </c>
      <c r="I45" s="444">
        <f t="shared" si="10"/>
        <v>0.54</v>
      </c>
      <c r="J45" s="7">
        <f t="shared" si="11"/>
        <v>1.5094339622641511</v>
      </c>
      <c r="K45" s="120">
        <v>1.69</v>
      </c>
      <c r="L45" s="76">
        <f t="shared" si="12"/>
        <v>-8.9999999999999858E-2</v>
      </c>
      <c r="M45" s="472">
        <f t="shared" si="13"/>
        <v>0.94674556213017758</v>
      </c>
    </row>
    <row r="46" spans="1:14" ht="18" customHeight="1">
      <c r="A46" s="3" t="s">
        <v>26</v>
      </c>
      <c r="B46" s="115">
        <v>0.8</v>
      </c>
      <c r="C46" s="457">
        <v>0.8</v>
      </c>
      <c r="D46" s="458">
        <f t="shared" si="7"/>
        <v>0</v>
      </c>
      <c r="E46" s="459">
        <f t="shared" si="8"/>
        <v>1</v>
      </c>
      <c r="F46" s="115">
        <v>0.73</v>
      </c>
      <c r="G46" s="292">
        <v>0.73</v>
      </c>
      <c r="H46" s="224">
        <f t="shared" si="9"/>
        <v>0</v>
      </c>
      <c r="I46" s="444">
        <f t="shared" si="10"/>
        <v>7.0000000000000062E-2</v>
      </c>
      <c r="J46" s="7">
        <f t="shared" si="11"/>
        <v>1.0958904109589043</v>
      </c>
      <c r="K46" s="120">
        <v>0.8</v>
      </c>
      <c r="L46" s="76">
        <f t="shared" si="12"/>
        <v>0</v>
      </c>
      <c r="M46" s="472">
        <f t="shared" si="13"/>
        <v>1</v>
      </c>
    </row>
    <row r="47" spans="1:14" ht="18" customHeight="1">
      <c r="A47" s="654" t="s">
        <v>266</v>
      </c>
      <c r="B47" s="663">
        <f>B36-B46</f>
        <v>177.25</v>
      </c>
      <c r="C47" s="674">
        <v>176.03</v>
      </c>
      <c r="D47" s="664">
        <f t="shared" si="7"/>
        <v>1.2199999999999989</v>
      </c>
      <c r="E47" s="656">
        <f t="shared" si="8"/>
        <v>1.0069306368232687</v>
      </c>
      <c r="F47" s="663">
        <f>F36-F46</f>
        <v>172.06</v>
      </c>
      <c r="G47" s="666">
        <v>171.76000000000002</v>
      </c>
      <c r="H47" s="668">
        <f t="shared" si="9"/>
        <v>0.29999999999998295</v>
      </c>
      <c r="I47" s="666">
        <f t="shared" si="10"/>
        <v>5.1899999999999977</v>
      </c>
      <c r="J47" s="659">
        <f t="shared" si="11"/>
        <v>1.0301638963152389</v>
      </c>
      <c r="K47" s="679">
        <f>K36-K46</f>
        <v>163.60999999999999</v>
      </c>
      <c r="L47" s="677">
        <f>K47</f>
        <v>163.60999999999999</v>
      </c>
      <c r="M47" s="661">
        <f t="shared" si="13"/>
        <v>1.0833689872257197</v>
      </c>
      <c r="N47" s="654"/>
    </row>
    <row r="48" spans="1:14" ht="18" customHeight="1">
      <c r="A48" s="671" t="s">
        <v>267</v>
      </c>
      <c r="B48" s="655">
        <f>B46/B36</f>
        <v>4.4931199101376018E-3</v>
      </c>
      <c r="C48" s="678">
        <v>4.5241192105411974E-3</v>
      </c>
      <c r="D48" s="656">
        <f t="shared" si="7"/>
        <v>-3.0999300403595532E-5</v>
      </c>
      <c r="E48" s="656">
        <f t="shared" si="8"/>
        <v>0.9931479921370403</v>
      </c>
      <c r="F48" s="655">
        <f>F46/F36</f>
        <v>4.2247815267087213E-3</v>
      </c>
      <c r="G48" s="657">
        <v>4.2321293988057274E-3</v>
      </c>
      <c r="H48" s="658">
        <f t="shared" si="9"/>
        <v>-7.3478720970061515E-6</v>
      </c>
      <c r="I48" s="657">
        <f t="shared" si="10"/>
        <v>2.6833838342888057E-4</v>
      </c>
      <c r="J48" s="659">
        <f t="shared" si="11"/>
        <v>1.0635153277707894</v>
      </c>
      <c r="K48" s="680">
        <f>K46/K36</f>
        <v>4.8658840703120253E-3</v>
      </c>
      <c r="L48" s="660">
        <f>K48</f>
        <v>4.8658840703120253E-3</v>
      </c>
      <c r="M48" s="661">
        <f t="shared" si="13"/>
        <v>0.92339230553215379</v>
      </c>
      <c r="N48" s="671"/>
    </row>
    <row r="49" spans="1:14" ht="18" customHeight="1">
      <c r="A49" s="3" t="s">
        <v>27</v>
      </c>
      <c r="B49" s="115">
        <v>0.55000000000000004</v>
      </c>
      <c r="C49" s="457">
        <v>0.55000000000000004</v>
      </c>
      <c r="D49" s="458">
        <f t="shared" si="7"/>
        <v>0</v>
      </c>
      <c r="E49" s="459">
        <f t="shared" si="8"/>
        <v>1</v>
      </c>
      <c r="F49" s="115">
        <v>0.55000000000000004</v>
      </c>
      <c r="G49" s="292">
        <v>0.55000000000000004</v>
      </c>
      <c r="H49" s="224">
        <f t="shared" si="9"/>
        <v>0</v>
      </c>
      <c r="I49" s="444">
        <f t="shared" si="10"/>
        <v>0</v>
      </c>
      <c r="J49" s="7">
        <f t="shared" si="11"/>
        <v>1</v>
      </c>
      <c r="K49" s="120">
        <v>1.52</v>
      </c>
      <c r="L49" s="76">
        <f t="shared" si="12"/>
        <v>-0.97</v>
      </c>
      <c r="M49" s="472">
        <f t="shared" si="13"/>
        <v>0.36184210526315791</v>
      </c>
    </row>
    <row r="50" spans="1:14" s="118" customFormat="1" ht="18" customHeight="1">
      <c r="A50" s="3" t="s">
        <v>28</v>
      </c>
      <c r="B50" s="115">
        <v>0.68</v>
      </c>
      <c r="C50" s="457">
        <v>0.84</v>
      </c>
      <c r="D50" s="458">
        <f t="shared" si="7"/>
        <v>-0.15999999999999992</v>
      </c>
      <c r="E50" s="459">
        <f t="shared" si="8"/>
        <v>0.80952380952380965</v>
      </c>
      <c r="F50" s="115">
        <v>0.71</v>
      </c>
      <c r="G50" s="292">
        <v>0.72</v>
      </c>
      <c r="H50" s="224">
        <f t="shared" si="9"/>
        <v>-1.0000000000000009E-2</v>
      </c>
      <c r="I50" s="444">
        <f t="shared" si="10"/>
        <v>-2.9999999999999916E-2</v>
      </c>
      <c r="J50" s="7">
        <f t="shared" si="11"/>
        <v>0.9577464788732396</v>
      </c>
      <c r="K50" s="120">
        <v>0.56000000000000005</v>
      </c>
      <c r="L50" s="76">
        <f t="shared" si="12"/>
        <v>0.12</v>
      </c>
      <c r="M50" s="472">
        <f t="shared" si="13"/>
        <v>1.2142857142857142</v>
      </c>
      <c r="N50"/>
    </row>
    <row r="51" spans="1:14" ht="18" customHeight="1">
      <c r="A51" s="3" t="s">
        <v>29</v>
      </c>
      <c r="B51" s="115">
        <v>0.9</v>
      </c>
      <c r="C51" s="457">
        <v>0.9</v>
      </c>
      <c r="D51" s="458">
        <f t="shared" si="7"/>
        <v>0</v>
      </c>
      <c r="E51" s="459">
        <f t="shared" si="8"/>
        <v>1</v>
      </c>
      <c r="F51" s="115">
        <v>0.6</v>
      </c>
      <c r="G51" s="292">
        <v>0.6</v>
      </c>
      <c r="H51" s="224">
        <f t="shared" si="9"/>
        <v>0</v>
      </c>
      <c r="I51" s="444">
        <f t="shared" si="10"/>
        <v>0.30000000000000004</v>
      </c>
      <c r="J51" s="7">
        <f t="shared" si="11"/>
        <v>1.5</v>
      </c>
      <c r="K51" s="120">
        <v>0.7</v>
      </c>
      <c r="L51" s="76">
        <f t="shared" si="12"/>
        <v>0.20000000000000007</v>
      </c>
      <c r="M51" s="472">
        <f t="shared" si="13"/>
        <v>1.2857142857142858</v>
      </c>
    </row>
    <row r="52" spans="1:14" ht="18" customHeight="1">
      <c r="A52" s="114" t="s">
        <v>30</v>
      </c>
      <c r="B52" s="115">
        <v>0.99</v>
      </c>
      <c r="C52" s="457">
        <v>0.99</v>
      </c>
      <c r="D52" s="458">
        <f t="shared" si="7"/>
        <v>0</v>
      </c>
      <c r="E52" s="459">
        <f t="shared" si="8"/>
        <v>1</v>
      </c>
      <c r="F52" s="115">
        <v>0.97</v>
      </c>
      <c r="G52" s="292">
        <v>0.97</v>
      </c>
      <c r="H52" s="224">
        <f t="shared" si="9"/>
        <v>0</v>
      </c>
      <c r="I52" s="444">
        <f t="shared" si="10"/>
        <v>2.0000000000000018E-2</v>
      </c>
      <c r="J52" s="24">
        <f t="shared" si="11"/>
        <v>1.0206185567010309</v>
      </c>
      <c r="K52" s="120">
        <v>0.95</v>
      </c>
      <c r="L52" s="76">
        <f t="shared" si="12"/>
        <v>4.0000000000000036E-2</v>
      </c>
      <c r="M52" s="472">
        <f t="shared" si="13"/>
        <v>1.0421052631578949</v>
      </c>
    </row>
    <row r="53" spans="1:14" s="101" customFormat="1" ht="18" customHeight="1">
      <c r="A53" s="34" t="s">
        <v>31</v>
      </c>
      <c r="B53" s="97">
        <v>0.4</v>
      </c>
      <c r="C53" s="460">
        <v>0.4</v>
      </c>
      <c r="D53" s="461">
        <f t="shared" si="7"/>
        <v>0</v>
      </c>
      <c r="E53" s="462">
        <f t="shared" si="8"/>
        <v>1</v>
      </c>
      <c r="F53" s="97">
        <v>1.1299999999999999</v>
      </c>
      <c r="G53" s="293">
        <v>1.1299999999999999</v>
      </c>
      <c r="H53" s="228">
        <f t="shared" si="9"/>
        <v>0</v>
      </c>
      <c r="I53" s="445">
        <f t="shared" si="10"/>
        <v>-0.72999999999999987</v>
      </c>
      <c r="J53" s="22">
        <f t="shared" si="11"/>
        <v>0.3539823008849558</v>
      </c>
      <c r="K53" s="123">
        <v>3.41</v>
      </c>
      <c r="L53" s="473">
        <f t="shared" si="12"/>
        <v>-3.0100000000000002</v>
      </c>
      <c r="M53" s="474">
        <f t="shared" si="13"/>
        <v>0.11730205278592376</v>
      </c>
      <c r="N53"/>
    </row>
    <row r="54" spans="1:14" s="690" customFormat="1" ht="18" customHeight="1">
      <c r="A54" s="118" t="s">
        <v>32</v>
      </c>
      <c r="B54" s="129">
        <v>54.07</v>
      </c>
      <c r="C54" s="451">
        <v>53.64</v>
      </c>
      <c r="D54" s="452">
        <f t="shared" si="7"/>
        <v>0.42999999999999972</v>
      </c>
      <c r="E54" s="453">
        <f t="shared" si="8"/>
        <v>1.0080164056674124</v>
      </c>
      <c r="F54" s="129">
        <v>51.48</v>
      </c>
      <c r="G54" s="291">
        <v>51.48</v>
      </c>
      <c r="H54" s="295">
        <f t="shared" si="9"/>
        <v>0</v>
      </c>
      <c r="I54" s="291">
        <f t="shared" si="10"/>
        <v>2.5900000000000034</v>
      </c>
      <c r="J54" s="126">
        <f t="shared" si="11"/>
        <v>1.0503108003108004</v>
      </c>
      <c r="K54" s="127">
        <v>40.24</v>
      </c>
      <c r="L54" s="468">
        <f t="shared" si="12"/>
        <v>13.829999999999998</v>
      </c>
      <c r="M54" s="469">
        <f t="shared" si="13"/>
        <v>1.3436878727634194</v>
      </c>
      <c r="N54" s="118"/>
    </row>
    <row r="55" spans="1:14" ht="18" customHeight="1">
      <c r="A55" s="3" t="s">
        <v>33</v>
      </c>
      <c r="B55" s="115">
        <v>29</v>
      </c>
      <c r="C55" s="457">
        <v>29</v>
      </c>
      <c r="D55" s="458">
        <f t="shared" si="7"/>
        <v>0</v>
      </c>
      <c r="E55" s="459">
        <f t="shared" si="8"/>
        <v>1</v>
      </c>
      <c r="F55" s="115">
        <v>25.54</v>
      </c>
      <c r="G55" s="292">
        <v>25.54</v>
      </c>
      <c r="H55" s="224">
        <f t="shared" si="9"/>
        <v>0</v>
      </c>
      <c r="I55" s="444">
        <f t="shared" si="10"/>
        <v>3.4600000000000009</v>
      </c>
      <c r="J55" s="7">
        <f t="shared" si="11"/>
        <v>1.1354737666405639</v>
      </c>
      <c r="K55" s="120">
        <v>22.8</v>
      </c>
      <c r="L55" s="76">
        <f t="shared" si="12"/>
        <v>6.1999999999999993</v>
      </c>
      <c r="M55" s="472">
        <f t="shared" si="13"/>
        <v>1.2719298245614035</v>
      </c>
    </row>
    <row r="56" spans="1:14" ht="18" customHeight="1">
      <c r="A56" s="3" t="s">
        <v>34</v>
      </c>
      <c r="B56" s="115">
        <v>8.5</v>
      </c>
      <c r="C56" s="457">
        <v>8.5</v>
      </c>
      <c r="D56" s="458">
        <f t="shared" si="7"/>
        <v>0</v>
      </c>
      <c r="E56" s="459">
        <f t="shared" si="8"/>
        <v>1</v>
      </c>
      <c r="F56" s="115">
        <v>7.6</v>
      </c>
      <c r="G56" s="292">
        <v>7.6</v>
      </c>
      <c r="H56" s="224">
        <f t="shared" si="9"/>
        <v>0</v>
      </c>
      <c r="I56" s="444">
        <f t="shared" si="10"/>
        <v>0.90000000000000036</v>
      </c>
      <c r="J56" s="7">
        <f t="shared" si="11"/>
        <v>1.118421052631579</v>
      </c>
      <c r="K56" s="120">
        <v>5.54</v>
      </c>
      <c r="L56" s="76">
        <f t="shared" si="12"/>
        <v>2.96</v>
      </c>
      <c r="M56" s="472">
        <f t="shared" si="13"/>
        <v>1.5342960288808665</v>
      </c>
    </row>
    <row r="57" spans="1:14" ht="18" customHeight="1">
      <c r="A57" s="114" t="s">
        <v>35</v>
      </c>
      <c r="B57" s="115">
        <v>15.5</v>
      </c>
      <c r="C57" s="457">
        <v>15.5</v>
      </c>
      <c r="D57" s="458">
        <f t="shared" si="7"/>
        <v>0</v>
      </c>
      <c r="E57" s="459">
        <f t="shared" si="8"/>
        <v>1</v>
      </c>
      <c r="F57" s="115">
        <v>17.43</v>
      </c>
      <c r="G57" s="292">
        <v>17.43</v>
      </c>
      <c r="H57" s="224">
        <f t="shared" si="9"/>
        <v>0</v>
      </c>
      <c r="I57" s="444">
        <f t="shared" si="10"/>
        <v>-1.9299999999999997</v>
      </c>
      <c r="J57" s="24">
        <f t="shared" si="11"/>
        <v>0.88927137119908206</v>
      </c>
      <c r="K57" s="120">
        <v>11.27</v>
      </c>
      <c r="L57" s="76">
        <f t="shared" si="12"/>
        <v>4.2300000000000004</v>
      </c>
      <c r="M57" s="472">
        <f t="shared" si="13"/>
        <v>1.3753327417923691</v>
      </c>
      <c r="N57" s="101"/>
    </row>
    <row r="58" spans="1:14" s="221" customFormat="1" ht="18" customHeight="1">
      <c r="A58" s="682" t="s">
        <v>100</v>
      </c>
      <c r="B58" s="691">
        <f>B54-B55-B56-B57</f>
        <v>1.0700000000000003</v>
      </c>
      <c r="C58" s="692">
        <v>0.64000000000000057</v>
      </c>
      <c r="D58" s="693">
        <f t="shared" si="7"/>
        <v>0.42999999999999972</v>
      </c>
      <c r="E58" s="685">
        <f t="shared" si="8"/>
        <v>1.6718749999999989</v>
      </c>
      <c r="F58" s="691">
        <f>F54-F55-F56-F57</f>
        <v>0.90999999999999659</v>
      </c>
      <c r="G58" s="694">
        <v>0.90999999999999659</v>
      </c>
      <c r="H58" s="695">
        <f t="shared" si="9"/>
        <v>0</v>
      </c>
      <c r="I58" s="694">
        <f t="shared" si="10"/>
        <v>0.16000000000000369</v>
      </c>
      <c r="J58" s="687">
        <f t="shared" si="11"/>
        <v>1.1758241758241805</v>
      </c>
      <c r="K58" s="691">
        <f>K54-K55-K56-K57</f>
        <v>0.63000000000000256</v>
      </c>
      <c r="L58" s="696">
        <f t="shared" si="12"/>
        <v>0.43999999999999773</v>
      </c>
      <c r="M58" s="689">
        <f t="shared" si="13"/>
        <v>1.6984126984126919</v>
      </c>
      <c r="N58" s="690"/>
    </row>
    <row r="59" spans="1:14" ht="18" customHeight="1"/>
    <row r="60" spans="1:14" s="118" customFormat="1" ht="18" customHeight="1">
      <c r="A60" s="2" t="s">
        <v>355</v>
      </c>
      <c r="B60"/>
      <c r="C60"/>
      <c r="D60"/>
      <c r="E60" s="346"/>
      <c r="F60"/>
      <c r="G60"/>
      <c r="H60"/>
      <c r="I60"/>
      <c r="J60" s="346"/>
      <c r="K60"/>
      <c r="L60"/>
      <c r="M60" s="346"/>
      <c r="N60"/>
    </row>
    <row r="61" spans="1:14" s="119" customFormat="1" ht="18" customHeight="1">
      <c r="A61" s="21"/>
      <c r="B61" s="21"/>
      <c r="C61" s="21"/>
      <c r="D61" s="21"/>
      <c r="E61" s="347"/>
      <c r="F61" s="21"/>
      <c r="G61" s="21"/>
      <c r="H61" s="21"/>
      <c r="I61" s="21"/>
      <c r="J61" s="347"/>
      <c r="K61" s="21"/>
      <c r="L61" s="21"/>
      <c r="M61" s="347"/>
      <c r="N61"/>
    </row>
    <row r="62" spans="1:14" s="119" customFormat="1" ht="60" customHeight="1">
      <c r="A62" s="134" t="s">
        <v>85</v>
      </c>
      <c r="B62" s="375" t="s">
        <v>377</v>
      </c>
      <c r="C62" s="446" t="s">
        <v>399</v>
      </c>
      <c r="D62" s="447" t="s">
        <v>400</v>
      </c>
      <c r="E62" s="735" t="s">
        <v>401</v>
      </c>
      <c r="F62" s="375" t="s">
        <v>378</v>
      </c>
      <c r="G62" s="136" t="s">
        <v>402</v>
      </c>
      <c r="H62" s="294" t="s">
        <v>403</v>
      </c>
      <c r="I62" s="443" t="s">
        <v>356</v>
      </c>
      <c r="J62" s="348" t="s">
        <v>357</v>
      </c>
      <c r="K62" s="375" t="s">
        <v>268</v>
      </c>
      <c r="L62" s="463" t="s">
        <v>269</v>
      </c>
      <c r="M62" s="739" t="s">
        <v>270</v>
      </c>
      <c r="N62" s="221"/>
    </row>
    <row r="63" spans="1:14" s="118" customFormat="1" ht="18" customHeight="1">
      <c r="A63" s="10"/>
      <c r="B63" s="376" t="s">
        <v>16</v>
      </c>
      <c r="C63" s="20" t="s">
        <v>16</v>
      </c>
      <c r="D63" s="449" t="s">
        <v>16</v>
      </c>
      <c r="E63" s="736" t="s">
        <v>1</v>
      </c>
      <c r="F63" s="378" t="s">
        <v>16</v>
      </c>
      <c r="G63" s="27" t="s">
        <v>16</v>
      </c>
      <c r="H63" s="6" t="s">
        <v>16</v>
      </c>
      <c r="I63" s="27" t="s">
        <v>16</v>
      </c>
      <c r="J63" s="349" t="s">
        <v>1</v>
      </c>
      <c r="K63" s="376" t="s">
        <v>16</v>
      </c>
      <c r="L63" s="16" t="s">
        <v>16</v>
      </c>
      <c r="M63" s="740" t="s">
        <v>1</v>
      </c>
      <c r="N63"/>
    </row>
    <row r="64" spans="1:14" ht="18" customHeight="1">
      <c r="A64" s="118" t="s">
        <v>17</v>
      </c>
      <c r="B64" s="124">
        <v>172.96</v>
      </c>
      <c r="C64" s="451">
        <v>171.54</v>
      </c>
      <c r="D64" s="452">
        <f>B64-C64</f>
        <v>1.4200000000000159</v>
      </c>
      <c r="E64" s="453">
        <f>B64/C64</f>
        <v>1.0082779526641017</v>
      </c>
      <c r="F64" s="124">
        <v>170.07</v>
      </c>
      <c r="G64" s="290">
        <v>169.94</v>
      </c>
      <c r="H64" s="295">
        <f>F64-G64</f>
        <v>0.12999999999999545</v>
      </c>
      <c r="I64" s="291">
        <f>B64-F64</f>
        <v>2.8900000000000148</v>
      </c>
      <c r="J64" s="126">
        <f>B64/F64</f>
        <v>1.0169930028811667</v>
      </c>
      <c r="K64" s="127">
        <v>159.08000000000001</v>
      </c>
      <c r="L64" s="468">
        <f>B64-K64</f>
        <v>13.879999999999995</v>
      </c>
      <c r="M64" s="467">
        <f>B64/K64</f>
        <v>1.0872516972592405</v>
      </c>
      <c r="N64" s="119"/>
    </row>
    <row r="65" spans="1:14" ht="18" customHeight="1">
      <c r="A65" s="118" t="s">
        <v>18</v>
      </c>
      <c r="B65" s="129">
        <v>3.4</v>
      </c>
      <c r="C65" s="451">
        <v>3.4</v>
      </c>
      <c r="D65" s="452">
        <f t="shared" ref="D65:D86" si="14">B65-C65</f>
        <v>0</v>
      </c>
      <c r="E65" s="453">
        <f t="shared" ref="E65:E86" si="15">B65/C65</f>
        <v>1</v>
      </c>
      <c r="F65" s="129">
        <v>3.07</v>
      </c>
      <c r="G65" s="291">
        <v>3.07</v>
      </c>
      <c r="H65" s="295">
        <f t="shared" ref="H65:H86" si="16">F65-G65</f>
        <v>0</v>
      </c>
      <c r="I65" s="291">
        <f t="shared" ref="I65:I86" si="17">B65-F65</f>
        <v>0.33000000000000007</v>
      </c>
      <c r="J65" s="126">
        <f t="shared" ref="J65:J86" si="18">B65/F65</f>
        <v>1.1074918566775245</v>
      </c>
      <c r="K65" s="127">
        <v>4.12</v>
      </c>
      <c r="L65" s="468">
        <f t="shared" ref="L65:L86" si="19">B65-K65</f>
        <v>-0.7200000000000002</v>
      </c>
      <c r="M65" s="469">
        <f t="shared" ref="M65:M86" si="20">B65/K65</f>
        <v>0.82524271844660191</v>
      </c>
      <c r="N65" s="119"/>
    </row>
    <row r="66" spans="1:14" ht="18" customHeight="1">
      <c r="A66" s="437" t="s">
        <v>19</v>
      </c>
      <c r="B66" s="438">
        <v>169.56</v>
      </c>
      <c r="C66" s="454">
        <v>168.14</v>
      </c>
      <c r="D66" s="455">
        <f t="shared" si="14"/>
        <v>1.4200000000000159</v>
      </c>
      <c r="E66" s="456">
        <f t="shared" si="15"/>
        <v>1.0084453431664091</v>
      </c>
      <c r="F66" s="438">
        <v>167</v>
      </c>
      <c r="G66" s="439">
        <v>166.86</v>
      </c>
      <c r="H66" s="440">
        <f t="shared" si="16"/>
        <v>0.13999999999998636</v>
      </c>
      <c r="I66" s="439">
        <f t="shared" si="17"/>
        <v>2.5600000000000023</v>
      </c>
      <c r="J66" s="441">
        <f t="shared" si="18"/>
        <v>1.0153293413173652</v>
      </c>
      <c r="K66" s="442">
        <v>154.97</v>
      </c>
      <c r="L66" s="470">
        <f t="shared" si="19"/>
        <v>14.590000000000003</v>
      </c>
      <c r="M66" s="471">
        <f t="shared" si="20"/>
        <v>1.0941472543072852</v>
      </c>
      <c r="N66" s="119"/>
    </row>
    <row r="67" spans="1:14" ht="18" customHeight="1">
      <c r="A67" s="118" t="s">
        <v>20</v>
      </c>
      <c r="B67" s="129">
        <v>7.14</v>
      </c>
      <c r="C67" s="451">
        <v>7.14</v>
      </c>
      <c r="D67" s="452">
        <f t="shared" si="14"/>
        <v>0</v>
      </c>
      <c r="E67" s="453">
        <f t="shared" si="15"/>
        <v>1</v>
      </c>
      <c r="F67" s="129">
        <v>7.57</v>
      </c>
      <c r="G67" s="291">
        <v>7.556</v>
      </c>
      <c r="H67" s="295">
        <f t="shared" si="16"/>
        <v>1.4000000000000234E-2</v>
      </c>
      <c r="I67" s="291">
        <f t="shared" si="17"/>
        <v>-0.4300000000000006</v>
      </c>
      <c r="J67" s="126">
        <f t="shared" si="18"/>
        <v>0.94319682959048867</v>
      </c>
      <c r="K67" s="127">
        <v>6.66</v>
      </c>
      <c r="L67" s="468">
        <f t="shared" si="19"/>
        <v>0.47999999999999954</v>
      </c>
      <c r="M67" s="469">
        <f t="shared" si="20"/>
        <v>1.072072072072072</v>
      </c>
      <c r="N67" s="118"/>
    </row>
    <row r="68" spans="1:14" s="118" customFormat="1" ht="18" customHeight="1">
      <c r="A68" s="3" t="s">
        <v>21</v>
      </c>
      <c r="B68" s="115">
        <v>0.01</v>
      </c>
      <c r="C68" s="457">
        <v>0.01</v>
      </c>
      <c r="D68" s="458">
        <f t="shared" si="14"/>
        <v>0</v>
      </c>
      <c r="E68" s="459">
        <f t="shared" si="15"/>
        <v>1</v>
      </c>
      <c r="F68" s="115">
        <v>0.01</v>
      </c>
      <c r="G68" s="292">
        <v>0.01</v>
      </c>
      <c r="H68" s="224">
        <f t="shared" si="16"/>
        <v>0</v>
      </c>
      <c r="I68" s="444">
        <f t="shared" si="17"/>
        <v>0</v>
      </c>
      <c r="J68" s="7">
        <f t="shared" si="18"/>
        <v>1</v>
      </c>
      <c r="K68" s="120">
        <v>0.04</v>
      </c>
      <c r="L68" s="76">
        <f t="shared" si="19"/>
        <v>-0.03</v>
      </c>
      <c r="M68" s="472">
        <f t="shared" si="20"/>
        <v>0.25</v>
      </c>
      <c r="N68"/>
    </row>
    <row r="69" spans="1:14" ht="18" customHeight="1">
      <c r="A69" s="3" t="s">
        <v>22</v>
      </c>
      <c r="B69" s="115">
        <v>0.15</v>
      </c>
      <c r="C69" s="457">
        <v>0.15</v>
      </c>
      <c r="D69" s="458">
        <f t="shared" si="14"/>
        <v>0</v>
      </c>
      <c r="E69" s="459">
        <f t="shared" si="15"/>
        <v>1</v>
      </c>
      <c r="F69" s="115">
        <v>0.15</v>
      </c>
      <c r="G69" s="292">
        <v>0.15</v>
      </c>
      <c r="H69" s="224">
        <f t="shared" si="16"/>
        <v>0</v>
      </c>
      <c r="I69" s="444">
        <f t="shared" si="17"/>
        <v>0</v>
      </c>
      <c r="J69" s="7">
        <f t="shared" si="18"/>
        <v>1</v>
      </c>
      <c r="K69" s="120">
        <v>0.16</v>
      </c>
      <c r="L69" s="76">
        <f t="shared" si="19"/>
        <v>-1.0000000000000009E-2</v>
      </c>
      <c r="M69" s="472">
        <f t="shared" si="20"/>
        <v>0.9375</v>
      </c>
    </row>
    <row r="70" spans="1:14" ht="18" customHeight="1">
      <c r="A70" s="3" t="s">
        <v>23</v>
      </c>
      <c r="B70" s="115">
        <v>0.49</v>
      </c>
      <c r="C70" s="457">
        <v>0.49</v>
      </c>
      <c r="D70" s="458">
        <f t="shared" si="14"/>
        <v>0</v>
      </c>
      <c r="E70" s="459">
        <f t="shared" si="15"/>
        <v>1</v>
      </c>
      <c r="F70" s="115">
        <v>0.49</v>
      </c>
      <c r="G70" s="292">
        <v>0.49</v>
      </c>
      <c r="H70" s="224">
        <f t="shared" si="16"/>
        <v>0</v>
      </c>
      <c r="I70" s="444">
        <f t="shared" si="17"/>
        <v>0</v>
      </c>
      <c r="J70" s="7">
        <f t="shared" si="18"/>
        <v>1</v>
      </c>
      <c r="K70" s="120">
        <v>0.49</v>
      </c>
      <c r="L70" s="76">
        <f t="shared" si="19"/>
        <v>0</v>
      </c>
      <c r="M70" s="472">
        <f t="shared" si="20"/>
        <v>1</v>
      </c>
    </row>
    <row r="71" spans="1:14" ht="18" customHeight="1">
      <c r="A71" s="34" t="s">
        <v>55</v>
      </c>
      <c r="B71" s="97">
        <v>6.5</v>
      </c>
      <c r="C71" s="460">
        <v>6.5</v>
      </c>
      <c r="D71" s="461">
        <f t="shared" si="14"/>
        <v>0</v>
      </c>
      <c r="E71" s="462">
        <f t="shared" si="15"/>
        <v>1</v>
      </c>
      <c r="F71" s="97">
        <v>6.92</v>
      </c>
      <c r="G71" s="293">
        <v>6.92</v>
      </c>
      <c r="H71" s="228">
        <f t="shared" si="16"/>
        <v>0</v>
      </c>
      <c r="I71" s="445">
        <f t="shared" si="17"/>
        <v>-0.41999999999999993</v>
      </c>
      <c r="J71" s="22">
        <f t="shared" si="18"/>
        <v>0.93930635838150289</v>
      </c>
      <c r="K71" s="123">
        <v>5.98</v>
      </c>
      <c r="L71" s="473">
        <f t="shared" si="19"/>
        <v>0.51999999999999957</v>
      </c>
      <c r="M71" s="474">
        <f t="shared" si="20"/>
        <v>1.0869565217391304</v>
      </c>
    </row>
    <row r="72" spans="1:14" ht="18" customHeight="1">
      <c r="A72" s="118" t="s">
        <v>24</v>
      </c>
      <c r="B72" s="129">
        <v>88.98</v>
      </c>
      <c r="C72" s="451">
        <v>88.48</v>
      </c>
      <c r="D72" s="452">
        <f t="shared" si="14"/>
        <v>0.5</v>
      </c>
      <c r="E72" s="453">
        <f t="shared" si="15"/>
        <v>1.0056509945750451</v>
      </c>
      <c r="F72" s="129">
        <v>92.27</v>
      </c>
      <c r="G72" s="291">
        <v>92.22</v>
      </c>
      <c r="H72" s="295">
        <f t="shared" si="16"/>
        <v>4.9999999999997158E-2</v>
      </c>
      <c r="I72" s="291">
        <f t="shared" si="17"/>
        <v>-3.289999999999992</v>
      </c>
      <c r="J72" s="126">
        <f t="shared" si="18"/>
        <v>0.96434377370759738</v>
      </c>
      <c r="K72" s="127">
        <v>84.96</v>
      </c>
      <c r="L72" s="468">
        <f t="shared" si="19"/>
        <v>4.0200000000000102</v>
      </c>
      <c r="M72" s="469">
        <f t="shared" si="20"/>
        <v>1.0473163841807911</v>
      </c>
      <c r="N72" s="118"/>
    </row>
    <row r="73" spans="1:14" ht="18" customHeight="1">
      <c r="A73" s="3" t="s">
        <v>25</v>
      </c>
      <c r="B73" s="115">
        <v>6.7</v>
      </c>
      <c r="C73" s="457">
        <v>6.5</v>
      </c>
      <c r="D73" s="458">
        <f t="shared" si="14"/>
        <v>0.20000000000000018</v>
      </c>
      <c r="E73" s="459">
        <f t="shared" si="15"/>
        <v>1.0307692307692309</v>
      </c>
      <c r="F73" s="115">
        <v>6.75</v>
      </c>
      <c r="G73" s="292">
        <v>6.75</v>
      </c>
      <c r="H73" s="224">
        <f t="shared" si="16"/>
        <v>0</v>
      </c>
      <c r="I73" s="444">
        <f t="shared" si="17"/>
        <v>-4.9999999999999822E-2</v>
      </c>
      <c r="J73" s="7">
        <f t="shared" si="18"/>
        <v>0.99259259259259258</v>
      </c>
      <c r="K73" s="120">
        <v>5.37</v>
      </c>
      <c r="L73" s="76">
        <f t="shared" si="19"/>
        <v>1.33</v>
      </c>
      <c r="M73" s="472">
        <f t="shared" si="20"/>
        <v>1.2476722532588453</v>
      </c>
    </row>
    <row r="74" spans="1:14" ht="18" customHeight="1">
      <c r="A74" s="3" t="s">
        <v>26</v>
      </c>
      <c r="B74" s="115">
        <v>3.5</v>
      </c>
      <c r="C74" s="457">
        <v>3.5</v>
      </c>
      <c r="D74" s="458">
        <f t="shared" si="14"/>
        <v>0</v>
      </c>
      <c r="E74" s="459">
        <f t="shared" si="15"/>
        <v>1</v>
      </c>
      <c r="F74" s="115">
        <v>3.48</v>
      </c>
      <c r="G74" s="292">
        <v>3.48</v>
      </c>
      <c r="H74" s="224">
        <f t="shared" si="16"/>
        <v>0</v>
      </c>
      <c r="I74" s="444">
        <f t="shared" si="17"/>
        <v>2.0000000000000018E-2</v>
      </c>
      <c r="J74" s="7">
        <f t="shared" si="18"/>
        <v>1.0057471264367817</v>
      </c>
      <c r="K74" s="120">
        <v>1.93</v>
      </c>
      <c r="L74" s="76">
        <f t="shared" si="19"/>
        <v>1.57</v>
      </c>
      <c r="M74" s="472">
        <f t="shared" si="20"/>
        <v>1.8134715025906736</v>
      </c>
    </row>
    <row r="75" spans="1:14" ht="18" customHeight="1">
      <c r="A75" s="654" t="s">
        <v>271</v>
      </c>
      <c r="B75" s="663">
        <f>B64-B74</f>
        <v>169.46</v>
      </c>
      <c r="C75" s="674">
        <v>168.04</v>
      </c>
      <c r="D75" s="664">
        <f t="shared" si="14"/>
        <v>1.4200000000000159</v>
      </c>
      <c r="E75" s="656">
        <f t="shared" si="15"/>
        <v>1.0084503689597715</v>
      </c>
      <c r="F75" s="663">
        <f>F64-F74</f>
        <v>166.59</v>
      </c>
      <c r="G75" s="666">
        <v>166.46</v>
      </c>
      <c r="H75" s="668">
        <f t="shared" si="16"/>
        <v>0.12999999999999545</v>
      </c>
      <c r="I75" s="666">
        <f t="shared" si="17"/>
        <v>2.8700000000000045</v>
      </c>
      <c r="J75" s="659">
        <f t="shared" si="18"/>
        <v>1.017227924845429</v>
      </c>
      <c r="K75" s="679">
        <f>K64-K74</f>
        <v>157.15</v>
      </c>
      <c r="L75" s="677">
        <f>K75</f>
        <v>157.15</v>
      </c>
      <c r="M75" s="661">
        <f t="shared" si="20"/>
        <v>1.0783328030544066</v>
      </c>
      <c r="N75" s="654"/>
    </row>
    <row r="76" spans="1:14" s="118" customFormat="1" ht="18" customHeight="1">
      <c r="A76" s="671" t="s">
        <v>272</v>
      </c>
      <c r="B76" s="655">
        <f>B74/B64</f>
        <v>2.0235892691951897E-2</v>
      </c>
      <c r="C76" s="678">
        <v>2.0403404453771715E-2</v>
      </c>
      <c r="D76" s="656">
        <f t="shared" si="14"/>
        <v>-1.6751176181981769E-4</v>
      </c>
      <c r="E76" s="656">
        <f t="shared" si="15"/>
        <v>0.99179000925069383</v>
      </c>
      <c r="F76" s="655">
        <f>F74/F64</f>
        <v>2.046216263891339E-2</v>
      </c>
      <c r="G76" s="657">
        <v>2.0477815699658702E-2</v>
      </c>
      <c r="H76" s="658">
        <f t="shared" si="16"/>
        <v>-1.5653060745312447E-5</v>
      </c>
      <c r="I76" s="657">
        <f t="shared" si="17"/>
        <v>-2.2626994696149302E-4</v>
      </c>
      <c r="J76" s="659">
        <f t="shared" si="18"/>
        <v>0.98894203164375261</v>
      </c>
      <c r="K76" s="680">
        <f>K74/K64</f>
        <v>1.213226049786271E-2</v>
      </c>
      <c r="L76" s="660">
        <f>K76</f>
        <v>1.213226049786271E-2</v>
      </c>
      <c r="M76" s="661">
        <f t="shared" si="20"/>
        <v>1.6679408339045119</v>
      </c>
      <c r="N76" s="671"/>
    </row>
    <row r="77" spans="1:14" ht="18" customHeight="1">
      <c r="A77" s="3" t="s">
        <v>27</v>
      </c>
      <c r="B77" s="115">
        <v>17.36</v>
      </c>
      <c r="C77" s="457">
        <v>17.36</v>
      </c>
      <c r="D77" s="458">
        <f t="shared" si="14"/>
        <v>0</v>
      </c>
      <c r="E77" s="459">
        <f t="shared" si="15"/>
        <v>1</v>
      </c>
      <c r="F77" s="115">
        <v>19.14</v>
      </c>
      <c r="G77" s="292">
        <v>19.14</v>
      </c>
      <c r="H77" s="224">
        <f t="shared" si="16"/>
        <v>0</v>
      </c>
      <c r="I77" s="444">
        <f t="shared" si="17"/>
        <v>-1.7800000000000011</v>
      </c>
      <c r="J77" s="7">
        <f t="shared" si="18"/>
        <v>0.90700104493207934</v>
      </c>
      <c r="K77" s="120">
        <v>21.27</v>
      </c>
      <c r="L77" s="76">
        <f t="shared" si="19"/>
        <v>-3.91</v>
      </c>
      <c r="M77" s="472">
        <f t="shared" si="20"/>
        <v>0.81617301363422656</v>
      </c>
    </row>
    <row r="78" spans="1:14" ht="18" customHeight="1">
      <c r="A78" s="3" t="s">
        <v>28</v>
      </c>
      <c r="B78" s="115">
        <v>28.1</v>
      </c>
      <c r="C78" s="457">
        <v>28.1</v>
      </c>
      <c r="D78" s="458">
        <f t="shared" si="14"/>
        <v>0</v>
      </c>
      <c r="E78" s="459">
        <f t="shared" si="15"/>
        <v>1</v>
      </c>
      <c r="F78" s="115">
        <v>27.78</v>
      </c>
      <c r="G78" s="292">
        <v>27.78</v>
      </c>
      <c r="H78" s="224">
        <f t="shared" si="16"/>
        <v>0</v>
      </c>
      <c r="I78" s="444">
        <f t="shared" si="17"/>
        <v>0.32000000000000028</v>
      </c>
      <c r="J78" s="7">
        <f t="shared" si="18"/>
        <v>1.011519078473722</v>
      </c>
      <c r="K78" s="120">
        <v>25.43</v>
      </c>
      <c r="L78" s="76">
        <f t="shared" si="19"/>
        <v>2.6700000000000017</v>
      </c>
      <c r="M78" s="472">
        <f t="shared" si="20"/>
        <v>1.1049941014549745</v>
      </c>
    </row>
    <row r="79" spans="1:14" s="101" customFormat="1" ht="18" customHeight="1">
      <c r="A79" s="3" t="s">
        <v>29</v>
      </c>
      <c r="B79" s="115">
        <v>0.03</v>
      </c>
      <c r="C79" s="457">
        <v>0.03</v>
      </c>
      <c r="D79" s="458">
        <f t="shared" si="14"/>
        <v>0</v>
      </c>
      <c r="E79" s="459">
        <f t="shared" si="15"/>
        <v>1</v>
      </c>
      <c r="F79" s="115">
        <v>0.01</v>
      </c>
      <c r="G79" s="292">
        <v>0.01</v>
      </c>
      <c r="H79" s="224">
        <f t="shared" si="16"/>
        <v>0</v>
      </c>
      <c r="I79" s="444">
        <f t="shared" si="17"/>
        <v>1.9999999999999997E-2</v>
      </c>
      <c r="J79" s="7">
        <f t="shared" si="18"/>
        <v>3</v>
      </c>
      <c r="K79" s="120">
        <v>0.75</v>
      </c>
      <c r="L79" s="76">
        <f t="shared" si="19"/>
        <v>-0.72</v>
      </c>
      <c r="M79" s="472">
        <f t="shared" si="20"/>
        <v>0.04</v>
      </c>
      <c r="N79"/>
    </row>
    <row r="80" spans="1:14" s="690" customFormat="1" ht="18" customHeight="1">
      <c r="A80" s="114" t="s">
        <v>30</v>
      </c>
      <c r="B80" s="115">
        <v>22.9</v>
      </c>
      <c r="C80" s="457">
        <v>22.6</v>
      </c>
      <c r="D80" s="458">
        <f t="shared" si="14"/>
        <v>0.29999999999999716</v>
      </c>
      <c r="E80" s="459">
        <f t="shared" si="15"/>
        <v>1.0132743362831858</v>
      </c>
      <c r="F80" s="115">
        <v>24.61</v>
      </c>
      <c r="G80" s="292">
        <v>24.55</v>
      </c>
      <c r="H80" s="224">
        <f t="shared" si="16"/>
        <v>5.9999999999998721E-2</v>
      </c>
      <c r="I80" s="444">
        <f t="shared" si="17"/>
        <v>-1.7100000000000009</v>
      </c>
      <c r="J80" s="24">
        <f t="shared" si="18"/>
        <v>0.93051605038602192</v>
      </c>
      <c r="K80" s="120">
        <v>19.86</v>
      </c>
      <c r="L80" s="76">
        <f t="shared" si="19"/>
        <v>3.0399999999999991</v>
      </c>
      <c r="M80" s="472">
        <f t="shared" si="20"/>
        <v>1.1530715005035246</v>
      </c>
      <c r="N80"/>
    </row>
    <row r="81" spans="1:14" ht="18" customHeight="1">
      <c r="A81" s="34" t="s">
        <v>31</v>
      </c>
      <c r="B81" s="97">
        <v>3.7</v>
      </c>
      <c r="C81" s="460">
        <v>3</v>
      </c>
      <c r="D81" s="461">
        <f t="shared" si="14"/>
        <v>0.70000000000000018</v>
      </c>
      <c r="E81" s="462">
        <f t="shared" si="15"/>
        <v>1.2333333333333334</v>
      </c>
      <c r="F81" s="97">
        <v>0.47</v>
      </c>
      <c r="G81" s="293">
        <v>0.47</v>
      </c>
      <c r="H81" s="228">
        <f t="shared" si="16"/>
        <v>0</v>
      </c>
      <c r="I81" s="445">
        <f t="shared" si="17"/>
        <v>3.2300000000000004</v>
      </c>
      <c r="J81" s="22">
        <f t="shared" si="18"/>
        <v>7.8723404255319158</v>
      </c>
      <c r="K81" s="123">
        <v>0.05</v>
      </c>
      <c r="L81" s="473">
        <f t="shared" si="19"/>
        <v>3.6500000000000004</v>
      </c>
      <c r="M81" s="474">
        <f t="shared" si="20"/>
        <v>74</v>
      </c>
    </row>
    <row r="82" spans="1:14" ht="18" customHeight="1">
      <c r="A82" s="118" t="s">
        <v>32</v>
      </c>
      <c r="B82" s="129">
        <v>7.52</v>
      </c>
      <c r="C82" s="451">
        <v>7.52</v>
      </c>
      <c r="D82" s="452">
        <f t="shared" si="14"/>
        <v>0</v>
      </c>
      <c r="E82" s="453">
        <f t="shared" si="15"/>
        <v>1</v>
      </c>
      <c r="F82" s="129">
        <v>7.37</v>
      </c>
      <c r="G82" s="291">
        <v>7.37</v>
      </c>
      <c r="H82" s="295">
        <f t="shared" si="16"/>
        <v>0</v>
      </c>
      <c r="I82" s="291">
        <f t="shared" si="17"/>
        <v>0.14999999999999947</v>
      </c>
      <c r="J82" s="126">
        <f t="shared" si="18"/>
        <v>1.0203527815468114</v>
      </c>
      <c r="K82" s="127">
        <v>7.68</v>
      </c>
      <c r="L82" s="468">
        <f t="shared" si="19"/>
        <v>-0.16000000000000014</v>
      </c>
      <c r="M82" s="469">
        <f t="shared" si="20"/>
        <v>0.97916666666666663</v>
      </c>
      <c r="N82" s="118"/>
    </row>
    <row r="83" spans="1:14" ht="18" customHeight="1">
      <c r="A83" s="3" t="s">
        <v>33</v>
      </c>
      <c r="B83" s="115">
        <v>0.5</v>
      </c>
      <c r="C83" s="457">
        <v>0.5</v>
      </c>
      <c r="D83" s="458">
        <f t="shared" si="14"/>
        <v>0</v>
      </c>
      <c r="E83" s="459">
        <f t="shared" si="15"/>
        <v>1</v>
      </c>
      <c r="F83" s="115">
        <v>0.82</v>
      </c>
      <c r="G83" s="292">
        <v>0.82</v>
      </c>
      <c r="H83" s="224">
        <f t="shared" si="16"/>
        <v>0</v>
      </c>
      <c r="I83" s="444">
        <f t="shared" si="17"/>
        <v>-0.31999999999999995</v>
      </c>
      <c r="J83" s="7">
        <f t="shared" si="18"/>
        <v>0.6097560975609756</v>
      </c>
      <c r="K83" s="120">
        <v>0.33</v>
      </c>
      <c r="L83" s="76">
        <f t="shared" si="19"/>
        <v>0.16999999999999998</v>
      </c>
      <c r="M83" s="472">
        <f t="shared" si="20"/>
        <v>1.5151515151515151</v>
      </c>
    </row>
    <row r="84" spans="1:14" s="221" customFormat="1" ht="18" customHeight="1">
      <c r="A84" s="3" t="s">
        <v>34</v>
      </c>
      <c r="B84" s="115">
        <v>0.06</v>
      </c>
      <c r="C84" s="457">
        <v>0.06</v>
      </c>
      <c r="D84" s="458">
        <f t="shared" si="14"/>
        <v>0</v>
      </c>
      <c r="E84" s="459">
        <f t="shared" si="15"/>
        <v>1</v>
      </c>
      <c r="F84" s="115">
        <v>7.0000000000000007E-2</v>
      </c>
      <c r="G84" s="292">
        <v>7.0000000000000007E-2</v>
      </c>
      <c r="H84" s="224">
        <f t="shared" si="16"/>
        <v>0</v>
      </c>
      <c r="I84" s="444">
        <f t="shared" si="17"/>
        <v>-1.0000000000000009E-2</v>
      </c>
      <c r="J84" s="7">
        <f t="shared" si="18"/>
        <v>0.85714285714285698</v>
      </c>
      <c r="K84" s="120">
        <v>0.6</v>
      </c>
      <c r="L84" s="76">
        <f t="shared" si="19"/>
        <v>-0.54</v>
      </c>
      <c r="M84" s="472">
        <f t="shared" si="20"/>
        <v>0.1</v>
      </c>
      <c r="N84"/>
    </row>
    <row r="85" spans="1:14" ht="18" customHeight="1">
      <c r="A85" s="114" t="s">
        <v>35</v>
      </c>
      <c r="B85" s="115">
        <v>0.03</v>
      </c>
      <c r="C85" s="457">
        <v>0.03</v>
      </c>
      <c r="D85" s="458">
        <f t="shared" si="14"/>
        <v>0</v>
      </c>
      <c r="E85" s="459">
        <f t="shared" si="15"/>
        <v>1</v>
      </c>
      <c r="F85" s="115">
        <v>0.03</v>
      </c>
      <c r="G85" s="292">
        <v>0.03</v>
      </c>
      <c r="H85" s="224">
        <f t="shared" si="16"/>
        <v>0</v>
      </c>
      <c r="I85" s="444">
        <f t="shared" si="17"/>
        <v>0</v>
      </c>
      <c r="J85" s="24">
        <f t="shared" si="18"/>
        <v>1</v>
      </c>
      <c r="K85" s="120">
        <v>0.03</v>
      </c>
      <c r="L85" s="76">
        <f t="shared" si="19"/>
        <v>0</v>
      </c>
      <c r="M85" s="472">
        <f t="shared" si="20"/>
        <v>1</v>
      </c>
      <c r="N85" s="101"/>
    </row>
    <row r="86" spans="1:14" s="118" customFormat="1" ht="18" customHeight="1">
      <c r="A86" s="682" t="s">
        <v>100</v>
      </c>
      <c r="B86" s="691">
        <f>B82-B83-B84-B85</f>
        <v>6.93</v>
      </c>
      <c r="C86" s="692">
        <v>6.93</v>
      </c>
      <c r="D86" s="693">
        <f t="shared" si="14"/>
        <v>0</v>
      </c>
      <c r="E86" s="685">
        <f t="shared" si="15"/>
        <v>1</v>
      </c>
      <c r="F86" s="691">
        <f>F82-F83-F84-F85</f>
        <v>6.4499999999999993</v>
      </c>
      <c r="G86" s="694">
        <v>6.4499999999999993</v>
      </c>
      <c r="H86" s="695">
        <f t="shared" si="16"/>
        <v>0</v>
      </c>
      <c r="I86" s="694">
        <f t="shared" si="17"/>
        <v>0.48000000000000043</v>
      </c>
      <c r="J86" s="687">
        <f t="shared" si="18"/>
        <v>1.0744186046511628</v>
      </c>
      <c r="K86" s="691">
        <f>K82-K83-K84-K85</f>
        <v>6.72</v>
      </c>
      <c r="L86" s="696">
        <f t="shared" si="19"/>
        <v>0.20999999999999996</v>
      </c>
      <c r="M86" s="689">
        <f t="shared" si="20"/>
        <v>1.03125</v>
      </c>
      <c r="N86" s="690"/>
    </row>
    <row r="87" spans="1:14" s="119" customFormat="1" ht="18" customHeight="1">
      <c r="A87"/>
      <c r="B87"/>
      <c r="C87"/>
      <c r="D87"/>
      <c r="E87" s="346"/>
      <c r="F87"/>
      <c r="G87"/>
      <c r="H87"/>
      <c r="I87"/>
      <c r="J87" s="346"/>
      <c r="K87"/>
      <c r="L87"/>
      <c r="M87" s="346"/>
      <c r="N87"/>
    </row>
    <row r="88" spans="1:14" s="119" customFormat="1" ht="18" customHeight="1">
      <c r="A88" s="2" t="s">
        <v>358</v>
      </c>
      <c r="B88"/>
      <c r="C88"/>
      <c r="D88"/>
      <c r="E88" s="346"/>
      <c r="F88"/>
      <c r="G88"/>
      <c r="H88"/>
      <c r="I88"/>
      <c r="J88" s="346"/>
      <c r="K88"/>
      <c r="L88"/>
      <c r="M88" s="346"/>
      <c r="N88"/>
    </row>
    <row r="89" spans="1:14" s="118" customFormat="1" ht="18" customHeight="1">
      <c r="A89" s="21"/>
      <c r="B89" s="21"/>
      <c r="C89" s="21"/>
      <c r="D89" s="21"/>
      <c r="E89" s="347"/>
      <c r="F89" s="21"/>
      <c r="G89" s="21"/>
      <c r="H89" s="21"/>
      <c r="I89" s="21"/>
      <c r="J89" s="347"/>
      <c r="K89" s="21"/>
      <c r="L89" s="21"/>
      <c r="M89" s="347"/>
      <c r="N89"/>
    </row>
    <row r="90" spans="1:14" ht="60" customHeight="1">
      <c r="A90" s="134" t="s">
        <v>89</v>
      </c>
      <c r="B90" s="375" t="s">
        <v>379</v>
      </c>
      <c r="C90" s="446" t="s">
        <v>404</v>
      </c>
      <c r="D90" s="447" t="s">
        <v>405</v>
      </c>
      <c r="E90" s="735" t="s">
        <v>406</v>
      </c>
      <c r="F90" s="375" t="s">
        <v>380</v>
      </c>
      <c r="G90" s="136" t="s">
        <v>407</v>
      </c>
      <c r="H90" s="294" t="s">
        <v>408</v>
      </c>
      <c r="I90" s="443" t="s">
        <v>359</v>
      </c>
      <c r="J90" s="348" t="s">
        <v>360</v>
      </c>
      <c r="K90" s="375" t="s">
        <v>273</v>
      </c>
      <c r="L90" s="463" t="s">
        <v>274</v>
      </c>
      <c r="M90" s="739" t="s">
        <v>275</v>
      </c>
      <c r="N90" s="221"/>
    </row>
    <row r="91" spans="1:14" ht="18" customHeight="1">
      <c r="A91" s="10"/>
      <c r="B91" s="376" t="s">
        <v>16</v>
      </c>
      <c r="C91" s="20" t="s">
        <v>16</v>
      </c>
      <c r="D91" s="449" t="s">
        <v>16</v>
      </c>
      <c r="E91" s="736" t="s">
        <v>1</v>
      </c>
      <c r="F91" s="378" t="s">
        <v>16</v>
      </c>
      <c r="G91" s="27" t="s">
        <v>16</v>
      </c>
      <c r="H91" s="6" t="s">
        <v>16</v>
      </c>
      <c r="I91" s="27" t="s">
        <v>16</v>
      </c>
      <c r="J91" s="349" t="s">
        <v>1</v>
      </c>
      <c r="K91" s="376" t="s">
        <v>16</v>
      </c>
      <c r="L91" s="16" t="s">
        <v>16</v>
      </c>
      <c r="M91" s="740" t="s">
        <v>1</v>
      </c>
    </row>
    <row r="92" spans="1:14" ht="18" customHeight="1">
      <c r="A92" s="118" t="s">
        <v>17</v>
      </c>
      <c r="B92" s="124">
        <v>147.58000000000001</v>
      </c>
      <c r="C92" s="451">
        <v>148.09</v>
      </c>
      <c r="D92" s="452">
        <f>B92-C92</f>
        <v>-0.50999999999999091</v>
      </c>
      <c r="E92" s="453">
        <f>B92/C92</f>
        <v>0.99655614828820316</v>
      </c>
      <c r="F92" s="124">
        <v>138.5</v>
      </c>
      <c r="G92" s="295">
        <v>138.44</v>
      </c>
      <c r="H92" s="295">
        <f>F92-G92</f>
        <v>6.0000000000002274E-2</v>
      </c>
      <c r="I92" s="291">
        <f>B92-F92</f>
        <v>9.0800000000000125</v>
      </c>
      <c r="J92" s="126">
        <f>B92/F92</f>
        <v>1.0655595667870037</v>
      </c>
      <c r="K92" s="127">
        <v>131.80000000000001</v>
      </c>
      <c r="L92" s="468">
        <f>B92-K92</f>
        <v>15.780000000000001</v>
      </c>
      <c r="M92" s="469">
        <f>B92/K92</f>
        <v>1.1197268588770866</v>
      </c>
      <c r="N92" s="119"/>
    </row>
    <row r="93" spans="1:14" ht="18" customHeight="1">
      <c r="A93" s="118" t="s">
        <v>18</v>
      </c>
      <c r="B93" s="129">
        <v>6.12</v>
      </c>
      <c r="C93" s="451">
        <v>7.08</v>
      </c>
      <c r="D93" s="452">
        <f t="shared" ref="D93:D114" si="21">B93-C93</f>
        <v>-0.96</v>
      </c>
      <c r="E93" s="453">
        <f t="shared" ref="E93:E114" si="22">B93/C93</f>
        <v>0.86440677966101698</v>
      </c>
      <c r="F93" s="129">
        <v>4.1399999999999997</v>
      </c>
      <c r="G93" s="295">
        <v>4.13</v>
      </c>
      <c r="H93" s="295">
        <f t="shared" ref="H93:H114" si="23">F93-G93</f>
        <v>9.9999999999997868E-3</v>
      </c>
      <c r="I93" s="291">
        <f t="shared" ref="I93:I114" si="24">B93-F93</f>
        <v>1.9800000000000004</v>
      </c>
      <c r="J93" s="126">
        <f t="shared" ref="J93:J114" si="25">B93/F93</f>
        <v>1.4782608695652175</v>
      </c>
      <c r="K93" s="127">
        <v>3.09</v>
      </c>
      <c r="L93" s="468">
        <f t="shared" ref="L93:L114" si="26">B93-K93</f>
        <v>3.0300000000000002</v>
      </c>
      <c r="M93" s="469">
        <f t="shared" ref="M93:M114" si="27">B93/K93</f>
        <v>1.9805825242718449</v>
      </c>
      <c r="N93" s="119"/>
    </row>
    <row r="94" spans="1:14" s="118" customFormat="1" ht="18" customHeight="1">
      <c r="A94" s="437" t="s">
        <v>19</v>
      </c>
      <c r="B94" s="438">
        <v>141.46</v>
      </c>
      <c r="C94" s="454">
        <v>141.01</v>
      </c>
      <c r="D94" s="455">
        <f t="shared" si="21"/>
        <v>0.45000000000001705</v>
      </c>
      <c r="E94" s="456">
        <f t="shared" si="22"/>
        <v>1.0031912630309909</v>
      </c>
      <c r="F94" s="438">
        <v>134.36000000000001</v>
      </c>
      <c r="G94" s="440">
        <v>134.31</v>
      </c>
      <c r="H94" s="440">
        <f t="shared" si="23"/>
        <v>5.0000000000011369E-2</v>
      </c>
      <c r="I94" s="439">
        <f t="shared" si="24"/>
        <v>7.0999999999999943</v>
      </c>
      <c r="J94" s="441">
        <f t="shared" si="25"/>
        <v>1.0528431080678773</v>
      </c>
      <c r="K94" s="442">
        <v>128.71</v>
      </c>
      <c r="L94" s="470">
        <f t="shared" si="26"/>
        <v>12.75</v>
      </c>
      <c r="M94" s="471">
        <f t="shared" si="27"/>
        <v>1.0990599021055085</v>
      </c>
      <c r="N94" s="119"/>
    </row>
    <row r="95" spans="1:14" ht="18" customHeight="1">
      <c r="A95" s="118" t="s">
        <v>20</v>
      </c>
      <c r="B95" s="129">
        <v>68.099999999999994</v>
      </c>
      <c r="C95" s="451">
        <v>67.8</v>
      </c>
      <c r="D95" s="452">
        <f t="shared" si="21"/>
        <v>0.29999999999999716</v>
      </c>
      <c r="E95" s="453">
        <f t="shared" si="22"/>
        <v>1.0044247787610618</v>
      </c>
      <c r="F95" s="129">
        <v>67.63</v>
      </c>
      <c r="G95" s="295">
        <v>67.63</v>
      </c>
      <c r="H95" s="295">
        <f t="shared" si="23"/>
        <v>0</v>
      </c>
      <c r="I95" s="291">
        <f t="shared" si="24"/>
        <v>0.46999999999999886</v>
      </c>
      <c r="J95" s="126">
        <f t="shared" si="25"/>
        <v>1.0069495785893834</v>
      </c>
      <c r="K95" s="127">
        <v>62.86</v>
      </c>
      <c r="L95" s="468">
        <f t="shared" si="26"/>
        <v>5.2399999999999949</v>
      </c>
      <c r="M95" s="469">
        <f t="shared" si="27"/>
        <v>1.0833598472796691</v>
      </c>
      <c r="N95" s="118"/>
    </row>
    <row r="96" spans="1:14" ht="18" customHeight="1">
      <c r="A96" s="3" t="s">
        <v>21</v>
      </c>
      <c r="B96" s="115">
        <v>0.1</v>
      </c>
      <c r="C96" s="457">
        <v>0.1</v>
      </c>
      <c r="D96" s="458">
        <f t="shared" si="21"/>
        <v>0</v>
      </c>
      <c r="E96" s="459">
        <f t="shared" si="22"/>
        <v>1</v>
      </c>
      <c r="F96" s="115">
        <v>0.2</v>
      </c>
      <c r="G96" s="224">
        <v>0.2</v>
      </c>
      <c r="H96" s="224">
        <f t="shared" si="23"/>
        <v>0</v>
      </c>
      <c r="I96" s="444">
        <f t="shared" si="24"/>
        <v>-0.1</v>
      </c>
      <c r="J96" s="7">
        <f t="shared" si="25"/>
        <v>0.5</v>
      </c>
      <c r="K96" s="120">
        <v>0.3</v>
      </c>
      <c r="L96" s="76">
        <f t="shared" si="26"/>
        <v>-0.19999999999999998</v>
      </c>
      <c r="M96" s="472">
        <f t="shared" si="27"/>
        <v>0.33333333333333337</v>
      </c>
    </row>
    <row r="97" spans="1:14" ht="18" customHeight="1">
      <c r="A97" s="3" t="s">
        <v>22</v>
      </c>
      <c r="B97" s="115">
        <v>4.5</v>
      </c>
      <c r="C97" s="457">
        <v>4.5</v>
      </c>
      <c r="D97" s="458">
        <f t="shared" si="21"/>
        <v>0</v>
      </c>
      <c r="E97" s="459">
        <f t="shared" si="22"/>
        <v>1</v>
      </c>
      <c r="F97" s="115">
        <v>3.8</v>
      </c>
      <c r="G97" s="224">
        <v>3.8</v>
      </c>
      <c r="H97" s="224">
        <f t="shared" si="23"/>
        <v>0</v>
      </c>
      <c r="I97" s="444">
        <f t="shared" si="24"/>
        <v>0.70000000000000018</v>
      </c>
      <c r="J97" s="7">
        <f t="shared" si="25"/>
        <v>1.1842105263157896</v>
      </c>
      <c r="K97" s="120">
        <v>3.8</v>
      </c>
      <c r="L97" s="76">
        <f t="shared" si="26"/>
        <v>0.70000000000000018</v>
      </c>
      <c r="M97" s="472">
        <f t="shared" si="27"/>
        <v>1.1842105263157896</v>
      </c>
    </row>
    <row r="98" spans="1:14" ht="18" customHeight="1">
      <c r="A98" s="3" t="s">
        <v>23</v>
      </c>
      <c r="B98" s="115">
        <v>5</v>
      </c>
      <c r="C98" s="457">
        <v>4.7</v>
      </c>
      <c r="D98" s="458">
        <f t="shared" si="21"/>
        <v>0.29999999999999982</v>
      </c>
      <c r="E98" s="459">
        <f t="shared" si="22"/>
        <v>1.0638297872340425</v>
      </c>
      <c r="F98" s="115">
        <v>2.63</v>
      </c>
      <c r="G98" s="224">
        <v>2.63</v>
      </c>
      <c r="H98" s="224">
        <f t="shared" si="23"/>
        <v>0</v>
      </c>
      <c r="I98" s="444">
        <f t="shared" si="24"/>
        <v>2.37</v>
      </c>
      <c r="J98" s="7">
        <f t="shared" si="25"/>
        <v>1.9011406844106464</v>
      </c>
      <c r="K98" s="120">
        <v>3.76</v>
      </c>
      <c r="L98" s="76">
        <f t="shared" si="26"/>
        <v>1.2400000000000002</v>
      </c>
      <c r="M98" s="472">
        <f t="shared" si="27"/>
        <v>1.3297872340425532</v>
      </c>
    </row>
    <row r="99" spans="1:14" ht="18" customHeight="1">
      <c r="A99" s="34" t="s">
        <v>55</v>
      </c>
      <c r="B99" s="97">
        <v>58.5</v>
      </c>
      <c r="C99" s="460">
        <v>58.5</v>
      </c>
      <c r="D99" s="461">
        <f t="shared" si="21"/>
        <v>0</v>
      </c>
      <c r="E99" s="462">
        <f t="shared" si="22"/>
        <v>1</v>
      </c>
      <c r="F99" s="97">
        <v>61</v>
      </c>
      <c r="G99" s="228">
        <v>61</v>
      </c>
      <c r="H99" s="228">
        <f t="shared" si="23"/>
        <v>0</v>
      </c>
      <c r="I99" s="445">
        <f t="shared" si="24"/>
        <v>-2.5</v>
      </c>
      <c r="J99" s="22">
        <f t="shared" si="25"/>
        <v>0.95901639344262291</v>
      </c>
      <c r="K99" s="123">
        <v>55</v>
      </c>
      <c r="L99" s="473">
        <f t="shared" si="26"/>
        <v>3.5</v>
      </c>
      <c r="M99" s="474">
        <f t="shared" si="27"/>
        <v>1.0636363636363637</v>
      </c>
    </row>
    <row r="100" spans="1:14" ht="18" customHeight="1">
      <c r="A100" s="118" t="s">
        <v>24</v>
      </c>
      <c r="B100" s="129">
        <v>31.82</v>
      </c>
      <c r="C100" s="451">
        <v>31.67</v>
      </c>
      <c r="D100" s="452">
        <f t="shared" si="21"/>
        <v>0.14999999999999858</v>
      </c>
      <c r="E100" s="453">
        <f t="shared" si="22"/>
        <v>1.004736343542785</v>
      </c>
      <c r="F100" s="129">
        <v>27.61</v>
      </c>
      <c r="G100" s="295">
        <v>27.61</v>
      </c>
      <c r="H100" s="295">
        <f t="shared" si="23"/>
        <v>0</v>
      </c>
      <c r="I100" s="291">
        <f t="shared" si="24"/>
        <v>4.2100000000000009</v>
      </c>
      <c r="J100" s="126">
        <f t="shared" si="25"/>
        <v>1.1524809851503079</v>
      </c>
      <c r="K100" s="127">
        <v>29.88</v>
      </c>
      <c r="L100" s="468">
        <f t="shared" si="26"/>
        <v>1.9400000000000013</v>
      </c>
      <c r="M100" s="469">
        <f t="shared" si="27"/>
        <v>1.064926372155288</v>
      </c>
      <c r="N100" s="118"/>
    </row>
    <row r="101" spans="1:14" ht="18" customHeight="1">
      <c r="A101" s="3" t="s">
        <v>25</v>
      </c>
      <c r="B101" s="115">
        <v>0.7</v>
      </c>
      <c r="C101" s="457">
        <v>0.7</v>
      </c>
      <c r="D101" s="458">
        <f t="shared" si="21"/>
        <v>0</v>
      </c>
      <c r="E101" s="459">
        <f t="shared" si="22"/>
        <v>1</v>
      </c>
      <c r="F101" s="115">
        <v>0.5</v>
      </c>
      <c r="G101" s="224">
        <v>0.5</v>
      </c>
      <c r="H101" s="224">
        <f t="shared" si="23"/>
        <v>0</v>
      </c>
      <c r="I101" s="444">
        <f t="shared" si="24"/>
        <v>0.19999999999999996</v>
      </c>
      <c r="J101" s="7">
        <f t="shared" si="25"/>
        <v>1.4</v>
      </c>
      <c r="K101" s="120">
        <v>0.3</v>
      </c>
      <c r="L101" s="76">
        <f t="shared" si="26"/>
        <v>0.39999999999999997</v>
      </c>
      <c r="M101" s="472">
        <f t="shared" si="27"/>
        <v>2.3333333333333335</v>
      </c>
    </row>
    <row r="102" spans="1:14" s="118" customFormat="1" ht="18" customHeight="1">
      <c r="A102" s="3" t="s">
        <v>26</v>
      </c>
      <c r="B102" s="115">
        <v>15</v>
      </c>
      <c r="C102" s="457">
        <v>15</v>
      </c>
      <c r="D102" s="458">
        <f t="shared" si="21"/>
        <v>0</v>
      </c>
      <c r="E102" s="459">
        <f t="shared" si="22"/>
        <v>1</v>
      </c>
      <c r="F102" s="115">
        <v>10.5</v>
      </c>
      <c r="G102" s="224">
        <v>10.5</v>
      </c>
      <c r="H102" s="224">
        <f t="shared" si="23"/>
        <v>0</v>
      </c>
      <c r="I102" s="444">
        <f t="shared" si="24"/>
        <v>4.5</v>
      </c>
      <c r="J102" s="7">
        <f t="shared" si="25"/>
        <v>1.4285714285714286</v>
      </c>
      <c r="K102" s="120">
        <v>16</v>
      </c>
      <c r="L102" s="76">
        <f t="shared" si="26"/>
        <v>-1</v>
      </c>
      <c r="M102" s="472">
        <f t="shared" si="27"/>
        <v>0.9375</v>
      </c>
      <c r="N102"/>
    </row>
    <row r="103" spans="1:14" ht="18" customHeight="1">
      <c r="A103" s="654" t="s">
        <v>276</v>
      </c>
      <c r="B103" s="663">
        <f>B92-B102</f>
        <v>132.58000000000001</v>
      </c>
      <c r="C103" s="674">
        <v>133.09</v>
      </c>
      <c r="D103" s="664">
        <f t="shared" si="21"/>
        <v>-0.50999999999999091</v>
      </c>
      <c r="E103" s="656">
        <f t="shared" si="22"/>
        <v>0.99616800661206706</v>
      </c>
      <c r="F103" s="663">
        <f>F92-F102</f>
        <v>128</v>
      </c>
      <c r="G103" s="666">
        <v>127.94</v>
      </c>
      <c r="H103" s="668">
        <f t="shared" si="23"/>
        <v>6.0000000000002274E-2</v>
      </c>
      <c r="I103" s="666">
        <f t="shared" si="24"/>
        <v>4.5800000000000125</v>
      </c>
      <c r="J103" s="659">
        <f t="shared" si="25"/>
        <v>1.0357812500000001</v>
      </c>
      <c r="K103" s="679">
        <f>K92-K102</f>
        <v>115.80000000000001</v>
      </c>
      <c r="L103" s="677">
        <f>K103</f>
        <v>115.80000000000001</v>
      </c>
      <c r="M103" s="661">
        <f t="shared" si="27"/>
        <v>1.1449050086355785</v>
      </c>
      <c r="N103" s="654"/>
    </row>
    <row r="104" spans="1:14" ht="18" customHeight="1">
      <c r="A104" s="671" t="s">
        <v>277</v>
      </c>
      <c r="B104" s="655">
        <f>B102/B92</f>
        <v>0.10163978858923972</v>
      </c>
      <c r="C104" s="678">
        <v>0.10128975622932</v>
      </c>
      <c r="D104" s="656">
        <f t="shared" si="21"/>
        <v>3.5003235991971915E-4</v>
      </c>
      <c r="E104" s="656">
        <f t="shared" si="22"/>
        <v>1.003455752812034</v>
      </c>
      <c r="F104" s="655">
        <f>F102/F92</f>
        <v>7.5812274368231042E-2</v>
      </c>
      <c r="G104" s="657">
        <v>7.5845131464894536E-2</v>
      </c>
      <c r="H104" s="658">
        <f t="shared" si="23"/>
        <v>-3.2857096663493901E-5</v>
      </c>
      <c r="I104" s="657">
        <f t="shared" si="24"/>
        <v>2.5827514221008679E-2</v>
      </c>
      <c r="J104" s="659">
        <f t="shared" si="25"/>
        <v>1.3406772113914003</v>
      </c>
      <c r="K104" s="680">
        <f>K102/K92</f>
        <v>0.12139605462822457</v>
      </c>
      <c r="L104" s="660">
        <f>K104</f>
        <v>0.12139605462822457</v>
      </c>
      <c r="M104" s="661">
        <f t="shared" si="27"/>
        <v>0.8372577585038623</v>
      </c>
      <c r="N104" s="671"/>
    </row>
    <row r="105" spans="1:14" s="101" customFormat="1" ht="18" customHeight="1">
      <c r="A105" s="3" t="s">
        <v>27</v>
      </c>
      <c r="B105" s="115">
        <v>4.6100000000000003</v>
      </c>
      <c r="C105" s="457">
        <v>4.6100000000000003</v>
      </c>
      <c r="D105" s="458">
        <f t="shared" si="21"/>
        <v>0</v>
      </c>
      <c r="E105" s="459">
        <f t="shared" si="22"/>
        <v>1</v>
      </c>
      <c r="F105" s="115">
        <v>4.5999999999999996</v>
      </c>
      <c r="G105" s="224">
        <v>4.5999999999999996</v>
      </c>
      <c r="H105" s="224">
        <f t="shared" si="23"/>
        <v>0</v>
      </c>
      <c r="I105" s="444">
        <f t="shared" si="24"/>
        <v>1.0000000000000675E-2</v>
      </c>
      <c r="J105" s="7">
        <f t="shared" si="25"/>
        <v>1.0021739130434784</v>
      </c>
      <c r="K105" s="120">
        <v>4.45</v>
      </c>
      <c r="L105" s="76">
        <f t="shared" si="26"/>
        <v>0.16000000000000014</v>
      </c>
      <c r="M105" s="472">
        <f t="shared" si="27"/>
        <v>1.0359550561797752</v>
      </c>
      <c r="N105"/>
    </row>
    <row r="106" spans="1:14" s="690" customFormat="1" ht="18" customHeight="1">
      <c r="A106" s="3" t="s">
        <v>28</v>
      </c>
      <c r="B106" s="115">
        <v>2.2799999999999998</v>
      </c>
      <c r="C106" s="457">
        <v>2.2799999999999998</v>
      </c>
      <c r="D106" s="458">
        <f t="shared" si="21"/>
        <v>0</v>
      </c>
      <c r="E106" s="459">
        <f t="shared" si="22"/>
        <v>1</v>
      </c>
      <c r="F106" s="115">
        <v>2.2799999999999998</v>
      </c>
      <c r="G106" s="224">
        <v>2.2799999999999998</v>
      </c>
      <c r="H106" s="224">
        <f t="shared" si="23"/>
        <v>0</v>
      </c>
      <c r="I106" s="444">
        <f t="shared" si="24"/>
        <v>0</v>
      </c>
      <c r="J106" s="7">
        <f t="shared" si="25"/>
        <v>1</v>
      </c>
      <c r="K106" s="120">
        <v>2.48</v>
      </c>
      <c r="L106" s="76">
        <f t="shared" si="26"/>
        <v>-0.20000000000000018</v>
      </c>
      <c r="M106" s="472">
        <f t="shared" si="27"/>
        <v>0.91935483870967738</v>
      </c>
      <c r="N106"/>
    </row>
    <row r="107" spans="1:14" ht="18" customHeight="1">
      <c r="A107" s="3" t="s">
        <v>29</v>
      </c>
      <c r="B107" s="115">
        <v>0.8</v>
      </c>
      <c r="C107" s="457">
        <v>0.8</v>
      </c>
      <c r="D107" s="458">
        <f t="shared" si="21"/>
        <v>0</v>
      </c>
      <c r="E107" s="459">
        <f t="shared" si="22"/>
        <v>1</v>
      </c>
      <c r="F107" s="115">
        <v>0.8</v>
      </c>
      <c r="G107" s="224">
        <v>0.8</v>
      </c>
      <c r="H107" s="224">
        <f t="shared" si="23"/>
        <v>0</v>
      </c>
      <c r="I107" s="444">
        <f t="shared" si="24"/>
        <v>0</v>
      </c>
      <c r="J107" s="7">
        <f t="shared" si="25"/>
        <v>1</v>
      </c>
      <c r="K107" s="120">
        <v>1</v>
      </c>
      <c r="L107" s="76">
        <f t="shared" si="26"/>
        <v>-0.19999999999999996</v>
      </c>
      <c r="M107" s="472">
        <f t="shared" si="27"/>
        <v>0.8</v>
      </c>
    </row>
    <row r="108" spans="1:14" ht="18" customHeight="1">
      <c r="A108" s="114" t="s">
        <v>30</v>
      </c>
      <c r="B108" s="115">
        <v>7.44</v>
      </c>
      <c r="C108" s="457">
        <v>7.29</v>
      </c>
      <c r="D108" s="458">
        <f t="shared" si="21"/>
        <v>0.15000000000000036</v>
      </c>
      <c r="E108" s="459">
        <f t="shared" si="22"/>
        <v>1.0205761316872428</v>
      </c>
      <c r="F108" s="115">
        <v>8.0399999999999991</v>
      </c>
      <c r="G108" s="224">
        <v>8.0399999999999991</v>
      </c>
      <c r="H108" s="224">
        <f t="shared" si="23"/>
        <v>0</v>
      </c>
      <c r="I108" s="444">
        <f t="shared" si="24"/>
        <v>-0.59999999999999876</v>
      </c>
      <c r="J108" s="24">
        <f t="shared" si="25"/>
        <v>0.92537313432835833</v>
      </c>
      <c r="K108" s="120">
        <v>4.76</v>
      </c>
      <c r="L108" s="76">
        <f t="shared" si="26"/>
        <v>2.6800000000000006</v>
      </c>
      <c r="M108" s="472">
        <f t="shared" si="27"/>
        <v>1.5630252100840338</v>
      </c>
    </row>
    <row r="109" spans="1:14" ht="18" customHeight="1">
      <c r="A109" s="34" t="s">
        <v>31</v>
      </c>
      <c r="B109" s="97">
        <v>4.5</v>
      </c>
      <c r="C109" s="460">
        <v>4.5</v>
      </c>
      <c r="D109" s="461">
        <f t="shared" si="21"/>
        <v>0</v>
      </c>
      <c r="E109" s="462">
        <f t="shared" si="22"/>
        <v>1</v>
      </c>
      <c r="F109" s="97">
        <v>4.2</v>
      </c>
      <c r="G109" s="228">
        <v>4.2</v>
      </c>
      <c r="H109" s="228">
        <f t="shared" si="23"/>
        <v>0</v>
      </c>
      <c r="I109" s="445">
        <f t="shared" si="24"/>
        <v>0.29999999999999982</v>
      </c>
      <c r="J109" s="22">
        <f t="shared" si="25"/>
        <v>1.0714285714285714</v>
      </c>
      <c r="K109" s="123">
        <v>4.5</v>
      </c>
      <c r="L109" s="473">
        <f t="shared" si="26"/>
        <v>0</v>
      </c>
      <c r="M109" s="474">
        <f t="shared" si="27"/>
        <v>1</v>
      </c>
    </row>
    <row r="110" spans="1:14" s="221" customFormat="1" ht="18" customHeight="1">
      <c r="A110" s="118" t="s">
        <v>32</v>
      </c>
      <c r="B110" s="129">
        <v>28.3</v>
      </c>
      <c r="C110" s="451">
        <v>28.3</v>
      </c>
      <c r="D110" s="452">
        <f t="shared" si="21"/>
        <v>0</v>
      </c>
      <c r="E110" s="453">
        <f t="shared" si="22"/>
        <v>1</v>
      </c>
      <c r="F110" s="129">
        <v>26.9</v>
      </c>
      <c r="G110" s="295">
        <v>26.9</v>
      </c>
      <c r="H110" s="295">
        <f t="shared" si="23"/>
        <v>0</v>
      </c>
      <c r="I110" s="291">
        <f t="shared" si="24"/>
        <v>1.4000000000000021</v>
      </c>
      <c r="J110" s="126">
        <f t="shared" si="25"/>
        <v>1.0520446096654277</v>
      </c>
      <c r="K110" s="127">
        <v>24.65</v>
      </c>
      <c r="L110" s="468">
        <f t="shared" si="26"/>
        <v>3.6500000000000021</v>
      </c>
      <c r="M110" s="469">
        <f t="shared" si="27"/>
        <v>1.1480730223123734</v>
      </c>
      <c r="N110" s="118"/>
    </row>
    <row r="111" spans="1:14" ht="18" customHeight="1">
      <c r="A111" s="3" t="s">
        <v>33</v>
      </c>
      <c r="B111" s="115">
        <v>16</v>
      </c>
      <c r="C111" s="457">
        <v>16</v>
      </c>
      <c r="D111" s="458">
        <f t="shared" si="21"/>
        <v>0</v>
      </c>
      <c r="E111" s="459">
        <f t="shared" si="22"/>
        <v>1</v>
      </c>
      <c r="F111" s="115">
        <v>14</v>
      </c>
      <c r="G111" s="224">
        <v>14</v>
      </c>
      <c r="H111" s="224">
        <f t="shared" si="23"/>
        <v>0</v>
      </c>
      <c r="I111" s="444">
        <f t="shared" si="24"/>
        <v>2</v>
      </c>
      <c r="J111" s="7">
        <f t="shared" si="25"/>
        <v>1.1428571428571428</v>
      </c>
      <c r="K111" s="120">
        <v>13</v>
      </c>
      <c r="L111" s="76">
        <f t="shared" si="26"/>
        <v>3</v>
      </c>
      <c r="M111" s="472">
        <f t="shared" si="27"/>
        <v>1.2307692307692308</v>
      </c>
    </row>
    <row r="112" spans="1:14" s="118" customFormat="1" ht="18" customHeight="1">
      <c r="A112" s="3" t="s">
        <v>34</v>
      </c>
      <c r="B112" s="115">
        <v>2.2000000000000002</v>
      </c>
      <c r="C112" s="457">
        <v>2.2000000000000002</v>
      </c>
      <c r="D112" s="458">
        <f t="shared" si="21"/>
        <v>0</v>
      </c>
      <c r="E112" s="459">
        <f t="shared" si="22"/>
        <v>1</v>
      </c>
      <c r="F112" s="115">
        <v>2.1</v>
      </c>
      <c r="G112" s="224">
        <v>2.1</v>
      </c>
      <c r="H112" s="224">
        <f t="shared" si="23"/>
        <v>0</v>
      </c>
      <c r="I112" s="444">
        <f t="shared" si="24"/>
        <v>0.10000000000000009</v>
      </c>
      <c r="J112" s="7">
        <f t="shared" si="25"/>
        <v>1.0476190476190477</v>
      </c>
      <c r="K112" s="120">
        <v>2</v>
      </c>
      <c r="L112" s="76">
        <f t="shared" si="26"/>
        <v>0.20000000000000018</v>
      </c>
      <c r="M112" s="472">
        <f t="shared" si="27"/>
        <v>1.1000000000000001</v>
      </c>
      <c r="N112"/>
    </row>
    <row r="113" spans="1:14" s="119" customFormat="1" ht="18" customHeight="1">
      <c r="A113" s="114" t="s">
        <v>35</v>
      </c>
      <c r="B113" s="115">
        <v>4.7</v>
      </c>
      <c r="C113" s="457">
        <v>4.7</v>
      </c>
      <c r="D113" s="458">
        <f t="shared" si="21"/>
        <v>0</v>
      </c>
      <c r="E113" s="459">
        <f t="shared" si="22"/>
        <v>1</v>
      </c>
      <c r="F113" s="115">
        <v>5.2</v>
      </c>
      <c r="G113" s="224">
        <v>5.2</v>
      </c>
      <c r="H113" s="224">
        <f t="shared" si="23"/>
        <v>0</v>
      </c>
      <c r="I113" s="444">
        <f t="shared" si="24"/>
        <v>-0.5</v>
      </c>
      <c r="J113" s="24">
        <f t="shared" si="25"/>
        <v>0.90384615384615385</v>
      </c>
      <c r="K113" s="120">
        <v>4</v>
      </c>
      <c r="L113" s="76">
        <f t="shared" si="26"/>
        <v>0.70000000000000018</v>
      </c>
      <c r="M113" s="472">
        <f t="shared" si="27"/>
        <v>1.175</v>
      </c>
      <c r="N113" s="101"/>
    </row>
    <row r="114" spans="1:14" s="119" customFormat="1" ht="18" customHeight="1">
      <c r="A114" s="682" t="s">
        <v>100</v>
      </c>
      <c r="B114" s="691">
        <f>B110-B111-B112-B113</f>
        <v>5.4000000000000012</v>
      </c>
      <c r="C114" s="692">
        <v>5.4000000000000012</v>
      </c>
      <c r="D114" s="693">
        <f t="shared" si="21"/>
        <v>0</v>
      </c>
      <c r="E114" s="685">
        <f t="shared" si="22"/>
        <v>1</v>
      </c>
      <c r="F114" s="691">
        <f>F110-F111-F112-F113</f>
        <v>5.5999999999999988</v>
      </c>
      <c r="G114" s="694">
        <v>5.5999999999999988</v>
      </c>
      <c r="H114" s="695">
        <f t="shared" si="23"/>
        <v>0</v>
      </c>
      <c r="I114" s="694">
        <f t="shared" si="24"/>
        <v>-0.19999999999999751</v>
      </c>
      <c r="J114" s="687">
        <f t="shared" si="25"/>
        <v>0.96428571428571475</v>
      </c>
      <c r="K114" s="691">
        <f>K110-K111-K112-K113</f>
        <v>5.6499999999999986</v>
      </c>
      <c r="L114" s="696">
        <f t="shared" si="26"/>
        <v>-0.24999999999999734</v>
      </c>
      <c r="M114" s="689">
        <f t="shared" si="27"/>
        <v>0.95575221238938102</v>
      </c>
      <c r="N114" s="690"/>
    </row>
    <row r="115" spans="1:14" s="118" customFormat="1" ht="18" customHeight="1">
      <c r="A115"/>
      <c r="B115"/>
      <c r="C115"/>
      <c r="D115"/>
      <c r="E115" s="346"/>
      <c r="F115"/>
      <c r="G115"/>
      <c r="H115"/>
      <c r="I115"/>
      <c r="J115" s="346"/>
      <c r="K115"/>
      <c r="L115"/>
      <c r="M115" s="346"/>
      <c r="N115"/>
    </row>
    <row r="116" spans="1:14" ht="18" customHeight="1">
      <c r="A116" s="2" t="s">
        <v>361</v>
      </c>
    </row>
    <row r="117" spans="1:14" ht="18" customHeight="1">
      <c r="A117" s="21"/>
      <c r="B117" s="21"/>
      <c r="C117" s="21"/>
      <c r="D117" s="21"/>
      <c r="E117" s="347"/>
      <c r="F117" s="21"/>
      <c r="G117" s="21"/>
      <c r="H117" s="21"/>
      <c r="I117" s="21"/>
      <c r="J117" s="347"/>
      <c r="K117" s="21"/>
      <c r="L117" s="21"/>
      <c r="M117" s="347"/>
    </row>
    <row r="118" spans="1:14" ht="60" customHeight="1">
      <c r="A118" s="134" t="s">
        <v>58</v>
      </c>
      <c r="B118" s="375" t="s">
        <v>381</v>
      </c>
      <c r="C118" s="446" t="s">
        <v>409</v>
      </c>
      <c r="D118" s="447" t="s">
        <v>410</v>
      </c>
      <c r="E118" s="735" t="s">
        <v>411</v>
      </c>
      <c r="F118" s="375" t="s">
        <v>382</v>
      </c>
      <c r="G118" s="136" t="s">
        <v>412</v>
      </c>
      <c r="H118" s="294" t="s">
        <v>413</v>
      </c>
      <c r="I118" s="443" t="s">
        <v>362</v>
      </c>
      <c r="J118" s="348" t="s">
        <v>363</v>
      </c>
      <c r="K118" s="375" t="s">
        <v>278</v>
      </c>
      <c r="L118" s="463" t="s">
        <v>279</v>
      </c>
      <c r="M118" s="739" t="s">
        <v>280</v>
      </c>
      <c r="N118" s="221"/>
    </row>
    <row r="119" spans="1:14" ht="18" customHeight="1">
      <c r="A119" s="10"/>
      <c r="B119" s="376" t="s">
        <v>16</v>
      </c>
      <c r="C119" s="20" t="s">
        <v>16</v>
      </c>
      <c r="D119" s="449" t="s">
        <v>16</v>
      </c>
      <c r="E119" s="736" t="s">
        <v>1</v>
      </c>
      <c r="F119" s="378" t="s">
        <v>16</v>
      </c>
      <c r="G119" s="27" t="s">
        <v>16</v>
      </c>
      <c r="H119" s="6" t="s">
        <v>16</v>
      </c>
      <c r="I119" s="27" t="s">
        <v>16</v>
      </c>
      <c r="J119" s="349" t="s">
        <v>1</v>
      </c>
      <c r="K119" s="376" t="s">
        <v>16</v>
      </c>
      <c r="L119" s="16" t="s">
        <v>16</v>
      </c>
      <c r="M119" s="740" t="s">
        <v>1</v>
      </c>
    </row>
    <row r="120" spans="1:14" s="118" customFormat="1" ht="18" customHeight="1">
      <c r="A120" s="118" t="s">
        <v>17</v>
      </c>
      <c r="B120" s="124">
        <v>739.89</v>
      </c>
      <c r="C120" s="451">
        <v>739.77</v>
      </c>
      <c r="D120" s="452">
        <f>B120-C120</f>
        <v>0.12000000000000455</v>
      </c>
      <c r="E120" s="453">
        <f>B120/C120</f>
        <v>1.0001622125795855</v>
      </c>
      <c r="F120" s="124">
        <v>712.29</v>
      </c>
      <c r="G120" s="290">
        <v>712.05</v>
      </c>
      <c r="H120" s="295">
        <f>F120-G120</f>
        <v>0.24000000000000909</v>
      </c>
      <c r="I120" s="291">
        <f>B120-F120</f>
        <v>27.600000000000023</v>
      </c>
      <c r="J120" s="126">
        <f>B120/F120</f>
        <v>1.0387482626458324</v>
      </c>
      <c r="K120" s="127">
        <v>705.74</v>
      </c>
      <c r="L120" s="468">
        <f>B120-K120</f>
        <v>34.149999999999977</v>
      </c>
      <c r="M120" s="469">
        <f>B120/K120</f>
        <v>1.048388925099895</v>
      </c>
      <c r="N120" s="119"/>
    </row>
    <row r="121" spans="1:14" ht="18" customHeight="1">
      <c r="A121" s="118" t="s">
        <v>18</v>
      </c>
      <c r="B121" s="129">
        <v>33.99</v>
      </c>
      <c r="C121" s="451">
        <v>35.159999999999997</v>
      </c>
      <c r="D121" s="452">
        <f t="shared" ref="D121:D142" si="28">B121-C121</f>
        <v>-1.1699999999999946</v>
      </c>
      <c r="E121" s="453">
        <f t="shared" ref="E121:E142" si="29">B121/C121</f>
        <v>0.96672354948805472</v>
      </c>
      <c r="F121" s="129">
        <v>32.020000000000003</v>
      </c>
      <c r="G121" s="291">
        <v>32.020000000000003</v>
      </c>
      <c r="H121" s="295">
        <f t="shared" ref="H121:H142" si="30">F121-G121</f>
        <v>0</v>
      </c>
      <c r="I121" s="291">
        <f t="shared" ref="I121:I142" si="31">B121-F121</f>
        <v>1.9699999999999989</v>
      </c>
      <c r="J121" s="126">
        <f t="shared" ref="J121:J142" si="32">B121/F121</f>
        <v>1.0615240474703309</v>
      </c>
      <c r="K121" s="127">
        <v>31.33</v>
      </c>
      <c r="L121" s="468">
        <f t="shared" ref="L121:L142" si="33">B121-K121</f>
        <v>2.6600000000000037</v>
      </c>
      <c r="M121" s="469">
        <f t="shared" ref="M121:M142" si="34">B121/K121</f>
        <v>1.0849026492180021</v>
      </c>
      <c r="N121" s="119"/>
    </row>
    <row r="122" spans="1:14" ht="18" customHeight="1">
      <c r="A122" s="437" t="s">
        <v>19</v>
      </c>
      <c r="B122" s="438">
        <v>705.9</v>
      </c>
      <c r="C122" s="454">
        <v>704.61</v>
      </c>
      <c r="D122" s="455">
        <f t="shared" si="28"/>
        <v>1.2899999999999636</v>
      </c>
      <c r="E122" s="456">
        <f t="shared" si="29"/>
        <v>1.0018308000170306</v>
      </c>
      <c r="F122" s="438">
        <v>680.27</v>
      </c>
      <c r="G122" s="439">
        <v>680.03</v>
      </c>
      <c r="H122" s="440">
        <f t="shared" si="30"/>
        <v>0.24000000000000909</v>
      </c>
      <c r="I122" s="439">
        <f t="shared" si="31"/>
        <v>25.629999999999995</v>
      </c>
      <c r="J122" s="441">
        <f t="shared" si="32"/>
        <v>1.0376762167962721</v>
      </c>
      <c r="K122" s="442">
        <v>674.4</v>
      </c>
      <c r="L122" s="470">
        <f t="shared" si="33"/>
        <v>31.5</v>
      </c>
      <c r="M122" s="471">
        <f t="shared" si="34"/>
        <v>1.0467081850533808</v>
      </c>
      <c r="N122" s="119"/>
    </row>
    <row r="123" spans="1:14" ht="18" customHeight="1">
      <c r="A123" s="118" t="s">
        <v>20</v>
      </c>
      <c r="B123" s="129">
        <v>153.66</v>
      </c>
      <c r="C123" s="451">
        <v>153.36000000000001</v>
      </c>
      <c r="D123" s="452">
        <f t="shared" si="28"/>
        <v>0.29999999999998295</v>
      </c>
      <c r="E123" s="453">
        <f t="shared" si="29"/>
        <v>1.0019561815336462</v>
      </c>
      <c r="F123" s="129">
        <v>151.94</v>
      </c>
      <c r="G123" s="291">
        <v>151.94</v>
      </c>
      <c r="H123" s="295">
        <f t="shared" si="30"/>
        <v>0</v>
      </c>
      <c r="I123" s="291">
        <f t="shared" si="31"/>
        <v>1.7199999999999989</v>
      </c>
      <c r="J123" s="126">
        <f t="shared" si="32"/>
        <v>1.0113202579965777</v>
      </c>
      <c r="K123" s="127">
        <v>147.32</v>
      </c>
      <c r="L123" s="468">
        <f t="shared" si="33"/>
        <v>6.3400000000000034</v>
      </c>
      <c r="M123" s="469">
        <f t="shared" si="34"/>
        <v>1.0430355688297583</v>
      </c>
      <c r="N123" s="118"/>
    </row>
    <row r="124" spans="1:14" ht="18" customHeight="1">
      <c r="A124" s="3" t="s">
        <v>21</v>
      </c>
      <c r="B124" s="115">
        <v>6.3</v>
      </c>
      <c r="C124" s="457">
        <v>6.3</v>
      </c>
      <c r="D124" s="458">
        <f t="shared" si="28"/>
        <v>0</v>
      </c>
      <c r="E124" s="459">
        <f t="shared" si="29"/>
        <v>1</v>
      </c>
      <c r="F124" s="115">
        <v>5.9</v>
      </c>
      <c r="G124" s="292">
        <v>5.9</v>
      </c>
      <c r="H124" s="224">
        <f t="shared" si="30"/>
        <v>0</v>
      </c>
      <c r="I124" s="444">
        <f t="shared" si="31"/>
        <v>0.39999999999999947</v>
      </c>
      <c r="J124" s="7">
        <f t="shared" si="32"/>
        <v>1.0677966101694913</v>
      </c>
      <c r="K124" s="120">
        <v>6.35</v>
      </c>
      <c r="L124" s="76">
        <f t="shared" si="33"/>
        <v>-4.9999999999999822E-2</v>
      </c>
      <c r="M124" s="472">
        <f t="shared" si="34"/>
        <v>0.99212598425196852</v>
      </c>
    </row>
    <row r="125" spans="1:14" ht="18" customHeight="1">
      <c r="A125" s="3" t="s">
        <v>22</v>
      </c>
      <c r="B125" s="115">
        <v>7.96</v>
      </c>
      <c r="C125" s="457">
        <v>7.96</v>
      </c>
      <c r="D125" s="458">
        <f t="shared" si="28"/>
        <v>0</v>
      </c>
      <c r="E125" s="459">
        <f t="shared" si="29"/>
        <v>1</v>
      </c>
      <c r="F125" s="115">
        <v>7.23</v>
      </c>
      <c r="G125" s="292">
        <v>7.23</v>
      </c>
      <c r="H125" s="224">
        <f t="shared" si="30"/>
        <v>0</v>
      </c>
      <c r="I125" s="444">
        <f t="shared" si="31"/>
        <v>0.72999999999999954</v>
      </c>
      <c r="J125" s="7">
        <f t="shared" si="32"/>
        <v>1.1009681881051174</v>
      </c>
      <c r="K125" s="120">
        <v>7.2</v>
      </c>
      <c r="L125" s="76">
        <f t="shared" si="33"/>
        <v>0.75999999999999979</v>
      </c>
      <c r="M125" s="472">
        <f t="shared" si="34"/>
        <v>1.1055555555555556</v>
      </c>
    </row>
    <row r="126" spans="1:14" ht="18" customHeight="1">
      <c r="A126" s="3" t="s">
        <v>23</v>
      </c>
      <c r="B126" s="115">
        <v>10.199999999999999</v>
      </c>
      <c r="C126" s="457">
        <v>9.9</v>
      </c>
      <c r="D126" s="458">
        <f t="shared" si="28"/>
        <v>0.29999999999999893</v>
      </c>
      <c r="E126" s="459">
        <f t="shared" si="29"/>
        <v>1.0303030303030303</v>
      </c>
      <c r="F126" s="115">
        <v>7.83</v>
      </c>
      <c r="G126" s="292">
        <v>7.83</v>
      </c>
      <c r="H126" s="224">
        <f t="shared" si="30"/>
        <v>0</v>
      </c>
      <c r="I126" s="444">
        <f t="shared" si="31"/>
        <v>2.3699999999999992</v>
      </c>
      <c r="J126" s="7">
        <f t="shared" si="32"/>
        <v>1.3026819923371646</v>
      </c>
      <c r="K126" s="120">
        <v>9.1</v>
      </c>
      <c r="L126" s="76">
        <f t="shared" si="33"/>
        <v>1.0999999999999996</v>
      </c>
      <c r="M126" s="472">
        <f t="shared" si="34"/>
        <v>1.1208791208791209</v>
      </c>
    </row>
    <row r="127" spans="1:14" ht="18" customHeight="1">
      <c r="A127" s="34" t="s">
        <v>55</v>
      </c>
      <c r="B127" s="97">
        <v>129.19999999999999</v>
      </c>
      <c r="C127" s="460">
        <v>129.19999999999999</v>
      </c>
      <c r="D127" s="461">
        <f t="shared" si="28"/>
        <v>0</v>
      </c>
      <c r="E127" s="462">
        <f t="shared" si="29"/>
        <v>1</v>
      </c>
      <c r="F127" s="97">
        <v>130.97999999999999</v>
      </c>
      <c r="G127" s="293">
        <v>130.97999999999999</v>
      </c>
      <c r="H127" s="228">
        <f t="shared" si="30"/>
        <v>0</v>
      </c>
      <c r="I127" s="445">
        <f t="shared" si="31"/>
        <v>-1.7800000000000011</v>
      </c>
      <c r="J127" s="22">
        <f t="shared" si="32"/>
        <v>0.98641013895251184</v>
      </c>
      <c r="K127" s="123">
        <v>124.68</v>
      </c>
      <c r="L127" s="473">
        <f t="shared" si="33"/>
        <v>4.5199999999999818</v>
      </c>
      <c r="M127" s="474">
        <f t="shared" si="34"/>
        <v>1.036252807186397</v>
      </c>
    </row>
    <row r="128" spans="1:14" s="118" customFormat="1" ht="18" customHeight="1">
      <c r="A128" s="118" t="s">
        <v>24</v>
      </c>
      <c r="B128" s="129">
        <v>272.39</v>
      </c>
      <c r="C128" s="451">
        <v>271.99</v>
      </c>
      <c r="D128" s="452">
        <f t="shared" si="28"/>
        <v>0.39999999999997726</v>
      </c>
      <c r="E128" s="453">
        <f t="shared" si="29"/>
        <v>1.0014706423030257</v>
      </c>
      <c r="F128" s="129">
        <v>263.61</v>
      </c>
      <c r="G128" s="291">
        <v>263.57</v>
      </c>
      <c r="H128" s="295">
        <f t="shared" si="30"/>
        <v>4.0000000000020464E-2</v>
      </c>
      <c r="I128" s="291">
        <f t="shared" si="31"/>
        <v>8.7799999999999727</v>
      </c>
      <c r="J128" s="126">
        <f t="shared" si="32"/>
        <v>1.0333067789537573</v>
      </c>
      <c r="K128" s="127">
        <v>262.37</v>
      </c>
      <c r="L128" s="468">
        <f t="shared" si="33"/>
        <v>10.019999999999982</v>
      </c>
      <c r="M128" s="469">
        <f t="shared" si="34"/>
        <v>1.0381903418835994</v>
      </c>
    </row>
    <row r="129" spans="1:14" ht="18" customHeight="1">
      <c r="A129" s="3" t="s">
        <v>25</v>
      </c>
      <c r="B129" s="115">
        <v>11.5</v>
      </c>
      <c r="C129" s="457">
        <v>11.3</v>
      </c>
      <c r="D129" s="458">
        <f t="shared" si="28"/>
        <v>0.19999999999999929</v>
      </c>
      <c r="E129" s="459">
        <f t="shared" si="29"/>
        <v>1.0176991150442478</v>
      </c>
      <c r="F129" s="115">
        <v>10.5</v>
      </c>
      <c r="G129" s="292">
        <v>10.5</v>
      </c>
      <c r="H129" s="224">
        <f t="shared" si="30"/>
        <v>0</v>
      </c>
      <c r="I129" s="444">
        <f t="shared" si="31"/>
        <v>1</v>
      </c>
      <c r="J129" s="7">
        <f t="shared" si="32"/>
        <v>1.0952380952380953</v>
      </c>
      <c r="K129" s="120">
        <v>10.7</v>
      </c>
      <c r="L129" s="76">
        <f t="shared" si="33"/>
        <v>0.80000000000000071</v>
      </c>
      <c r="M129" s="472">
        <f t="shared" si="34"/>
        <v>1.0747663551401869</v>
      </c>
    </row>
    <row r="130" spans="1:14" ht="18" customHeight="1">
      <c r="A130" s="3" t="s">
        <v>26</v>
      </c>
      <c r="B130" s="115">
        <v>117</v>
      </c>
      <c r="C130" s="457">
        <v>117</v>
      </c>
      <c r="D130" s="458">
        <f t="shared" si="28"/>
        <v>0</v>
      </c>
      <c r="E130" s="459">
        <f t="shared" si="29"/>
        <v>1</v>
      </c>
      <c r="F130" s="115">
        <v>112</v>
      </c>
      <c r="G130" s="292">
        <v>112</v>
      </c>
      <c r="H130" s="224">
        <f t="shared" si="30"/>
        <v>0</v>
      </c>
      <c r="I130" s="444">
        <f t="shared" si="31"/>
        <v>5</v>
      </c>
      <c r="J130" s="7">
        <f t="shared" si="32"/>
        <v>1.0446428571428572</v>
      </c>
      <c r="K130" s="120">
        <v>116.5</v>
      </c>
      <c r="L130" s="76">
        <f t="shared" si="33"/>
        <v>0.5</v>
      </c>
      <c r="M130" s="472">
        <f t="shared" si="34"/>
        <v>1.0042918454935623</v>
      </c>
    </row>
    <row r="131" spans="1:14" s="101" customFormat="1" ht="18" customHeight="1">
      <c r="A131" s="654" t="s">
        <v>281</v>
      </c>
      <c r="B131" s="663">
        <f>B120-B130</f>
        <v>622.89</v>
      </c>
      <c r="C131" s="674">
        <v>622.77</v>
      </c>
      <c r="D131" s="664">
        <f t="shared" si="28"/>
        <v>0.12000000000000455</v>
      </c>
      <c r="E131" s="656">
        <f t="shared" si="29"/>
        <v>1.0001926875090323</v>
      </c>
      <c r="F131" s="663">
        <f>F120-F130</f>
        <v>600.29</v>
      </c>
      <c r="G131" s="666">
        <v>600.04999999999995</v>
      </c>
      <c r="H131" s="668">
        <f t="shared" si="30"/>
        <v>0.24000000000000909</v>
      </c>
      <c r="I131" s="666">
        <f t="shared" si="31"/>
        <v>22.600000000000023</v>
      </c>
      <c r="J131" s="659">
        <f t="shared" si="32"/>
        <v>1.0376484699062121</v>
      </c>
      <c r="K131" s="679">
        <f>K120-K130</f>
        <v>589.24</v>
      </c>
      <c r="L131" s="677">
        <f>K131</f>
        <v>589.24</v>
      </c>
      <c r="M131" s="661">
        <f t="shared" si="34"/>
        <v>1.0571074604575386</v>
      </c>
      <c r="N131" s="654"/>
    </row>
    <row r="132" spans="1:14" s="690" customFormat="1" ht="18" customHeight="1">
      <c r="A132" s="671" t="s">
        <v>282</v>
      </c>
      <c r="B132" s="655">
        <f>B130/B120</f>
        <v>0.15813161415886146</v>
      </c>
      <c r="C132" s="678">
        <v>0.15815726509590819</v>
      </c>
      <c r="D132" s="656">
        <f t="shared" si="28"/>
        <v>-2.5650937046733935E-5</v>
      </c>
      <c r="E132" s="656">
        <f t="shared" si="29"/>
        <v>0.99983781372906788</v>
      </c>
      <c r="F132" s="655">
        <f>F130/F120</f>
        <v>0.15723932667874041</v>
      </c>
      <c r="G132" s="657">
        <v>0.15729232497717857</v>
      </c>
      <c r="H132" s="658">
        <f t="shared" si="30"/>
        <v>-5.2998298438161617E-5</v>
      </c>
      <c r="I132" s="657">
        <f t="shared" si="31"/>
        <v>8.9228748012104564E-4</v>
      </c>
      <c r="J132" s="659">
        <f t="shared" si="32"/>
        <v>1.0056747093679947</v>
      </c>
      <c r="K132" s="680">
        <f>K130/K120</f>
        <v>0.16507495678295123</v>
      </c>
      <c r="L132" s="660">
        <f>K132</f>
        <v>0.16507495678295123</v>
      </c>
      <c r="M132" s="661">
        <f t="shared" si="34"/>
        <v>0.95793824357489177</v>
      </c>
      <c r="N132" s="671"/>
    </row>
    <row r="133" spans="1:14" ht="18" customHeight="1">
      <c r="A133" s="3" t="s">
        <v>27</v>
      </c>
      <c r="B133" s="115">
        <v>38.39</v>
      </c>
      <c r="C133" s="457">
        <v>38.39</v>
      </c>
      <c r="D133" s="458">
        <f t="shared" si="28"/>
        <v>0</v>
      </c>
      <c r="E133" s="459">
        <f t="shared" si="29"/>
        <v>1</v>
      </c>
      <c r="F133" s="115">
        <v>37.299999999999997</v>
      </c>
      <c r="G133" s="292">
        <v>37.299999999999997</v>
      </c>
      <c r="H133" s="224">
        <f t="shared" si="30"/>
        <v>0</v>
      </c>
      <c r="I133" s="444">
        <f t="shared" si="31"/>
        <v>1.0900000000000034</v>
      </c>
      <c r="J133" s="7">
        <f t="shared" si="32"/>
        <v>1.0292225201072387</v>
      </c>
      <c r="K133" s="120">
        <v>36.15</v>
      </c>
      <c r="L133" s="76">
        <f t="shared" si="33"/>
        <v>2.240000000000002</v>
      </c>
      <c r="M133" s="472">
        <f t="shared" si="34"/>
        <v>1.0619640387275242</v>
      </c>
    </row>
    <row r="134" spans="1:14" ht="18" customHeight="1">
      <c r="A134" s="3" t="s">
        <v>28</v>
      </c>
      <c r="B134" s="115">
        <v>44.8</v>
      </c>
      <c r="C134" s="457">
        <v>44.8</v>
      </c>
      <c r="D134" s="458">
        <f t="shared" si="28"/>
        <v>0</v>
      </c>
      <c r="E134" s="459">
        <f t="shared" si="29"/>
        <v>1</v>
      </c>
      <c r="F134" s="115">
        <v>43.65</v>
      </c>
      <c r="G134" s="292">
        <v>43.65</v>
      </c>
      <c r="H134" s="224">
        <f t="shared" si="30"/>
        <v>0</v>
      </c>
      <c r="I134" s="444">
        <f t="shared" si="31"/>
        <v>1.1499999999999986</v>
      </c>
      <c r="J134" s="7">
        <f t="shared" si="32"/>
        <v>1.0263459335624283</v>
      </c>
      <c r="K134" s="120">
        <v>42.73</v>
      </c>
      <c r="L134" s="76">
        <f t="shared" si="33"/>
        <v>2.0700000000000003</v>
      </c>
      <c r="M134" s="472">
        <f t="shared" si="34"/>
        <v>1.0484437163585303</v>
      </c>
    </row>
    <row r="135" spans="1:14" ht="18" customHeight="1">
      <c r="A135" s="3" t="s">
        <v>29</v>
      </c>
      <c r="B135" s="115">
        <v>24.5</v>
      </c>
      <c r="C135" s="457">
        <v>24.5</v>
      </c>
      <c r="D135" s="458">
        <f t="shared" si="28"/>
        <v>0</v>
      </c>
      <c r="E135" s="459">
        <f t="shared" si="29"/>
        <v>1</v>
      </c>
      <c r="F135" s="115">
        <v>24.4</v>
      </c>
      <c r="G135" s="292">
        <v>24.4</v>
      </c>
      <c r="H135" s="224">
        <f t="shared" si="30"/>
        <v>0</v>
      </c>
      <c r="I135" s="444">
        <f t="shared" si="31"/>
        <v>0.10000000000000142</v>
      </c>
      <c r="J135" s="7">
        <f t="shared" si="32"/>
        <v>1.0040983606557377</v>
      </c>
      <c r="K135" s="120">
        <v>24.5</v>
      </c>
      <c r="L135" s="76">
        <f t="shared" si="33"/>
        <v>0</v>
      </c>
      <c r="M135" s="472">
        <f t="shared" si="34"/>
        <v>1</v>
      </c>
    </row>
    <row r="136" spans="1:14" s="221" customFormat="1" ht="18" customHeight="1">
      <c r="A136" s="114" t="s">
        <v>30</v>
      </c>
      <c r="B136" s="115">
        <v>22.56</v>
      </c>
      <c r="C136" s="457">
        <v>22.36</v>
      </c>
      <c r="D136" s="458">
        <f t="shared" si="28"/>
        <v>0.19999999999999929</v>
      </c>
      <c r="E136" s="459">
        <f t="shared" si="29"/>
        <v>1.0089445438282647</v>
      </c>
      <c r="F136" s="115">
        <v>22.37</v>
      </c>
      <c r="G136" s="292">
        <v>22.33</v>
      </c>
      <c r="H136" s="224">
        <f t="shared" si="30"/>
        <v>4.00000000000027E-2</v>
      </c>
      <c r="I136" s="444">
        <f t="shared" si="31"/>
        <v>0.18999999999999773</v>
      </c>
      <c r="J136" s="24">
        <f t="shared" si="32"/>
        <v>1.0084935181046042</v>
      </c>
      <c r="K136" s="120">
        <v>18.55</v>
      </c>
      <c r="L136" s="76">
        <f t="shared" si="33"/>
        <v>4.009999999999998</v>
      </c>
      <c r="M136" s="472">
        <f t="shared" si="34"/>
        <v>1.2161725067385443</v>
      </c>
      <c r="N136"/>
    </row>
    <row r="137" spans="1:14" ht="18" customHeight="1">
      <c r="A137" s="34" t="s">
        <v>31</v>
      </c>
      <c r="B137" s="97">
        <v>96.84</v>
      </c>
      <c r="C137" s="460">
        <v>96.14</v>
      </c>
      <c r="D137" s="461">
        <f t="shared" si="28"/>
        <v>0.70000000000000284</v>
      </c>
      <c r="E137" s="462">
        <f t="shared" si="29"/>
        <v>1.0072810484709798</v>
      </c>
      <c r="F137" s="97">
        <v>88.55</v>
      </c>
      <c r="G137" s="293">
        <v>88.55</v>
      </c>
      <c r="H137" s="228">
        <f t="shared" si="30"/>
        <v>0</v>
      </c>
      <c r="I137" s="445">
        <f t="shared" si="31"/>
        <v>8.2900000000000063</v>
      </c>
      <c r="J137" s="22">
        <f t="shared" si="32"/>
        <v>1.0936194240542068</v>
      </c>
      <c r="K137" s="123">
        <v>93.1</v>
      </c>
      <c r="L137" s="473">
        <f t="shared" si="33"/>
        <v>3.7400000000000091</v>
      </c>
      <c r="M137" s="474">
        <f t="shared" si="34"/>
        <v>1.040171858216971</v>
      </c>
    </row>
    <row r="138" spans="1:14" s="118" customFormat="1" ht="18" customHeight="1">
      <c r="A138" s="118" t="s">
        <v>32</v>
      </c>
      <c r="B138" s="129">
        <v>79.89</v>
      </c>
      <c r="C138" s="451">
        <v>79.92</v>
      </c>
      <c r="D138" s="452">
        <f t="shared" si="28"/>
        <v>-3.0000000000001137E-2</v>
      </c>
      <c r="E138" s="453">
        <f t="shared" si="29"/>
        <v>0.99962462462462465</v>
      </c>
      <c r="F138" s="129">
        <v>78.180000000000007</v>
      </c>
      <c r="G138" s="291">
        <v>78.209999999999994</v>
      </c>
      <c r="H138" s="295">
        <f t="shared" si="30"/>
        <v>-2.9999999999986926E-2</v>
      </c>
      <c r="I138" s="291">
        <f t="shared" si="31"/>
        <v>1.7099999999999937</v>
      </c>
      <c r="J138" s="126">
        <f t="shared" si="32"/>
        <v>1.0218726016884112</v>
      </c>
      <c r="K138" s="127">
        <v>75.349999999999994</v>
      </c>
      <c r="L138" s="468">
        <f t="shared" si="33"/>
        <v>4.5400000000000063</v>
      </c>
      <c r="M138" s="469">
        <f t="shared" si="34"/>
        <v>1.0602521566025216</v>
      </c>
    </row>
    <row r="139" spans="1:14" s="119" customFormat="1" ht="18" customHeight="1">
      <c r="A139" s="3" t="s">
        <v>33</v>
      </c>
      <c r="B139" s="115">
        <v>39</v>
      </c>
      <c r="C139" s="457">
        <v>39</v>
      </c>
      <c r="D139" s="458">
        <f t="shared" si="28"/>
        <v>0</v>
      </c>
      <c r="E139" s="459">
        <f t="shared" si="29"/>
        <v>1</v>
      </c>
      <c r="F139" s="115">
        <v>37</v>
      </c>
      <c r="G139" s="292">
        <v>37</v>
      </c>
      <c r="H139" s="224">
        <f t="shared" si="30"/>
        <v>0</v>
      </c>
      <c r="I139" s="444">
        <f t="shared" si="31"/>
        <v>2</v>
      </c>
      <c r="J139" s="7">
        <f t="shared" si="32"/>
        <v>1.0540540540540539</v>
      </c>
      <c r="K139" s="120">
        <v>35.5</v>
      </c>
      <c r="L139" s="76">
        <f t="shared" si="33"/>
        <v>3.5</v>
      </c>
      <c r="M139" s="472">
        <f t="shared" si="34"/>
        <v>1.0985915492957747</v>
      </c>
      <c r="N139"/>
    </row>
    <row r="140" spans="1:14" s="119" customFormat="1" ht="18" customHeight="1">
      <c r="A140" s="3" t="s">
        <v>34</v>
      </c>
      <c r="B140" s="115">
        <v>7</v>
      </c>
      <c r="C140" s="457">
        <v>7</v>
      </c>
      <c r="D140" s="458">
        <f t="shared" si="28"/>
        <v>0</v>
      </c>
      <c r="E140" s="459">
        <f t="shared" si="29"/>
        <v>1</v>
      </c>
      <c r="F140" s="115">
        <v>6.9</v>
      </c>
      <c r="G140" s="292">
        <v>6.9</v>
      </c>
      <c r="H140" s="224">
        <f t="shared" si="30"/>
        <v>0</v>
      </c>
      <c r="I140" s="444">
        <f t="shared" si="31"/>
        <v>9.9999999999999645E-2</v>
      </c>
      <c r="J140" s="7">
        <f t="shared" si="32"/>
        <v>1.0144927536231882</v>
      </c>
      <c r="K140" s="120">
        <v>6.8</v>
      </c>
      <c r="L140" s="76">
        <f t="shared" si="33"/>
        <v>0.20000000000000018</v>
      </c>
      <c r="M140" s="472">
        <f t="shared" si="34"/>
        <v>1.0294117647058825</v>
      </c>
      <c r="N140"/>
    </row>
    <row r="141" spans="1:14" s="118" customFormat="1" ht="18" customHeight="1">
      <c r="A141" s="114" t="s">
        <v>35</v>
      </c>
      <c r="B141" s="115">
        <v>11.8</v>
      </c>
      <c r="C141" s="457">
        <v>11.8</v>
      </c>
      <c r="D141" s="458">
        <f t="shared" si="28"/>
        <v>0</v>
      </c>
      <c r="E141" s="459">
        <f t="shared" si="29"/>
        <v>1</v>
      </c>
      <c r="F141" s="115">
        <v>12.3</v>
      </c>
      <c r="G141" s="292">
        <v>12.3</v>
      </c>
      <c r="H141" s="224">
        <f t="shared" si="30"/>
        <v>0</v>
      </c>
      <c r="I141" s="444">
        <f t="shared" si="31"/>
        <v>-0.5</v>
      </c>
      <c r="J141" s="24">
        <f t="shared" si="32"/>
        <v>0.95934959349593496</v>
      </c>
      <c r="K141" s="120">
        <v>11.5</v>
      </c>
      <c r="L141" s="76">
        <f t="shared" si="33"/>
        <v>0.30000000000000071</v>
      </c>
      <c r="M141" s="472">
        <f t="shared" si="34"/>
        <v>1.0260869565217392</v>
      </c>
      <c r="N141" s="101"/>
    </row>
    <row r="142" spans="1:14" ht="18" customHeight="1">
      <c r="A142" s="682" t="s">
        <v>100</v>
      </c>
      <c r="B142" s="691">
        <f>B138-B139-B140-B141</f>
        <v>22.09</v>
      </c>
      <c r="C142" s="692">
        <v>22.12</v>
      </c>
      <c r="D142" s="693">
        <f t="shared" si="28"/>
        <v>-3.0000000000001137E-2</v>
      </c>
      <c r="E142" s="685">
        <f t="shared" si="29"/>
        <v>0.99864376130198906</v>
      </c>
      <c r="F142" s="691">
        <f>F138-F139-F140-F141</f>
        <v>21.980000000000008</v>
      </c>
      <c r="G142" s="694">
        <v>22.009999999999994</v>
      </c>
      <c r="H142" s="695">
        <f t="shared" si="30"/>
        <v>-2.9999999999986926E-2</v>
      </c>
      <c r="I142" s="694">
        <f t="shared" si="31"/>
        <v>0.10999999999999233</v>
      </c>
      <c r="J142" s="687">
        <f t="shared" si="32"/>
        <v>1.0050045495905364</v>
      </c>
      <c r="K142" s="691">
        <f>K138-K139-K140-K141</f>
        <v>21.549999999999997</v>
      </c>
      <c r="L142" s="696">
        <f t="shared" si="33"/>
        <v>0.5400000000000027</v>
      </c>
      <c r="M142" s="689">
        <f t="shared" si="34"/>
        <v>1.0250580046403714</v>
      </c>
      <c r="N142" s="690"/>
    </row>
    <row r="143" spans="1:14" ht="18" customHeight="1"/>
    <row r="144" spans="1:14" ht="18" customHeight="1">
      <c r="A144" s="2" t="s">
        <v>364</v>
      </c>
    </row>
    <row r="145" spans="1:14" ht="13.15" customHeight="1">
      <c r="A145" s="21"/>
      <c r="B145" s="21"/>
      <c r="C145" s="21"/>
      <c r="D145" s="21"/>
      <c r="E145" s="347"/>
      <c r="F145" s="21"/>
      <c r="G145" s="21"/>
      <c r="H145" s="21"/>
      <c r="I145" s="21"/>
      <c r="J145" s="347"/>
      <c r="K145" s="21"/>
      <c r="L145" s="21"/>
      <c r="M145" s="347"/>
    </row>
    <row r="146" spans="1:14" s="118" customFormat="1" ht="60" customHeight="1">
      <c r="A146" s="134" t="s">
        <v>59</v>
      </c>
      <c r="B146" s="375" t="s">
        <v>383</v>
      </c>
      <c r="C146" s="446" t="s">
        <v>414</v>
      </c>
      <c r="D146" s="447" t="s">
        <v>415</v>
      </c>
      <c r="E146" s="735" t="s">
        <v>416</v>
      </c>
      <c r="F146" s="375" t="s">
        <v>384</v>
      </c>
      <c r="G146" s="136" t="s">
        <v>417</v>
      </c>
      <c r="H146" s="294" t="s">
        <v>418</v>
      </c>
      <c r="I146" s="443" t="s">
        <v>365</v>
      </c>
      <c r="J146" s="348" t="s">
        <v>366</v>
      </c>
      <c r="K146" s="375" t="s">
        <v>283</v>
      </c>
      <c r="L146" s="463" t="s">
        <v>284</v>
      </c>
      <c r="M146" s="739" t="s">
        <v>285</v>
      </c>
      <c r="N146" s="221"/>
    </row>
    <row r="147" spans="1:14" ht="18" customHeight="1">
      <c r="A147" s="10"/>
      <c r="B147" s="376" t="s">
        <v>16</v>
      </c>
      <c r="C147" s="20" t="s">
        <v>16</v>
      </c>
      <c r="D147" s="449" t="s">
        <v>16</v>
      </c>
      <c r="E147" s="736" t="s">
        <v>1</v>
      </c>
      <c r="F147" s="378" t="s">
        <v>16</v>
      </c>
      <c r="G147" s="27" t="s">
        <v>16</v>
      </c>
      <c r="H147" s="6" t="s">
        <v>16</v>
      </c>
      <c r="I147" s="27" t="s">
        <v>16</v>
      </c>
      <c r="J147" s="349" t="s">
        <v>1</v>
      </c>
      <c r="K147" s="376" t="s">
        <v>16</v>
      </c>
      <c r="L147" s="16" t="s">
        <v>16</v>
      </c>
      <c r="M147" s="740" t="s">
        <v>1</v>
      </c>
    </row>
    <row r="148" spans="1:14" ht="18" customHeight="1">
      <c r="A148" s="118" t="s">
        <v>17</v>
      </c>
      <c r="B148" s="296">
        <f>B120-B92</f>
        <v>592.30999999999995</v>
      </c>
      <c r="C148" s="478">
        <f>C120-C92</f>
        <v>591.67999999999995</v>
      </c>
      <c r="D148" s="479">
        <f>B148-C148</f>
        <v>0.62999999999999545</v>
      </c>
      <c r="E148" s="480">
        <f>B148/C148</f>
        <v>1.001064764737696</v>
      </c>
      <c r="F148" s="296">
        <f t="shared" ref="F148:G158" si="35">F120-F92</f>
        <v>573.79</v>
      </c>
      <c r="G148" s="297">
        <f t="shared" si="35"/>
        <v>573.6099999999999</v>
      </c>
      <c r="H148" s="298">
        <f>F148-G148</f>
        <v>0.18000000000006366</v>
      </c>
      <c r="I148" s="302">
        <f>B148-F148</f>
        <v>18.519999999999982</v>
      </c>
      <c r="J148" s="299">
        <f>B148/F148</f>
        <v>1.0322766168807402</v>
      </c>
      <c r="K148" s="300">
        <f t="shared" ref="K148:K158" si="36">K120-K92</f>
        <v>573.94000000000005</v>
      </c>
      <c r="L148" s="502">
        <f>B148-K148</f>
        <v>18.369999999999891</v>
      </c>
      <c r="M148" s="507">
        <f>B148/K148</f>
        <v>1.0320068299822278</v>
      </c>
      <c r="N148" s="119"/>
    </row>
    <row r="149" spans="1:14" ht="18" customHeight="1">
      <c r="A149" s="118" t="s">
        <v>18</v>
      </c>
      <c r="B149" s="301">
        <f>B121-B93</f>
        <v>27.87</v>
      </c>
      <c r="C149" s="478">
        <f>C121-C93</f>
        <v>28.08</v>
      </c>
      <c r="D149" s="479">
        <f t="shared" ref="D149:D170" si="37">B149-C149</f>
        <v>-0.2099999999999973</v>
      </c>
      <c r="E149" s="480">
        <f t="shared" ref="E149:E170" si="38">B149/C149</f>
        <v>0.99252136752136766</v>
      </c>
      <c r="F149" s="301">
        <f t="shared" si="35"/>
        <v>27.880000000000003</v>
      </c>
      <c r="G149" s="302">
        <f t="shared" si="35"/>
        <v>27.890000000000004</v>
      </c>
      <c r="H149" s="298">
        <f t="shared" ref="H149:H170" si="39">F149-G149</f>
        <v>-1.0000000000001563E-2</v>
      </c>
      <c r="I149" s="302">
        <f t="shared" ref="I149:I170" si="40">B149-F149</f>
        <v>-1.0000000000001563E-2</v>
      </c>
      <c r="J149" s="299">
        <f t="shared" ref="J149:J170" si="41">B149/F149</f>
        <v>0.99964131994261118</v>
      </c>
      <c r="K149" s="300">
        <f t="shared" si="36"/>
        <v>28.24</v>
      </c>
      <c r="L149" s="502">
        <f t="shared" ref="L149:L170" si="42">B149-K149</f>
        <v>-0.36999999999999744</v>
      </c>
      <c r="M149" s="507">
        <f t="shared" ref="M149:M170" si="43">B149/K149</f>
        <v>0.98689801699716728</v>
      </c>
      <c r="N149" s="119"/>
    </row>
    <row r="150" spans="1:14" ht="18" customHeight="1">
      <c r="A150" s="437" t="s">
        <v>19</v>
      </c>
      <c r="B150" s="488">
        <f t="shared" ref="B150:C158" si="44">B122-B94</f>
        <v>564.43999999999994</v>
      </c>
      <c r="C150" s="489">
        <f t="shared" si="44"/>
        <v>563.6</v>
      </c>
      <c r="D150" s="490">
        <f t="shared" si="37"/>
        <v>0.83999999999991815</v>
      </c>
      <c r="E150" s="491">
        <f t="shared" si="38"/>
        <v>1.0014904187366926</v>
      </c>
      <c r="F150" s="488">
        <f t="shared" si="35"/>
        <v>545.91</v>
      </c>
      <c r="G150" s="492">
        <f t="shared" si="35"/>
        <v>545.72</v>
      </c>
      <c r="H150" s="493">
        <f t="shared" si="39"/>
        <v>0.18999999999994088</v>
      </c>
      <c r="I150" s="492">
        <f t="shared" si="40"/>
        <v>18.529999999999973</v>
      </c>
      <c r="J150" s="494">
        <f t="shared" si="41"/>
        <v>1.033943323991134</v>
      </c>
      <c r="K150" s="495">
        <f t="shared" si="36"/>
        <v>545.68999999999994</v>
      </c>
      <c r="L150" s="504">
        <f t="shared" si="42"/>
        <v>18.75</v>
      </c>
      <c r="M150" s="508">
        <f t="shared" si="43"/>
        <v>1.0343601678608734</v>
      </c>
      <c r="N150" s="119"/>
    </row>
    <row r="151" spans="1:14" ht="18" customHeight="1">
      <c r="A151" s="118" t="s">
        <v>20</v>
      </c>
      <c r="B151" s="301">
        <f t="shared" si="44"/>
        <v>85.56</v>
      </c>
      <c r="C151" s="478">
        <f t="shared" si="44"/>
        <v>85.560000000000016</v>
      </c>
      <c r="D151" s="479">
        <f t="shared" si="37"/>
        <v>0</v>
      </c>
      <c r="E151" s="480">
        <f t="shared" si="38"/>
        <v>0.99999999999999989</v>
      </c>
      <c r="F151" s="301">
        <f t="shared" si="35"/>
        <v>84.31</v>
      </c>
      <c r="G151" s="302">
        <f t="shared" si="35"/>
        <v>84.31</v>
      </c>
      <c r="H151" s="298">
        <f t="shared" si="39"/>
        <v>0</v>
      </c>
      <c r="I151" s="302">
        <f t="shared" si="40"/>
        <v>1.25</v>
      </c>
      <c r="J151" s="299">
        <f t="shared" si="41"/>
        <v>1.0148262365081249</v>
      </c>
      <c r="K151" s="300">
        <f t="shared" si="36"/>
        <v>84.46</v>
      </c>
      <c r="L151" s="502">
        <f t="shared" si="42"/>
        <v>1.1000000000000085</v>
      </c>
      <c r="M151" s="507">
        <f t="shared" si="43"/>
        <v>1.0130239166469335</v>
      </c>
      <c r="N151" s="118"/>
    </row>
    <row r="152" spans="1:14" ht="18" customHeight="1">
      <c r="A152" s="3" t="s">
        <v>21</v>
      </c>
      <c r="B152" s="303">
        <f t="shared" si="44"/>
        <v>6.2</v>
      </c>
      <c r="C152" s="481">
        <f t="shared" si="44"/>
        <v>6.2</v>
      </c>
      <c r="D152" s="482">
        <f t="shared" si="37"/>
        <v>0</v>
      </c>
      <c r="E152" s="483">
        <f t="shared" si="38"/>
        <v>1</v>
      </c>
      <c r="F152" s="303">
        <f t="shared" si="35"/>
        <v>5.7</v>
      </c>
      <c r="G152" s="304">
        <f t="shared" si="35"/>
        <v>5.7</v>
      </c>
      <c r="H152" s="305">
        <f t="shared" si="39"/>
        <v>0</v>
      </c>
      <c r="I152" s="304">
        <f t="shared" si="40"/>
        <v>0.5</v>
      </c>
      <c r="J152" s="306">
        <f t="shared" si="41"/>
        <v>1.0877192982456141</v>
      </c>
      <c r="K152" s="307">
        <f t="shared" si="36"/>
        <v>6.05</v>
      </c>
      <c r="L152" s="505">
        <f t="shared" si="42"/>
        <v>0.15000000000000036</v>
      </c>
      <c r="M152" s="509">
        <f t="shared" si="43"/>
        <v>1.0247933884297522</v>
      </c>
    </row>
    <row r="153" spans="1:14" ht="18" customHeight="1">
      <c r="A153" s="3" t="s">
        <v>22</v>
      </c>
      <c r="B153" s="303">
        <f t="shared" si="44"/>
        <v>3.46</v>
      </c>
      <c r="C153" s="481">
        <f t="shared" si="44"/>
        <v>3.46</v>
      </c>
      <c r="D153" s="482">
        <f t="shared" si="37"/>
        <v>0</v>
      </c>
      <c r="E153" s="483">
        <f t="shared" si="38"/>
        <v>1</v>
      </c>
      <c r="F153" s="303">
        <f t="shared" si="35"/>
        <v>3.4300000000000006</v>
      </c>
      <c r="G153" s="304">
        <f t="shared" si="35"/>
        <v>3.4300000000000006</v>
      </c>
      <c r="H153" s="305">
        <f t="shared" si="39"/>
        <v>0</v>
      </c>
      <c r="I153" s="304">
        <f t="shared" si="40"/>
        <v>2.9999999999999361E-2</v>
      </c>
      <c r="J153" s="306">
        <f t="shared" si="41"/>
        <v>1.008746355685131</v>
      </c>
      <c r="K153" s="307">
        <f t="shared" si="36"/>
        <v>3.4000000000000004</v>
      </c>
      <c r="L153" s="505">
        <f t="shared" si="42"/>
        <v>5.9999999999999609E-2</v>
      </c>
      <c r="M153" s="509">
        <f t="shared" si="43"/>
        <v>1.0176470588235293</v>
      </c>
    </row>
    <row r="154" spans="1:14" s="118" customFormat="1" ht="18" customHeight="1">
      <c r="A154" s="3" t="s">
        <v>23</v>
      </c>
      <c r="B154" s="303">
        <f t="shared" si="44"/>
        <v>5.1999999999999993</v>
      </c>
      <c r="C154" s="481">
        <f t="shared" si="44"/>
        <v>5.2</v>
      </c>
      <c r="D154" s="482">
        <f t="shared" si="37"/>
        <v>0</v>
      </c>
      <c r="E154" s="483">
        <f t="shared" si="38"/>
        <v>0.99999999999999978</v>
      </c>
      <c r="F154" s="303">
        <f t="shared" si="35"/>
        <v>5.2</v>
      </c>
      <c r="G154" s="304">
        <f t="shared" si="35"/>
        <v>5.2</v>
      </c>
      <c r="H154" s="305">
        <f t="shared" si="39"/>
        <v>0</v>
      </c>
      <c r="I154" s="304">
        <f t="shared" si="40"/>
        <v>0</v>
      </c>
      <c r="J154" s="306">
        <f t="shared" si="41"/>
        <v>0.99999999999999978</v>
      </c>
      <c r="K154" s="307">
        <f t="shared" si="36"/>
        <v>5.34</v>
      </c>
      <c r="L154" s="505">
        <f t="shared" si="42"/>
        <v>-0.14000000000000057</v>
      </c>
      <c r="M154" s="509">
        <f t="shared" si="43"/>
        <v>0.97378277153558046</v>
      </c>
      <c r="N154"/>
    </row>
    <row r="155" spans="1:14" ht="18" customHeight="1">
      <c r="A155" s="34" t="s">
        <v>55</v>
      </c>
      <c r="B155" s="308">
        <f t="shared" si="44"/>
        <v>70.699999999999989</v>
      </c>
      <c r="C155" s="484">
        <f t="shared" si="44"/>
        <v>70.699999999999989</v>
      </c>
      <c r="D155" s="485">
        <f t="shared" si="37"/>
        <v>0</v>
      </c>
      <c r="E155" s="486">
        <f t="shared" si="38"/>
        <v>1</v>
      </c>
      <c r="F155" s="308">
        <f t="shared" si="35"/>
        <v>69.97999999999999</v>
      </c>
      <c r="G155" s="309">
        <f t="shared" si="35"/>
        <v>69.97999999999999</v>
      </c>
      <c r="H155" s="310">
        <f t="shared" si="39"/>
        <v>0</v>
      </c>
      <c r="I155" s="309">
        <f t="shared" si="40"/>
        <v>0.71999999999999886</v>
      </c>
      <c r="J155" s="311">
        <f t="shared" si="41"/>
        <v>1.0102886539011147</v>
      </c>
      <c r="K155" s="312">
        <f t="shared" si="36"/>
        <v>69.680000000000007</v>
      </c>
      <c r="L155" s="506">
        <f t="shared" si="42"/>
        <v>1.0199999999999818</v>
      </c>
      <c r="M155" s="510">
        <f t="shared" si="43"/>
        <v>1.0146383467278988</v>
      </c>
    </row>
    <row r="156" spans="1:14" ht="18" customHeight="1">
      <c r="A156" s="118" t="s">
        <v>24</v>
      </c>
      <c r="B156" s="301">
        <f t="shared" si="44"/>
        <v>240.57</v>
      </c>
      <c r="C156" s="478">
        <f t="shared" si="44"/>
        <v>240.32</v>
      </c>
      <c r="D156" s="479">
        <f t="shared" si="37"/>
        <v>0.25</v>
      </c>
      <c r="E156" s="480">
        <f t="shared" si="38"/>
        <v>1.0010402796271638</v>
      </c>
      <c r="F156" s="301">
        <f t="shared" si="35"/>
        <v>236</v>
      </c>
      <c r="G156" s="302">
        <f t="shared" si="35"/>
        <v>235.95999999999998</v>
      </c>
      <c r="H156" s="298">
        <f t="shared" si="39"/>
        <v>4.0000000000020464E-2</v>
      </c>
      <c r="I156" s="302">
        <f t="shared" si="40"/>
        <v>4.5699999999999932</v>
      </c>
      <c r="J156" s="299">
        <f t="shared" si="41"/>
        <v>1.019364406779661</v>
      </c>
      <c r="K156" s="300">
        <f t="shared" si="36"/>
        <v>232.49</v>
      </c>
      <c r="L156" s="502">
        <f t="shared" si="42"/>
        <v>8.0799999999999841</v>
      </c>
      <c r="M156" s="507">
        <f t="shared" si="43"/>
        <v>1.0347541829756117</v>
      </c>
      <c r="N156" s="118"/>
    </row>
    <row r="157" spans="1:14" s="101" customFormat="1" ht="18" customHeight="1">
      <c r="A157" s="3" t="s">
        <v>25</v>
      </c>
      <c r="B157" s="303">
        <f t="shared" si="44"/>
        <v>10.8</v>
      </c>
      <c r="C157" s="481">
        <f t="shared" si="44"/>
        <v>10.600000000000001</v>
      </c>
      <c r="D157" s="482">
        <f t="shared" si="37"/>
        <v>0.19999999999999929</v>
      </c>
      <c r="E157" s="483">
        <f t="shared" si="38"/>
        <v>1.0188679245283019</v>
      </c>
      <c r="F157" s="303">
        <f t="shared" si="35"/>
        <v>10</v>
      </c>
      <c r="G157" s="304">
        <f t="shared" si="35"/>
        <v>10</v>
      </c>
      <c r="H157" s="305">
        <f t="shared" si="39"/>
        <v>0</v>
      </c>
      <c r="I157" s="304">
        <f t="shared" si="40"/>
        <v>0.80000000000000071</v>
      </c>
      <c r="J157" s="306">
        <f t="shared" si="41"/>
        <v>1.08</v>
      </c>
      <c r="K157" s="307">
        <f t="shared" si="36"/>
        <v>10.399999999999999</v>
      </c>
      <c r="L157" s="505">
        <f t="shared" si="42"/>
        <v>0.40000000000000213</v>
      </c>
      <c r="M157" s="509">
        <f t="shared" si="43"/>
        <v>1.0384615384615388</v>
      </c>
      <c r="N157"/>
    </row>
    <row r="158" spans="1:14" s="690" customFormat="1" ht="18" customHeight="1">
      <c r="A158" s="3" t="s">
        <v>26</v>
      </c>
      <c r="B158" s="303">
        <f t="shared" si="44"/>
        <v>102</v>
      </c>
      <c r="C158" s="481">
        <f t="shared" si="44"/>
        <v>102</v>
      </c>
      <c r="D158" s="482">
        <f t="shared" si="37"/>
        <v>0</v>
      </c>
      <c r="E158" s="483">
        <f t="shared" si="38"/>
        <v>1</v>
      </c>
      <c r="F158" s="303">
        <f t="shared" si="35"/>
        <v>101.5</v>
      </c>
      <c r="G158" s="304">
        <f t="shared" si="35"/>
        <v>101.5</v>
      </c>
      <c r="H158" s="305">
        <f t="shared" si="39"/>
        <v>0</v>
      </c>
      <c r="I158" s="304">
        <f t="shared" si="40"/>
        <v>0.5</v>
      </c>
      <c r="J158" s="306">
        <f t="shared" si="41"/>
        <v>1.0049261083743843</v>
      </c>
      <c r="K158" s="307">
        <f t="shared" si="36"/>
        <v>100.5</v>
      </c>
      <c r="L158" s="505">
        <f t="shared" si="42"/>
        <v>1.5</v>
      </c>
      <c r="M158" s="509">
        <f t="shared" si="43"/>
        <v>1.0149253731343284</v>
      </c>
      <c r="N158"/>
    </row>
    <row r="159" spans="1:14" ht="18" customHeight="1">
      <c r="A159" s="654" t="s">
        <v>286</v>
      </c>
      <c r="B159" s="663">
        <f>B148-B158</f>
        <v>490.30999999999995</v>
      </c>
      <c r="C159" s="674">
        <v>483.96000000000004</v>
      </c>
      <c r="D159" s="664">
        <f t="shared" si="37"/>
        <v>6.3499999999999091</v>
      </c>
      <c r="E159" s="656">
        <f t="shared" si="38"/>
        <v>1.0131209190842216</v>
      </c>
      <c r="F159" s="663">
        <f>F148-F158</f>
        <v>472.28999999999996</v>
      </c>
      <c r="G159" s="666">
        <v>471.77</v>
      </c>
      <c r="H159" s="668">
        <f t="shared" si="39"/>
        <v>0.51999999999998181</v>
      </c>
      <c r="I159" s="666">
        <f t="shared" si="40"/>
        <v>18.019999999999982</v>
      </c>
      <c r="J159" s="659">
        <f t="shared" si="41"/>
        <v>1.0381545237036567</v>
      </c>
      <c r="K159" s="663">
        <f>K148-K158</f>
        <v>473.44000000000005</v>
      </c>
      <c r="L159" s="677">
        <v>473.49</v>
      </c>
      <c r="M159" s="661">
        <f t="shared" si="43"/>
        <v>1.0356328151402499</v>
      </c>
      <c r="N159" s="654"/>
    </row>
    <row r="160" spans="1:14" ht="18" customHeight="1">
      <c r="A160" s="671" t="s">
        <v>287</v>
      </c>
      <c r="B160" s="655">
        <f>B158/B148</f>
        <v>0.17220712127095611</v>
      </c>
      <c r="C160" s="678">
        <v>0.17407331558468153</v>
      </c>
      <c r="D160" s="656">
        <f t="shared" si="37"/>
        <v>-1.8661943137254222E-3</v>
      </c>
      <c r="E160" s="656">
        <f t="shared" si="38"/>
        <v>0.98927926254832799</v>
      </c>
      <c r="F160" s="655">
        <f>F158/F148</f>
        <v>0.17689398560448946</v>
      </c>
      <c r="G160" s="657">
        <v>0.17705444206046017</v>
      </c>
      <c r="H160" s="658">
        <f t="shared" si="39"/>
        <v>-1.604564559707089E-4</v>
      </c>
      <c r="I160" s="657">
        <f t="shared" si="40"/>
        <v>-4.6868643335333526E-3</v>
      </c>
      <c r="J160" s="659">
        <f t="shared" si="41"/>
        <v>0.97350467107450145</v>
      </c>
      <c r="K160" s="655">
        <f>K158/K148</f>
        <v>0.17510541171551031</v>
      </c>
      <c r="L160" s="660">
        <v>0.17509015836512831</v>
      </c>
      <c r="M160" s="661">
        <f t="shared" si="43"/>
        <v>0.98344831027116975</v>
      </c>
      <c r="N160" s="671"/>
    </row>
    <row r="161" spans="1:14" ht="18" customHeight="1">
      <c r="A161" s="3" t="s">
        <v>27</v>
      </c>
      <c r="B161" s="303">
        <f t="shared" ref="B161:C170" si="45">B133-B105</f>
        <v>33.78</v>
      </c>
      <c r="C161" s="481">
        <f t="shared" si="45"/>
        <v>33.78</v>
      </c>
      <c r="D161" s="482">
        <f t="shared" si="37"/>
        <v>0</v>
      </c>
      <c r="E161" s="483">
        <f t="shared" si="38"/>
        <v>1</v>
      </c>
      <c r="F161" s="303">
        <f t="shared" ref="F161:G169" si="46">F133-F105</f>
        <v>32.699999999999996</v>
      </c>
      <c r="G161" s="304">
        <f t="shared" si="46"/>
        <v>32.699999999999996</v>
      </c>
      <c r="H161" s="305">
        <f t="shared" si="39"/>
        <v>0</v>
      </c>
      <c r="I161" s="304">
        <f t="shared" si="40"/>
        <v>1.0800000000000054</v>
      </c>
      <c r="J161" s="306">
        <f t="shared" si="41"/>
        <v>1.0330275229357799</v>
      </c>
      <c r="K161" s="307">
        <f t="shared" ref="K161:K169" si="47">K133-K105</f>
        <v>31.7</v>
      </c>
      <c r="L161" s="505">
        <f t="shared" si="42"/>
        <v>2.0800000000000018</v>
      </c>
      <c r="M161" s="509">
        <f t="shared" si="43"/>
        <v>1.065615141955836</v>
      </c>
    </row>
    <row r="162" spans="1:14" s="221" customFormat="1" ht="18" customHeight="1">
      <c r="A162" s="3" t="s">
        <v>28</v>
      </c>
      <c r="B162" s="303">
        <f t="shared" si="45"/>
        <v>42.519999999999996</v>
      </c>
      <c r="C162" s="481">
        <f t="shared" si="45"/>
        <v>42.519999999999996</v>
      </c>
      <c r="D162" s="482">
        <f t="shared" si="37"/>
        <v>0</v>
      </c>
      <c r="E162" s="483">
        <f t="shared" si="38"/>
        <v>1</v>
      </c>
      <c r="F162" s="303">
        <f t="shared" si="46"/>
        <v>41.37</v>
      </c>
      <c r="G162" s="304">
        <f t="shared" si="46"/>
        <v>41.37</v>
      </c>
      <c r="H162" s="305">
        <f t="shared" si="39"/>
        <v>0</v>
      </c>
      <c r="I162" s="304">
        <f t="shared" si="40"/>
        <v>1.1499999999999986</v>
      </c>
      <c r="J162" s="306">
        <f t="shared" si="41"/>
        <v>1.0277979211989363</v>
      </c>
      <c r="K162" s="307">
        <f t="shared" si="47"/>
        <v>40.25</v>
      </c>
      <c r="L162" s="505">
        <f t="shared" si="42"/>
        <v>2.269999999999996</v>
      </c>
      <c r="M162" s="509">
        <f t="shared" si="43"/>
        <v>1.0563975155279501</v>
      </c>
      <c r="N162"/>
    </row>
    <row r="163" spans="1:14" ht="18" customHeight="1">
      <c r="A163" s="3" t="s">
        <v>29</v>
      </c>
      <c r="B163" s="303">
        <f t="shared" si="45"/>
        <v>23.7</v>
      </c>
      <c r="C163" s="481">
        <f t="shared" si="45"/>
        <v>23.7</v>
      </c>
      <c r="D163" s="482">
        <f t="shared" si="37"/>
        <v>0</v>
      </c>
      <c r="E163" s="483">
        <f t="shared" si="38"/>
        <v>1</v>
      </c>
      <c r="F163" s="303">
        <f t="shared" si="46"/>
        <v>23.599999999999998</v>
      </c>
      <c r="G163" s="304">
        <f t="shared" si="46"/>
        <v>23.599999999999998</v>
      </c>
      <c r="H163" s="305">
        <f t="shared" si="39"/>
        <v>0</v>
      </c>
      <c r="I163" s="304">
        <f t="shared" si="40"/>
        <v>0.10000000000000142</v>
      </c>
      <c r="J163" s="306">
        <f t="shared" si="41"/>
        <v>1.0042372881355932</v>
      </c>
      <c r="K163" s="307">
        <f t="shared" si="47"/>
        <v>23.5</v>
      </c>
      <c r="L163" s="505">
        <f t="shared" si="42"/>
        <v>0.19999999999999929</v>
      </c>
      <c r="M163" s="509">
        <f t="shared" si="43"/>
        <v>1.0085106382978724</v>
      </c>
    </row>
    <row r="164" spans="1:14" s="118" customFormat="1" ht="18" customHeight="1">
      <c r="A164" s="114" t="s">
        <v>30</v>
      </c>
      <c r="B164" s="303">
        <f t="shared" si="45"/>
        <v>15.119999999999997</v>
      </c>
      <c r="C164" s="481">
        <f t="shared" si="45"/>
        <v>15.07</v>
      </c>
      <c r="D164" s="482">
        <f t="shared" si="37"/>
        <v>4.9999999999997158E-2</v>
      </c>
      <c r="E164" s="483">
        <f t="shared" si="38"/>
        <v>1.0033178500331783</v>
      </c>
      <c r="F164" s="303">
        <f t="shared" si="46"/>
        <v>14.330000000000002</v>
      </c>
      <c r="G164" s="304">
        <f t="shared" si="46"/>
        <v>14.29</v>
      </c>
      <c r="H164" s="305">
        <f t="shared" si="39"/>
        <v>4.00000000000027E-2</v>
      </c>
      <c r="I164" s="304">
        <f t="shared" si="40"/>
        <v>0.78999999999999559</v>
      </c>
      <c r="J164" s="317">
        <f t="shared" si="41"/>
        <v>1.0551290997906486</v>
      </c>
      <c r="K164" s="307">
        <f t="shared" si="47"/>
        <v>13.790000000000001</v>
      </c>
      <c r="L164" s="505">
        <f t="shared" si="42"/>
        <v>1.3299999999999965</v>
      </c>
      <c r="M164" s="509">
        <f t="shared" si="43"/>
        <v>1.0964467005076139</v>
      </c>
      <c r="N164"/>
    </row>
    <row r="165" spans="1:14" s="119" customFormat="1" ht="18" customHeight="1">
      <c r="A165" s="34" t="s">
        <v>31</v>
      </c>
      <c r="B165" s="308">
        <f t="shared" si="45"/>
        <v>92.34</v>
      </c>
      <c r="C165" s="484">
        <f t="shared" si="45"/>
        <v>91.64</v>
      </c>
      <c r="D165" s="485">
        <f t="shared" si="37"/>
        <v>0.70000000000000284</v>
      </c>
      <c r="E165" s="486">
        <f t="shared" si="38"/>
        <v>1.007638585770406</v>
      </c>
      <c r="F165" s="308">
        <f t="shared" si="46"/>
        <v>84.35</v>
      </c>
      <c r="G165" s="309">
        <f t="shared" si="46"/>
        <v>84.35</v>
      </c>
      <c r="H165" s="310">
        <f t="shared" si="39"/>
        <v>0</v>
      </c>
      <c r="I165" s="309">
        <f t="shared" si="40"/>
        <v>7.9900000000000091</v>
      </c>
      <c r="J165" s="311">
        <f t="shared" si="41"/>
        <v>1.0947243627741554</v>
      </c>
      <c r="K165" s="312">
        <f t="shared" si="47"/>
        <v>88.6</v>
      </c>
      <c r="L165" s="506">
        <f t="shared" si="42"/>
        <v>3.7400000000000091</v>
      </c>
      <c r="M165" s="510">
        <f t="shared" si="43"/>
        <v>1.0422121896162528</v>
      </c>
      <c r="N165"/>
    </row>
    <row r="166" spans="1:14" s="119" customFormat="1" ht="18" customHeight="1">
      <c r="A166" s="118" t="s">
        <v>32</v>
      </c>
      <c r="B166" s="301">
        <f t="shared" si="45"/>
        <v>51.59</v>
      </c>
      <c r="C166" s="478">
        <f t="shared" si="45"/>
        <v>51.620000000000005</v>
      </c>
      <c r="D166" s="479">
        <f t="shared" si="37"/>
        <v>-3.0000000000001137E-2</v>
      </c>
      <c r="E166" s="480">
        <f t="shared" si="38"/>
        <v>0.99941882991088726</v>
      </c>
      <c r="F166" s="301">
        <f t="shared" si="46"/>
        <v>51.280000000000008</v>
      </c>
      <c r="G166" s="302">
        <f t="shared" si="46"/>
        <v>51.309999999999995</v>
      </c>
      <c r="H166" s="298">
        <f t="shared" si="39"/>
        <v>-2.9999999999986926E-2</v>
      </c>
      <c r="I166" s="302">
        <f t="shared" si="40"/>
        <v>0.30999999999999517</v>
      </c>
      <c r="J166" s="299">
        <f t="shared" si="41"/>
        <v>1.0060452418096724</v>
      </c>
      <c r="K166" s="300">
        <f t="shared" si="47"/>
        <v>50.699999999999996</v>
      </c>
      <c r="L166" s="502">
        <f t="shared" si="42"/>
        <v>0.89000000000000767</v>
      </c>
      <c r="M166" s="507">
        <f t="shared" si="43"/>
        <v>1.017554240631164</v>
      </c>
      <c r="N166" s="118"/>
    </row>
    <row r="167" spans="1:14" s="118" customFormat="1" ht="18" customHeight="1">
      <c r="A167" s="3" t="s">
        <v>33</v>
      </c>
      <c r="B167" s="303">
        <f t="shared" si="45"/>
        <v>23</v>
      </c>
      <c r="C167" s="481">
        <f t="shared" si="45"/>
        <v>23</v>
      </c>
      <c r="D167" s="482">
        <f t="shared" si="37"/>
        <v>0</v>
      </c>
      <c r="E167" s="483">
        <f t="shared" si="38"/>
        <v>1</v>
      </c>
      <c r="F167" s="303">
        <f t="shared" si="46"/>
        <v>23</v>
      </c>
      <c r="G167" s="304">
        <f t="shared" si="46"/>
        <v>23</v>
      </c>
      <c r="H167" s="305">
        <f t="shared" si="39"/>
        <v>0</v>
      </c>
      <c r="I167" s="304">
        <f t="shared" si="40"/>
        <v>0</v>
      </c>
      <c r="J167" s="306">
        <f t="shared" si="41"/>
        <v>1</v>
      </c>
      <c r="K167" s="307">
        <f t="shared" si="47"/>
        <v>22.5</v>
      </c>
      <c r="L167" s="505">
        <f t="shared" si="42"/>
        <v>0.5</v>
      </c>
      <c r="M167" s="509">
        <f t="shared" si="43"/>
        <v>1.0222222222222221</v>
      </c>
      <c r="N167"/>
    </row>
    <row r="168" spans="1:14" ht="18" customHeight="1">
      <c r="A168" s="3" t="s">
        <v>34</v>
      </c>
      <c r="B168" s="303">
        <f t="shared" si="45"/>
        <v>4.8</v>
      </c>
      <c r="C168" s="481">
        <f t="shared" si="45"/>
        <v>4.8</v>
      </c>
      <c r="D168" s="482">
        <f t="shared" si="37"/>
        <v>0</v>
      </c>
      <c r="E168" s="483">
        <f t="shared" si="38"/>
        <v>1</v>
      </c>
      <c r="F168" s="303">
        <f t="shared" si="46"/>
        <v>4.8000000000000007</v>
      </c>
      <c r="G168" s="304">
        <f t="shared" si="46"/>
        <v>4.8000000000000007</v>
      </c>
      <c r="H168" s="305">
        <f t="shared" si="39"/>
        <v>0</v>
      </c>
      <c r="I168" s="304">
        <f t="shared" si="40"/>
        <v>0</v>
      </c>
      <c r="J168" s="306">
        <f t="shared" si="41"/>
        <v>0.99999999999999978</v>
      </c>
      <c r="K168" s="307">
        <f t="shared" si="47"/>
        <v>4.8</v>
      </c>
      <c r="L168" s="505">
        <f t="shared" si="42"/>
        <v>0</v>
      </c>
      <c r="M168" s="509">
        <f t="shared" si="43"/>
        <v>1</v>
      </c>
    </row>
    <row r="169" spans="1:14" ht="18" customHeight="1">
      <c r="A169" s="114" t="s">
        <v>35</v>
      </c>
      <c r="B169" s="303">
        <f t="shared" si="45"/>
        <v>7.1000000000000005</v>
      </c>
      <c r="C169" s="481">
        <f t="shared" si="45"/>
        <v>7.1000000000000005</v>
      </c>
      <c r="D169" s="482">
        <f t="shared" si="37"/>
        <v>0</v>
      </c>
      <c r="E169" s="483">
        <f t="shared" si="38"/>
        <v>1</v>
      </c>
      <c r="F169" s="303">
        <f t="shared" si="46"/>
        <v>7.1000000000000005</v>
      </c>
      <c r="G169" s="304">
        <f t="shared" si="46"/>
        <v>7.1000000000000005</v>
      </c>
      <c r="H169" s="305">
        <f t="shared" si="39"/>
        <v>0</v>
      </c>
      <c r="I169" s="304">
        <f t="shared" si="40"/>
        <v>0</v>
      </c>
      <c r="J169" s="317">
        <f t="shared" si="41"/>
        <v>1</v>
      </c>
      <c r="K169" s="307">
        <f t="shared" si="47"/>
        <v>7.5</v>
      </c>
      <c r="L169" s="505">
        <f t="shared" si="42"/>
        <v>-0.39999999999999947</v>
      </c>
      <c r="M169" s="509">
        <f t="shared" si="43"/>
        <v>0.94666666666666677</v>
      </c>
      <c r="N169" s="101"/>
    </row>
    <row r="170" spans="1:14" ht="18" customHeight="1">
      <c r="A170" s="682" t="s">
        <v>100</v>
      </c>
      <c r="B170" s="691">
        <f>B166-B167-B168-B169</f>
        <v>16.690000000000001</v>
      </c>
      <c r="C170" s="698">
        <f t="shared" si="45"/>
        <v>16.72</v>
      </c>
      <c r="D170" s="693">
        <f t="shared" si="37"/>
        <v>-2.9999999999997584E-2</v>
      </c>
      <c r="E170" s="685">
        <f t="shared" si="38"/>
        <v>0.99820574162679443</v>
      </c>
      <c r="F170" s="691">
        <f>F166-F167-F168-F169</f>
        <v>16.380000000000006</v>
      </c>
      <c r="G170" s="699">
        <f>G142-G114</f>
        <v>16.409999999999997</v>
      </c>
      <c r="H170" s="695">
        <f t="shared" si="39"/>
        <v>-2.9999999999990479E-2</v>
      </c>
      <c r="I170" s="694">
        <f t="shared" si="40"/>
        <v>0.30999999999999517</v>
      </c>
      <c r="J170" s="687">
        <f t="shared" si="41"/>
        <v>1.0189255189255186</v>
      </c>
      <c r="K170" s="691">
        <f>K166-K167-K168-K169</f>
        <v>15.899999999999995</v>
      </c>
      <c r="L170" s="696">
        <f t="shared" si="42"/>
        <v>0.79000000000000625</v>
      </c>
      <c r="M170" s="689">
        <f t="shared" si="43"/>
        <v>1.0496855345911953</v>
      </c>
      <c r="N170" s="690"/>
    </row>
    <row r="171" spans="1:14" ht="18" customHeight="1"/>
    <row r="172" spans="1:14" s="118" customFormat="1" ht="18" customHeight="1">
      <c r="A172" s="2" t="s">
        <v>367</v>
      </c>
      <c r="B172"/>
      <c r="C172"/>
      <c r="D172"/>
      <c r="E172" s="346"/>
      <c r="F172"/>
      <c r="G172"/>
      <c r="H172"/>
      <c r="I172"/>
      <c r="J172" s="346"/>
      <c r="K172"/>
      <c r="L172"/>
      <c r="M172" s="346"/>
      <c r="N172"/>
    </row>
    <row r="173" spans="1:14" ht="18" customHeight="1">
      <c r="A173" s="21"/>
      <c r="B173" s="21"/>
      <c r="C173" s="21"/>
      <c r="D173" s="21"/>
      <c r="E173" s="347"/>
      <c r="F173" s="21"/>
      <c r="G173" s="21"/>
      <c r="H173" s="21"/>
      <c r="I173" s="21"/>
      <c r="J173" s="347"/>
      <c r="K173" s="21"/>
      <c r="L173" s="21"/>
      <c r="M173" s="347"/>
    </row>
    <row r="174" spans="1:14" ht="60" customHeight="1">
      <c r="A174" s="134" t="s">
        <v>42</v>
      </c>
      <c r="B174" s="375" t="s">
        <v>385</v>
      </c>
      <c r="C174" s="446" t="s">
        <v>419</v>
      </c>
      <c r="D174" s="447" t="s">
        <v>420</v>
      </c>
      <c r="E174" s="735" t="s">
        <v>421</v>
      </c>
      <c r="F174" s="375" t="s">
        <v>386</v>
      </c>
      <c r="G174" s="136" t="s">
        <v>422</v>
      </c>
      <c r="H174" s="294" t="s">
        <v>423</v>
      </c>
      <c r="I174" s="443" t="s">
        <v>368</v>
      </c>
      <c r="J174" s="348" t="s">
        <v>369</v>
      </c>
      <c r="K174" s="375" t="s">
        <v>288</v>
      </c>
      <c r="L174" s="463" t="s">
        <v>289</v>
      </c>
      <c r="M174" s="739" t="s">
        <v>290</v>
      </c>
      <c r="N174" s="221"/>
    </row>
    <row r="175" spans="1:14" s="654" customFormat="1" ht="18" customHeight="1">
      <c r="A175" s="10"/>
      <c r="B175" s="376" t="s">
        <v>16</v>
      </c>
      <c r="C175" s="20" t="s">
        <v>16</v>
      </c>
      <c r="D175" s="449" t="s">
        <v>16</v>
      </c>
      <c r="E175" s="736" t="s">
        <v>1</v>
      </c>
      <c r="F175" s="378" t="s">
        <v>16</v>
      </c>
      <c r="G175" s="27" t="s">
        <v>16</v>
      </c>
      <c r="H175" s="6" t="s">
        <v>16</v>
      </c>
      <c r="I175" s="27" t="s">
        <v>16</v>
      </c>
      <c r="J175" s="349" t="s">
        <v>1</v>
      </c>
      <c r="K175" s="376" t="s">
        <v>16</v>
      </c>
      <c r="L175" s="16" t="s">
        <v>16</v>
      </c>
      <c r="M175" s="740" t="s">
        <v>1</v>
      </c>
      <c r="N175"/>
    </row>
    <row r="176" spans="1:14" s="671" customFormat="1" ht="18" customHeight="1">
      <c r="A176" s="118" t="s">
        <v>17</v>
      </c>
      <c r="B176" s="124">
        <v>253.29</v>
      </c>
      <c r="C176" s="451">
        <v>252.14</v>
      </c>
      <c r="D176" s="452">
        <f>B176-C176</f>
        <v>1.1500000000000057</v>
      </c>
      <c r="E176" s="453">
        <f>B176/C176</f>
        <v>1.0045609581978265</v>
      </c>
      <c r="F176" s="124">
        <v>240.49</v>
      </c>
      <c r="G176" s="290">
        <v>240.65</v>
      </c>
      <c r="H176" s="325">
        <f>F176-G176</f>
        <v>-0.15999999999999659</v>
      </c>
      <c r="I176" s="291">
        <f>B176-F176</f>
        <v>12.799999999999983</v>
      </c>
      <c r="J176" s="299">
        <f>B176/F176</f>
        <v>1.0532246663062912</v>
      </c>
      <c r="K176" s="125">
        <v>217.28</v>
      </c>
      <c r="L176" s="468">
        <f>B176-K176</f>
        <v>36.009999999999991</v>
      </c>
      <c r="M176" s="469">
        <f>B176/K176</f>
        <v>1.165730854197349</v>
      </c>
      <c r="N176" s="119"/>
    </row>
    <row r="177" spans="1:14" ht="18" customHeight="1">
      <c r="A177" s="118" t="s">
        <v>18</v>
      </c>
      <c r="B177" s="129">
        <v>32.29</v>
      </c>
      <c r="C177" s="451">
        <v>31.12</v>
      </c>
      <c r="D177" s="452">
        <f t="shared" ref="D177:D198" si="48">B177-C177</f>
        <v>1.1699999999999982</v>
      </c>
      <c r="E177" s="453">
        <f t="shared" ref="E177:E198" si="49">B177/C177</f>
        <v>1.0375964010282777</v>
      </c>
      <c r="F177" s="129">
        <v>26.55</v>
      </c>
      <c r="G177" s="291">
        <v>26.55</v>
      </c>
      <c r="H177" s="295">
        <f t="shared" ref="H177:H198" si="50">F177-G177</f>
        <v>0</v>
      </c>
      <c r="I177" s="291">
        <f t="shared" ref="I177:I198" si="51">B177-F177</f>
        <v>5.7399999999999984</v>
      </c>
      <c r="J177" s="299">
        <f t="shared" ref="J177:J198" si="52">B177/F177</f>
        <v>1.2161958568738229</v>
      </c>
      <c r="K177" s="130">
        <v>20.48</v>
      </c>
      <c r="L177" s="468">
        <f t="shared" ref="L177:L198" si="53">B177-K177</f>
        <v>11.809999999999999</v>
      </c>
      <c r="M177" s="469">
        <f t="shared" ref="M177:M198" si="54">B177/K177</f>
        <v>1.57666015625</v>
      </c>
      <c r="N177" s="119"/>
    </row>
    <row r="178" spans="1:14" ht="18" customHeight="1">
      <c r="A178" s="437" t="s">
        <v>19</v>
      </c>
      <c r="B178" s="438">
        <v>221</v>
      </c>
      <c r="C178" s="454">
        <v>221.02</v>
      </c>
      <c r="D178" s="455">
        <f t="shared" si="48"/>
        <v>-2.0000000000010232E-2</v>
      </c>
      <c r="E178" s="456">
        <f t="shared" si="49"/>
        <v>0.99990951045154275</v>
      </c>
      <c r="F178" s="438">
        <v>213.94</v>
      </c>
      <c r="G178" s="439">
        <v>214.09</v>
      </c>
      <c r="H178" s="440">
        <f t="shared" si="50"/>
        <v>-0.15000000000000568</v>
      </c>
      <c r="I178" s="439">
        <f t="shared" si="51"/>
        <v>7.0600000000000023</v>
      </c>
      <c r="J178" s="494">
        <f t="shared" si="52"/>
        <v>1.0329999065158455</v>
      </c>
      <c r="K178" s="498">
        <v>196.8</v>
      </c>
      <c r="L178" s="470">
        <f t="shared" si="53"/>
        <v>24.199999999999989</v>
      </c>
      <c r="M178" s="471">
        <f t="shared" si="54"/>
        <v>1.1229674796747966</v>
      </c>
      <c r="N178" s="119"/>
    </row>
    <row r="179" spans="1:14" ht="18" customHeight="1">
      <c r="A179" s="118" t="s">
        <v>20</v>
      </c>
      <c r="B179" s="129">
        <v>23.67</v>
      </c>
      <c r="C179" s="451">
        <v>24.48</v>
      </c>
      <c r="D179" s="452">
        <f t="shared" si="48"/>
        <v>-0.80999999999999872</v>
      </c>
      <c r="E179" s="453">
        <f t="shared" si="49"/>
        <v>0.96691176470588236</v>
      </c>
      <c r="F179" s="129">
        <v>25.77</v>
      </c>
      <c r="G179" s="291">
        <v>26.12</v>
      </c>
      <c r="H179" s="295">
        <f t="shared" si="50"/>
        <v>-0.35000000000000142</v>
      </c>
      <c r="I179" s="291">
        <f t="shared" si="51"/>
        <v>-2.0999999999999979</v>
      </c>
      <c r="J179" s="299">
        <f t="shared" si="52"/>
        <v>0.91850989522700821</v>
      </c>
      <c r="K179" s="130">
        <v>29.27</v>
      </c>
      <c r="L179" s="468">
        <f t="shared" si="53"/>
        <v>-5.5999999999999979</v>
      </c>
      <c r="M179" s="469">
        <f t="shared" si="54"/>
        <v>0.80867782712675096</v>
      </c>
      <c r="N179" s="118"/>
    </row>
    <row r="180" spans="1:14" ht="18" customHeight="1">
      <c r="A180" s="3" t="s">
        <v>21</v>
      </c>
      <c r="B180" s="115">
        <v>0.72</v>
      </c>
      <c r="C180" s="457">
        <v>0.91</v>
      </c>
      <c r="D180" s="458">
        <f t="shared" si="48"/>
        <v>-0.19000000000000006</v>
      </c>
      <c r="E180" s="459">
        <f t="shared" si="49"/>
        <v>0.79120879120879117</v>
      </c>
      <c r="F180" s="115">
        <v>0.62</v>
      </c>
      <c r="G180" s="292">
        <v>0.81</v>
      </c>
      <c r="H180" s="224">
        <f t="shared" si="50"/>
        <v>-0.19000000000000006</v>
      </c>
      <c r="I180" s="292">
        <f t="shared" si="51"/>
        <v>9.9999999999999978E-2</v>
      </c>
      <c r="J180" s="306">
        <f t="shared" si="52"/>
        <v>1.161290322580645</v>
      </c>
      <c r="K180" s="121">
        <v>4.8</v>
      </c>
      <c r="L180" s="76">
        <f t="shared" si="53"/>
        <v>-4.08</v>
      </c>
      <c r="M180" s="472">
        <f t="shared" si="54"/>
        <v>0.15</v>
      </c>
    </row>
    <row r="181" spans="1:14" ht="18" customHeight="1">
      <c r="A181" s="3" t="s">
        <v>22</v>
      </c>
      <c r="B181" s="115">
        <v>6.66</v>
      </c>
      <c r="C181" s="457">
        <v>7.33</v>
      </c>
      <c r="D181" s="458">
        <f t="shared" si="48"/>
        <v>-0.66999999999999993</v>
      </c>
      <c r="E181" s="459">
        <f t="shared" si="49"/>
        <v>0.90859481582537516</v>
      </c>
      <c r="F181" s="115">
        <v>5.97</v>
      </c>
      <c r="G181" s="292">
        <v>6.14</v>
      </c>
      <c r="H181" s="224">
        <f t="shared" si="50"/>
        <v>-0.16999999999999993</v>
      </c>
      <c r="I181" s="292">
        <f t="shared" si="51"/>
        <v>0.69000000000000039</v>
      </c>
      <c r="J181" s="306">
        <f t="shared" si="52"/>
        <v>1.1155778894472363</v>
      </c>
      <c r="K181" s="121">
        <v>4.67</v>
      </c>
      <c r="L181" s="76">
        <f t="shared" si="53"/>
        <v>1.9900000000000002</v>
      </c>
      <c r="M181" s="472">
        <f t="shared" si="54"/>
        <v>1.4261241970021414</v>
      </c>
    </row>
    <row r="182" spans="1:14" s="118" customFormat="1" ht="18" customHeight="1">
      <c r="A182" s="3" t="s">
        <v>23</v>
      </c>
      <c r="B182" s="115">
        <v>6.16</v>
      </c>
      <c r="C182" s="457">
        <v>5.95</v>
      </c>
      <c r="D182" s="458">
        <f t="shared" si="48"/>
        <v>0.20999999999999996</v>
      </c>
      <c r="E182" s="459">
        <f t="shared" si="49"/>
        <v>1.0352941176470589</v>
      </c>
      <c r="F182" s="115">
        <v>5.17</v>
      </c>
      <c r="G182" s="292">
        <v>5.17</v>
      </c>
      <c r="H182" s="224">
        <f t="shared" si="50"/>
        <v>0</v>
      </c>
      <c r="I182" s="292">
        <f t="shared" si="51"/>
        <v>0.99000000000000021</v>
      </c>
      <c r="J182" s="306">
        <f t="shared" si="52"/>
        <v>1.1914893617021276</v>
      </c>
      <c r="K182" s="121">
        <v>7.05</v>
      </c>
      <c r="L182" s="76">
        <f t="shared" si="53"/>
        <v>-0.88999999999999968</v>
      </c>
      <c r="M182" s="472">
        <f t="shared" si="54"/>
        <v>0.87375886524822699</v>
      </c>
      <c r="N182"/>
    </row>
    <row r="183" spans="1:14" ht="18" customHeight="1">
      <c r="A183" s="34" t="s">
        <v>55</v>
      </c>
      <c r="B183" s="97">
        <v>10.130000000000001</v>
      </c>
      <c r="C183" s="460">
        <v>10.28</v>
      </c>
      <c r="D183" s="461">
        <f t="shared" si="48"/>
        <v>-0.14999999999999858</v>
      </c>
      <c r="E183" s="462">
        <f t="shared" si="49"/>
        <v>0.98540856031128421</v>
      </c>
      <c r="F183" s="97">
        <v>14.01</v>
      </c>
      <c r="G183" s="293">
        <v>14.01</v>
      </c>
      <c r="H183" s="228">
        <f t="shared" si="50"/>
        <v>0</v>
      </c>
      <c r="I183" s="293">
        <f t="shared" si="51"/>
        <v>-3.879999999999999</v>
      </c>
      <c r="J183" s="311">
        <f t="shared" si="52"/>
        <v>0.723054960742327</v>
      </c>
      <c r="K183" s="122">
        <v>12.74</v>
      </c>
      <c r="L183" s="473">
        <f t="shared" si="53"/>
        <v>-2.6099999999999994</v>
      </c>
      <c r="M183" s="474">
        <f t="shared" si="54"/>
        <v>0.79513343799058089</v>
      </c>
    </row>
    <row r="184" spans="1:14" ht="18" customHeight="1">
      <c r="A184" s="118" t="s">
        <v>24</v>
      </c>
      <c r="B184" s="129">
        <v>147.97999999999999</v>
      </c>
      <c r="C184" s="451">
        <v>147.63999999999999</v>
      </c>
      <c r="D184" s="452">
        <f t="shared" si="48"/>
        <v>0.34000000000000341</v>
      </c>
      <c r="E184" s="453">
        <f t="shared" si="49"/>
        <v>1.0023028989433758</v>
      </c>
      <c r="F184" s="129">
        <v>139.62</v>
      </c>
      <c r="G184" s="291">
        <v>139.54</v>
      </c>
      <c r="H184" s="295">
        <f t="shared" si="50"/>
        <v>8.0000000000012506E-2</v>
      </c>
      <c r="I184" s="291">
        <f t="shared" si="51"/>
        <v>8.3599999999999852</v>
      </c>
      <c r="J184" s="299">
        <f t="shared" si="52"/>
        <v>1.0598768084801604</v>
      </c>
      <c r="K184" s="130">
        <v>113.11</v>
      </c>
      <c r="L184" s="468">
        <f t="shared" si="53"/>
        <v>34.86999999999999</v>
      </c>
      <c r="M184" s="469">
        <f t="shared" si="54"/>
        <v>1.3082839713553178</v>
      </c>
      <c r="N184" s="118"/>
    </row>
    <row r="185" spans="1:14" s="101" customFormat="1" ht="18" customHeight="1">
      <c r="A185" s="3" t="s">
        <v>25</v>
      </c>
      <c r="B185" s="115">
        <v>1.9</v>
      </c>
      <c r="C185" s="457">
        <v>1.9</v>
      </c>
      <c r="D185" s="458">
        <f t="shared" si="48"/>
        <v>0</v>
      </c>
      <c r="E185" s="459">
        <f t="shared" si="49"/>
        <v>1</v>
      </c>
      <c r="F185" s="115">
        <v>1.6</v>
      </c>
      <c r="G185" s="292">
        <v>1.6</v>
      </c>
      <c r="H185" s="224">
        <f t="shared" si="50"/>
        <v>0</v>
      </c>
      <c r="I185" s="292">
        <f t="shared" si="51"/>
        <v>0.29999999999999982</v>
      </c>
      <c r="J185" s="306">
        <f t="shared" si="52"/>
        <v>1.1874999999999998</v>
      </c>
      <c r="K185" s="121">
        <v>0.87</v>
      </c>
      <c r="L185" s="76">
        <f t="shared" si="53"/>
        <v>1.0299999999999998</v>
      </c>
      <c r="M185" s="472">
        <f t="shared" si="54"/>
        <v>2.1839080459770113</v>
      </c>
      <c r="N185"/>
    </row>
    <row r="186" spans="1:14" s="690" customFormat="1" ht="18" customHeight="1">
      <c r="A186" s="3" t="s">
        <v>26</v>
      </c>
      <c r="B186" s="115">
        <v>111.59</v>
      </c>
      <c r="C186" s="457">
        <v>111.59</v>
      </c>
      <c r="D186" s="458">
        <f t="shared" si="48"/>
        <v>0</v>
      </c>
      <c r="E186" s="459">
        <f t="shared" si="49"/>
        <v>1</v>
      </c>
      <c r="F186" s="115">
        <v>97.04</v>
      </c>
      <c r="G186" s="292">
        <v>97.04</v>
      </c>
      <c r="H186" s="224">
        <f t="shared" si="50"/>
        <v>0</v>
      </c>
      <c r="I186" s="292">
        <f t="shared" si="51"/>
        <v>14.549999999999997</v>
      </c>
      <c r="J186" s="306">
        <f t="shared" si="52"/>
        <v>1.1499381698268756</v>
      </c>
      <c r="K186" s="121">
        <v>76.11</v>
      </c>
      <c r="L186" s="76">
        <f t="shared" si="53"/>
        <v>35.480000000000004</v>
      </c>
      <c r="M186" s="472">
        <f t="shared" si="54"/>
        <v>1.4661673893049534</v>
      </c>
      <c r="N186"/>
    </row>
    <row r="187" spans="1:14" ht="18" customHeight="1">
      <c r="A187" s="654" t="s">
        <v>104</v>
      </c>
      <c r="B187" s="663">
        <f>B176-B186</f>
        <v>141.69999999999999</v>
      </c>
      <c r="C187" s="674">
        <v>140.54999999999998</v>
      </c>
      <c r="D187" s="664">
        <f t="shared" si="48"/>
        <v>1.1500000000000057</v>
      </c>
      <c r="E187" s="656">
        <f>B187/C187</f>
        <v>1.0081821415866241</v>
      </c>
      <c r="F187" s="663">
        <f>F176-F186</f>
        <v>143.44999999999999</v>
      </c>
      <c r="G187" s="666">
        <v>143.61000000000001</v>
      </c>
      <c r="H187" s="668">
        <f>F187-G187</f>
        <v>-0.16000000000002501</v>
      </c>
      <c r="I187" s="666">
        <f>B187-F187</f>
        <v>-1.75</v>
      </c>
      <c r="J187" s="659">
        <f>B187/F187</f>
        <v>0.98780062739630536</v>
      </c>
      <c r="K187" s="679">
        <f>K176-K186</f>
        <v>141.17000000000002</v>
      </c>
      <c r="L187" s="677">
        <f>K187</f>
        <v>141.17000000000002</v>
      </c>
      <c r="M187" s="661">
        <f>B187/K187</f>
        <v>1.0037543387405254</v>
      </c>
      <c r="N187" s="654"/>
    </row>
    <row r="188" spans="1:14" ht="18" customHeight="1">
      <c r="A188" s="671" t="s">
        <v>105</v>
      </c>
      <c r="B188" s="655">
        <f>B186/B176</f>
        <v>0.44056220142919184</v>
      </c>
      <c r="C188" s="678">
        <v>0.44257158721345286</v>
      </c>
      <c r="D188" s="656">
        <f t="shared" si="48"/>
        <v>-2.0093857842610197E-3</v>
      </c>
      <c r="E188" s="656">
        <f>B188/C188</f>
        <v>0.99545974969402662</v>
      </c>
      <c r="F188" s="655">
        <f>F186/F176</f>
        <v>0.40350950143457109</v>
      </c>
      <c r="G188" s="657">
        <v>0.40324122169125287</v>
      </c>
      <c r="H188" s="658">
        <f>F188-G188</f>
        <v>2.6827974331822269E-4</v>
      </c>
      <c r="I188" s="657">
        <f>B188-F188</f>
        <v>3.7052699994620741E-2</v>
      </c>
      <c r="J188" s="659">
        <f>B188/F188</f>
        <v>1.0918260904957373</v>
      </c>
      <c r="K188" s="680">
        <f>K186/K176</f>
        <v>0.35028534609720174</v>
      </c>
      <c r="L188" s="660">
        <f>K188</f>
        <v>0.35028534609720174</v>
      </c>
      <c r="M188" s="661">
        <f>B188/K188</f>
        <v>1.2577237567538406</v>
      </c>
      <c r="N188" s="671"/>
    </row>
    <row r="189" spans="1:14" ht="18" customHeight="1">
      <c r="A189" s="3" t="s">
        <v>27</v>
      </c>
      <c r="B189" s="115">
        <v>11.55</v>
      </c>
      <c r="C189" s="457">
        <v>11.55</v>
      </c>
      <c r="D189" s="458">
        <f t="shared" si="48"/>
        <v>0</v>
      </c>
      <c r="E189" s="459">
        <f t="shared" si="49"/>
        <v>1</v>
      </c>
      <c r="F189" s="115">
        <v>13.72</v>
      </c>
      <c r="G189" s="292">
        <v>13.72</v>
      </c>
      <c r="H189" s="224">
        <f t="shared" si="50"/>
        <v>0</v>
      </c>
      <c r="I189" s="292">
        <f t="shared" si="51"/>
        <v>-2.17</v>
      </c>
      <c r="J189" s="306">
        <f t="shared" si="52"/>
        <v>0.84183673469387754</v>
      </c>
      <c r="K189" s="121">
        <v>13.64</v>
      </c>
      <c r="L189" s="76">
        <f t="shared" si="53"/>
        <v>-2.09</v>
      </c>
      <c r="M189" s="472">
        <f t="shared" si="54"/>
        <v>0.84677419354838712</v>
      </c>
    </row>
    <row r="190" spans="1:14" ht="18" customHeight="1">
      <c r="A190" s="3" t="s">
        <v>28</v>
      </c>
      <c r="B190" s="115">
        <v>13.21</v>
      </c>
      <c r="C190" s="457">
        <v>12.98</v>
      </c>
      <c r="D190" s="458">
        <f t="shared" si="48"/>
        <v>0.23000000000000043</v>
      </c>
      <c r="E190" s="459">
        <f t="shared" si="49"/>
        <v>1.0177195685670262</v>
      </c>
      <c r="F190" s="115">
        <v>16.54</v>
      </c>
      <c r="G190" s="292">
        <v>16.47</v>
      </c>
      <c r="H190" s="224">
        <f t="shared" si="50"/>
        <v>7.0000000000000284E-2</v>
      </c>
      <c r="I190" s="292">
        <f t="shared" si="51"/>
        <v>-3.3299999999999983</v>
      </c>
      <c r="J190" s="306">
        <f t="shared" si="52"/>
        <v>0.7986698911729142</v>
      </c>
      <c r="K190" s="121">
        <v>13.2</v>
      </c>
      <c r="L190" s="76">
        <f t="shared" si="53"/>
        <v>1.0000000000001563E-2</v>
      </c>
      <c r="M190" s="472">
        <f t="shared" si="54"/>
        <v>1.000757575757576</v>
      </c>
    </row>
    <row r="191" spans="1:14" ht="18" customHeight="1">
      <c r="A191" s="3" t="s">
        <v>29</v>
      </c>
      <c r="B191" s="115">
        <v>3.75</v>
      </c>
      <c r="C191" s="457">
        <v>3.75</v>
      </c>
      <c r="D191" s="458">
        <f t="shared" si="48"/>
        <v>0</v>
      </c>
      <c r="E191" s="459">
        <f t="shared" si="49"/>
        <v>1</v>
      </c>
      <c r="F191" s="115">
        <v>3.83</v>
      </c>
      <c r="G191" s="292">
        <v>3.83</v>
      </c>
      <c r="H191" s="224">
        <f t="shared" si="50"/>
        <v>0</v>
      </c>
      <c r="I191" s="292">
        <f t="shared" si="51"/>
        <v>-8.0000000000000071E-2</v>
      </c>
      <c r="J191" s="306">
        <f t="shared" si="52"/>
        <v>0.97911227154046998</v>
      </c>
      <c r="K191" s="121">
        <v>3.72</v>
      </c>
      <c r="L191" s="76">
        <f t="shared" si="53"/>
        <v>2.9999999999999805E-2</v>
      </c>
      <c r="M191" s="472">
        <f t="shared" si="54"/>
        <v>1.0080645161290323</v>
      </c>
    </row>
    <row r="192" spans="1:14" s="118" customFormat="1" ht="18" customHeight="1">
      <c r="A192" s="114" t="s">
        <v>30</v>
      </c>
      <c r="B192" s="115">
        <v>4.45</v>
      </c>
      <c r="C192" s="457">
        <v>4.34</v>
      </c>
      <c r="D192" s="458">
        <f t="shared" si="48"/>
        <v>0.11000000000000032</v>
      </c>
      <c r="E192" s="459">
        <f t="shared" si="49"/>
        <v>1.0253456221198158</v>
      </c>
      <c r="F192" s="115">
        <v>5.09</v>
      </c>
      <c r="G192" s="292">
        <v>5.08</v>
      </c>
      <c r="H192" s="224">
        <f t="shared" si="50"/>
        <v>9.9999999999997868E-3</v>
      </c>
      <c r="I192" s="292">
        <f t="shared" si="51"/>
        <v>-0.63999999999999968</v>
      </c>
      <c r="J192" s="317">
        <f t="shared" si="52"/>
        <v>0.87426326129666021</v>
      </c>
      <c r="K192" s="121">
        <v>3.82</v>
      </c>
      <c r="L192" s="76">
        <f t="shared" si="53"/>
        <v>0.63000000000000034</v>
      </c>
      <c r="M192" s="472">
        <f t="shared" si="54"/>
        <v>1.1649214659685865</v>
      </c>
      <c r="N192"/>
    </row>
    <row r="193" spans="1:14" s="119" customFormat="1" ht="18" customHeight="1">
      <c r="A193" s="34" t="s">
        <v>31</v>
      </c>
      <c r="B193" s="97">
        <v>11</v>
      </c>
      <c r="C193" s="460">
        <v>11</v>
      </c>
      <c r="D193" s="461">
        <f t="shared" si="48"/>
        <v>0</v>
      </c>
      <c r="E193" s="462">
        <f t="shared" si="49"/>
        <v>1</v>
      </c>
      <c r="F193" s="97">
        <v>14.54</v>
      </c>
      <c r="G193" s="293">
        <v>14.54</v>
      </c>
      <c r="H193" s="228">
        <f t="shared" si="50"/>
        <v>0</v>
      </c>
      <c r="I193" s="293">
        <f t="shared" si="51"/>
        <v>-3.5399999999999991</v>
      </c>
      <c r="J193" s="311">
        <f t="shared" si="52"/>
        <v>0.75653370013755161</v>
      </c>
      <c r="K193" s="122">
        <v>17.22</v>
      </c>
      <c r="L193" s="473">
        <f t="shared" si="53"/>
        <v>-6.2199999999999989</v>
      </c>
      <c r="M193" s="474">
        <f t="shared" si="54"/>
        <v>0.63879210220673643</v>
      </c>
      <c r="N193"/>
    </row>
    <row r="194" spans="1:14" s="119" customFormat="1" ht="18" customHeight="1">
      <c r="A194" s="118" t="s">
        <v>32</v>
      </c>
      <c r="B194" s="129">
        <v>22.11</v>
      </c>
      <c r="C194" s="451">
        <v>21.8</v>
      </c>
      <c r="D194" s="452">
        <f t="shared" si="48"/>
        <v>0.30999999999999872</v>
      </c>
      <c r="E194" s="453">
        <f t="shared" si="49"/>
        <v>1.0142201834862385</v>
      </c>
      <c r="F194" s="129">
        <v>16.62</v>
      </c>
      <c r="G194" s="291">
        <v>16.41</v>
      </c>
      <c r="H194" s="295">
        <f t="shared" si="50"/>
        <v>0.21000000000000085</v>
      </c>
      <c r="I194" s="291">
        <f t="shared" si="51"/>
        <v>5.4899999999999984</v>
      </c>
      <c r="J194" s="299">
        <f t="shared" si="52"/>
        <v>1.3303249097472922</v>
      </c>
      <c r="K194" s="130">
        <v>20.67</v>
      </c>
      <c r="L194" s="468">
        <f t="shared" si="53"/>
        <v>1.4399999999999977</v>
      </c>
      <c r="M194" s="469">
        <f t="shared" si="54"/>
        <v>1.0696661828737299</v>
      </c>
      <c r="N194" s="118"/>
    </row>
    <row r="195" spans="1:14" s="118" customFormat="1" ht="18" customHeight="1">
      <c r="A195" s="3" t="s">
        <v>33</v>
      </c>
      <c r="B195" s="115">
        <v>10.6</v>
      </c>
      <c r="C195" s="457">
        <v>10.1</v>
      </c>
      <c r="D195" s="458">
        <f t="shared" si="48"/>
        <v>0.5</v>
      </c>
      <c r="E195" s="459">
        <f t="shared" si="49"/>
        <v>1.0495049504950495</v>
      </c>
      <c r="F195" s="115">
        <v>5.6</v>
      </c>
      <c r="G195" s="292">
        <v>5.6</v>
      </c>
      <c r="H195" s="224">
        <f t="shared" si="50"/>
        <v>0</v>
      </c>
      <c r="I195" s="292">
        <f t="shared" si="51"/>
        <v>5</v>
      </c>
      <c r="J195" s="306">
        <f t="shared" si="52"/>
        <v>1.892857142857143</v>
      </c>
      <c r="K195" s="121">
        <v>6.29</v>
      </c>
      <c r="L195" s="76">
        <f t="shared" si="53"/>
        <v>4.3099999999999996</v>
      </c>
      <c r="M195" s="472">
        <f t="shared" si="54"/>
        <v>1.685214626391097</v>
      </c>
      <c r="N195"/>
    </row>
    <row r="196" spans="1:14" ht="18" customHeight="1">
      <c r="A196" s="3" t="s">
        <v>34</v>
      </c>
      <c r="B196" s="115">
        <v>3.62</v>
      </c>
      <c r="C196" s="457">
        <v>3.62</v>
      </c>
      <c r="D196" s="458">
        <f t="shared" si="48"/>
        <v>0</v>
      </c>
      <c r="E196" s="459">
        <f t="shared" si="49"/>
        <v>1</v>
      </c>
      <c r="F196" s="115">
        <v>2.56</v>
      </c>
      <c r="G196" s="292">
        <v>2.56</v>
      </c>
      <c r="H196" s="224">
        <f t="shared" si="50"/>
        <v>0</v>
      </c>
      <c r="I196" s="292">
        <f t="shared" si="51"/>
        <v>1.06</v>
      </c>
      <c r="J196" s="306">
        <f t="shared" si="52"/>
        <v>1.4140625</v>
      </c>
      <c r="K196" s="121">
        <v>3.25</v>
      </c>
      <c r="L196" s="76">
        <f t="shared" si="53"/>
        <v>0.37000000000000011</v>
      </c>
      <c r="M196" s="472">
        <f t="shared" si="54"/>
        <v>1.1138461538461539</v>
      </c>
    </row>
    <row r="197" spans="1:14" ht="18" customHeight="1">
      <c r="A197" s="114" t="s">
        <v>35</v>
      </c>
      <c r="B197" s="115">
        <v>2.77</v>
      </c>
      <c r="C197" s="457">
        <v>2.97</v>
      </c>
      <c r="D197" s="458">
        <f t="shared" si="48"/>
        <v>-0.20000000000000018</v>
      </c>
      <c r="E197" s="459">
        <f t="shared" si="49"/>
        <v>0.93265993265993263</v>
      </c>
      <c r="F197" s="115">
        <v>3.25</v>
      </c>
      <c r="G197" s="292">
        <v>3.25</v>
      </c>
      <c r="H197" s="224">
        <f t="shared" si="50"/>
        <v>0</v>
      </c>
      <c r="I197" s="292">
        <f t="shared" si="51"/>
        <v>-0.48</v>
      </c>
      <c r="J197" s="317">
        <f t="shared" si="52"/>
        <v>0.85230769230769232</v>
      </c>
      <c r="K197" s="121">
        <v>5.68</v>
      </c>
      <c r="L197" s="76">
        <f t="shared" si="53"/>
        <v>-2.9099999999999997</v>
      </c>
      <c r="M197" s="472">
        <f t="shared" si="54"/>
        <v>0.48767605633802819</v>
      </c>
      <c r="N197" s="101"/>
    </row>
    <row r="198" spans="1:14" ht="18" customHeight="1">
      <c r="A198" s="682" t="s">
        <v>100</v>
      </c>
      <c r="B198" s="691">
        <f>B194-B195-B196-B197</f>
        <v>5.1199999999999992</v>
      </c>
      <c r="C198" s="692">
        <v>5.1100000000000012</v>
      </c>
      <c r="D198" s="693">
        <f t="shared" si="48"/>
        <v>9.9999999999980105E-3</v>
      </c>
      <c r="E198" s="685">
        <f t="shared" si="49"/>
        <v>1.0019569471624261</v>
      </c>
      <c r="F198" s="691">
        <f>F194-F195-F196-F197</f>
        <v>5.2100000000000009</v>
      </c>
      <c r="G198" s="694">
        <v>5</v>
      </c>
      <c r="H198" s="695">
        <f t="shared" si="50"/>
        <v>0.21000000000000085</v>
      </c>
      <c r="I198" s="694">
        <f t="shared" si="51"/>
        <v>-9.0000000000001634E-2</v>
      </c>
      <c r="J198" s="687">
        <f t="shared" si="52"/>
        <v>0.98272552783109379</v>
      </c>
      <c r="K198" s="691">
        <f>K194-K195-K196-K197</f>
        <v>5.4500000000000028</v>
      </c>
      <c r="L198" s="696">
        <f t="shared" si="53"/>
        <v>-0.33000000000000362</v>
      </c>
      <c r="M198" s="689">
        <f t="shared" si="54"/>
        <v>0.93944954128440306</v>
      </c>
      <c r="N198" s="690"/>
    </row>
    <row r="199" spans="1:14" ht="18" customHeight="1"/>
    <row r="200" spans="1:14" s="118" customFormat="1" ht="18" customHeight="1">
      <c r="A200" s="2" t="s">
        <v>370</v>
      </c>
      <c r="B200"/>
      <c r="C200"/>
      <c r="D200"/>
      <c r="E200" s="346"/>
      <c r="F200"/>
      <c r="G200"/>
      <c r="H200"/>
      <c r="I200"/>
      <c r="J200" s="346"/>
      <c r="K200"/>
      <c r="L200"/>
      <c r="M200" s="346"/>
      <c r="N200"/>
    </row>
    <row r="201" spans="1:14" ht="18" customHeight="1">
      <c r="A201" s="21"/>
      <c r="B201" s="21"/>
      <c r="C201" s="21"/>
      <c r="D201" s="21"/>
      <c r="E201" s="347"/>
      <c r="F201" s="21"/>
      <c r="G201" s="21"/>
      <c r="H201" s="21"/>
      <c r="I201" s="21"/>
      <c r="J201" s="347"/>
      <c r="K201" s="21"/>
      <c r="L201" s="21"/>
      <c r="M201" s="347"/>
    </row>
    <row r="202" spans="1:14" ht="60" customHeight="1">
      <c r="A202" s="134" t="s">
        <v>74</v>
      </c>
      <c r="B202" s="375" t="s">
        <v>387</v>
      </c>
      <c r="C202" s="446" t="s">
        <v>424</v>
      </c>
      <c r="D202" s="447" t="s">
        <v>425</v>
      </c>
      <c r="E202" s="735" t="s">
        <v>426</v>
      </c>
      <c r="F202" s="375" t="s">
        <v>388</v>
      </c>
      <c r="G202" s="136" t="s">
        <v>427</v>
      </c>
      <c r="H202" s="294" t="s">
        <v>428</v>
      </c>
      <c r="I202" s="443" t="s">
        <v>371</v>
      </c>
      <c r="J202" s="348" t="s">
        <v>372</v>
      </c>
      <c r="K202" s="375" t="s">
        <v>291</v>
      </c>
      <c r="L202" s="463" t="s">
        <v>292</v>
      </c>
      <c r="M202" s="739" t="s">
        <v>293</v>
      </c>
    </row>
    <row r="203" spans="1:14" s="654" customFormat="1" ht="18" customHeight="1">
      <c r="A203" s="10"/>
      <c r="B203" s="376" t="s">
        <v>1</v>
      </c>
      <c r="C203" s="20" t="s">
        <v>1</v>
      </c>
      <c r="D203" s="449" t="s">
        <v>1</v>
      </c>
      <c r="E203" s="736" t="s">
        <v>1</v>
      </c>
      <c r="F203" s="378" t="s">
        <v>1</v>
      </c>
      <c r="G203" s="27" t="s">
        <v>1</v>
      </c>
      <c r="H203" s="6"/>
      <c r="I203" s="27" t="s">
        <v>1</v>
      </c>
      <c r="J203" s="349" t="s">
        <v>1</v>
      </c>
      <c r="K203" s="376" t="s">
        <v>1</v>
      </c>
      <c r="L203" s="16" t="s">
        <v>1</v>
      </c>
      <c r="M203" s="740" t="s">
        <v>1</v>
      </c>
      <c r="N203"/>
    </row>
    <row r="204" spans="1:14" ht="18" customHeight="1">
      <c r="A204" s="118" t="s">
        <v>17</v>
      </c>
      <c r="B204" s="518">
        <f>B176/B120</f>
        <v>0.34233467137006851</v>
      </c>
      <c r="C204" s="453">
        <f>C176/C120</f>
        <v>0.34083566513916486</v>
      </c>
      <c r="D204" s="453">
        <f>B204-C204</f>
        <v>1.4990062309036545E-3</v>
      </c>
      <c r="E204" s="453">
        <f>B204/C204</f>
        <v>1.0043980322020925</v>
      </c>
      <c r="F204" s="518">
        <f>F176/F120</f>
        <v>0.33762933636580611</v>
      </c>
      <c r="G204" s="313">
        <f>G176/G120</f>
        <v>0.33796783933712521</v>
      </c>
      <c r="H204" s="333">
        <f>F204-G204</f>
        <v>-3.3850297131909901E-4</v>
      </c>
      <c r="I204" s="359">
        <f>B204-F204</f>
        <v>4.7053350042624009E-3</v>
      </c>
      <c r="J204" s="126">
        <f>B204/F204</f>
        <v>1.013936392657433</v>
      </c>
      <c r="K204" s="521">
        <f>K176/K120</f>
        <v>0.30787542154334457</v>
      </c>
      <c r="L204" s="514">
        <f>B204-K204</f>
        <v>3.4459249826723937E-2</v>
      </c>
      <c r="M204" s="469">
        <f>B204/K204</f>
        <v>1.1119259525621876</v>
      </c>
      <c r="N204" s="119"/>
    </row>
    <row r="205" spans="1:14" ht="18" customHeight="1">
      <c r="A205" s="118" t="s">
        <v>18</v>
      </c>
      <c r="B205" s="519">
        <f t="shared" ref="B205:C214" si="55">B177/(B121+B37)</f>
        <v>0.53345448537915086</v>
      </c>
      <c r="C205" s="453">
        <f t="shared" si="55"/>
        <v>0.50437601296596435</v>
      </c>
      <c r="D205" s="453">
        <f t="shared" ref="D205:D225" si="56">B205-C205</f>
        <v>2.9078472413186507E-2</v>
      </c>
      <c r="E205" s="453">
        <f t="shared" ref="E205:E225" si="57">B205/C205</f>
        <v>1.0576523697909257</v>
      </c>
      <c r="F205" s="519">
        <f t="shared" ref="F205:G214" si="58">F177/(F121+F37)</f>
        <v>0.49990585577104124</v>
      </c>
      <c r="G205" s="314">
        <f t="shared" si="58"/>
        <v>0.49990585577104124</v>
      </c>
      <c r="H205" s="315">
        <f t="shared" ref="H205:H225" si="59">F205-G205</f>
        <v>0</v>
      </c>
      <c r="I205" s="359">
        <f t="shared" ref="I205:I225" si="60">B205-F205</f>
        <v>3.3548629608109615E-2</v>
      </c>
      <c r="J205" s="126">
        <f t="shared" ref="J205:J225" si="61">B205/F205</f>
        <v>1.0671098952349041</v>
      </c>
      <c r="K205" s="521">
        <f t="shared" ref="K205:K214" si="62">K177/(K121+K37)</f>
        <v>0.37338195077484054</v>
      </c>
      <c r="L205" s="514">
        <f t="shared" ref="L205:L224" si="63">B205-K205</f>
        <v>0.16007253460431031</v>
      </c>
      <c r="M205" s="469">
        <f t="shared" ref="M205:M225" si="64">B205/K205</f>
        <v>1.428709888820626</v>
      </c>
      <c r="N205" s="119"/>
    </row>
    <row r="206" spans="1:14" ht="18" customHeight="1">
      <c r="A206" s="437" t="s">
        <v>19</v>
      </c>
      <c r="B206" s="520">
        <f t="shared" si="55"/>
        <v>0.25775300031490189</v>
      </c>
      <c r="C206" s="456">
        <f t="shared" si="55"/>
        <v>0.25853013767531086</v>
      </c>
      <c r="D206" s="456">
        <f t="shared" si="56"/>
        <v>-7.7713736040896375E-4</v>
      </c>
      <c r="E206" s="456">
        <f t="shared" si="57"/>
        <v>0.99699401637504648</v>
      </c>
      <c r="F206" s="520">
        <f t="shared" si="58"/>
        <v>0.25714869526545425</v>
      </c>
      <c r="G206" s="499">
        <f t="shared" si="58"/>
        <v>0.25749612114068532</v>
      </c>
      <c r="H206" s="494">
        <f t="shared" si="59"/>
        <v>-3.4742587523106661E-4</v>
      </c>
      <c r="I206" s="511">
        <f t="shared" si="60"/>
        <v>6.0430504944763985E-4</v>
      </c>
      <c r="J206" s="441">
        <f t="shared" si="61"/>
        <v>1.0023500218378469</v>
      </c>
      <c r="K206" s="522">
        <f t="shared" si="62"/>
        <v>0.24138353980130017</v>
      </c>
      <c r="L206" s="515">
        <f t="shared" si="63"/>
        <v>1.6369460513601719E-2</v>
      </c>
      <c r="M206" s="471">
        <f t="shared" si="64"/>
        <v>1.067815148154164</v>
      </c>
      <c r="N206" s="119"/>
    </row>
    <row r="207" spans="1:14" ht="18" customHeight="1">
      <c r="A207" s="118" t="s">
        <v>20</v>
      </c>
      <c r="B207" s="519">
        <f t="shared" si="55"/>
        <v>0.1014747492068936</v>
      </c>
      <c r="C207" s="453">
        <f t="shared" si="55"/>
        <v>0.10558095402397999</v>
      </c>
      <c r="D207" s="453">
        <f t="shared" si="56"/>
        <v>-4.1062048170863868E-3</v>
      </c>
      <c r="E207" s="453">
        <f t="shared" si="57"/>
        <v>0.96110847022509605</v>
      </c>
      <c r="F207" s="519">
        <f t="shared" si="58"/>
        <v>0.10990276356192424</v>
      </c>
      <c r="G207" s="314">
        <f t="shared" si="58"/>
        <v>0.11149052415912583</v>
      </c>
      <c r="H207" s="315">
        <f t="shared" si="59"/>
        <v>-1.5877605972015874E-3</v>
      </c>
      <c r="I207" s="359">
        <f t="shared" si="60"/>
        <v>-8.4280143550306413E-3</v>
      </c>
      <c r="J207" s="126">
        <f t="shared" si="61"/>
        <v>0.9233138996520146</v>
      </c>
      <c r="K207" s="521">
        <f t="shared" si="62"/>
        <v>0.12793391319550679</v>
      </c>
      <c r="L207" s="514">
        <f t="shared" si="63"/>
        <v>-2.6459163988613185E-2</v>
      </c>
      <c r="M207" s="469">
        <f t="shared" si="64"/>
        <v>0.79318100003570857</v>
      </c>
      <c r="N207" s="118"/>
    </row>
    <row r="208" spans="1:14" ht="18" customHeight="1">
      <c r="A208" s="3" t="s">
        <v>21</v>
      </c>
      <c r="B208" s="557">
        <f t="shared" si="55"/>
        <v>4.8322147651006717E-2</v>
      </c>
      <c r="C208" s="459">
        <f t="shared" si="55"/>
        <v>6.363636363636363E-2</v>
      </c>
      <c r="D208" s="459">
        <f t="shared" si="56"/>
        <v>-1.5314215985356913E-2</v>
      </c>
      <c r="E208" s="459">
        <f t="shared" si="57"/>
        <v>0.75934803451581989</v>
      </c>
      <c r="F208" s="557">
        <f t="shared" si="58"/>
        <v>0.04</v>
      </c>
      <c r="G208" s="316">
        <f t="shared" si="58"/>
        <v>5.2941176470588235E-2</v>
      </c>
      <c r="H208" s="317">
        <f t="shared" si="59"/>
        <v>-1.2941176470588234E-2</v>
      </c>
      <c r="I208" s="512">
        <f t="shared" si="60"/>
        <v>8.3221476510067158E-3</v>
      </c>
      <c r="J208" s="7">
        <f t="shared" si="61"/>
        <v>1.2080536912751678</v>
      </c>
      <c r="K208" s="523">
        <f t="shared" si="62"/>
        <v>0.4120171673819743</v>
      </c>
      <c r="L208" s="516">
        <f t="shared" si="63"/>
        <v>-0.36369501973096757</v>
      </c>
      <c r="M208" s="472">
        <f t="shared" si="64"/>
        <v>0.11728187919463087</v>
      </c>
    </row>
    <row r="209" spans="1:14" s="118" customFormat="1" ht="18" customHeight="1">
      <c r="A209" s="3" t="s">
        <v>22</v>
      </c>
      <c r="B209" s="557">
        <f t="shared" si="55"/>
        <v>0.20517560073937152</v>
      </c>
      <c r="C209" s="459">
        <f t="shared" si="55"/>
        <v>0.22934918648310387</v>
      </c>
      <c r="D209" s="459">
        <f t="shared" si="56"/>
        <v>-2.4173585743732351E-2</v>
      </c>
      <c r="E209" s="459">
        <f t="shared" si="57"/>
        <v>0.89459920868080678</v>
      </c>
      <c r="F209" s="557">
        <f t="shared" si="58"/>
        <v>0.25567451820128478</v>
      </c>
      <c r="G209" s="316">
        <f t="shared" si="58"/>
        <v>0.26295503211991433</v>
      </c>
      <c r="H209" s="317">
        <f t="shared" si="59"/>
        <v>-7.2805139186295498E-3</v>
      </c>
      <c r="I209" s="512">
        <f t="shared" si="60"/>
        <v>-5.0498917461913262E-2</v>
      </c>
      <c r="J209" s="7">
        <f t="shared" si="61"/>
        <v>0.80248748362886524</v>
      </c>
      <c r="K209" s="523">
        <f t="shared" si="62"/>
        <v>0.19630096679277007</v>
      </c>
      <c r="L209" s="516">
        <f t="shared" si="63"/>
        <v>8.8746339466014568E-3</v>
      </c>
      <c r="M209" s="472">
        <f t="shared" si="64"/>
        <v>1.0452093236808671</v>
      </c>
      <c r="N209"/>
    </row>
    <row r="210" spans="1:14" ht="18" customHeight="1">
      <c r="A210" s="3" t="s">
        <v>23</v>
      </c>
      <c r="B210" s="557">
        <f t="shared" si="55"/>
        <v>0.19743589743589746</v>
      </c>
      <c r="C210" s="459">
        <f t="shared" si="55"/>
        <v>0.18949044585987262</v>
      </c>
      <c r="D210" s="459">
        <f t="shared" si="56"/>
        <v>7.9454515760248312E-3</v>
      </c>
      <c r="E210" s="459">
        <f t="shared" si="57"/>
        <v>1.0419306184012067</v>
      </c>
      <c r="F210" s="557">
        <f t="shared" si="58"/>
        <v>0.17256341789052068</v>
      </c>
      <c r="G210" s="316">
        <f t="shared" si="58"/>
        <v>0.17256341789052068</v>
      </c>
      <c r="H210" s="317">
        <f t="shared" si="59"/>
        <v>0</v>
      </c>
      <c r="I210" s="512">
        <f t="shared" si="60"/>
        <v>2.4872479545376774E-2</v>
      </c>
      <c r="J210" s="7">
        <f t="shared" si="61"/>
        <v>1.1441352973267869</v>
      </c>
      <c r="K210" s="523">
        <f t="shared" si="62"/>
        <v>0.21196632591701745</v>
      </c>
      <c r="L210" s="516">
        <f t="shared" si="63"/>
        <v>-1.4530428481119989E-2</v>
      </c>
      <c r="M210" s="472">
        <f t="shared" si="64"/>
        <v>0.93144935442807786</v>
      </c>
    </row>
    <row r="211" spans="1:14" ht="18" customHeight="1">
      <c r="A211" s="34" t="s">
        <v>55</v>
      </c>
      <c r="B211" s="558">
        <f t="shared" si="55"/>
        <v>6.5481577246283132E-2</v>
      </c>
      <c r="C211" s="462">
        <f t="shared" si="55"/>
        <v>6.6666666666666666E-2</v>
      </c>
      <c r="D211" s="462">
        <f t="shared" si="56"/>
        <v>-1.1850894203835338E-3</v>
      </c>
      <c r="E211" s="462">
        <f t="shared" si="57"/>
        <v>0.98222365869424699</v>
      </c>
      <c r="F211" s="558">
        <f t="shared" si="58"/>
        <v>8.4570807678377394E-2</v>
      </c>
      <c r="G211" s="318">
        <f t="shared" si="58"/>
        <v>8.4570807678377394E-2</v>
      </c>
      <c r="H211" s="311">
        <f t="shared" si="59"/>
        <v>0</v>
      </c>
      <c r="I211" s="513">
        <f t="shared" si="60"/>
        <v>-1.9089230432094262E-2</v>
      </c>
      <c r="J211" s="22">
        <f t="shared" si="61"/>
        <v>0.77428109112200316</v>
      </c>
      <c r="K211" s="524">
        <f t="shared" si="62"/>
        <v>7.9575265459088065E-2</v>
      </c>
      <c r="L211" s="517">
        <f t="shared" si="63"/>
        <v>-1.4093688212804933E-2</v>
      </c>
      <c r="M211" s="474">
        <f t="shared" si="64"/>
        <v>0.82288858062244352</v>
      </c>
    </row>
    <row r="212" spans="1:14" s="101" customFormat="1" ht="18" customHeight="1">
      <c r="A212" s="118" t="s">
        <v>24</v>
      </c>
      <c r="B212" s="519">
        <f t="shared" si="55"/>
        <v>0.52912360996889196</v>
      </c>
      <c r="C212" s="453">
        <f t="shared" si="55"/>
        <v>0.52836130694628347</v>
      </c>
      <c r="D212" s="453">
        <f t="shared" si="56"/>
        <v>7.6230302260849037E-4</v>
      </c>
      <c r="E212" s="453">
        <f t="shared" si="57"/>
        <v>1.0014427684476259</v>
      </c>
      <c r="F212" s="519">
        <f t="shared" si="58"/>
        <v>0.51701536752453248</v>
      </c>
      <c r="G212" s="314">
        <f t="shared" si="58"/>
        <v>0.51677653507147614</v>
      </c>
      <c r="H212" s="315">
        <f t="shared" si="59"/>
        <v>2.3883245305633682E-4</v>
      </c>
      <c r="I212" s="359">
        <f t="shared" si="60"/>
        <v>1.2108242444359485E-2</v>
      </c>
      <c r="J212" s="126">
        <f t="shared" si="61"/>
        <v>1.023419502020479</v>
      </c>
      <c r="K212" s="521">
        <f t="shared" si="62"/>
        <v>0.4189104107255287</v>
      </c>
      <c r="L212" s="514">
        <f t="shared" si="63"/>
        <v>0.11021319924336326</v>
      </c>
      <c r="M212" s="469">
        <f t="shared" si="64"/>
        <v>1.2630949158138141</v>
      </c>
      <c r="N212" s="118"/>
    </row>
    <row r="213" spans="1:14" s="690" customFormat="1" ht="18" customHeight="1">
      <c r="A213" s="3" t="s">
        <v>25</v>
      </c>
      <c r="B213" s="557">
        <f t="shared" si="55"/>
        <v>0.14503816793893129</v>
      </c>
      <c r="C213" s="459">
        <f t="shared" si="55"/>
        <v>0.14728682170542634</v>
      </c>
      <c r="D213" s="459">
        <f t="shared" si="56"/>
        <v>-2.2486537664950512E-3</v>
      </c>
      <c r="E213" s="459">
        <f t="shared" si="57"/>
        <v>0.984732824427481</v>
      </c>
      <c r="F213" s="557">
        <f t="shared" si="58"/>
        <v>0.13840830449826991</v>
      </c>
      <c r="G213" s="316">
        <f t="shared" si="58"/>
        <v>0.13840830449826991</v>
      </c>
      <c r="H213" s="317">
        <f t="shared" si="59"/>
        <v>0</v>
      </c>
      <c r="I213" s="512">
        <f t="shared" si="60"/>
        <v>6.6298634406613821E-3</v>
      </c>
      <c r="J213" s="7">
        <f t="shared" si="61"/>
        <v>1.0479007633587785</v>
      </c>
      <c r="K213" s="523">
        <f t="shared" si="62"/>
        <v>7.0217917675544805E-2</v>
      </c>
      <c r="L213" s="516">
        <f t="shared" si="63"/>
        <v>7.4820250263386484E-2</v>
      </c>
      <c r="M213" s="472">
        <f t="shared" si="64"/>
        <v>2.0655435640958144</v>
      </c>
      <c r="N213"/>
    </row>
    <row r="214" spans="1:14" ht="18" customHeight="1">
      <c r="A214" s="3" t="s">
        <v>26</v>
      </c>
      <c r="B214" s="557">
        <f t="shared" si="55"/>
        <v>0.9472835314091681</v>
      </c>
      <c r="C214" s="459">
        <f t="shared" si="55"/>
        <v>0.9472835314091681</v>
      </c>
      <c r="D214" s="459">
        <f t="shared" si="56"/>
        <v>0</v>
      </c>
      <c r="E214" s="459">
        <f t="shared" si="57"/>
        <v>1</v>
      </c>
      <c r="F214" s="557">
        <f t="shared" si="58"/>
        <v>0.8608178834383039</v>
      </c>
      <c r="G214" s="316">
        <f t="shared" si="58"/>
        <v>0.8608178834383039</v>
      </c>
      <c r="H214" s="317">
        <f t="shared" si="59"/>
        <v>0</v>
      </c>
      <c r="I214" s="512">
        <f t="shared" si="60"/>
        <v>8.6465647970864201E-2</v>
      </c>
      <c r="J214" s="7">
        <f t="shared" si="61"/>
        <v>1.1004459243173488</v>
      </c>
      <c r="K214" s="523">
        <f t="shared" si="62"/>
        <v>0.648849104859335</v>
      </c>
      <c r="L214" s="516">
        <f t="shared" si="63"/>
        <v>0.2984344265498331</v>
      </c>
      <c r="M214" s="472">
        <f t="shared" si="64"/>
        <v>1.4599442679581582</v>
      </c>
    </row>
    <row r="215" spans="1:14" ht="18" customHeight="1">
      <c r="A215" s="654" t="s">
        <v>103</v>
      </c>
      <c r="B215" s="655">
        <f>(B176-B186)/(B120-B130)</f>
        <v>0.22748799948626561</v>
      </c>
      <c r="C215" s="656">
        <f>(C176-C186)/(C120-C130)</f>
        <v>0.22568524495399583</v>
      </c>
      <c r="D215" s="656">
        <f t="shared" si="56"/>
        <v>1.8027545322697736E-3</v>
      </c>
      <c r="E215" s="656">
        <f>B215/C215</f>
        <v>1.0079879149061661</v>
      </c>
      <c r="F215" s="655">
        <f>(F176-F186)/(F120-F130)</f>
        <v>0.23896783221442969</v>
      </c>
      <c r="G215" s="657">
        <f>(G176-G186)/(G120-G130)</f>
        <v>0.23933005582868097</v>
      </c>
      <c r="H215" s="658">
        <f>F215-G215</f>
        <v>-3.6222361425128358E-4</v>
      </c>
      <c r="I215" s="657">
        <f t="shared" si="60"/>
        <v>-1.147983272816408E-2</v>
      </c>
      <c r="J215" s="659">
        <f t="shared" si="61"/>
        <v>0.95196076132178731</v>
      </c>
      <c r="K215" s="655">
        <f>(K176-K186)/(K120-K130)</f>
        <v>0.23957979770551899</v>
      </c>
      <c r="L215" s="660">
        <f>B215-K215</f>
        <v>-1.209179821925338E-2</v>
      </c>
      <c r="M215" s="661">
        <f>B215/K215</f>
        <v>0.94952914087474061</v>
      </c>
      <c r="N215" s="654"/>
    </row>
    <row r="216" spans="1:14" ht="18" customHeight="1">
      <c r="A216" s="3" t="s">
        <v>27</v>
      </c>
      <c r="B216" s="557">
        <f t="shared" ref="B216:C225" si="65">B189/(B133+B49)</f>
        <v>0.29661016949152547</v>
      </c>
      <c r="C216" s="459">
        <f t="shared" si="65"/>
        <v>0.29661016949152547</v>
      </c>
      <c r="D216" s="459">
        <f t="shared" si="56"/>
        <v>0</v>
      </c>
      <c r="E216" s="459">
        <f t="shared" si="57"/>
        <v>1</v>
      </c>
      <c r="F216" s="557">
        <f t="shared" ref="F216:G225" si="66">F189/(F133+F49)</f>
        <v>0.36248348745046244</v>
      </c>
      <c r="G216" s="316">
        <f t="shared" si="66"/>
        <v>0.36248348745046244</v>
      </c>
      <c r="H216" s="317">
        <f t="shared" si="59"/>
        <v>0</v>
      </c>
      <c r="I216" s="512">
        <f t="shared" si="60"/>
        <v>-6.5873317958936972E-2</v>
      </c>
      <c r="J216" s="7">
        <f t="shared" si="61"/>
        <v>0.81827222414389478</v>
      </c>
      <c r="K216" s="523">
        <f t="shared" ref="K216:K225" si="67">K189/(K133+K49)</f>
        <v>0.36209185027873642</v>
      </c>
      <c r="L216" s="516">
        <f t="shared" si="63"/>
        <v>-6.548168078721095E-2</v>
      </c>
      <c r="M216" s="472">
        <f t="shared" si="64"/>
        <v>0.81915726427754865</v>
      </c>
    </row>
    <row r="217" spans="1:14" ht="18" customHeight="1">
      <c r="A217" s="3" t="s">
        <v>28</v>
      </c>
      <c r="B217" s="557">
        <f t="shared" si="65"/>
        <v>0.29045734388742306</v>
      </c>
      <c r="C217" s="459">
        <f t="shared" si="65"/>
        <v>0.28439964943032431</v>
      </c>
      <c r="D217" s="459">
        <f t="shared" si="56"/>
        <v>6.0576944570987501E-3</v>
      </c>
      <c r="E217" s="459">
        <f t="shared" si="57"/>
        <v>1.0212999364423718</v>
      </c>
      <c r="F217" s="557">
        <f t="shared" si="66"/>
        <v>0.37285843101893595</v>
      </c>
      <c r="G217" s="316">
        <f t="shared" si="66"/>
        <v>0.3711967545638945</v>
      </c>
      <c r="H217" s="317">
        <f t="shared" si="59"/>
        <v>1.6616764550414498E-3</v>
      </c>
      <c r="I217" s="512">
        <f t="shared" si="60"/>
        <v>-8.2401087131512896E-2</v>
      </c>
      <c r="J217" s="7">
        <f t="shared" si="61"/>
        <v>0.77900167925308872</v>
      </c>
      <c r="K217" s="523">
        <f t="shared" si="67"/>
        <v>0.30492030492030492</v>
      </c>
      <c r="L217" s="516">
        <f t="shared" si="63"/>
        <v>-1.446296103288186E-2</v>
      </c>
      <c r="M217" s="472">
        <f t="shared" si="64"/>
        <v>0.95256806188534426</v>
      </c>
    </row>
    <row r="218" spans="1:14" ht="18" customHeight="1">
      <c r="A218" s="3" t="s">
        <v>29</v>
      </c>
      <c r="B218" s="557">
        <f t="shared" si="65"/>
        <v>0.14763779527559057</v>
      </c>
      <c r="C218" s="459">
        <f t="shared" si="65"/>
        <v>0.14763779527559057</v>
      </c>
      <c r="D218" s="459">
        <f t="shared" si="56"/>
        <v>0</v>
      </c>
      <c r="E218" s="459">
        <f t="shared" si="57"/>
        <v>1</v>
      </c>
      <c r="F218" s="557">
        <f t="shared" si="66"/>
        <v>0.1532</v>
      </c>
      <c r="G218" s="316">
        <f t="shared" si="66"/>
        <v>0.1532</v>
      </c>
      <c r="H218" s="317">
        <f t="shared" si="59"/>
        <v>0</v>
      </c>
      <c r="I218" s="512">
        <f t="shared" si="60"/>
        <v>-5.5622047244094364E-3</v>
      </c>
      <c r="J218" s="7">
        <f t="shared" si="61"/>
        <v>0.96369318065006893</v>
      </c>
      <c r="K218" s="523">
        <f t="shared" si="67"/>
        <v>0.14761904761904762</v>
      </c>
      <c r="L218" s="516">
        <f t="shared" si="63"/>
        <v>1.8747656542944524E-5</v>
      </c>
      <c r="M218" s="472">
        <f t="shared" si="64"/>
        <v>1.0001270002540006</v>
      </c>
    </row>
    <row r="219" spans="1:14" ht="18" customHeight="1">
      <c r="A219" s="114" t="s">
        <v>30</v>
      </c>
      <c r="B219" s="557">
        <f t="shared" si="65"/>
        <v>0.18895966029723996</v>
      </c>
      <c r="C219" s="459">
        <f t="shared" si="65"/>
        <v>0.18586723768736618</v>
      </c>
      <c r="D219" s="459">
        <f t="shared" si="56"/>
        <v>3.0924226098737739E-3</v>
      </c>
      <c r="E219" s="459">
        <f t="shared" si="57"/>
        <v>1.0166378036729384</v>
      </c>
      <c r="F219" s="557">
        <f t="shared" si="66"/>
        <v>0.21808054841473865</v>
      </c>
      <c r="G219" s="316">
        <f t="shared" si="66"/>
        <v>0.2180257510729614</v>
      </c>
      <c r="H219" s="317">
        <f t="shared" si="59"/>
        <v>5.4797341777240716E-5</v>
      </c>
      <c r="I219" s="512">
        <f t="shared" si="60"/>
        <v>-2.9120888117498689E-2</v>
      </c>
      <c r="J219" s="24">
        <f t="shared" si="61"/>
        <v>0.86646728317044808</v>
      </c>
      <c r="K219" s="523">
        <f t="shared" si="67"/>
        <v>0.19589743589743588</v>
      </c>
      <c r="L219" s="516">
        <f t="shared" si="63"/>
        <v>-6.9377756001959279E-3</v>
      </c>
      <c r="M219" s="472">
        <f t="shared" si="64"/>
        <v>0.96458465334978516</v>
      </c>
    </row>
    <row r="220" spans="1:14" ht="18" customHeight="1">
      <c r="A220" s="34" t="s">
        <v>31</v>
      </c>
      <c r="B220" s="558">
        <f t="shared" si="65"/>
        <v>0.11312217194570134</v>
      </c>
      <c r="C220" s="906">
        <f t="shared" si="65"/>
        <v>0.11394240729231406</v>
      </c>
      <c r="D220" s="462">
        <f t="shared" si="56"/>
        <v>-8.2023534661271325E-4</v>
      </c>
      <c r="E220" s="462">
        <f t="shared" si="57"/>
        <v>0.9928013163307281</v>
      </c>
      <c r="F220" s="558">
        <f t="shared" si="66"/>
        <v>0.16213202497769849</v>
      </c>
      <c r="G220" s="318">
        <f t="shared" si="66"/>
        <v>0.16213202497769849</v>
      </c>
      <c r="H220" s="311">
        <f t="shared" si="59"/>
        <v>0</v>
      </c>
      <c r="I220" s="513">
        <f t="shared" si="60"/>
        <v>-4.9009853031997147E-2</v>
      </c>
      <c r="J220" s="22">
        <f t="shared" si="61"/>
        <v>0.69771639477926384</v>
      </c>
      <c r="K220" s="524">
        <f t="shared" si="67"/>
        <v>0.1784271059993783</v>
      </c>
      <c r="L220" s="517">
        <f t="shared" si="63"/>
        <v>-6.5304934053676961E-2</v>
      </c>
      <c r="M220" s="474">
        <f t="shared" si="64"/>
        <v>0.63399656297791152</v>
      </c>
    </row>
    <row r="221" spans="1:14" ht="18" customHeight="1">
      <c r="A221" s="118" t="s">
        <v>32</v>
      </c>
      <c r="B221" s="519">
        <f t="shared" si="65"/>
        <v>0.16504926843833978</v>
      </c>
      <c r="C221" s="459">
        <f t="shared" si="65"/>
        <v>0.16322252171308776</v>
      </c>
      <c r="D221" s="453">
        <f t="shared" si="56"/>
        <v>1.8267467252520153E-3</v>
      </c>
      <c r="E221" s="453">
        <f t="shared" si="57"/>
        <v>1.0111917565424156</v>
      </c>
      <c r="F221" s="519">
        <f t="shared" si="66"/>
        <v>0.1281813975011569</v>
      </c>
      <c r="G221" s="314">
        <f t="shared" si="66"/>
        <v>0.12653250057830212</v>
      </c>
      <c r="H221" s="315">
        <f t="shared" si="59"/>
        <v>1.6488969228547756E-3</v>
      </c>
      <c r="I221" s="359">
        <f t="shared" si="60"/>
        <v>3.6867870937182884E-2</v>
      </c>
      <c r="J221" s="126">
        <f t="shared" si="61"/>
        <v>1.2876226321128239</v>
      </c>
      <c r="K221" s="521">
        <f t="shared" si="67"/>
        <v>0.17882169737866599</v>
      </c>
      <c r="L221" s="514">
        <f t="shared" si="63"/>
        <v>-1.3772428940326209E-2</v>
      </c>
      <c r="M221" s="469">
        <f t="shared" si="64"/>
        <v>0.92298233859640511</v>
      </c>
      <c r="N221" s="118"/>
    </row>
    <row r="222" spans="1:14" ht="18" customHeight="1">
      <c r="A222" s="3" t="s">
        <v>33</v>
      </c>
      <c r="B222" s="557">
        <f t="shared" si="65"/>
        <v>0.15588235294117647</v>
      </c>
      <c r="C222" s="459">
        <f t="shared" si="65"/>
        <v>0.14852941176470588</v>
      </c>
      <c r="D222" s="459">
        <f t="shared" si="56"/>
        <v>7.3529411764705899E-3</v>
      </c>
      <c r="E222" s="459">
        <f t="shared" si="57"/>
        <v>1.0495049504950495</v>
      </c>
      <c r="F222" s="557">
        <f t="shared" si="66"/>
        <v>8.9542692676686922E-2</v>
      </c>
      <c r="G222" s="316">
        <f t="shared" si="66"/>
        <v>8.9542692676686922E-2</v>
      </c>
      <c r="H222" s="317">
        <f t="shared" si="59"/>
        <v>0</v>
      </c>
      <c r="I222" s="512">
        <f t="shared" si="60"/>
        <v>6.633966026448955E-2</v>
      </c>
      <c r="J222" s="7">
        <f t="shared" si="61"/>
        <v>1.7408718487394959</v>
      </c>
      <c r="K222" s="523">
        <f t="shared" si="67"/>
        <v>0.10789022298456262</v>
      </c>
      <c r="L222" s="516">
        <f t="shared" si="63"/>
        <v>4.7992129956613852E-2</v>
      </c>
      <c r="M222" s="472">
        <f t="shared" si="64"/>
        <v>1.444823716450014</v>
      </c>
    </row>
    <row r="223" spans="1:14" ht="18" customHeight="1">
      <c r="A223" s="3" t="s">
        <v>34</v>
      </c>
      <c r="B223" s="557">
        <f t="shared" si="65"/>
        <v>0.2335483870967742</v>
      </c>
      <c r="C223" s="459">
        <f t="shared" si="65"/>
        <v>0.2335483870967742</v>
      </c>
      <c r="D223" s="459">
        <f t="shared" si="56"/>
        <v>0</v>
      </c>
      <c r="E223" s="459">
        <f t="shared" si="57"/>
        <v>1</v>
      </c>
      <c r="F223" s="557">
        <f t="shared" si="66"/>
        <v>0.17655172413793105</v>
      </c>
      <c r="G223" s="316">
        <f t="shared" si="66"/>
        <v>0.17655172413793105</v>
      </c>
      <c r="H223" s="317">
        <f t="shared" si="59"/>
        <v>0</v>
      </c>
      <c r="I223" s="512">
        <f t="shared" si="60"/>
        <v>5.6996662958843147E-2</v>
      </c>
      <c r="J223" s="7">
        <f t="shared" si="61"/>
        <v>1.3228326612903225</v>
      </c>
      <c r="K223" s="523">
        <f t="shared" si="67"/>
        <v>0.26337115072933548</v>
      </c>
      <c r="L223" s="516">
        <f t="shared" si="63"/>
        <v>-2.9822763632561283E-2</v>
      </c>
      <c r="M223" s="472">
        <f t="shared" si="64"/>
        <v>0.88676526054590576</v>
      </c>
    </row>
    <row r="224" spans="1:14" ht="18" customHeight="1">
      <c r="A224" s="114" t="s">
        <v>35</v>
      </c>
      <c r="B224" s="557">
        <f t="shared" si="65"/>
        <v>0.10146520146520147</v>
      </c>
      <c r="C224" s="459">
        <f t="shared" si="65"/>
        <v>0.10879120879120879</v>
      </c>
      <c r="D224" s="459">
        <f t="shared" si="56"/>
        <v>-7.3260073260073277E-3</v>
      </c>
      <c r="E224" s="459">
        <f t="shared" si="57"/>
        <v>0.93265993265993263</v>
      </c>
      <c r="F224" s="557">
        <f t="shared" si="66"/>
        <v>0.10931718802556341</v>
      </c>
      <c r="G224" s="316">
        <f t="shared" si="66"/>
        <v>0.10931718802556341</v>
      </c>
      <c r="H224" s="317">
        <f t="shared" si="59"/>
        <v>0</v>
      </c>
      <c r="I224" s="512">
        <f t="shared" si="60"/>
        <v>-7.8519865603619426E-3</v>
      </c>
      <c r="J224" s="24">
        <f t="shared" si="61"/>
        <v>0.92817244294167367</v>
      </c>
      <c r="K224" s="523">
        <f t="shared" si="67"/>
        <v>0.24945103205972771</v>
      </c>
      <c r="L224" s="516">
        <f t="shared" si="63"/>
        <v>-0.14798583059452625</v>
      </c>
      <c r="M224" s="472">
        <f t="shared" si="64"/>
        <v>0.40675398545116853</v>
      </c>
      <c r="N224" s="101"/>
    </row>
    <row r="225" spans="1:14" ht="18" customHeight="1">
      <c r="A225" s="682" t="s">
        <v>100</v>
      </c>
      <c r="B225" s="683">
        <f t="shared" si="65"/>
        <v>0.22107081174438684</v>
      </c>
      <c r="C225" s="684">
        <f t="shared" si="65"/>
        <v>0.22451669595782078</v>
      </c>
      <c r="D225" s="685">
        <f t="shared" si="56"/>
        <v>-3.4458842134339474E-3</v>
      </c>
      <c r="E225" s="685">
        <f t="shared" si="57"/>
        <v>0.98465199125288516</v>
      </c>
      <c r="F225" s="683">
        <f t="shared" si="66"/>
        <v>0.22761031017911751</v>
      </c>
      <c r="G225" s="686">
        <f t="shared" si="66"/>
        <v>0.21815008726003499</v>
      </c>
      <c r="H225" s="687">
        <f t="shared" si="59"/>
        <v>9.4602229190825227E-3</v>
      </c>
      <c r="I225" s="686">
        <f t="shared" si="60"/>
        <v>-6.5394984347306728E-3</v>
      </c>
      <c r="J225" s="687">
        <f t="shared" si="61"/>
        <v>0.97126888307658632</v>
      </c>
      <c r="K225" s="683">
        <f t="shared" si="67"/>
        <v>0.24571686203787207</v>
      </c>
      <c r="L225" s="688">
        <f>B225-K225</f>
        <v>-2.4646050293485239E-2</v>
      </c>
      <c r="M225" s="689">
        <f t="shared" si="64"/>
        <v>0.89969735862210964</v>
      </c>
      <c r="N225" s="690"/>
    </row>
    <row r="226" spans="1:14" ht="18" customHeight="1">
      <c r="B226" s="3"/>
    </row>
    <row r="227" spans="1:14" ht="18" customHeight="1"/>
    <row r="228" spans="1:14" ht="18" customHeight="1"/>
    <row r="229" spans="1:14" ht="18" customHeight="1"/>
    <row r="230" spans="1:14" ht="18" customHeight="1"/>
  </sheetData>
  <pageMargins left="0.7" right="0.7" top="0.75" bottom="0.75" header="0.3" footer="0.3"/>
  <pageSetup scale="1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8"/>
  <sheetViews>
    <sheetView zoomScale="92" zoomScaleNormal="92" workbookViewId="0">
      <selection activeCell="G163" sqref="G163:G183"/>
    </sheetView>
  </sheetViews>
  <sheetFormatPr defaultRowHeight="12.75"/>
  <cols>
    <col min="1" max="1" width="35.7109375" customWidth="1"/>
    <col min="2" max="13" width="15.7109375" customWidth="1"/>
  </cols>
  <sheetData>
    <row r="1" spans="1:13" ht="20.25">
      <c r="A1" s="4" t="s">
        <v>429</v>
      </c>
      <c r="K1" s="144"/>
    </row>
    <row r="2" spans="1:13">
      <c r="K2" s="144"/>
    </row>
    <row r="3" spans="1:13" ht="15.75">
      <c r="A3" s="2" t="s">
        <v>430</v>
      </c>
      <c r="K3" s="144"/>
    </row>
    <row r="4" spans="1:1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s="221" customFormat="1" ht="60" customHeight="1">
      <c r="A5" s="551" t="s">
        <v>294</v>
      </c>
      <c r="B5" s="375" t="s">
        <v>443</v>
      </c>
      <c r="C5" s="446" t="s">
        <v>459</v>
      </c>
      <c r="D5" s="447" t="s">
        <v>460</v>
      </c>
      <c r="E5" s="448" t="s">
        <v>461</v>
      </c>
      <c r="F5" s="375" t="s">
        <v>444</v>
      </c>
      <c r="G5" s="136" t="s">
        <v>462</v>
      </c>
      <c r="H5" s="582" t="s">
        <v>463</v>
      </c>
      <c r="I5" s="574" t="s">
        <v>431</v>
      </c>
      <c r="J5" s="137" t="s">
        <v>351</v>
      </c>
      <c r="K5" s="377" t="s">
        <v>295</v>
      </c>
      <c r="L5" s="500" t="s">
        <v>259</v>
      </c>
      <c r="M5" s="475" t="s">
        <v>260</v>
      </c>
    </row>
    <row r="6" spans="1:13" ht="18" customHeight="1">
      <c r="A6" s="552"/>
      <c r="B6" s="376" t="s">
        <v>16</v>
      </c>
      <c r="C6" s="20" t="s">
        <v>16</v>
      </c>
      <c r="D6" s="449" t="s">
        <v>16</v>
      </c>
      <c r="E6" s="450" t="s">
        <v>1</v>
      </c>
      <c r="F6" s="376" t="s">
        <v>16</v>
      </c>
      <c r="G6" s="27" t="s">
        <v>16</v>
      </c>
      <c r="H6" s="583" t="s">
        <v>16</v>
      </c>
      <c r="I6" s="6" t="s">
        <v>16</v>
      </c>
      <c r="J6" s="6" t="s">
        <v>1</v>
      </c>
      <c r="K6" s="379" t="s">
        <v>16</v>
      </c>
      <c r="L6" s="465" t="s">
        <v>16</v>
      </c>
      <c r="M6" s="476" t="s">
        <v>1</v>
      </c>
    </row>
    <row r="7" spans="1:13" ht="15" customHeight="1">
      <c r="A7" s="553" t="s">
        <v>17</v>
      </c>
      <c r="B7" s="124">
        <v>1037.93</v>
      </c>
      <c r="C7" s="907">
        <v>1039.73</v>
      </c>
      <c r="D7" s="531">
        <f>B7-C7</f>
        <v>-1.7999999999999545</v>
      </c>
      <c r="E7" s="532">
        <f>B7/C7</f>
        <v>0.99826878131822694</v>
      </c>
      <c r="F7" s="322">
        <v>961.1</v>
      </c>
      <c r="G7" s="908">
        <v>961.08</v>
      </c>
      <c r="H7" s="584">
        <f>F7-G7</f>
        <v>1.999999999998181E-2</v>
      </c>
      <c r="I7" s="325">
        <f>B7-F7</f>
        <v>76.830000000000041</v>
      </c>
      <c r="J7" s="334">
        <f>B7/F7</f>
        <v>1.0799396524815317</v>
      </c>
      <c r="K7" s="124">
        <v>1015.06</v>
      </c>
      <c r="L7" s="579">
        <f>B7-K7</f>
        <v>22.870000000000118</v>
      </c>
      <c r="M7" s="467">
        <f>B7/K7</f>
        <v>1.0225306878411129</v>
      </c>
    </row>
    <row r="8" spans="1:13" ht="15" customHeight="1">
      <c r="A8" s="553" t="s">
        <v>18</v>
      </c>
      <c r="B8" s="129">
        <v>384.78</v>
      </c>
      <c r="C8" s="909">
        <v>386.75</v>
      </c>
      <c r="D8" s="452">
        <f t="shared" ref="D8:D26" si="0">B8-C8</f>
        <v>-1.9700000000000273</v>
      </c>
      <c r="E8" s="453">
        <f t="shared" ref="E8:E26" si="1">B8/C8</f>
        <v>0.9949062702003878</v>
      </c>
      <c r="F8" s="324">
        <v>345.51</v>
      </c>
      <c r="G8" s="910">
        <v>345.49</v>
      </c>
      <c r="H8" s="585">
        <f t="shared" ref="H8:H26" si="2">F8-G8</f>
        <v>1.999999999998181E-2</v>
      </c>
      <c r="I8" s="295">
        <f t="shared" ref="I8:I26" si="3">B8-F8</f>
        <v>39.269999999999982</v>
      </c>
      <c r="J8" s="335">
        <f t="shared" ref="J8:J26" si="4">B8/F8</f>
        <v>1.1136580706781278</v>
      </c>
      <c r="K8" s="129">
        <v>361.09</v>
      </c>
      <c r="L8" s="501">
        <f t="shared" ref="L8:L26" si="5">B8-K8</f>
        <v>23.689999999999998</v>
      </c>
      <c r="M8" s="469">
        <f t="shared" ref="M8:M26" si="6">B8/K8</f>
        <v>1.0656069124041099</v>
      </c>
    </row>
    <row r="9" spans="1:13" ht="15" customHeight="1">
      <c r="A9" s="554" t="s">
        <v>19</v>
      </c>
      <c r="B9" s="438">
        <v>653.15</v>
      </c>
      <c r="C9" s="911">
        <v>652.98</v>
      </c>
      <c r="D9" s="455">
        <f t="shared" si="0"/>
        <v>0.16999999999995907</v>
      </c>
      <c r="E9" s="456">
        <f t="shared" si="1"/>
        <v>1.0002603448803944</v>
      </c>
      <c r="F9" s="565">
        <v>615.6</v>
      </c>
      <c r="G9" s="912">
        <v>615.6</v>
      </c>
      <c r="H9" s="594">
        <f t="shared" si="2"/>
        <v>0</v>
      </c>
      <c r="I9" s="440">
        <f t="shared" si="3"/>
        <v>37.549999999999955</v>
      </c>
      <c r="J9" s="526">
        <f t="shared" si="4"/>
        <v>1.0609974009096816</v>
      </c>
      <c r="K9" s="438">
        <v>653.97</v>
      </c>
      <c r="L9" s="487">
        <f t="shared" si="5"/>
        <v>-0.82000000000005002</v>
      </c>
      <c r="M9" s="471">
        <f t="shared" si="6"/>
        <v>0.99874611985259254</v>
      </c>
    </row>
    <row r="10" spans="1:13" ht="15" customHeight="1">
      <c r="A10" s="553" t="s">
        <v>20</v>
      </c>
      <c r="B10" s="129">
        <v>136</v>
      </c>
      <c r="C10" s="909">
        <v>136</v>
      </c>
      <c r="D10" s="452">
        <f t="shared" si="0"/>
        <v>0</v>
      </c>
      <c r="E10" s="453">
        <f t="shared" si="1"/>
        <v>1</v>
      </c>
      <c r="F10" s="324">
        <v>103.9</v>
      </c>
      <c r="G10" s="910">
        <v>103.9</v>
      </c>
      <c r="H10" s="585">
        <f t="shared" si="2"/>
        <v>0</v>
      </c>
      <c r="I10" s="295">
        <f t="shared" si="3"/>
        <v>32.099999999999994</v>
      </c>
      <c r="J10" s="335">
        <f t="shared" si="4"/>
        <v>1.3089509143407121</v>
      </c>
      <c r="K10" s="129">
        <v>125.38</v>
      </c>
      <c r="L10" s="501">
        <f t="shared" si="5"/>
        <v>10.620000000000005</v>
      </c>
      <c r="M10" s="469">
        <f t="shared" si="6"/>
        <v>1.0847025043866645</v>
      </c>
    </row>
    <row r="11" spans="1:13" s="3" customFormat="1" ht="15" customHeight="1">
      <c r="A11" s="555" t="s">
        <v>21</v>
      </c>
      <c r="B11" s="115">
        <v>36.5</v>
      </c>
      <c r="C11" s="913">
        <v>36.5</v>
      </c>
      <c r="D11" s="458">
        <f t="shared" si="0"/>
        <v>0</v>
      </c>
      <c r="E11" s="459">
        <f t="shared" si="1"/>
        <v>1</v>
      </c>
      <c r="F11" s="327">
        <v>29</v>
      </c>
      <c r="G11" s="914">
        <v>29</v>
      </c>
      <c r="H11" s="586">
        <f t="shared" si="2"/>
        <v>0</v>
      </c>
      <c r="I11" s="224">
        <f t="shared" si="3"/>
        <v>7.5</v>
      </c>
      <c r="J11" s="339">
        <f t="shared" si="4"/>
        <v>1.2586206896551724</v>
      </c>
      <c r="K11" s="115">
        <v>29.75</v>
      </c>
      <c r="L11" s="580">
        <f t="shared" si="5"/>
        <v>6.75</v>
      </c>
      <c r="M11" s="528">
        <f t="shared" si="6"/>
        <v>1.2268907563025211</v>
      </c>
    </row>
    <row r="12" spans="1:13" s="3" customFormat="1" ht="15" customHeight="1">
      <c r="A12" s="555" t="s">
        <v>25</v>
      </c>
      <c r="B12" s="115">
        <v>86.5</v>
      </c>
      <c r="C12" s="913">
        <v>86.5</v>
      </c>
      <c r="D12" s="458">
        <f t="shared" si="0"/>
        <v>0</v>
      </c>
      <c r="E12" s="459">
        <f t="shared" si="1"/>
        <v>1</v>
      </c>
      <c r="F12" s="327">
        <v>67</v>
      </c>
      <c r="G12" s="914">
        <v>67</v>
      </c>
      <c r="H12" s="586">
        <f t="shared" si="2"/>
        <v>0</v>
      </c>
      <c r="I12" s="224">
        <f t="shared" si="3"/>
        <v>19.5</v>
      </c>
      <c r="J12" s="339">
        <f t="shared" si="4"/>
        <v>1.291044776119403</v>
      </c>
      <c r="K12" s="115">
        <v>85</v>
      </c>
      <c r="L12" s="580">
        <f t="shared" si="5"/>
        <v>1.5</v>
      </c>
      <c r="M12" s="528">
        <f t="shared" si="6"/>
        <v>1.0176470588235293</v>
      </c>
    </row>
    <row r="13" spans="1:13" s="3" customFormat="1" ht="15" customHeight="1">
      <c r="A13" s="424" t="s">
        <v>49</v>
      </c>
      <c r="B13" s="97">
        <v>13</v>
      </c>
      <c r="C13" s="915">
        <v>13</v>
      </c>
      <c r="D13" s="461">
        <f t="shared" si="0"/>
        <v>0</v>
      </c>
      <c r="E13" s="462">
        <f t="shared" si="1"/>
        <v>1</v>
      </c>
      <c r="F13" s="331">
        <v>7.9</v>
      </c>
      <c r="G13" s="916">
        <v>7.9</v>
      </c>
      <c r="H13" s="587">
        <f t="shared" si="2"/>
        <v>0</v>
      </c>
      <c r="I13" s="228">
        <f t="shared" si="3"/>
        <v>5.0999999999999996</v>
      </c>
      <c r="J13" s="340">
        <f t="shared" si="4"/>
        <v>1.6455696202531644</v>
      </c>
      <c r="K13" s="97">
        <v>10.63</v>
      </c>
      <c r="L13" s="581">
        <f t="shared" si="5"/>
        <v>2.3699999999999992</v>
      </c>
      <c r="M13" s="529">
        <f t="shared" si="6"/>
        <v>1.2229539040451551</v>
      </c>
    </row>
    <row r="14" spans="1:13" ht="15" customHeight="1">
      <c r="A14" s="553" t="s">
        <v>24</v>
      </c>
      <c r="B14" s="129">
        <v>119.65</v>
      </c>
      <c r="C14" s="909">
        <v>119.67</v>
      </c>
      <c r="D14" s="452">
        <f t="shared" si="0"/>
        <v>-1.9999999999996021E-2</v>
      </c>
      <c r="E14" s="453">
        <f t="shared" si="1"/>
        <v>0.99983287373610763</v>
      </c>
      <c r="F14" s="324">
        <v>118.47</v>
      </c>
      <c r="G14" s="910">
        <v>118.47</v>
      </c>
      <c r="H14" s="585">
        <f t="shared" si="2"/>
        <v>0</v>
      </c>
      <c r="I14" s="295">
        <f t="shared" si="3"/>
        <v>1.1800000000000068</v>
      </c>
      <c r="J14" s="335">
        <f t="shared" si="4"/>
        <v>1.0099603275090741</v>
      </c>
      <c r="K14" s="129">
        <v>134.13999999999999</v>
      </c>
      <c r="L14" s="501">
        <f t="shared" si="5"/>
        <v>-14.489999999999981</v>
      </c>
      <c r="M14" s="469">
        <f t="shared" si="6"/>
        <v>0.89197852989414061</v>
      </c>
    </row>
    <row r="15" spans="1:13" s="3" customFormat="1" ht="15" customHeight="1">
      <c r="A15" s="555" t="s">
        <v>50</v>
      </c>
      <c r="B15" s="115">
        <v>6</v>
      </c>
      <c r="C15" s="913">
        <v>6</v>
      </c>
      <c r="D15" s="458">
        <f t="shared" si="0"/>
        <v>0</v>
      </c>
      <c r="E15" s="459">
        <f t="shared" si="1"/>
        <v>1</v>
      </c>
      <c r="F15" s="327">
        <v>6</v>
      </c>
      <c r="G15" s="914">
        <v>6</v>
      </c>
      <c r="H15" s="586">
        <f t="shared" si="2"/>
        <v>0</v>
      </c>
      <c r="I15" s="224">
        <f t="shared" si="3"/>
        <v>0</v>
      </c>
      <c r="J15" s="339">
        <f t="shared" si="4"/>
        <v>1</v>
      </c>
      <c r="K15" s="115">
        <v>5.96</v>
      </c>
      <c r="L15" s="580">
        <f t="shared" si="5"/>
        <v>4.0000000000000036E-2</v>
      </c>
      <c r="M15" s="528">
        <f t="shared" si="6"/>
        <v>1.0067114093959733</v>
      </c>
    </row>
    <row r="16" spans="1:13" s="118" customFormat="1" ht="15" customHeight="1">
      <c r="A16" s="553" t="s">
        <v>55</v>
      </c>
      <c r="B16" s="129">
        <v>60.68</v>
      </c>
      <c r="C16" s="909">
        <v>60.7</v>
      </c>
      <c r="D16" s="452">
        <f t="shared" si="0"/>
        <v>-2.0000000000003126E-2</v>
      </c>
      <c r="E16" s="453">
        <f t="shared" si="1"/>
        <v>0.99967051070840196</v>
      </c>
      <c r="F16" s="324">
        <v>58.48</v>
      </c>
      <c r="G16" s="910">
        <v>58.48</v>
      </c>
      <c r="H16" s="585">
        <f t="shared" si="2"/>
        <v>0</v>
      </c>
      <c r="I16" s="295">
        <f t="shared" si="3"/>
        <v>2.2000000000000028</v>
      </c>
      <c r="J16" s="335">
        <f t="shared" si="4"/>
        <v>1.0376196990424078</v>
      </c>
      <c r="K16" s="129">
        <v>75.84</v>
      </c>
      <c r="L16" s="501">
        <f t="shared" si="5"/>
        <v>-15.160000000000004</v>
      </c>
      <c r="M16" s="469">
        <f t="shared" si="6"/>
        <v>0.80010548523206748</v>
      </c>
    </row>
    <row r="17" spans="1:14" s="3" customFormat="1" ht="15" customHeight="1">
      <c r="A17" s="555" t="s">
        <v>36</v>
      </c>
      <c r="B17" s="115">
        <v>0</v>
      </c>
      <c r="C17" s="913">
        <v>0</v>
      </c>
      <c r="D17" s="458">
        <f t="shared" si="0"/>
        <v>0</v>
      </c>
      <c r="E17" s="459" t="e">
        <f t="shared" si="1"/>
        <v>#DIV/0!</v>
      </c>
      <c r="F17" s="327">
        <v>0</v>
      </c>
      <c r="G17" s="914">
        <v>0</v>
      </c>
      <c r="H17" s="586">
        <f t="shared" si="2"/>
        <v>0</v>
      </c>
      <c r="I17" s="224">
        <f t="shared" si="3"/>
        <v>0</v>
      </c>
      <c r="J17" s="339" t="e">
        <f t="shared" si="4"/>
        <v>#DIV/0!</v>
      </c>
      <c r="K17" s="115">
        <v>0</v>
      </c>
      <c r="L17" s="580">
        <f t="shared" si="5"/>
        <v>0</v>
      </c>
      <c r="M17" s="528" t="e">
        <f t="shared" si="6"/>
        <v>#DIV/0!</v>
      </c>
    </row>
    <row r="18" spans="1:14" s="3" customFormat="1" ht="15" customHeight="1">
      <c r="A18" s="555" t="s">
        <v>37</v>
      </c>
      <c r="B18" s="115">
        <v>24.5</v>
      </c>
      <c r="C18" s="913">
        <v>24.5</v>
      </c>
      <c r="D18" s="458">
        <f t="shared" si="0"/>
        <v>0</v>
      </c>
      <c r="E18" s="459">
        <f t="shared" si="1"/>
        <v>1</v>
      </c>
      <c r="F18" s="327">
        <v>25.8</v>
      </c>
      <c r="G18" s="914">
        <v>25.8</v>
      </c>
      <c r="H18" s="586">
        <f t="shared" si="2"/>
        <v>0</v>
      </c>
      <c r="I18" s="224">
        <f t="shared" si="3"/>
        <v>-1.3000000000000007</v>
      </c>
      <c r="J18" s="339">
        <f t="shared" si="4"/>
        <v>0.94961240310077522</v>
      </c>
      <c r="K18" s="115">
        <v>25.48</v>
      </c>
      <c r="L18" s="580">
        <f t="shared" si="5"/>
        <v>-0.98000000000000043</v>
      </c>
      <c r="M18" s="528">
        <f t="shared" si="6"/>
        <v>0.96153846153846156</v>
      </c>
    </row>
    <row r="19" spans="1:14" s="114" customFormat="1" ht="15" customHeight="1">
      <c r="A19" s="555" t="s">
        <v>30</v>
      </c>
      <c r="B19" s="115">
        <v>28.31</v>
      </c>
      <c r="C19" s="913">
        <v>28.31</v>
      </c>
      <c r="D19" s="458">
        <f t="shared" si="0"/>
        <v>0</v>
      </c>
      <c r="E19" s="459">
        <f t="shared" si="1"/>
        <v>1</v>
      </c>
      <c r="F19" s="327">
        <v>28.04</v>
      </c>
      <c r="G19" s="914">
        <v>28.04</v>
      </c>
      <c r="H19" s="586">
        <f t="shared" si="2"/>
        <v>0</v>
      </c>
      <c r="I19" s="224">
        <f t="shared" si="3"/>
        <v>0.26999999999999957</v>
      </c>
      <c r="J19" s="339">
        <f t="shared" si="4"/>
        <v>1.0096291012838801</v>
      </c>
      <c r="K19" s="115">
        <v>26.72</v>
      </c>
      <c r="L19" s="580">
        <f t="shared" si="5"/>
        <v>1.5899999999999999</v>
      </c>
      <c r="M19" s="528">
        <f t="shared" si="6"/>
        <v>1.0595059880239521</v>
      </c>
    </row>
    <row r="20" spans="1:14" s="114" customFormat="1" ht="15" customHeight="1">
      <c r="A20" s="555" t="s">
        <v>40</v>
      </c>
      <c r="B20" s="115">
        <v>0.08</v>
      </c>
      <c r="C20" s="913">
        <v>0.08</v>
      </c>
      <c r="D20" s="458">
        <f t="shared" si="0"/>
        <v>0</v>
      </c>
      <c r="E20" s="459">
        <f t="shared" si="1"/>
        <v>1</v>
      </c>
      <c r="F20" s="327">
        <v>0.08</v>
      </c>
      <c r="G20" s="914">
        <v>0.08</v>
      </c>
      <c r="H20" s="586">
        <f t="shared" si="2"/>
        <v>0</v>
      </c>
      <c r="I20" s="224">
        <f t="shared" si="3"/>
        <v>0</v>
      </c>
      <c r="J20" s="339">
        <f t="shared" si="4"/>
        <v>1</v>
      </c>
      <c r="K20" s="115">
        <v>0.08</v>
      </c>
      <c r="L20" s="580">
        <f t="shared" si="5"/>
        <v>0</v>
      </c>
      <c r="M20" s="528">
        <f t="shared" si="6"/>
        <v>1</v>
      </c>
    </row>
    <row r="21" spans="1:14" s="3" customFormat="1" ht="15" customHeight="1">
      <c r="A21" s="424" t="s">
        <v>23</v>
      </c>
      <c r="B21" s="97">
        <v>13.2</v>
      </c>
      <c r="C21" s="915">
        <v>13.2</v>
      </c>
      <c r="D21" s="461">
        <f t="shared" si="0"/>
        <v>0</v>
      </c>
      <c r="E21" s="462">
        <f t="shared" si="1"/>
        <v>1</v>
      </c>
      <c r="F21" s="331">
        <v>13.56</v>
      </c>
      <c r="G21" s="916">
        <v>13.56</v>
      </c>
      <c r="H21" s="587">
        <f t="shared" si="2"/>
        <v>0</v>
      </c>
      <c r="I21" s="228">
        <f t="shared" si="3"/>
        <v>-0.36000000000000121</v>
      </c>
      <c r="J21" s="340">
        <f t="shared" si="4"/>
        <v>0.97345132743362828</v>
      </c>
      <c r="K21" s="97">
        <v>11.49</v>
      </c>
      <c r="L21" s="581">
        <f t="shared" si="5"/>
        <v>1.7099999999999991</v>
      </c>
      <c r="M21" s="529">
        <f t="shared" si="6"/>
        <v>1.1488250652741514</v>
      </c>
    </row>
    <row r="22" spans="1:14" s="118" customFormat="1" ht="15" customHeight="1">
      <c r="A22" s="553" t="s">
        <v>26</v>
      </c>
      <c r="B22" s="129">
        <v>219.55</v>
      </c>
      <c r="C22" s="909">
        <v>219.55</v>
      </c>
      <c r="D22" s="452">
        <f t="shared" si="0"/>
        <v>0</v>
      </c>
      <c r="E22" s="453">
        <f t="shared" si="1"/>
        <v>1</v>
      </c>
      <c r="F22" s="324">
        <v>224.63</v>
      </c>
      <c r="G22" s="910">
        <v>224.63</v>
      </c>
      <c r="H22" s="585">
        <f t="shared" si="2"/>
        <v>0</v>
      </c>
      <c r="I22" s="295">
        <f t="shared" si="3"/>
        <v>-5.0799999999999841</v>
      </c>
      <c r="J22" s="335">
        <f t="shared" si="4"/>
        <v>0.97738503316565029</v>
      </c>
      <c r="K22" s="129">
        <v>215.65</v>
      </c>
      <c r="L22" s="501">
        <f t="shared" si="5"/>
        <v>3.9000000000000057</v>
      </c>
      <c r="M22" s="469">
        <f t="shared" si="6"/>
        <v>1.0180848597264085</v>
      </c>
    </row>
    <row r="23" spans="1:14" s="118" customFormat="1" ht="15" customHeight="1">
      <c r="A23" s="654" t="s">
        <v>261</v>
      </c>
      <c r="B23" s="663">
        <f>B7-B22</f>
        <v>818.38000000000011</v>
      </c>
      <c r="C23" s="917">
        <v>820.18000000000006</v>
      </c>
      <c r="D23" s="664">
        <f t="shared" si="0"/>
        <v>-1.7999999999999545</v>
      </c>
      <c r="E23" s="656">
        <f t="shared" si="1"/>
        <v>0.99780535979906859</v>
      </c>
      <c r="F23" s="665">
        <f>F7-F22</f>
        <v>736.47</v>
      </c>
      <c r="G23" s="918">
        <v>736.45</v>
      </c>
      <c r="H23" s="667">
        <f t="shared" si="2"/>
        <v>1.999999999998181E-2</v>
      </c>
      <c r="I23" s="668">
        <f t="shared" si="3"/>
        <v>81.910000000000082</v>
      </c>
      <c r="J23" s="669">
        <f t="shared" si="4"/>
        <v>1.1112197373959565</v>
      </c>
      <c r="K23" s="663">
        <f>K7-K22</f>
        <v>799.41</v>
      </c>
      <c r="L23" s="670">
        <f t="shared" si="5"/>
        <v>18.970000000000141</v>
      </c>
      <c r="M23" s="661">
        <f t="shared" si="6"/>
        <v>1.023730000875646</v>
      </c>
      <c r="N23" s="654"/>
    </row>
    <row r="24" spans="1:14" s="114" customFormat="1" ht="15" customHeight="1">
      <c r="A24" s="671" t="s">
        <v>262</v>
      </c>
      <c r="B24" s="655">
        <f>B22/B7</f>
        <v>0.21152678889713178</v>
      </c>
      <c r="C24" s="919">
        <v>0.21116058976849761</v>
      </c>
      <c r="D24" s="656">
        <f t="shared" si="0"/>
        <v>3.6619912863417037E-4</v>
      </c>
      <c r="E24" s="656">
        <f t="shared" si="1"/>
        <v>1.0017342209975624</v>
      </c>
      <c r="F24" s="672">
        <f>F22/F7</f>
        <v>0.23372177713037143</v>
      </c>
      <c r="G24" s="920">
        <v>0.23372664086236317</v>
      </c>
      <c r="H24" s="669">
        <f t="shared" si="2"/>
        <v>-4.86373199173884E-6</v>
      </c>
      <c r="I24" s="658">
        <f t="shared" si="3"/>
        <v>-2.2194988233239649E-2</v>
      </c>
      <c r="J24" s="669">
        <f t="shared" si="4"/>
        <v>0.90503671285684628</v>
      </c>
      <c r="K24" s="655">
        <f>K22/K7</f>
        <v>0.21245049553720963</v>
      </c>
      <c r="L24" s="673">
        <f t="shared" si="5"/>
        <v>-9.237066400778482E-4</v>
      </c>
      <c r="M24" s="661">
        <f t="shared" si="6"/>
        <v>0.99565213233444272</v>
      </c>
      <c r="N24" s="671"/>
    </row>
    <row r="25" spans="1:14" s="706" customFormat="1" ht="15" customHeight="1">
      <c r="A25" s="553" t="s">
        <v>32</v>
      </c>
      <c r="B25" s="129">
        <v>46.56</v>
      </c>
      <c r="C25" s="909">
        <v>46.56</v>
      </c>
      <c r="D25" s="452">
        <f t="shared" si="0"/>
        <v>0</v>
      </c>
      <c r="E25" s="453">
        <f t="shared" si="1"/>
        <v>1</v>
      </c>
      <c r="F25" s="324">
        <v>39.85</v>
      </c>
      <c r="G25" s="910">
        <v>39.85</v>
      </c>
      <c r="H25" s="585">
        <f t="shared" si="2"/>
        <v>0</v>
      </c>
      <c r="I25" s="295">
        <f t="shared" si="3"/>
        <v>6.7100000000000009</v>
      </c>
      <c r="J25" s="335">
        <f t="shared" si="4"/>
        <v>1.1683814303638644</v>
      </c>
      <c r="K25" s="129">
        <v>43.8</v>
      </c>
      <c r="L25" s="501">
        <f t="shared" si="5"/>
        <v>2.7600000000000051</v>
      </c>
      <c r="M25" s="469">
        <f t="shared" si="6"/>
        <v>1.0630136986301371</v>
      </c>
      <c r="N25" s="118"/>
    </row>
    <row r="26" spans="1:14" ht="15" customHeight="1">
      <c r="A26" s="555" t="s">
        <v>35</v>
      </c>
      <c r="B26" s="115">
        <v>27</v>
      </c>
      <c r="C26" s="913">
        <v>27</v>
      </c>
      <c r="D26" s="458">
        <f t="shared" si="0"/>
        <v>0</v>
      </c>
      <c r="E26" s="459">
        <f t="shared" si="1"/>
        <v>1</v>
      </c>
      <c r="F26" s="327">
        <v>23.33</v>
      </c>
      <c r="G26" s="914">
        <v>23.33</v>
      </c>
      <c r="H26" s="586">
        <f t="shared" si="2"/>
        <v>0</v>
      </c>
      <c r="I26" s="224">
        <f t="shared" si="3"/>
        <v>3.6700000000000017</v>
      </c>
      <c r="J26" s="339">
        <f t="shared" si="4"/>
        <v>1.1573081868838406</v>
      </c>
      <c r="K26" s="115">
        <v>28.45</v>
      </c>
      <c r="L26" s="580">
        <f t="shared" si="5"/>
        <v>-1.4499999999999993</v>
      </c>
      <c r="M26" s="528">
        <f t="shared" si="6"/>
        <v>0.94903339191564151</v>
      </c>
      <c r="N26" s="114"/>
    </row>
    <row r="27" spans="1:14" ht="15" customHeight="1">
      <c r="A27" s="700" t="s">
        <v>101</v>
      </c>
      <c r="B27" s="697">
        <f>B25-B26</f>
        <v>19.560000000000002</v>
      </c>
      <c r="C27" s="921">
        <v>19.560000000000002</v>
      </c>
      <c r="D27" s="701">
        <f>B27-C27</f>
        <v>0</v>
      </c>
      <c r="E27" s="685">
        <f>B27/C27</f>
        <v>1</v>
      </c>
      <c r="F27" s="697">
        <f>F25-F26</f>
        <v>16.520000000000003</v>
      </c>
      <c r="G27" s="699">
        <v>16.520000000000003</v>
      </c>
      <c r="H27" s="702">
        <f>F27-G27</f>
        <v>0</v>
      </c>
      <c r="I27" s="703">
        <f>B27-F27</f>
        <v>3.0399999999999991</v>
      </c>
      <c r="J27" s="704">
        <f>B27/F27</f>
        <v>1.1840193704600483</v>
      </c>
      <c r="K27" s="697">
        <f>K25-K26</f>
        <v>15.349999999999998</v>
      </c>
      <c r="L27" s="705">
        <f>B27-K27</f>
        <v>4.2100000000000044</v>
      </c>
      <c r="M27" s="689">
        <f>B27/K27</f>
        <v>1.2742671009771991</v>
      </c>
      <c r="N27" s="706"/>
    </row>
    <row r="29" spans="1:14" s="336" customFormat="1" ht="15.75">
      <c r="A29" s="2" t="s">
        <v>432</v>
      </c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4" ht="48">
      <c r="A31" s="551" t="s">
        <v>67</v>
      </c>
      <c r="B31" s="375" t="s">
        <v>445</v>
      </c>
      <c r="C31" s="446" t="s">
        <v>464</v>
      </c>
      <c r="D31" s="447" t="s">
        <v>465</v>
      </c>
      <c r="E31" s="448" t="s">
        <v>466</v>
      </c>
      <c r="F31" s="375" t="s">
        <v>446</v>
      </c>
      <c r="G31" s="136" t="s">
        <v>467</v>
      </c>
      <c r="H31" s="582" t="s">
        <v>468</v>
      </c>
      <c r="I31" s="574" t="s">
        <v>353</v>
      </c>
      <c r="J31" s="137" t="s">
        <v>354</v>
      </c>
      <c r="K31" s="377" t="s">
        <v>296</v>
      </c>
      <c r="L31" s="500" t="s">
        <v>264</v>
      </c>
      <c r="M31" s="475" t="s">
        <v>265</v>
      </c>
      <c r="N31" s="336"/>
    </row>
    <row r="32" spans="1:14" ht="15" customHeight="1">
      <c r="A32" s="552"/>
      <c r="B32" s="376" t="s">
        <v>16</v>
      </c>
      <c r="C32" s="20" t="s">
        <v>16</v>
      </c>
      <c r="D32" s="449" t="s">
        <v>16</v>
      </c>
      <c r="E32" s="450" t="s">
        <v>1</v>
      </c>
      <c r="F32" s="376" t="s">
        <v>16</v>
      </c>
      <c r="G32" s="27" t="s">
        <v>16</v>
      </c>
      <c r="H32" s="583" t="s">
        <v>16</v>
      </c>
      <c r="I32" s="6" t="s">
        <v>16</v>
      </c>
      <c r="J32" s="6" t="s">
        <v>1</v>
      </c>
      <c r="K32" s="379" t="s">
        <v>16</v>
      </c>
      <c r="L32" s="465" t="s">
        <v>16</v>
      </c>
      <c r="M32" s="476" t="s">
        <v>1</v>
      </c>
    </row>
    <row r="33" spans="1:14" ht="15" customHeight="1">
      <c r="A33" s="553" t="s">
        <v>17</v>
      </c>
      <c r="B33" s="124">
        <v>148.07</v>
      </c>
      <c r="C33" s="907">
        <v>147.68</v>
      </c>
      <c r="D33" s="531">
        <f>B33-C33</f>
        <v>0.38999999999998636</v>
      </c>
      <c r="E33" s="532">
        <f>B33/C33</f>
        <v>1.0026408450704225</v>
      </c>
      <c r="F33" s="322">
        <v>121.11</v>
      </c>
      <c r="G33" s="908">
        <v>121.22</v>
      </c>
      <c r="H33" s="584">
        <f>F33-G33</f>
        <v>-0.10999999999999943</v>
      </c>
      <c r="I33" s="325">
        <f>B33-F33</f>
        <v>26.959999999999994</v>
      </c>
      <c r="J33" s="334">
        <f>B33/F33</f>
        <v>1.222607546858228</v>
      </c>
      <c r="K33" s="124">
        <v>142.16999999999999</v>
      </c>
      <c r="L33" s="579">
        <f>B33-K33</f>
        <v>5.9000000000000057</v>
      </c>
      <c r="M33" s="467">
        <f>B33/K33</f>
        <v>1.0414996131391996</v>
      </c>
    </row>
    <row r="34" spans="1:14" ht="15" customHeight="1">
      <c r="A34" s="553" t="s">
        <v>18</v>
      </c>
      <c r="B34" s="129">
        <v>56.52</v>
      </c>
      <c r="C34" s="909">
        <v>56.52</v>
      </c>
      <c r="D34" s="452">
        <f t="shared" ref="D34:D53" si="7">B34-C34</f>
        <v>0</v>
      </c>
      <c r="E34" s="453">
        <f t="shared" ref="E34:E53" si="8">B34/C34</f>
        <v>1</v>
      </c>
      <c r="F34" s="324">
        <v>48.2</v>
      </c>
      <c r="G34" s="910">
        <v>48.2</v>
      </c>
      <c r="H34" s="585">
        <f t="shared" ref="H34:H53" si="9">F34-G34</f>
        <v>0</v>
      </c>
      <c r="I34" s="295">
        <f t="shared" ref="I34:I53" si="10">B34-F34</f>
        <v>8.32</v>
      </c>
      <c r="J34" s="335">
        <f t="shared" ref="J34:J53" si="11">B34/F34</f>
        <v>1.1726141078838175</v>
      </c>
      <c r="K34" s="129">
        <v>47.42</v>
      </c>
      <c r="L34" s="501">
        <f t="shared" ref="L34:L53" si="12">B34-K34</f>
        <v>9.1000000000000014</v>
      </c>
      <c r="M34" s="469">
        <f t="shared" ref="M34:M53" si="13">B34/K34</f>
        <v>1.1919021509911429</v>
      </c>
    </row>
    <row r="35" spans="1:14" s="3" customFormat="1" ht="15" customHeight="1">
      <c r="A35" s="554" t="s">
        <v>19</v>
      </c>
      <c r="B35" s="438">
        <v>91.55</v>
      </c>
      <c r="C35" s="911">
        <v>91.16</v>
      </c>
      <c r="D35" s="455">
        <f t="shared" si="7"/>
        <v>0.39000000000000057</v>
      </c>
      <c r="E35" s="456">
        <f t="shared" si="8"/>
        <v>1.0042781921895569</v>
      </c>
      <c r="F35" s="565">
        <v>72.91</v>
      </c>
      <c r="G35" s="912">
        <v>73.02</v>
      </c>
      <c r="H35" s="594">
        <f t="shared" si="9"/>
        <v>-0.10999999999999943</v>
      </c>
      <c r="I35" s="440">
        <f t="shared" si="10"/>
        <v>18.64</v>
      </c>
      <c r="J35" s="526">
        <f t="shared" si="11"/>
        <v>1.255657660128926</v>
      </c>
      <c r="K35" s="438">
        <v>94.75</v>
      </c>
      <c r="L35" s="487">
        <f t="shared" si="12"/>
        <v>-3.2000000000000028</v>
      </c>
      <c r="M35" s="471">
        <f t="shared" si="13"/>
        <v>0.96622691292875984</v>
      </c>
      <c r="N35"/>
    </row>
    <row r="36" spans="1:14" s="3" customFormat="1" ht="15" customHeight="1">
      <c r="A36" s="553" t="s">
        <v>20</v>
      </c>
      <c r="B36" s="129">
        <v>54.5</v>
      </c>
      <c r="C36" s="909">
        <v>54.5</v>
      </c>
      <c r="D36" s="452">
        <f t="shared" si="7"/>
        <v>0</v>
      </c>
      <c r="E36" s="453">
        <f t="shared" si="8"/>
        <v>1</v>
      </c>
      <c r="F36" s="324">
        <v>37.5</v>
      </c>
      <c r="G36" s="910">
        <v>37.799999999999997</v>
      </c>
      <c r="H36" s="585">
        <f t="shared" si="9"/>
        <v>-0.29999999999999716</v>
      </c>
      <c r="I36" s="295">
        <f t="shared" si="10"/>
        <v>17</v>
      </c>
      <c r="J36" s="335">
        <f t="shared" si="11"/>
        <v>1.4533333333333334</v>
      </c>
      <c r="K36" s="129">
        <v>54.12</v>
      </c>
      <c r="L36" s="501">
        <f t="shared" si="12"/>
        <v>0.38000000000000256</v>
      </c>
      <c r="M36" s="469">
        <f t="shared" si="13"/>
        <v>1.0070214338507022</v>
      </c>
      <c r="N36"/>
    </row>
    <row r="37" spans="1:14" s="3" customFormat="1" ht="15" customHeight="1">
      <c r="A37" s="555" t="s">
        <v>21</v>
      </c>
      <c r="B37" s="115">
        <v>25</v>
      </c>
      <c r="C37" s="913">
        <v>25</v>
      </c>
      <c r="D37" s="458">
        <f t="shared" si="7"/>
        <v>0</v>
      </c>
      <c r="E37" s="459">
        <f t="shared" si="8"/>
        <v>1</v>
      </c>
      <c r="F37" s="327">
        <v>21.7</v>
      </c>
      <c r="G37" s="914">
        <v>20.5</v>
      </c>
      <c r="H37" s="586">
        <f t="shared" si="9"/>
        <v>1.1999999999999993</v>
      </c>
      <c r="I37" s="224">
        <f t="shared" si="10"/>
        <v>3.3000000000000007</v>
      </c>
      <c r="J37" s="339">
        <f t="shared" si="11"/>
        <v>1.1520737327188941</v>
      </c>
      <c r="K37" s="115">
        <v>18.96</v>
      </c>
      <c r="L37" s="580">
        <f t="shared" si="12"/>
        <v>6.0399999999999991</v>
      </c>
      <c r="M37" s="528">
        <f t="shared" si="13"/>
        <v>1.3185654008438819</v>
      </c>
    </row>
    <row r="38" spans="1:14" ht="15" customHeight="1">
      <c r="A38" s="555" t="s">
        <v>25</v>
      </c>
      <c r="B38" s="115">
        <v>28</v>
      </c>
      <c r="C38" s="913">
        <v>28</v>
      </c>
      <c r="D38" s="458">
        <f t="shared" si="7"/>
        <v>0</v>
      </c>
      <c r="E38" s="459">
        <f t="shared" si="8"/>
        <v>1</v>
      </c>
      <c r="F38" s="327">
        <v>16.5</v>
      </c>
      <c r="G38" s="914">
        <v>16.5</v>
      </c>
      <c r="H38" s="586">
        <f t="shared" si="9"/>
        <v>0</v>
      </c>
      <c r="I38" s="224">
        <f t="shared" si="10"/>
        <v>11.5</v>
      </c>
      <c r="J38" s="339">
        <f t="shared" si="11"/>
        <v>1.696969696969697</v>
      </c>
      <c r="K38" s="115">
        <v>34.46</v>
      </c>
      <c r="L38" s="580">
        <f t="shared" si="12"/>
        <v>-6.4600000000000009</v>
      </c>
      <c r="M38" s="528">
        <f t="shared" si="13"/>
        <v>0.81253627394080086</v>
      </c>
      <c r="N38" s="3"/>
    </row>
    <row r="39" spans="1:14" s="3" customFormat="1" ht="15" customHeight="1">
      <c r="A39" s="424" t="s">
        <v>49</v>
      </c>
      <c r="B39" s="97">
        <v>1.5</v>
      </c>
      <c r="C39" s="915">
        <v>1.5</v>
      </c>
      <c r="D39" s="461">
        <f t="shared" si="7"/>
        <v>0</v>
      </c>
      <c r="E39" s="462">
        <f t="shared" si="8"/>
        <v>1</v>
      </c>
      <c r="F39" s="331">
        <v>0.8</v>
      </c>
      <c r="G39" s="916">
        <v>0.8</v>
      </c>
      <c r="H39" s="587">
        <f t="shared" si="9"/>
        <v>0</v>
      </c>
      <c r="I39" s="228">
        <f t="shared" si="10"/>
        <v>0.7</v>
      </c>
      <c r="J39" s="340">
        <f t="shared" si="11"/>
        <v>1.875</v>
      </c>
      <c r="K39" s="97">
        <v>0.69</v>
      </c>
      <c r="L39" s="581">
        <f t="shared" si="12"/>
        <v>0.81</v>
      </c>
      <c r="M39" s="529">
        <f t="shared" si="13"/>
        <v>2.1739130434782612</v>
      </c>
    </row>
    <row r="40" spans="1:14" s="118" customFormat="1" ht="15" customHeight="1">
      <c r="A40" s="553" t="s">
        <v>24</v>
      </c>
      <c r="B40" s="129">
        <v>3.74</v>
      </c>
      <c r="C40" s="909">
        <v>3.54</v>
      </c>
      <c r="D40" s="452">
        <f t="shared" si="7"/>
        <v>0.20000000000000018</v>
      </c>
      <c r="E40" s="453">
        <f t="shared" si="8"/>
        <v>1.0564971751412431</v>
      </c>
      <c r="F40" s="324">
        <v>4.45</v>
      </c>
      <c r="G40" s="910">
        <v>4.24</v>
      </c>
      <c r="H40" s="585">
        <f t="shared" si="9"/>
        <v>0.20999999999999996</v>
      </c>
      <c r="I40" s="295">
        <f t="shared" si="10"/>
        <v>-0.71</v>
      </c>
      <c r="J40" s="335">
        <f t="shared" si="11"/>
        <v>0.84044943820224716</v>
      </c>
      <c r="K40" s="129">
        <v>5.88</v>
      </c>
      <c r="L40" s="501">
        <f t="shared" si="12"/>
        <v>-2.1399999999999997</v>
      </c>
      <c r="M40" s="469">
        <f t="shared" si="13"/>
        <v>0.63605442176870752</v>
      </c>
      <c r="N40"/>
    </row>
    <row r="41" spans="1:14" s="3" customFormat="1" ht="15" customHeight="1">
      <c r="A41" s="555" t="s">
        <v>50</v>
      </c>
      <c r="B41" s="115">
        <v>0.01</v>
      </c>
      <c r="C41" s="913">
        <v>0.01</v>
      </c>
      <c r="D41" s="458">
        <f t="shared" si="7"/>
        <v>0</v>
      </c>
      <c r="E41" s="459">
        <f t="shared" si="8"/>
        <v>1</v>
      </c>
      <c r="F41" s="327">
        <v>0.01</v>
      </c>
      <c r="G41" s="914">
        <v>0.01</v>
      </c>
      <c r="H41" s="586">
        <f t="shared" si="9"/>
        <v>0</v>
      </c>
      <c r="I41" s="224">
        <f t="shared" si="10"/>
        <v>0</v>
      </c>
      <c r="J41" s="339">
        <f t="shared" si="11"/>
        <v>1</v>
      </c>
      <c r="K41" s="115">
        <v>0</v>
      </c>
      <c r="L41" s="580">
        <f t="shared" si="12"/>
        <v>0.01</v>
      </c>
      <c r="M41" s="528" t="e">
        <f t="shared" si="13"/>
        <v>#DIV/0!</v>
      </c>
    </row>
    <row r="42" spans="1:14" s="3" customFormat="1" ht="15" customHeight="1">
      <c r="A42" s="553" t="s">
        <v>55</v>
      </c>
      <c r="B42" s="129">
        <v>2</v>
      </c>
      <c r="C42" s="909">
        <v>1.8</v>
      </c>
      <c r="D42" s="452">
        <f t="shared" si="7"/>
        <v>0.19999999999999996</v>
      </c>
      <c r="E42" s="453">
        <f t="shared" si="8"/>
        <v>1.1111111111111112</v>
      </c>
      <c r="F42" s="324">
        <v>1.95</v>
      </c>
      <c r="G42" s="910">
        <v>1.95</v>
      </c>
      <c r="H42" s="585">
        <f t="shared" si="9"/>
        <v>0</v>
      </c>
      <c r="I42" s="295">
        <f t="shared" si="10"/>
        <v>5.0000000000000044E-2</v>
      </c>
      <c r="J42" s="335">
        <f t="shared" si="11"/>
        <v>1.0256410256410258</v>
      </c>
      <c r="K42" s="129">
        <v>4.03</v>
      </c>
      <c r="L42" s="501">
        <f t="shared" si="12"/>
        <v>-2.0300000000000002</v>
      </c>
      <c r="M42" s="469">
        <f t="shared" si="13"/>
        <v>0.49627791563275431</v>
      </c>
      <c r="N42" s="118"/>
    </row>
    <row r="43" spans="1:14" s="114" customFormat="1" ht="15" customHeight="1">
      <c r="A43" s="555" t="s">
        <v>36</v>
      </c>
      <c r="B43" s="115">
        <v>0</v>
      </c>
      <c r="C43" s="913">
        <v>0</v>
      </c>
      <c r="D43" s="458">
        <f t="shared" si="7"/>
        <v>0</v>
      </c>
      <c r="E43" s="459" t="e">
        <f t="shared" si="8"/>
        <v>#DIV/0!</v>
      </c>
      <c r="F43" s="327">
        <v>0</v>
      </c>
      <c r="G43" s="914">
        <v>0</v>
      </c>
      <c r="H43" s="586">
        <f t="shared" si="9"/>
        <v>0</v>
      </c>
      <c r="I43" s="224">
        <f t="shared" si="10"/>
        <v>0</v>
      </c>
      <c r="J43" s="339" t="e">
        <f t="shared" si="11"/>
        <v>#DIV/0!</v>
      </c>
      <c r="K43" s="115">
        <v>0</v>
      </c>
      <c r="L43" s="580">
        <f t="shared" si="12"/>
        <v>0</v>
      </c>
      <c r="M43" s="528" t="e">
        <f t="shared" si="13"/>
        <v>#DIV/0!</v>
      </c>
      <c r="N43" s="3"/>
    </row>
    <row r="44" spans="1:14" s="114" customFormat="1" ht="15" customHeight="1">
      <c r="A44" s="555" t="s">
        <v>37</v>
      </c>
      <c r="B44" s="115">
        <v>0.8</v>
      </c>
      <c r="C44" s="913">
        <v>0.8</v>
      </c>
      <c r="D44" s="458">
        <f t="shared" si="7"/>
        <v>0</v>
      </c>
      <c r="E44" s="459">
        <f t="shared" si="8"/>
        <v>1</v>
      </c>
      <c r="F44" s="327">
        <v>1.56</v>
      </c>
      <c r="G44" s="914">
        <v>1.35</v>
      </c>
      <c r="H44" s="586">
        <f t="shared" si="9"/>
        <v>0.20999999999999996</v>
      </c>
      <c r="I44" s="224">
        <f t="shared" si="10"/>
        <v>-0.76</v>
      </c>
      <c r="J44" s="339">
        <f t="shared" si="11"/>
        <v>0.51282051282051289</v>
      </c>
      <c r="K44" s="115">
        <v>0.78</v>
      </c>
      <c r="L44" s="580">
        <f t="shared" si="12"/>
        <v>2.0000000000000018E-2</v>
      </c>
      <c r="M44" s="528">
        <f t="shared" si="13"/>
        <v>1.0256410256410258</v>
      </c>
      <c r="N44" s="3"/>
    </row>
    <row r="45" spans="1:14" s="3" customFormat="1" ht="15" customHeight="1">
      <c r="A45" s="555" t="s">
        <v>30</v>
      </c>
      <c r="B45" s="115">
        <v>0.93</v>
      </c>
      <c r="C45" s="913">
        <v>0.93</v>
      </c>
      <c r="D45" s="458">
        <f t="shared" si="7"/>
        <v>0</v>
      </c>
      <c r="E45" s="459">
        <f t="shared" si="8"/>
        <v>1</v>
      </c>
      <c r="F45" s="327">
        <v>0.93</v>
      </c>
      <c r="G45" s="914">
        <v>0.93</v>
      </c>
      <c r="H45" s="586">
        <f t="shared" si="9"/>
        <v>0</v>
      </c>
      <c r="I45" s="224">
        <f t="shared" si="10"/>
        <v>0</v>
      </c>
      <c r="J45" s="339">
        <f t="shared" si="11"/>
        <v>1</v>
      </c>
      <c r="K45" s="115">
        <v>1.07</v>
      </c>
      <c r="L45" s="580">
        <f t="shared" si="12"/>
        <v>-0.14000000000000001</v>
      </c>
      <c r="M45" s="528">
        <f t="shared" si="13"/>
        <v>0.86915887850467288</v>
      </c>
      <c r="N45" s="114"/>
    </row>
    <row r="46" spans="1:14" s="118" customFormat="1" ht="15" customHeight="1">
      <c r="A46" s="555" t="s">
        <v>40</v>
      </c>
      <c r="B46" s="115">
        <v>0</v>
      </c>
      <c r="C46" s="913">
        <v>0</v>
      </c>
      <c r="D46" s="458">
        <f t="shared" si="7"/>
        <v>0</v>
      </c>
      <c r="E46" s="459" t="e">
        <f t="shared" si="8"/>
        <v>#DIV/0!</v>
      </c>
      <c r="F46" s="327">
        <v>0</v>
      </c>
      <c r="G46" s="914">
        <v>0</v>
      </c>
      <c r="H46" s="586">
        <f t="shared" si="9"/>
        <v>0</v>
      </c>
      <c r="I46" s="224">
        <f t="shared" si="10"/>
        <v>0</v>
      </c>
      <c r="J46" s="339" t="e">
        <f t="shared" si="11"/>
        <v>#DIV/0!</v>
      </c>
      <c r="K46" s="115">
        <v>0</v>
      </c>
      <c r="L46" s="580">
        <f t="shared" si="12"/>
        <v>0</v>
      </c>
      <c r="M46" s="528" t="e">
        <f t="shared" si="13"/>
        <v>#DIV/0!</v>
      </c>
      <c r="N46" s="114"/>
    </row>
    <row r="47" spans="1:14" s="118" customFormat="1" ht="15" customHeight="1">
      <c r="A47" s="424" t="s">
        <v>23</v>
      </c>
      <c r="B47" s="97">
        <v>0.8</v>
      </c>
      <c r="C47" s="915">
        <v>0.8</v>
      </c>
      <c r="D47" s="461">
        <f t="shared" si="7"/>
        <v>0</v>
      </c>
      <c r="E47" s="462">
        <f t="shared" si="8"/>
        <v>1</v>
      </c>
      <c r="F47" s="331">
        <v>1.74</v>
      </c>
      <c r="G47" s="916">
        <v>1.74</v>
      </c>
      <c r="H47" s="587">
        <f t="shared" si="9"/>
        <v>0</v>
      </c>
      <c r="I47" s="228">
        <f t="shared" si="10"/>
        <v>-0.94</v>
      </c>
      <c r="J47" s="340">
        <f t="shared" si="11"/>
        <v>0.45977011494252878</v>
      </c>
      <c r="K47" s="97">
        <v>0.42</v>
      </c>
      <c r="L47" s="581">
        <f t="shared" si="12"/>
        <v>0.38000000000000006</v>
      </c>
      <c r="M47" s="529">
        <f t="shared" si="13"/>
        <v>1.9047619047619049</v>
      </c>
      <c r="N47" s="3"/>
    </row>
    <row r="48" spans="1:14" s="114" customFormat="1" ht="15" customHeight="1">
      <c r="A48" s="553" t="s">
        <v>26</v>
      </c>
      <c r="B48" s="129">
        <v>0.02</v>
      </c>
      <c r="C48" s="909">
        <v>0.02</v>
      </c>
      <c r="D48" s="452">
        <f t="shared" si="7"/>
        <v>0</v>
      </c>
      <c r="E48" s="453">
        <f t="shared" si="8"/>
        <v>1</v>
      </c>
      <c r="F48" s="324">
        <v>0</v>
      </c>
      <c r="G48" s="910">
        <v>0.01</v>
      </c>
      <c r="H48" s="585">
        <f t="shared" si="9"/>
        <v>-0.01</v>
      </c>
      <c r="I48" s="295">
        <f t="shared" si="10"/>
        <v>0.02</v>
      </c>
      <c r="J48" s="335" t="e">
        <f t="shared" si="11"/>
        <v>#DIV/0!</v>
      </c>
      <c r="K48" s="129">
        <v>0.01</v>
      </c>
      <c r="L48" s="501">
        <f t="shared" si="12"/>
        <v>0.01</v>
      </c>
      <c r="M48" s="469">
        <f t="shared" si="13"/>
        <v>2</v>
      </c>
      <c r="N48" s="118"/>
    </row>
    <row r="49" spans="1:14" s="706" customFormat="1" ht="15" customHeight="1">
      <c r="A49" s="654" t="s">
        <v>266</v>
      </c>
      <c r="B49" s="663">
        <f>B33-B48</f>
        <v>148.04999999999998</v>
      </c>
      <c r="C49" s="917">
        <v>147.66</v>
      </c>
      <c r="D49" s="664">
        <f t="shared" si="7"/>
        <v>0.38999999999998636</v>
      </c>
      <c r="E49" s="656">
        <f t="shared" si="8"/>
        <v>1.0026412027631044</v>
      </c>
      <c r="F49" s="665">
        <f>F33-F48</f>
        <v>121.11</v>
      </c>
      <c r="G49" s="918">
        <v>121.21</v>
      </c>
      <c r="H49" s="667">
        <f t="shared" si="9"/>
        <v>-9.9999999999994316E-2</v>
      </c>
      <c r="I49" s="668">
        <f t="shared" si="10"/>
        <v>26.939999999999984</v>
      </c>
      <c r="J49" s="669">
        <f t="shared" si="11"/>
        <v>1.2224424077285112</v>
      </c>
      <c r="K49" s="663">
        <f>K33-K48</f>
        <v>142.16</v>
      </c>
      <c r="L49" s="670">
        <f t="shared" si="12"/>
        <v>5.8899999999999864</v>
      </c>
      <c r="M49" s="661">
        <f t="shared" si="13"/>
        <v>1.0414321890827236</v>
      </c>
      <c r="N49" s="654"/>
    </row>
    <row r="50" spans="1:14" ht="15" customHeight="1">
      <c r="A50" s="671" t="s">
        <v>267</v>
      </c>
      <c r="B50" s="655">
        <f>B48/B33</f>
        <v>1.3507125008441954E-4</v>
      </c>
      <c r="C50" s="919">
        <v>1.3542795232936077E-4</v>
      </c>
      <c r="D50" s="656">
        <f t="shared" si="7"/>
        <v>-3.5670224494122852E-7</v>
      </c>
      <c r="E50" s="656">
        <f t="shared" si="8"/>
        <v>0.99736611062335401</v>
      </c>
      <c r="F50" s="672">
        <f>F48/F33</f>
        <v>0</v>
      </c>
      <c r="G50" s="920">
        <v>8.2494637848539842E-5</v>
      </c>
      <c r="H50" s="669">
        <f t="shared" si="9"/>
        <v>-8.2494637848539842E-5</v>
      </c>
      <c r="I50" s="658">
        <f t="shared" si="10"/>
        <v>1.3507125008441954E-4</v>
      </c>
      <c r="J50" s="669" t="e">
        <f t="shared" si="11"/>
        <v>#DIV/0!</v>
      </c>
      <c r="K50" s="655">
        <f>K48/K33</f>
        <v>7.0338327354575511E-5</v>
      </c>
      <c r="L50" s="673">
        <f t="shared" si="12"/>
        <v>6.4732922729844033E-5</v>
      </c>
      <c r="M50" s="661">
        <f t="shared" si="13"/>
        <v>1.9203079624501926</v>
      </c>
      <c r="N50" s="671"/>
    </row>
    <row r="51" spans="1:14" ht="15" customHeight="1">
      <c r="A51" s="553" t="s">
        <v>32</v>
      </c>
      <c r="B51" s="129">
        <v>23.7</v>
      </c>
      <c r="C51" s="909">
        <v>23.7</v>
      </c>
      <c r="D51" s="452">
        <f t="shared" si="7"/>
        <v>0</v>
      </c>
      <c r="E51" s="453">
        <f t="shared" si="8"/>
        <v>1</v>
      </c>
      <c r="F51" s="324">
        <v>21.42</v>
      </c>
      <c r="G51" s="910">
        <v>21.42</v>
      </c>
      <c r="H51" s="585">
        <f t="shared" si="9"/>
        <v>0</v>
      </c>
      <c r="I51" s="295">
        <f t="shared" si="10"/>
        <v>2.2799999999999976</v>
      </c>
      <c r="J51" s="335">
        <f t="shared" si="11"/>
        <v>1.1064425770308122</v>
      </c>
      <c r="K51" s="129">
        <v>23.18</v>
      </c>
      <c r="L51" s="501">
        <f t="shared" si="12"/>
        <v>0.51999999999999957</v>
      </c>
      <c r="M51" s="469">
        <f t="shared" si="13"/>
        <v>1.0224331320103537</v>
      </c>
      <c r="N51" s="118"/>
    </row>
    <row r="52" spans="1:14" ht="15" customHeight="1">
      <c r="A52" s="555" t="s">
        <v>35</v>
      </c>
      <c r="B52" s="115">
        <v>18</v>
      </c>
      <c r="C52" s="913">
        <v>18</v>
      </c>
      <c r="D52" s="458">
        <f t="shared" si="7"/>
        <v>0</v>
      </c>
      <c r="E52" s="459">
        <f t="shared" si="8"/>
        <v>1</v>
      </c>
      <c r="F52" s="327">
        <v>16.600000000000001</v>
      </c>
      <c r="G52" s="914">
        <v>16.600000000000001</v>
      </c>
      <c r="H52" s="586">
        <f t="shared" si="9"/>
        <v>0</v>
      </c>
      <c r="I52" s="224">
        <f t="shared" si="10"/>
        <v>1.3999999999999986</v>
      </c>
      <c r="J52" s="339">
        <f t="shared" si="11"/>
        <v>1.0843373493975903</v>
      </c>
      <c r="K52" s="115">
        <v>19.66</v>
      </c>
      <c r="L52" s="580">
        <f t="shared" si="12"/>
        <v>-1.6600000000000001</v>
      </c>
      <c r="M52" s="528">
        <f t="shared" si="13"/>
        <v>0.91556459816887081</v>
      </c>
      <c r="N52" s="114"/>
    </row>
    <row r="53" spans="1:14" s="221" customFormat="1" ht="15" customHeight="1">
      <c r="A53" s="700" t="s">
        <v>101</v>
      </c>
      <c r="B53" s="697">
        <f>B51-B52</f>
        <v>5.6999999999999993</v>
      </c>
      <c r="C53" s="921">
        <v>5.6999999999999993</v>
      </c>
      <c r="D53" s="701">
        <f t="shared" si="7"/>
        <v>0</v>
      </c>
      <c r="E53" s="685">
        <f t="shared" si="8"/>
        <v>1</v>
      </c>
      <c r="F53" s="697">
        <f>F51-F52</f>
        <v>4.82</v>
      </c>
      <c r="G53" s="699">
        <v>4.82</v>
      </c>
      <c r="H53" s="702">
        <f t="shared" si="9"/>
        <v>0</v>
      </c>
      <c r="I53" s="703">
        <f t="shared" si="10"/>
        <v>0.87999999999999901</v>
      </c>
      <c r="J53" s="704">
        <f t="shared" si="11"/>
        <v>1.1825726141078836</v>
      </c>
      <c r="K53" s="697">
        <f>K51-K52</f>
        <v>3.5199999999999996</v>
      </c>
      <c r="L53" s="705">
        <f t="shared" si="12"/>
        <v>2.1799999999999997</v>
      </c>
      <c r="M53" s="689">
        <f t="shared" si="13"/>
        <v>1.6193181818181819</v>
      </c>
      <c r="N53" s="706"/>
    </row>
    <row r="55" spans="1:14" ht="15.75">
      <c r="A55" s="2" t="s">
        <v>433</v>
      </c>
    </row>
    <row r="56" spans="1:14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</row>
    <row r="57" spans="1:14" ht="48">
      <c r="A57" s="551" t="s">
        <v>51</v>
      </c>
      <c r="B57" s="375" t="s">
        <v>447</v>
      </c>
      <c r="C57" s="446" t="s">
        <v>469</v>
      </c>
      <c r="D57" s="447" t="s">
        <v>470</v>
      </c>
      <c r="E57" s="448" t="s">
        <v>471</v>
      </c>
      <c r="F57" s="375" t="s">
        <v>448</v>
      </c>
      <c r="G57" s="136" t="s">
        <v>472</v>
      </c>
      <c r="H57" s="582" t="s">
        <v>473</v>
      </c>
      <c r="I57" s="574" t="s">
        <v>356</v>
      </c>
      <c r="J57" s="137" t="s">
        <v>357</v>
      </c>
      <c r="K57" s="377" t="s">
        <v>297</v>
      </c>
      <c r="L57" s="464" t="s">
        <v>269</v>
      </c>
      <c r="M57" s="475" t="s">
        <v>270</v>
      </c>
      <c r="N57" s="221"/>
    </row>
    <row r="58" spans="1:14" ht="15" customHeight="1">
      <c r="A58" s="552"/>
      <c r="B58" s="376" t="s">
        <v>16</v>
      </c>
      <c r="C58" s="20" t="s">
        <v>16</v>
      </c>
      <c r="D58" s="449" t="s">
        <v>16</v>
      </c>
      <c r="E58" s="450" t="s">
        <v>1</v>
      </c>
      <c r="F58" s="376" t="s">
        <v>16</v>
      </c>
      <c r="G58" s="27" t="s">
        <v>16</v>
      </c>
      <c r="H58" s="583" t="s">
        <v>16</v>
      </c>
      <c r="I58" s="6" t="s">
        <v>16</v>
      </c>
      <c r="J58" s="6" t="s">
        <v>1</v>
      </c>
      <c r="K58" s="379" t="s">
        <v>16</v>
      </c>
      <c r="L58" s="465" t="s">
        <v>16</v>
      </c>
      <c r="M58" s="476" t="s">
        <v>1</v>
      </c>
    </row>
    <row r="59" spans="1:14" s="3" customFormat="1" ht="15" customHeight="1">
      <c r="A59" s="553" t="s">
        <v>17</v>
      </c>
      <c r="B59" s="124">
        <v>135.72</v>
      </c>
      <c r="C59" s="907">
        <v>135.99</v>
      </c>
      <c r="D59" s="531">
        <f>B59-C59</f>
        <v>-0.27000000000001023</v>
      </c>
      <c r="E59" s="532">
        <f>B59/C59</f>
        <v>0.99801455989410981</v>
      </c>
      <c r="F59" s="322">
        <v>139.91</v>
      </c>
      <c r="G59" s="908">
        <v>138.85</v>
      </c>
      <c r="H59" s="584">
        <f>F59-G59</f>
        <v>1.0600000000000023</v>
      </c>
      <c r="I59" s="325">
        <f>B59-F59</f>
        <v>-4.1899999999999977</v>
      </c>
      <c r="J59" s="334">
        <f>B59/F59</f>
        <v>0.97005217639911379</v>
      </c>
      <c r="K59" s="124">
        <v>125.17</v>
      </c>
      <c r="L59" s="579">
        <f>B59-K59</f>
        <v>10.549999999999997</v>
      </c>
      <c r="M59" s="467">
        <f>B59/K59</f>
        <v>1.0842853718942238</v>
      </c>
      <c r="N59"/>
    </row>
    <row r="60" spans="1:14" s="3" customFormat="1" ht="15" customHeight="1">
      <c r="A60" s="553" t="s">
        <v>18</v>
      </c>
      <c r="B60" s="129">
        <v>1.4</v>
      </c>
      <c r="C60" s="909">
        <v>1.27</v>
      </c>
      <c r="D60" s="452">
        <f t="shared" ref="D60:D79" si="14">B60-C60</f>
        <v>0.12999999999999989</v>
      </c>
      <c r="E60" s="453">
        <f t="shared" ref="E60:E79" si="15">B60/C60</f>
        <v>1.1023622047244093</v>
      </c>
      <c r="F60" s="324">
        <v>1.71</v>
      </c>
      <c r="G60" s="910">
        <v>1.71</v>
      </c>
      <c r="H60" s="585">
        <f t="shared" ref="H60:H79" si="16">F60-G60</f>
        <v>0</v>
      </c>
      <c r="I60" s="295">
        <f t="shared" ref="I60:I79" si="17">B60-F60</f>
        <v>-0.31000000000000005</v>
      </c>
      <c r="J60" s="335">
        <f t="shared" ref="J60:J79" si="18">B60/F60</f>
        <v>0.81871345029239762</v>
      </c>
      <c r="K60" s="129">
        <v>0.8</v>
      </c>
      <c r="L60" s="501">
        <f t="shared" ref="L60:L79" si="19">B60-K60</f>
        <v>0.59999999999999987</v>
      </c>
      <c r="M60" s="469">
        <f t="shared" ref="M60:M79" si="20">B60/K60</f>
        <v>1.7499999999999998</v>
      </c>
      <c r="N60"/>
    </row>
    <row r="61" spans="1:14" s="3" customFormat="1" ht="15" customHeight="1">
      <c r="A61" s="554" t="s">
        <v>19</v>
      </c>
      <c r="B61" s="438">
        <v>134.32</v>
      </c>
      <c r="C61" s="911">
        <v>134.72</v>
      </c>
      <c r="D61" s="455">
        <f t="shared" si="14"/>
        <v>-0.40000000000000568</v>
      </c>
      <c r="E61" s="456">
        <f t="shared" si="15"/>
        <v>0.99703087885985742</v>
      </c>
      <c r="F61" s="565">
        <v>138.19999999999999</v>
      </c>
      <c r="G61" s="912">
        <v>137.13</v>
      </c>
      <c r="H61" s="594">
        <f t="shared" si="16"/>
        <v>1.0699999999999932</v>
      </c>
      <c r="I61" s="440">
        <f t="shared" si="17"/>
        <v>-3.8799999999999955</v>
      </c>
      <c r="J61" s="526">
        <f t="shared" si="18"/>
        <v>0.97192474674384954</v>
      </c>
      <c r="K61" s="438">
        <v>124.36</v>
      </c>
      <c r="L61" s="487">
        <f t="shared" si="19"/>
        <v>9.9599999999999937</v>
      </c>
      <c r="M61" s="471">
        <f t="shared" si="20"/>
        <v>1.0800900611128981</v>
      </c>
      <c r="N61"/>
    </row>
    <row r="62" spans="1:14" ht="15" customHeight="1">
      <c r="A62" s="553" t="s">
        <v>20</v>
      </c>
      <c r="B62" s="129">
        <v>1.1100000000000001</v>
      </c>
      <c r="C62" s="909">
        <v>1.1100000000000001</v>
      </c>
      <c r="D62" s="452">
        <f t="shared" si="14"/>
        <v>0</v>
      </c>
      <c r="E62" s="453">
        <f t="shared" si="15"/>
        <v>1</v>
      </c>
      <c r="F62" s="324">
        <v>6.01</v>
      </c>
      <c r="G62" s="910">
        <v>5.31</v>
      </c>
      <c r="H62" s="585">
        <f t="shared" si="16"/>
        <v>0.70000000000000018</v>
      </c>
      <c r="I62" s="295">
        <f t="shared" si="17"/>
        <v>-4.8999999999999995</v>
      </c>
      <c r="J62" s="335">
        <f t="shared" si="18"/>
        <v>0.1846921797004992</v>
      </c>
      <c r="K62" s="129">
        <v>2.2999999999999998</v>
      </c>
      <c r="L62" s="501">
        <f t="shared" si="19"/>
        <v>-1.1899999999999997</v>
      </c>
      <c r="M62" s="469">
        <f t="shared" si="20"/>
        <v>0.48260869565217401</v>
      </c>
    </row>
    <row r="63" spans="1:14" s="3" customFormat="1" ht="15" customHeight="1">
      <c r="A63" s="555" t="s">
        <v>21</v>
      </c>
      <c r="B63" s="115">
        <v>0.01</v>
      </c>
      <c r="C63" s="913">
        <v>0.01</v>
      </c>
      <c r="D63" s="458">
        <f t="shared" si="14"/>
        <v>0</v>
      </c>
      <c r="E63" s="459">
        <f t="shared" si="15"/>
        <v>1</v>
      </c>
      <c r="F63" s="327">
        <v>0.01</v>
      </c>
      <c r="G63" s="914">
        <v>0.01</v>
      </c>
      <c r="H63" s="586">
        <f t="shared" si="16"/>
        <v>0</v>
      </c>
      <c r="I63" s="224">
        <f t="shared" si="17"/>
        <v>0</v>
      </c>
      <c r="J63" s="339">
        <f t="shared" si="18"/>
        <v>1</v>
      </c>
      <c r="K63" s="115">
        <v>0</v>
      </c>
      <c r="L63" s="580">
        <f t="shared" si="19"/>
        <v>0.01</v>
      </c>
      <c r="M63" s="528" t="e">
        <f t="shared" si="20"/>
        <v>#DIV/0!</v>
      </c>
    </row>
    <row r="64" spans="1:14" s="118" customFormat="1" ht="15" customHeight="1">
      <c r="A64" s="555" t="s">
        <v>25</v>
      </c>
      <c r="B64" s="115">
        <v>0.6</v>
      </c>
      <c r="C64" s="913">
        <v>0.6</v>
      </c>
      <c r="D64" s="458">
        <f t="shared" si="14"/>
        <v>0</v>
      </c>
      <c r="E64" s="459">
        <f t="shared" si="15"/>
        <v>1</v>
      </c>
      <c r="F64" s="327">
        <v>3</v>
      </c>
      <c r="G64" s="914">
        <v>2.2999999999999998</v>
      </c>
      <c r="H64" s="586">
        <f t="shared" si="16"/>
        <v>0.70000000000000018</v>
      </c>
      <c r="I64" s="224">
        <f t="shared" si="17"/>
        <v>-2.4</v>
      </c>
      <c r="J64" s="339">
        <f t="shared" si="18"/>
        <v>0.19999999999999998</v>
      </c>
      <c r="K64" s="115">
        <v>0.33</v>
      </c>
      <c r="L64" s="580">
        <f t="shared" si="19"/>
        <v>0.26999999999999996</v>
      </c>
      <c r="M64" s="528">
        <f t="shared" si="20"/>
        <v>1.8181818181818181</v>
      </c>
      <c r="N64" s="3"/>
    </row>
    <row r="65" spans="1:14" s="3" customFormat="1" ht="15" customHeight="1">
      <c r="A65" s="424" t="s">
        <v>49</v>
      </c>
      <c r="B65" s="97">
        <v>0.5</v>
      </c>
      <c r="C65" s="915">
        <v>0.5</v>
      </c>
      <c r="D65" s="461">
        <f t="shared" si="14"/>
        <v>0</v>
      </c>
      <c r="E65" s="462">
        <f t="shared" si="15"/>
        <v>1</v>
      </c>
      <c r="F65" s="331">
        <v>3</v>
      </c>
      <c r="G65" s="916">
        <v>3</v>
      </c>
      <c r="H65" s="587">
        <f t="shared" si="16"/>
        <v>0</v>
      </c>
      <c r="I65" s="228">
        <f t="shared" si="17"/>
        <v>-2.5</v>
      </c>
      <c r="J65" s="340">
        <f t="shared" si="18"/>
        <v>0.16666666666666666</v>
      </c>
      <c r="K65" s="97">
        <v>1.96</v>
      </c>
      <c r="L65" s="581">
        <f t="shared" si="19"/>
        <v>-1.46</v>
      </c>
      <c r="M65" s="529">
        <f t="shared" si="20"/>
        <v>0.25510204081632654</v>
      </c>
    </row>
    <row r="66" spans="1:14" s="3" customFormat="1" ht="15" customHeight="1">
      <c r="A66" s="553" t="s">
        <v>24</v>
      </c>
      <c r="B66" s="129">
        <v>79.099999999999994</v>
      </c>
      <c r="C66" s="909">
        <v>79.8</v>
      </c>
      <c r="D66" s="452">
        <f t="shared" si="14"/>
        <v>-0.70000000000000284</v>
      </c>
      <c r="E66" s="453">
        <f t="shared" si="15"/>
        <v>0.99122807017543857</v>
      </c>
      <c r="F66" s="324">
        <v>81.72</v>
      </c>
      <c r="G66" s="910">
        <v>81.72</v>
      </c>
      <c r="H66" s="585">
        <f t="shared" si="16"/>
        <v>0</v>
      </c>
      <c r="I66" s="295">
        <f t="shared" si="17"/>
        <v>-2.6200000000000045</v>
      </c>
      <c r="J66" s="335">
        <f t="shared" si="18"/>
        <v>0.96793930494371017</v>
      </c>
      <c r="K66" s="129">
        <v>69.56</v>
      </c>
      <c r="L66" s="501">
        <f t="shared" si="19"/>
        <v>9.539999999999992</v>
      </c>
      <c r="M66" s="469">
        <f t="shared" si="20"/>
        <v>1.1371477860839563</v>
      </c>
      <c r="N66"/>
    </row>
    <row r="67" spans="1:14" s="114" customFormat="1" ht="15" customHeight="1">
      <c r="A67" s="555" t="s">
        <v>50</v>
      </c>
      <c r="B67" s="115">
        <v>9</v>
      </c>
      <c r="C67" s="913">
        <v>9</v>
      </c>
      <c r="D67" s="458">
        <f t="shared" si="14"/>
        <v>0</v>
      </c>
      <c r="E67" s="459">
        <f t="shared" si="15"/>
        <v>1</v>
      </c>
      <c r="F67" s="327">
        <v>8.7799999999999994</v>
      </c>
      <c r="G67" s="914">
        <v>8.7799999999999994</v>
      </c>
      <c r="H67" s="586">
        <f t="shared" si="16"/>
        <v>0</v>
      </c>
      <c r="I67" s="224">
        <f t="shared" si="17"/>
        <v>0.22000000000000064</v>
      </c>
      <c r="J67" s="339">
        <f t="shared" si="18"/>
        <v>1.0250569476082005</v>
      </c>
      <c r="K67" s="115">
        <v>7.84</v>
      </c>
      <c r="L67" s="580">
        <f t="shared" si="19"/>
        <v>1.1600000000000001</v>
      </c>
      <c r="M67" s="528">
        <f t="shared" si="20"/>
        <v>1.1479591836734695</v>
      </c>
      <c r="N67" s="3"/>
    </row>
    <row r="68" spans="1:14" s="114" customFormat="1" ht="15" customHeight="1">
      <c r="A68" s="553" t="s">
        <v>55</v>
      </c>
      <c r="B68" s="129">
        <v>13.1</v>
      </c>
      <c r="C68" s="909">
        <v>13.1</v>
      </c>
      <c r="D68" s="452">
        <f t="shared" si="14"/>
        <v>0</v>
      </c>
      <c r="E68" s="453">
        <f t="shared" si="15"/>
        <v>1</v>
      </c>
      <c r="F68" s="324">
        <v>13.77</v>
      </c>
      <c r="G68" s="910">
        <v>13.77</v>
      </c>
      <c r="H68" s="585">
        <f t="shared" si="16"/>
        <v>0</v>
      </c>
      <c r="I68" s="295">
        <f t="shared" si="17"/>
        <v>-0.66999999999999993</v>
      </c>
      <c r="J68" s="335">
        <f t="shared" si="18"/>
        <v>0.95134350036310822</v>
      </c>
      <c r="K68" s="129">
        <v>8.91</v>
      </c>
      <c r="L68" s="501">
        <f t="shared" si="19"/>
        <v>4.1899999999999995</v>
      </c>
      <c r="M68" s="469">
        <f t="shared" si="20"/>
        <v>1.4702581369248036</v>
      </c>
      <c r="N68" s="118"/>
    </row>
    <row r="69" spans="1:14" s="3" customFormat="1" ht="15" customHeight="1">
      <c r="A69" s="555" t="s">
        <v>36</v>
      </c>
      <c r="B69" s="115">
        <v>15</v>
      </c>
      <c r="C69" s="913">
        <v>15</v>
      </c>
      <c r="D69" s="458">
        <f t="shared" si="14"/>
        <v>0</v>
      </c>
      <c r="E69" s="459">
        <f t="shared" si="15"/>
        <v>1</v>
      </c>
      <c r="F69" s="327">
        <v>15.19</v>
      </c>
      <c r="G69" s="914">
        <v>15.19</v>
      </c>
      <c r="H69" s="586">
        <f t="shared" si="16"/>
        <v>0</v>
      </c>
      <c r="I69" s="224">
        <f t="shared" si="17"/>
        <v>-0.1899999999999995</v>
      </c>
      <c r="J69" s="339">
        <f t="shared" si="18"/>
        <v>0.9874917709019092</v>
      </c>
      <c r="K69" s="115">
        <v>14.66</v>
      </c>
      <c r="L69" s="580">
        <f t="shared" si="19"/>
        <v>0.33999999999999986</v>
      </c>
      <c r="M69" s="528">
        <f t="shared" si="20"/>
        <v>1.0231923601637107</v>
      </c>
    </row>
    <row r="70" spans="1:14" s="118" customFormat="1" ht="15" customHeight="1">
      <c r="A70" s="555" t="s">
        <v>37</v>
      </c>
      <c r="B70" s="115">
        <v>13.8</v>
      </c>
      <c r="C70" s="913">
        <v>13.8</v>
      </c>
      <c r="D70" s="458">
        <f t="shared" si="14"/>
        <v>0</v>
      </c>
      <c r="E70" s="459">
        <f t="shared" si="15"/>
        <v>1</v>
      </c>
      <c r="F70" s="327">
        <v>14.01</v>
      </c>
      <c r="G70" s="914">
        <v>14.01</v>
      </c>
      <c r="H70" s="586">
        <f t="shared" si="16"/>
        <v>0</v>
      </c>
      <c r="I70" s="224">
        <f t="shared" si="17"/>
        <v>-0.20999999999999908</v>
      </c>
      <c r="J70" s="339">
        <f t="shared" si="18"/>
        <v>0.98501070663811574</v>
      </c>
      <c r="K70" s="115">
        <v>11.34</v>
      </c>
      <c r="L70" s="580">
        <f t="shared" si="19"/>
        <v>2.4600000000000009</v>
      </c>
      <c r="M70" s="528">
        <f t="shared" si="20"/>
        <v>1.216931216931217</v>
      </c>
      <c r="N70" s="3"/>
    </row>
    <row r="71" spans="1:14" s="118" customFormat="1" ht="15" customHeight="1">
      <c r="A71" s="555" t="s">
        <v>30</v>
      </c>
      <c r="B71" s="115">
        <v>13.8</v>
      </c>
      <c r="C71" s="913">
        <v>14.5</v>
      </c>
      <c r="D71" s="458">
        <f t="shared" si="14"/>
        <v>-0.69999999999999929</v>
      </c>
      <c r="E71" s="459">
        <f t="shared" si="15"/>
        <v>0.9517241379310345</v>
      </c>
      <c r="F71" s="327">
        <v>15.19</v>
      </c>
      <c r="G71" s="914">
        <v>15.19</v>
      </c>
      <c r="H71" s="586">
        <f t="shared" si="16"/>
        <v>0</v>
      </c>
      <c r="I71" s="224">
        <f t="shared" si="17"/>
        <v>-1.3899999999999988</v>
      </c>
      <c r="J71" s="339">
        <f t="shared" si="18"/>
        <v>0.90849242922975648</v>
      </c>
      <c r="K71" s="115">
        <v>12.83</v>
      </c>
      <c r="L71" s="580">
        <f t="shared" si="19"/>
        <v>0.97000000000000064</v>
      </c>
      <c r="M71" s="528">
        <f t="shared" si="20"/>
        <v>1.0756040530007795</v>
      </c>
      <c r="N71" s="114"/>
    </row>
    <row r="72" spans="1:14" s="114" customFormat="1" ht="15" customHeight="1">
      <c r="A72" s="555" t="s">
        <v>40</v>
      </c>
      <c r="B72" s="115">
        <v>9.8000000000000007</v>
      </c>
      <c r="C72" s="913">
        <v>9.8000000000000007</v>
      </c>
      <c r="D72" s="458">
        <f t="shared" si="14"/>
        <v>0</v>
      </c>
      <c r="E72" s="459">
        <f t="shared" si="15"/>
        <v>1</v>
      </c>
      <c r="F72" s="327">
        <v>10.119999999999999</v>
      </c>
      <c r="G72" s="914">
        <v>10.119999999999999</v>
      </c>
      <c r="H72" s="586">
        <f t="shared" si="16"/>
        <v>0</v>
      </c>
      <c r="I72" s="224">
        <f t="shared" si="17"/>
        <v>-0.31999999999999851</v>
      </c>
      <c r="J72" s="339">
        <f t="shared" si="18"/>
        <v>0.96837944664031639</v>
      </c>
      <c r="K72" s="115">
        <v>10.17</v>
      </c>
      <c r="L72" s="580">
        <f t="shared" si="19"/>
        <v>-0.36999999999999922</v>
      </c>
      <c r="M72" s="528">
        <f t="shared" si="20"/>
        <v>0.96361848574237963</v>
      </c>
    </row>
    <row r="73" spans="1:14" s="706" customFormat="1" ht="15" customHeight="1">
      <c r="A73" s="424" t="s">
        <v>23</v>
      </c>
      <c r="B73" s="97">
        <v>1</v>
      </c>
      <c r="C73" s="915">
        <v>1</v>
      </c>
      <c r="D73" s="461">
        <f t="shared" si="14"/>
        <v>0</v>
      </c>
      <c r="E73" s="462">
        <f t="shared" si="15"/>
        <v>1</v>
      </c>
      <c r="F73" s="331">
        <v>1.37</v>
      </c>
      <c r="G73" s="916">
        <v>1.01</v>
      </c>
      <c r="H73" s="587">
        <f t="shared" si="16"/>
        <v>0.3600000000000001</v>
      </c>
      <c r="I73" s="228">
        <f t="shared" si="17"/>
        <v>-0.37000000000000011</v>
      </c>
      <c r="J73" s="340">
        <f t="shared" si="18"/>
        <v>0.72992700729927007</v>
      </c>
      <c r="K73" s="97">
        <v>1.56</v>
      </c>
      <c r="L73" s="581">
        <f t="shared" si="19"/>
        <v>-0.56000000000000005</v>
      </c>
      <c r="M73" s="529">
        <f t="shared" si="20"/>
        <v>0.64102564102564097</v>
      </c>
      <c r="N73" s="3"/>
    </row>
    <row r="74" spans="1:14" ht="15" customHeight="1">
      <c r="A74" s="553" t="s">
        <v>26</v>
      </c>
      <c r="B74" s="129">
        <v>3</v>
      </c>
      <c r="C74" s="909">
        <v>3</v>
      </c>
      <c r="D74" s="452">
        <f t="shared" si="14"/>
        <v>0</v>
      </c>
      <c r="E74" s="453">
        <f t="shared" si="15"/>
        <v>1</v>
      </c>
      <c r="F74" s="324">
        <v>3.17</v>
      </c>
      <c r="G74" s="910">
        <v>3.17</v>
      </c>
      <c r="H74" s="585">
        <f t="shared" si="16"/>
        <v>0</v>
      </c>
      <c r="I74" s="295">
        <f t="shared" si="17"/>
        <v>-0.16999999999999993</v>
      </c>
      <c r="J74" s="335">
        <f t="shared" si="18"/>
        <v>0.94637223974763407</v>
      </c>
      <c r="K74" s="129">
        <v>5.52</v>
      </c>
      <c r="L74" s="501">
        <f t="shared" si="19"/>
        <v>-2.5199999999999996</v>
      </c>
      <c r="M74" s="469">
        <f t="shared" si="20"/>
        <v>0.5434782608695653</v>
      </c>
      <c r="N74" s="118"/>
    </row>
    <row r="75" spans="1:14" ht="15" customHeight="1">
      <c r="A75" s="654" t="s">
        <v>271</v>
      </c>
      <c r="B75" s="663">
        <f>B59-B74</f>
        <v>132.72</v>
      </c>
      <c r="C75" s="917">
        <v>132.99</v>
      </c>
      <c r="D75" s="664">
        <f t="shared" si="14"/>
        <v>-0.27000000000001023</v>
      </c>
      <c r="E75" s="656">
        <f t="shared" si="15"/>
        <v>0.9979697721633205</v>
      </c>
      <c r="F75" s="665">
        <f>F59-F74</f>
        <v>136.74</v>
      </c>
      <c r="G75" s="918">
        <v>135.68</v>
      </c>
      <c r="H75" s="667">
        <f t="shared" si="16"/>
        <v>1.0600000000000023</v>
      </c>
      <c r="I75" s="668">
        <f t="shared" si="17"/>
        <v>-4.0200000000000102</v>
      </c>
      <c r="J75" s="669">
        <f t="shared" si="18"/>
        <v>0.97060114085125049</v>
      </c>
      <c r="K75" s="663">
        <f>K59-K74</f>
        <v>119.65</v>
      </c>
      <c r="L75" s="670">
        <f t="shared" si="19"/>
        <v>13.069999999999993</v>
      </c>
      <c r="M75" s="661">
        <f t="shared" si="20"/>
        <v>1.1092352695361469</v>
      </c>
      <c r="N75" s="654"/>
    </row>
    <row r="76" spans="1:14" ht="15" customHeight="1">
      <c r="A76" s="671" t="s">
        <v>272</v>
      </c>
      <c r="B76" s="655">
        <f>B74/B59</f>
        <v>2.2104332449160036E-2</v>
      </c>
      <c r="C76" s="919">
        <v>2.2060445621001543E-2</v>
      </c>
      <c r="D76" s="656">
        <f t="shared" si="14"/>
        <v>4.3886828158493096E-5</v>
      </c>
      <c r="E76" s="656">
        <f t="shared" si="15"/>
        <v>1.0019893899204244</v>
      </c>
      <c r="F76" s="672">
        <f>F74/F59</f>
        <v>2.2657422628832823E-2</v>
      </c>
      <c r="G76" s="920">
        <v>2.2830392509902774E-2</v>
      </c>
      <c r="H76" s="669">
        <f t="shared" si="16"/>
        <v>-1.7296988106995162E-4</v>
      </c>
      <c r="I76" s="658">
        <f t="shared" si="17"/>
        <v>-5.530901796727862E-4</v>
      </c>
      <c r="J76" s="669">
        <f t="shared" si="18"/>
        <v>0.97558900724352693</v>
      </c>
      <c r="K76" s="655">
        <f>K74/K59</f>
        <v>4.4100023967404325E-2</v>
      </c>
      <c r="L76" s="673">
        <f t="shared" si="19"/>
        <v>-2.1995691518244289E-2</v>
      </c>
      <c r="M76" s="661">
        <f t="shared" si="20"/>
        <v>0.50123175591691338</v>
      </c>
      <c r="N76" s="671"/>
    </row>
    <row r="77" spans="1:14" s="221" customFormat="1" ht="15" customHeight="1">
      <c r="A77" s="553" t="s">
        <v>32</v>
      </c>
      <c r="B77" s="129">
        <v>0.42</v>
      </c>
      <c r="C77" s="909">
        <v>0.42</v>
      </c>
      <c r="D77" s="452">
        <f t="shared" si="14"/>
        <v>0</v>
      </c>
      <c r="E77" s="453">
        <f t="shared" si="15"/>
        <v>1</v>
      </c>
      <c r="F77" s="324">
        <v>0.38</v>
      </c>
      <c r="G77" s="910">
        <v>0.38</v>
      </c>
      <c r="H77" s="585">
        <f t="shared" si="16"/>
        <v>0</v>
      </c>
      <c r="I77" s="295">
        <f t="shared" si="17"/>
        <v>3.999999999999998E-2</v>
      </c>
      <c r="J77" s="335">
        <f t="shared" si="18"/>
        <v>1.1052631578947367</v>
      </c>
      <c r="K77" s="129">
        <v>0.51</v>
      </c>
      <c r="L77" s="501">
        <f t="shared" si="19"/>
        <v>-9.0000000000000024E-2</v>
      </c>
      <c r="M77" s="469">
        <f t="shared" si="20"/>
        <v>0.82352941176470584</v>
      </c>
      <c r="N77" s="118"/>
    </row>
    <row r="78" spans="1:14" ht="15" customHeight="1">
      <c r="A78" s="555" t="s">
        <v>35</v>
      </c>
      <c r="B78" s="115">
        <v>0.05</v>
      </c>
      <c r="C78" s="913">
        <v>0.05</v>
      </c>
      <c r="D78" s="458">
        <f t="shared" si="14"/>
        <v>0</v>
      </c>
      <c r="E78" s="459">
        <f t="shared" si="15"/>
        <v>1</v>
      </c>
      <c r="F78" s="327">
        <v>0.03</v>
      </c>
      <c r="G78" s="914">
        <v>0.03</v>
      </c>
      <c r="H78" s="586">
        <f t="shared" si="16"/>
        <v>0</v>
      </c>
      <c r="I78" s="224">
        <f t="shared" si="17"/>
        <v>2.0000000000000004E-2</v>
      </c>
      <c r="J78" s="339">
        <f t="shared" si="18"/>
        <v>1.6666666666666667</v>
      </c>
      <c r="K78" s="115">
        <v>0.03</v>
      </c>
      <c r="L78" s="580">
        <f t="shared" si="19"/>
        <v>2.0000000000000004E-2</v>
      </c>
      <c r="M78" s="528">
        <f t="shared" si="20"/>
        <v>1.6666666666666667</v>
      </c>
      <c r="N78" s="114"/>
    </row>
    <row r="79" spans="1:14" ht="15" customHeight="1">
      <c r="A79" s="700" t="s">
        <v>101</v>
      </c>
      <c r="B79" s="697">
        <f>B77-B78</f>
        <v>0.37</v>
      </c>
      <c r="C79" s="921">
        <v>0.37</v>
      </c>
      <c r="D79" s="701">
        <f t="shared" si="14"/>
        <v>0</v>
      </c>
      <c r="E79" s="685">
        <f t="shared" si="15"/>
        <v>1</v>
      </c>
      <c r="F79" s="697">
        <f>F77-F78</f>
        <v>0.35</v>
      </c>
      <c r="G79" s="699">
        <v>0.35</v>
      </c>
      <c r="H79" s="702">
        <f t="shared" si="16"/>
        <v>0</v>
      </c>
      <c r="I79" s="703">
        <f t="shared" si="17"/>
        <v>2.0000000000000018E-2</v>
      </c>
      <c r="J79" s="704">
        <f t="shared" si="18"/>
        <v>1.0571428571428572</v>
      </c>
      <c r="K79" s="697">
        <f>K77-K78</f>
        <v>0.48</v>
      </c>
      <c r="L79" s="705">
        <f t="shared" si="19"/>
        <v>-0.10999999999999999</v>
      </c>
      <c r="M79" s="689">
        <f t="shared" si="20"/>
        <v>0.77083333333333337</v>
      </c>
      <c r="N79" s="706"/>
    </row>
    <row r="81" spans="1:14" ht="15.75">
      <c r="A81" s="2" t="s">
        <v>434</v>
      </c>
    </row>
    <row r="82" spans="1:14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</row>
    <row r="83" spans="1:14" s="3" customFormat="1" ht="48">
      <c r="A83" s="551" t="s">
        <v>52</v>
      </c>
      <c r="B83" s="375" t="s">
        <v>449</v>
      </c>
      <c r="C83" s="446" t="s">
        <v>474</v>
      </c>
      <c r="D83" s="447" t="s">
        <v>475</v>
      </c>
      <c r="E83" s="448" t="s">
        <v>476</v>
      </c>
      <c r="F83" s="375" t="s">
        <v>450</v>
      </c>
      <c r="G83" s="136" t="s">
        <v>477</v>
      </c>
      <c r="H83" s="582" t="s">
        <v>478</v>
      </c>
      <c r="I83" s="574" t="s">
        <v>359</v>
      </c>
      <c r="J83" s="137" t="s">
        <v>360</v>
      </c>
      <c r="K83" s="377" t="s">
        <v>298</v>
      </c>
      <c r="L83" s="500" t="s">
        <v>274</v>
      </c>
      <c r="M83" s="475" t="s">
        <v>275</v>
      </c>
      <c r="N83" s="221"/>
    </row>
    <row r="84" spans="1:14" s="3" customFormat="1" ht="15" customHeight="1">
      <c r="A84" s="552"/>
      <c r="B84" s="376" t="s">
        <v>16</v>
      </c>
      <c r="C84" s="20" t="s">
        <v>16</v>
      </c>
      <c r="D84" s="449" t="s">
        <v>16</v>
      </c>
      <c r="E84" s="450" t="s">
        <v>1</v>
      </c>
      <c r="F84" s="376" t="s">
        <v>16</v>
      </c>
      <c r="G84" s="27" t="s">
        <v>16</v>
      </c>
      <c r="H84" s="583" t="s">
        <v>16</v>
      </c>
      <c r="I84" s="6" t="s">
        <v>16</v>
      </c>
      <c r="J84" s="6" t="s">
        <v>1</v>
      </c>
      <c r="K84" s="379" t="s">
        <v>16</v>
      </c>
      <c r="L84" s="465" t="s">
        <v>16</v>
      </c>
      <c r="M84" s="476" t="s">
        <v>1</v>
      </c>
      <c r="N84"/>
    </row>
    <row r="85" spans="1:14" s="3" customFormat="1" ht="15" customHeight="1">
      <c r="A85" s="553" t="s">
        <v>17</v>
      </c>
      <c r="B85" s="124">
        <v>626.02</v>
      </c>
      <c r="C85" s="907">
        <v>626.89</v>
      </c>
      <c r="D85" s="531">
        <f>B85-C85</f>
        <v>-0.87000000000000455</v>
      </c>
      <c r="E85" s="532">
        <f>B85/C85</f>
        <v>0.99861219671712742</v>
      </c>
      <c r="F85" s="322">
        <v>598.61</v>
      </c>
      <c r="G85" s="908">
        <v>597.32000000000005</v>
      </c>
      <c r="H85" s="584">
        <f>F85-G85</f>
        <v>1.2899999999999636</v>
      </c>
      <c r="I85" s="325">
        <f>B85-F85</f>
        <v>27.409999999999968</v>
      </c>
      <c r="J85" s="334">
        <f>B85/F85</f>
        <v>1.0457894121381199</v>
      </c>
      <c r="K85" s="124">
        <v>584.35</v>
      </c>
      <c r="L85" s="579">
        <f>B85-K85</f>
        <v>41.669999999999959</v>
      </c>
      <c r="M85" s="467">
        <f>B85/K85</f>
        <v>1.0713100025669546</v>
      </c>
      <c r="N85"/>
    </row>
    <row r="86" spans="1:14" ht="15" customHeight="1">
      <c r="A86" s="553" t="s">
        <v>18</v>
      </c>
      <c r="B86" s="129">
        <v>142.25</v>
      </c>
      <c r="C86" s="909">
        <v>143.52000000000001</v>
      </c>
      <c r="D86" s="452">
        <f t="shared" ref="D86:D105" si="21">B86-C86</f>
        <v>-1.2700000000000102</v>
      </c>
      <c r="E86" s="453">
        <f t="shared" ref="E86:E105" si="22">B86/C86</f>
        <v>0.99115105908584167</v>
      </c>
      <c r="F86" s="324">
        <v>130.34</v>
      </c>
      <c r="G86" s="910">
        <v>130.30000000000001</v>
      </c>
      <c r="H86" s="585">
        <f t="shared" ref="H86:H105" si="23">F86-G86</f>
        <v>3.9999999999992042E-2</v>
      </c>
      <c r="I86" s="295">
        <f t="shared" ref="I86:I105" si="24">B86-F86</f>
        <v>11.909999999999997</v>
      </c>
      <c r="J86" s="335">
        <f t="shared" ref="J86:J105" si="25">B86/F86</f>
        <v>1.0913764001841337</v>
      </c>
      <c r="K86" s="129">
        <v>134.11000000000001</v>
      </c>
      <c r="L86" s="501">
        <f t="shared" ref="L86:L105" si="26">B86-K86</f>
        <v>8.1399999999999864</v>
      </c>
      <c r="M86" s="469">
        <f t="shared" ref="M86:M105" si="27">B86/K86</f>
        <v>1.0606964432182535</v>
      </c>
    </row>
    <row r="87" spans="1:14" s="3" customFormat="1" ht="15" customHeight="1">
      <c r="A87" s="554" t="s">
        <v>19</v>
      </c>
      <c r="B87" s="438">
        <v>483.78</v>
      </c>
      <c r="C87" s="911">
        <v>483.38</v>
      </c>
      <c r="D87" s="455">
        <f t="shared" si="21"/>
        <v>0.39999999999997726</v>
      </c>
      <c r="E87" s="456">
        <f t="shared" si="22"/>
        <v>1.0008275063097356</v>
      </c>
      <c r="F87" s="565">
        <v>468.27</v>
      </c>
      <c r="G87" s="912">
        <v>467.01</v>
      </c>
      <c r="H87" s="594">
        <f t="shared" si="23"/>
        <v>1.2599999999999909</v>
      </c>
      <c r="I87" s="440">
        <f t="shared" si="24"/>
        <v>15.509999999999991</v>
      </c>
      <c r="J87" s="526">
        <f t="shared" si="25"/>
        <v>1.0331219168428472</v>
      </c>
      <c r="K87" s="438">
        <v>450.24</v>
      </c>
      <c r="L87" s="487">
        <f t="shared" si="26"/>
        <v>33.539999999999964</v>
      </c>
      <c r="M87" s="471">
        <f t="shared" si="27"/>
        <v>1.0744936034115138</v>
      </c>
      <c r="N87"/>
    </row>
    <row r="88" spans="1:14" s="118" customFormat="1" ht="15" customHeight="1">
      <c r="A88" s="553" t="s">
        <v>20</v>
      </c>
      <c r="B88" s="129">
        <v>61.9</v>
      </c>
      <c r="C88" s="909">
        <v>61.4</v>
      </c>
      <c r="D88" s="452">
        <f t="shared" si="21"/>
        <v>0.5</v>
      </c>
      <c r="E88" s="453">
        <f t="shared" si="22"/>
        <v>1.00814332247557</v>
      </c>
      <c r="F88" s="324">
        <v>60.05</v>
      </c>
      <c r="G88" s="910">
        <v>58.5</v>
      </c>
      <c r="H88" s="585">
        <f t="shared" si="23"/>
        <v>1.5499999999999972</v>
      </c>
      <c r="I88" s="295">
        <f t="shared" si="24"/>
        <v>1.8500000000000014</v>
      </c>
      <c r="J88" s="335">
        <f t="shared" si="25"/>
        <v>1.0308076602830973</v>
      </c>
      <c r="K88" s="129">
        <v>60.15</v>
      </c>
      <c r="L88" s="501">
        <f t="shared" si="26"/>
        <v>1.75</v>
      </c>
      <c r="M88" s="469">
        <f t="shared" si="27"/>
        <v>1.029093931837074</v>
      </c>
      <c r="N88"/>
    </row>
    <row r="89" spans="1:14" s="3" customFormat="1" ht="15" customHeight="1">
      <c r="A89" s="555" t="s">
        <v>21</v>
      </c>
      <c r="B89" s="115">
        <v>6.8</v>
      </c>
      <c r="C89" s="913">
        <v>6.8</v>
      </c>
      <c r="D89" s="458">
        <f t="shared" si="21"/>
        <v>0</v>
      </c>
      <c r="E89" s="459">
        <f t="shared" si="22"/>
        <v>1</v>
      </c>
      <c r="F89" s="327">
        <v>5.85</v>
      </c>
      <c r="G89" s="914">
        <v>6</v>
      </c>
      <c r="H89" s="586">
        <f t="shared" si="23"/>
        <v>-0.15000000000000036</v>
      </c>
      <c r="I89" s="224">
        <f t="shared" si="24"/>
        <v>0.95000000000000018</v>
      </c>
      <c r="J89" s="339">
        <f t="shared" si="25"/>
        <v>1.1623931623931625</v>
      </c>
      <c r="K89" s="115">
        <v>6</v>
      </c>
      <c r="L89" s="580">
        <f t="shared" si="26"/>
        <v>0.79999999999999982</v>
      </c>
      <c r="M89" s="528">
        <f t="shared" si="27"/>
        <v>1.1333333333333333</v>
      </c>
    </row>
    <row r="90" spans="1:14" s="3" customFormat="1" ht="15" customHeight="1">
      <c r="A90" s="555" t="s">
        <v>25</v>
      </c>
      <c r="B90" s="115">
        <v>49.5</v>
      </c>
      <c r="C90" s="913">
        <v>49</v>
      </c>
      <c r="D90" s="458">
        <f t="shared" si="21"/>
        <v>0.5</v>
      </c>
      <c r="E90" s="459">
        <f t="shared" si="22"/>
        <v>1.010204081632653</v>
      </c>
      <c r="F90" s="327">
        <v>48.5</v>
      </c>
      <c r="G90" s="914">
        <v>46.8</v>
      </c>
      <c r="H90" s="586">
        <f t="shared" si="23"/>
        <v>1.7000000000000028</v>
      </c>
      <c r="I90" s="224">
        <f t="shared" si="24"/>
        <v>1</v>
      </c>
      <c r="J90" s="339">
        <f t="shared" si="25"/>
        <v>1.0206185567010309</v>
      </c>
      <c r="K90" s="115">
        <v>48</v>
      </c>
      <c r="L90" s="580">
        <f t="shared" si="26"/>
        <v>1.5</v>
      </c>
      <c r="M90" s="528">
        <f t="shared" si="27"/>
        <v>1.03125</v>
      </c>
    </row>
    <row r="91" spans="1:14" s="114" customFormat="1" ht="15" customHeight="1">
      <c r="A91" s="424" t="s">
        <v>49</v>
      </c>
      <c r="B91" s="97">
        <v>5.6</v>
      </c>
      <c r="C91" s="915">
        <v>5.6</v>
      </c>
      <c r="D91" s="461">
        <f t="shared" si="21"/>
        <v>0</v>
      </c>
      <c r="E91" s="462">
        <f t="shared" si="22"/>
        <v>1</v>
      </c>
      <c r="F91" s="331">
        <v>5.7</v>
      </c>
      <c r="G91" s="916">
        <v>5.7</v>
      </c>
      <c r="H91" s="587">
        <f t="shared" si="23"/>
        <v>0</v>
      </c>
      <c r="I91" s="228">
        <f t="shared" si="24"/>
        <v>-0.10000000000000053</v>
      </c>
      <c r="J91" s="340">
        <f t="shared" si="25"/>
        <v>0.98245614035087714</v>
      </c>
      <c r="K91" s="97">
        <v>6.15</v>
      </c>
      <c r="L91" s="581">
        <f t="shared" si="26"/>
        <v>-0.55000000000000071</v>
      </c>
      <c r="M91" s="529">
        <f t="shared" si="27"/>
        <v>0.91056910569105676</v>
      </c>
      <c r="N91" s="3"/>
    </row>
    <row r="92" spans="1:14" s="114" customFormat="1" ht="15" customHeight="1">
      <c r="A92" s="553" t="s">
        <v>24</v>
      </c>
      <c r="B92" s="129">
        <v>147</v>
      </c>
      <c r="C92" s="909">
        <v>147.4</v>
      </c>
      <c r="D92" s="452">
        <f t="shared" si="21"/>
        <v>-0.40000000000000568</v>
      </c>
      <c r="E92" s="453">
        <f t="shared" si="22"/>
        <v>0.99728629579375849</v>
      </c>
      <c r="F92" s="324">
        <v>144.6</v>
      </c>
      <c r="G92" s="910">
        <v>144.6</v>
      </c>
      <c r="H92" s="585">
        <f t="shared" si="23"/>
        <v>0</v>
      </c>
      <c r="I92" s="295">
        <f t="shared" si="24"/>
        <v>2.4000000000000057</v>
      </c>
      <c r="J92" s="335">
        <f t="shared" si="25"/>
        <v>1.0165975103734439</v>
      </c>
      <c r="K92" s="129">
        <v>142.24</v>
      </c>
      <c r="L92" s="501">
        <f t="shared" si="26"/>
        <v>4.7599999999999909</v>
      </c>
      <c r="M92" s="469">
        <f t="shared" si="27"/>
        <v>1.0334645669291338</v>
      </c>
      <c r="N92"/>
    </row>
    <row r="93" spans="1:14" s="3" customFormat="1" ht="15" customHeight="1">
      <c r="A93" s="555" t="s">
        <v>50</v>
      </c>
      <c r="B93" s="115">
        <v>12.7</v>
      </c>
      <c r="C93" s="913">
        <v>12.7</v>
      </c>
      <c r="D93" s="458">
        <f t="shared" si="21"/>
        <v>0</v>
      </c>
      <c r="E93" s="459">
        <f t="shared" si="22"/>
        <v>1</v>
      </c>
      <c r="F93" s="327">
        <v>12.45</v>
      </c>
      <c r="G93" s="914">
        <v>12.45</v>
      </c>
      <c r="H93" s="586">
        <f t="shared" si="23"/>
        <v>0</v>
      </c>
      <c r="I93" s="224">
        <f t="shared" si="24"/>
        <v>0.25</v>
      </c>
      <c r="J93" s="339">
        <f t="shared" si="25"/>
        <v>1.0200803212851406</v>
      </c>
      <c r="K93" s="115">
        <v>11.5</v>
      </c>
      <c r="L93" s="580">
        <f t="shared" si="26"/>
        <v>1.1999999999999993</v>
      </c>
      <c r="M93" s="528">
        <f t="shared" si="27"/>
        <v>1.1043478260869564</v>
      </c>
    </row>
    <row r="94" spans="1:14" s="118" customFormat="1" ht="15" customHeight="1">
      <c r="A94" s="553" t="s">
        <v>55</v>
      </c>
      <c r="B94" s="129">
        <v>55.4</v>
      </c>
      <c r="C94" s="909">
        <v>55.6</v>
      </c>
      <c r="D94" s="452">
        <f t="shared" si="21"/>
        <v>-0.20000000000000284</v>
      </c>
      <c r="E94" s="453">
        <f t="shared" si="22"/>
        <v>0.99640287769784164</v>
      </c>
      <c r="F94" s="324">
        <v>55</v>
      </c>
      <c r="G94" s="910">
        <v>55</v>
      </c>
      <c r="H94" s="585">
        <f t="shared" si="23"/>
        <v>0</v>
      </c>
      <c r="I94" s="295">
        <f t="shared" si="24"/>
        <v>0.39999999999999858</v>
      </c>
      <c r="J94" s="335">
        <f t="shared" si="25"/>
        <v>1.0072727272727273</v>
      </c>
      <c r="K94" s="129">
        <v>59.5</v>
      </c>
      <c r="L94" s="501">
        <f t="shared" si="26"/>
        <v>-4.1000000000000014</v>
      </c>
      <c r="M94" s="469">
        <f t="shared" si="27"/>
        <v>0.93109243697478994</v>
      </c>
    </row>
    <row r="95" spans="1:14" s="118" customFormat="1" ht="15" customHeight="1">
      <c r="A95" s="555" t="s">
        <v>36</v>
      </c>
      <c r="B95" s="115">
        <v>11.5</v>
      </c>
      <c r="C95" s="913">
        <v>11.5</v>
      </c>
      <c r="D95" s="458">
        <f t="shared" si="21"/>
        <v>0</v>
      </c>
      <c r="E95" s="459">
        <f t="shared" si="22"/>
        <v>1</v>
      </c>
      <c r="F95" s="327">
        <v>11.6</v>
      </c>
      <c r="G95" s="914">
        <v>11.6</v>
      </c>
      <c r="H95" s="586">
        <f t="shared" si="23"/>
        <v>0</v>
      </c>
      <c r="I95" s="224">
        <f t="shared" si="24"/>
        <v>-9.9999999999999645E-2</v>
      </c>
      <c r="J95" s="339">
        <f t="shared" si="25"/>
        <v>0.99137931034482762</v>
      </c>
      <c r="K95" s="115">
        <v>11</v>
      </c>
      <c r="L95" s="580">
        <f t="shared" si="26"/>
        <v>0.5</v>
      </c>
      <c r="M95" s="528">
        <f t="shared" si="27"/>
        <v>1.0454545454545454</v>
      </c>
      <c r="N95" s="3"/>
    </row>
    <row r="96" spans="1:14" s="114" customFormat="1" ht="15" customHeight="1">
      <c r="A96" s="555" t="s">
        <v>37</v>
      </c>
      <c r="B96" s="115">
        <v>20.6</v>
      </c>
      <c r="C96" s="913">
        <v>20.6</v>
      </c>
      <c r="D96" s="458">
        <f t="shared" si="21"/>
        <v>0</v>
      </c>
      <c r="E96" s="459">
        <f t="shared" si="22"/>
        <v>1</v>
      </c>
      <c r="F96" s="327">
        <v>20.3</v>
      </c>
      <c r="G96" s="914">
        <v>20.3</v>
      </c>
      <c r="H96" s="586">
        <f t="shared" si="23"/>
        <v>0</v>
      </c>
      <c r="I96" s="224">
        <f t="shared" si="24"/>
        <v>0.30000000000000071</v>
      </c>
      <c r="J96" s="339">
        <f t="shared" si="25"/>
        <v>1.0147783251231528</v>
      </c>
      <c r="K96" s="115">
        <v>17.8</v>
      </c>
      <c r="L96" s="580">
        <f t="shared" si="26"/>
        <v>2.8000000000000007</v>
      </c>
      <c r="M96" s="528">
        <f t="shared" si="27"/>
        <v>1.1573033707865168</v>
      </c>
      <c r="N96" s="3"/>
    </row>
    <row r="97" spans="1:14" s="706" customFormat="1" ht="15" customHeight="1">
      <c r="A97" s="555" t="s">
        <v>30</v>
      </c>
      <c r="B97" s="115">
        <v>34.75</v>
      </c>
      <c r="C97" s="913">
        <v>34.950000000000003</v>
      </c>
      <c r="D97" s="458">
        <f t="shared" si="21"/>
        <v>-0.20000000000000284</v>
      </c>
      <c r="E97" s="459">
        <f t="shared" si="22"/>
        <v>0.99427753934191698</v>
      </c>
      <c r="F97" s="327">
        <v>33.299999999999997</v>
      </c>
      <c r="G97" s="914">
        <v>33.299999999999997</v>
      </c>
      <c r="H97" s="586">
        <f t="shared" si="23"/>
        <v>0</v>
      </c>
      <c r="I97" s="224">
        <f t="shared" si="24"/>
        <v>1.4500000000000028</v>
      </c>
      <c r="J97" s="339">
        <f t="shared" si="25"/>
        <v>1.0435435435435436</v>
      </c>
      <c r="K97" s="115">
        <v>30.6</v>
      </c>
      <c r="L97" s="580">
        <f t="shared" si="26"/>
        <v>4.1499999999999986</v>
      </c>
      <c r="M97" s="528">
        <f t="shared" si="27"/>
        <v>1.1356209150326797</v>
      </c>
      <c r="N97" s="114"/>
    </row>
    <row r="98" spans="1:14" ht="15" customHeight="1">
      <c r="A98" s="555" t="s">
        <v>40</v>
      </c>
      <c r="B98" s="115">
        <v>7.6</v>
      </c>
      <c r="C98" s="913">
        <v>7.6</v>
      </c>
      <c r="D98" s="458">
        <f t="shared" si="21"/>
        <v>0</v>
      </c>
      <c r="E98" s="459">
        <f t="shared" si="22"/>
        <v>1</v>
      </c>
      <c r="F98" s="327">
        <v>7.8</v>
      </c>
      <c r="G98" s="914">
        <v>7.8</v>
      </c>
      <c r="H98" s="586">
        <f t="shared" si="23"/>
        <v>0</v>
      </c>
      <c r="I98" s="224">
        <f t="shared" si="24"/>
        <v>-0.20000000000000018</v>
      </c>
      <c r="J98" s="339">
        <f t="shared" si="25"/>
        <v>0.97435897435897434</v>
      </c>
      <c r="K98" s="115">
        <v>8.0399999999999991</v>
      </c>
      <c r="L98" s="580">
        <f t="shared" si="26"/>
        <v>-0.4399999999999995</v>
      </c>
      <c r="M98" s="528">
        <f t="shared" si="27"/>
        <v>0.94527363184079605</v>
      </c>
      <c r="N98" s="114"/>
    </row>
    <row r="99" spans="1:14" ht="15" customHeight="1">
      <c r="A99" s="424" t="s">
        <v>23</v>
      </c>
      <c r="B99" s="97">
        <v>7.8</v>
      </c>
      <c r="C99" s="915">
        <v>7.8</v>
      </c>
      <c r="D99" s="461">
        <f t="shared" si="21"/>
        <v>0</v>
      </c>
      <c r="E99" s="462">
        <f t="shared" si="22"/>
        <v>1</v>
      </c>
      <c r="F99" s="331">
        <v>7.07</v>
      </c>
      <c r="G99" s="916">
        <v>7.39</v>
      </c>
      <c r="H99" s="587">
        <f t="shared" si="23"/>
        <v>-0.3199999999999994</v>
      </c>
      <c r="I99" s="228">
        <f t="shared" si="24"/>
        <v>0.72999999999999954</v>
      </c>
      <c r="J99" s="340">
        <f t="shared" si="25"/>
        <v>1.1032531824611032</v>
      </c>
      <c r="K99" s="97">
        <v>7.43</v>
      </c>
      <c r="L99" s="581">
        <f t="shared" si="26"/>
        <v>0.37000000000000011</v>
      </c>
      <c r="M99" s="529">
        <f t="shared" si="27"/>
        <v>1.0497981157469718</v>
      </c>
      <c r="N99" s="3"/>
    </row>
    <row r="100" spans="1:14" ht="15" customHeight="1">
      <c r="A100" s="553" t="s">
        <v>26</v>
      </c>
      <c r="B100" s="129">
        <v>159</v>
      </c>
      <c r="C100" s="909">
        <v>159</v>
      </c>
      <c r="D100" s="452">
        <f t="shared" si="21"/>
        <v>0</v>
      </c>
      <c r="E100" s="453">
        <f t="shared" si="22"/>
        <v>1</v>
      </c>
      <c r="F100" s="324">
        <v>153.5</v>
      </c>
      <c r="G100" s="910">
        <v>153.5</v>
      </c>
      <c r="H100" s="585">
        <f t="shared" si="23"/>
        <v>0</v>
      </c>
      <c r="I100" s="295">
        <f t="shared" si="24"/>
        <v>5.5</v>
      </c>
      <c r="J100" s="335">
        <f t="shared" si="25"/>
        <v>1.0358306188925082</v>
      </c>
      <c r="K100" s="129">
        <v>140</v>
      </c>
      <c r="L100" s="501">
        <f t="shared" si="26"/>
        <v>19</v>
      </c>
      <c r="M100" s="469">
        <f t="shared" si="27"/>
        <v>1.1357142857142857</v>
      </c>
      <c r="N100" s="118"/>
    </row>
    <row r="101" spans="1:14" s="221" customFormat="1" ht="15" customHeight="1">
      <c r="A101" s="654" t="s">
        <v>276</v>
      </c>
      <c r="B101" s="663">
        <f>B85-B100</f>
        <v>467.02</v>
      </c>
      <c r="C101" s="917">
        <v>467.89</v>
      </c>
      <c r="D101" s="664">
        <f t="shared" si="21"/>
        <v>-0.87000000000000455</v>
      </c>
      <c r="E101" s="656">
        <f t="shared" si="22"/>
        <v>0.99814058859988453</v>
      </c>
      <c r="F101" s="665">
        <f>F85-F100</f>
        <v>445.11</v>
      </c>
      <c r="G101" s="918">
        <v>443.82000000000005</v>
      </c>
      <c r="H101" s="667">
        <f t="shared" si="23"/>
        <v>1.2899999999999636</v>
      </c>
      <c r="I101" s="668">
        <f t="shared" si="24"/>
        <v>21.909999999999968</v>
      </c>
      <c r="J101" s="669">
        <f t="shared" si="25"/>
        <v>1.0492237873784007</v>
      </c>
      <c r="K101" s="663">
        <f>K85-K100</f>
        <v>444.35</v>
      </c>
      <c r="L101" s="670">
        <f t="shared" si="26"/>
        <v>22.669999999999959</v>
      </c>
      <c r="M101" s="661">
        <f t="shared" si="27"/>
        <v>1.0510183413975469</v>
      </c>
      <c r="N101" s="654"/>
    </row>
    <row r="102" spans="1:14" ht="15" customHeight="1">
      <c r="A102" s="671" t="s">
        <v>277</v>
      </c>
      <c r="B102" s="655">
        <f>B100/B85</f>
        <v>0.25398549567106482</v>
      </c>
      <c r="C102" s="919">
        <v>0.25363301376637049</v>
      </c>
      <c r="D102" s="656">
        <f t="shared" si="21"/>
        <v>3.5248190469433505E-4</v>
      </c>
      <c r="E102" s="656">
        <f t="shared" si="22"/>
        <v>1.0013897319574454</v>
      </c>
      <c r="F102" s="672">
        <f>F100/F85</f>
        <v>0.25642739012044569</v>
      </c>
      <c r="G102" s="920">
        <v>0.25698118261568337</v>
      </c>
      <c r="H102" s="669">
        <f t="shared" si="23"/>
        <v>-5.5379249523768159E-4</v>
      </c>
      <c r="I102" s="658">
        <f t="shared" si="24"/>
        <v>-2.4418944493808659E-3</v>
      </c>
      <c r="J102" s="669">
        <f t="shared" si="25"/>
        <v>0.99047724797170111</v>
      </c>
      <c r="K102" s="655">
        <f>K100/K85</f>
        <v>0.23958244202960555</v>
      </c>
      <c r="L102" s="673">
        <f t="shared" si="26"/>
        <v>1.4403053641459274E-2</v>
      </c>
      <c r="M102" s="661">
        <f t="shared" si="27"/>
        <v>1.0601173171099052</v>
      </c>
      <c r="N102" s="671"/>
    </row>
    <row r="103" spans="1:14" ht="15" customHeight="1">
      <c r="A103" s="553" t="s">
        <v>32</v>
      </c>
      <c r="B103" s="129">
        <v>19.09</v>
      </c>
      <c r="C103" s="909">
        <v>19.09</v>
      </c>
      <c r="D103" s="452">
        <f t="shared" si="21"/>
        <v>0</v>
      </c>
      <c r="E103" s="453">
        <f t="shared" si="22"/>
        <v>1</v>
      </c>
      <c r="F103" s="324">
        <v>17.79</v>
      </c>
      <c r="G103" s="910">
        <v>17.97</v>
      </c>
      <c r="H103" s="585">
        <f t="shared" si="23"/>
        <v>-0.17999999999999972</v>
      </c>
      <c r="I103" s="295">
        <f t="shared" si="24"/>
        <v>1.3000000000000007</v>
      </c>
      <c r="J103" s="335">
        <f t="shared" si="25"/>
        <v>1.0730747611017426</v>
      </c>
      <c r="K103" s="129">
        <v>18.760000000000002</v>
      </c>
      <c r="L103" s="501">
        <f t="shared" si="26"/>
        <v>0.32999999999999829</v>
      </c>
      <c r="M103" s="469">
        <f t="shared" si="27"/>
        <v>1.0175906183368868</v>
      </c>
      <c r="N103" s="118"/>
    </row>
    <row r="104" spans="1:14" ht="15" customHeight="1">
      <c r="A104" s="555" t="s">
        <v>35</v>
      </c>
      <c r="B104" s="115">
        <v>6.9</v>
      </c>
      <c r="C104" s="913">
        <v>6.9</v>
      </c>
      <c r="D104" s="458">
        <f t="shared" si="21"/>
        <v>0</v>
      </c>
      <c r="E104" s="459">
        <f t="shared" si="22"/>
        <v>1</v>
      </c>
      <c r="F104" s="327">
        <v>6.7</v>
      </c>
      <c r="G104" s="914">
        <v>6.7</v>
      </c>
      <c r="H104" s="586">
        <f t="shared" si="23"/>
        <v>0</v>
      </c>
      <c r="I104" s="224">
        <f t="shared" si="24"/>
        <v>0.20000000000000018</v>
      </c>
      <c r="J104" s="339">
        <f t="shared" si="25"/>
        <v>1.0298507462686568</v>
      </c>
      <c r="K104" s="115">
        <v>8</v>
      </c>
      <c r="L104" s="580">
        <f t="shared" si="26"/>
        <v>-1.0999999999999996</v>
      </c>
      <c r="M104" s="528">
        <f t="shared" si="27"/>
        <v>0.86250000000000004</v>
      </c>
      <c r="N104" s="114"/>
    </row>
    <row r="105" spans="1:14" ht="15" customHeight="1">
      <c r="A105" s="700" t="s">
        <v>101</v>
      </c>
      <c r="B105" s="697">
        <f>B103-B104</f>
        <v>12.19</v>
      </c>
      <c r="C105" s="921">
        <v>12.19</v>
      </c>
      <c r="D105" s="701">
        <f t="shared" si="21"/>
        <v>0</v>
      </c>
      <c r="E105" s="685">
        <f t="shared" si="22"/>
        <v>1</v>
      </c>
      <c r="F105" s="697">
        <f>F103-F104</f>
        <v>11.09</v>
      </c>
      <c r="G105" s="699">
        <v>11.27</v>
      </c>
      <c r="H105" s="702">
        <f t="shared" si="23"/>
        <v>-0.17999999999999972</v>
      </c>
      <c r="I105" s="703">
        <f t="shared" si="24"/>
        <v>1.0999999999999996</v>
      </c>
      <c r="J105" s="704">
        <f t="shared" si="25"/>
        <v>1.0991884580703335</v>
      </c>
      <c r="K105" s="697">
        <f>K103-K104</f>
        <v>10.760000000000002</v>
      </c>
      <c r="L105" s="705">
        <f t="shared" si="26"/>
        <v>1.4299999999999979</v>
      </c>
      <c r="M105" s="689">
        <f t="shared" si="27"/>
        <v>1.1328996282527879</v>
      </c>
      <c r="N105" s="706"/>
    </row>
    <row r="107" spans="1:14" s="3" customFormat="1" ht="15.75">
      <c r="A107" s="2" t="s">
        <v>435</v>
      </c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s="3" customForma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101"/>
      <c r="M108"/>
      <c r="N108"/>
    </row>
    <row r="109" spans="1:14" s="3" customFormat="1" ht="48">
      <c r="A109" s="551" t="s">
        <v>62</v>
      </c>
      <c r="B109" s="375" t="s">
        <v>451</v>
      </c>
      <c r="C109" s="446" t="s">
        <v>479</v>
      </c>
      <c r="D109" s="447" t="s">
        <v>480</v>
      </c>
      <c r="E109" s="448" t="s">
        <v>481</v>
      </c>
      <c r="F109" s="375" t="s">
        <v>452</v>
      </c>
      <c r="G109" s="136" t="s">
        <v>482</v>
      </c>
      <c r="H109" s="582" t="s">
        <v>483</v>
      </c>
      <c r="I109" s="574" t="s">
        <v>436</v>
      </c>
      <c r="J109" s="137" t="s">
        <v>437</v>
      </c>
      <c r="K109" s="377" t="s">
        <v>299</v>
      </c>
      <c r="L109" s="500" t="s">
        <v>300</v>
      </c>
      <c r="M109" s="475" t="s">
        <v>301</v>
      </c>
      <c r="N109" s="221"/>
    </row>
    <row r="110" spans="1:14">
      <c r="A110" s="552"/>
      <c r="B110" s="376" t="s">
        <v>16</v>
      </c>
      <c r="C110" s="20" t="s">
        <v>16</v>
      </c>
      <c r="D110" s="449" t="s">
        <v>16</v>
      </c>
      <c r="E110" s="450" t="s">
        <v>1</v>
      </c>
      <c r="F110" s="376" t="s">
        <v>16</v>
      </c>
      <c r="G110" s="27" t="s">
        <v>16</v>
      </c>
      <c r="H110" s="583" t="s">
        <v>16</v>
      </c>
      <c r="I110" s="6" t="s">
        <v>16</v>
      </c>
      <c r="J110" s="6" t="s">
        <v>1</v>
      </c>
      <c r="K110" s="379" t="s">
        <v>16</v>
      </c>
      <c r="L110" s="465" t="s">
        <v>16</v>
      </c>
      <c r="M110" s="476" t="s">
        <v>1</v>
      </c>
    </row>
    <row r="111" spans="1:14" s="3" customFormat="1" ht="15" customHeight="1">
      <c r="A111" s="553" t="s">
        <v>17</v>
      </c>
      <c r="B111" s="124">
        <v>1026.96</v>
      </c>
      <c r="C111" s="907">
        <v>1026.43</v>
      </c>
      <c r="D111" s="531">
        <f>B111-C111</f>
        <v>0.52999999999997272</v>
      </c>
      <c r="E111" s="532">
        <f>B111/C111</f>
        <v>1.000516352795612</v>
      </c>
      <c r="F111" s="322">
        <v>960.4</v>
      </c>
      <c r="G111" s="908">
        <v>960.4</v>
      </c>
      <c r="H111" s="584">
        <f>F111-G111</f>
        <v>0</v>
      </c>
      <c r="I111" s="325">
        <f>B111-F111</f>
        <v>66.560000000000059</v>
      </c>
      <c r="J111" s="334">
        <f>B111/F111</f>
        <v>1.0693044564764682</v>
      </c>
      <c r="K111" s="124">
        <v>980.53</v>
      </c>
      <c r="L111" s="579">
        <f>B111-K111</f>
        <v>46.430000000000064</v>
      </c>
      <c r="M111" s="467">
        <f>B111/K111</f>
        <v>1.0473519423169102</v>
      </c>
      <c r="N111"/>
    </row>
    <row r="112" spans="1:14" s="118" customFormat="1" ht="15" customHeight="1">
      <c r="A112" s="553" t="s">
        <v>18</v>
      </c>
      <c r="B112" s="129">
        <v>313.95999999999998</v>
      </c>
      <c r="C112" s="909">
        <v>314.58999999999997</v>
      </c>
      <c r="D112" s="452">
        <f t="shared" ref="D112:D131" si="28">B112-C112</f>
        <v>-0.62999999999999545</v>
      </c>
      <c r="E112" s="453">
        <f t="shared" ref="E112:E131" si="29">B112/C112</f>
        <v>0.99799739343272198</v>
      </c>
      <c r="F112" s="324">
        <v>298.87</v>
      </c>
      <c r="G112" s="910">
        <v>298.83</v>
      </c>
      <c r="H112" s="585">
        <f t="shared" ref="H112:H131" si="30">F112-G112</f>
        <v>4.0000000000020464E-2</v>
      </c>
      <c r="I112" s="295">
        <f t="shared" ref="I112:I131" si="31">B112-F112</f>
        <v>15.089999999999975</v>
      </c>
      <c r="J112" s="335">
        <f t="shared" ref="J112:J131" si="32">B112/F112</f>
        <v>1.0504901796767825</v>
      </c>
      <c r="K112" s="129">
        <v>301.79000000000002</v>
      </c>
      <c r="L112" s="501">
        <f t="shared" ref="L112:L131" si="33">B112-K112</f>
        <v>12.169999999999959</v>
      </c>
      <c r="M112" s="469">
        <f t="shared" ref="M112:M131" si="34">B112/K112</f>
        <v>1.0403260545412372</v>
      </c>
      <c r="N112"/>
    </row>
    <row r="113" spans="1:14" s="3" customFormat="1" ht="15" customHeight="1">
      <c r="A113" s="554" t="s">
        <v>19</v>
      </c>
      <c r="B113" s="438">
        <v>713</v>
      </c>
      <c r="C113" s="911">
        <v>711.83</v>
      </c>
      <c r="D113" s="455">
        <f t="shared" si="28"/>
        <v>1.1699999999999591</v>
      </c>
      <c r="E113" s="456">
        <f t="shared" si="29"/>
        <v>1.0016436508716968</v>
      </c>
      <c r="F113" s="565">
        <v>661.53</v>
      </c>
      <c r="G113" s="912">
        <v>661.57</v>
      </c>
      <c r="H113" s="594">
        <f t="shared" si="30"/>
        <v>-4.0000000000077307E-2</v>
      </c>
      <c r="I113" s="440">
        <f t="shared" si="31"/>
        <v>51.470000000000027</v>
      </c>
      <c r="J113" s="526">
        <f t="shared" si="32"/>
        <v>1.0778044835457199</v>
      </c>
      <c r="K113" s="438">
        <v>678.73</v>
      </c>
      <c r="L113" s="487">
        <f t="shared" si="33"/>
        <v>34.269999999999982</v>
      </c>
      <c r="M113" s="471">
        <f t="shared" si="34"/>
        <v>1.0504913588614029</v>
      </c>
      <c r="N113"/>
    </row>
    <row r="114" spans="1:14" s="3" customFormat="1" ht="15" customHeight="1">
      <c r="A114" s="553" t="s">
        <v>20</v>
      </c>
      <c r="B114" s="129">
        <v>80.3</v>
      </c>
      <c r="C114" s="909">
        <v>79.8</v>
      </c>
      <c r="D114" s="452">
        <f t="shared" si="28"/>
        <v>0.5</v>
      </c>
      <c r="E114" s="453">
        <f t="shared" si="29"/>
        <v>1.0062656641604011</v>
      </c>
      <c r="F114" s="324">
        <v>77.349999999999994</v>
      </c>
      <c r="G114" s="910">
        <v>75.8</v>
      </c>
      <c r="H114" s="585">
        <f t="shared" si="30"/>
        <v>1.5499999999999972</v>
      </c>
      <c r="I114" s="295">
        <f t="shared" si="31"/>
        <v>2.9500000000000028</v>
      </c>
      <c r="J114" s="335">
        <f t="shared" si="32"/>
        <v>1.0381383322559794</v>
      </c>
      <c r="K114" s="129">
        <v>77.95</v>
      </c>
      <c r="L114" s="501">
        <f t="shared" si="33"/>
        <v>2.3499999999999943</v>
      </c>
      <c r="M114" s="469">
        <f t="shared" si="34"/>
        <v>1.0301475304682488</v>
      </c>
      <c r="N114"/>
    </row>
    <row r="115" spans="1:14" s="114" customFormat="1" ht="15" customHeight="1">
      <c r="A115" s="555" t="s">
        <v>21</v>
      </c>
      <c r="B115" s="115">
        <v>10.5</v>
      </c>
      <c r="C115" s="913">
        <v>10.5</v>
      </c>
      <c r="D115" s="458">
        <f t="shared" si="28"/>
        <v>0</v>
      </c>
      <c r="E115" s="459">
        <f t="shared" si="29"/>
        <v>1</v>
      </c>
      <c r="F115" s="327">
        <v>9.15</v>
      </c>
      <c r="G115" s="914">
        <v>9.3000000000000007</v>
      </c>
      <c r="H115" s="586">
        <f t="shared" si="30"/>
        <v>-0.15000000000000036</v>
      </c>
      <c r="I115" s="224">
        <f t="shared" si="31"/>
        <v>1.3499999999999996</v>
      </c>
      <c r="J115" s="339">
        <f t="shared" si="32"/>
        <v>1.1475409836065573</v>
      </c>
      <c r="K115" s="115">
        <v>9.3000000000000007</v>
      </c>
      <c r="L115" s="580">
        <f t="shared" si="33"/>
        <v>1.1999999999999993</v>
      </c>
      <c r="M115" s="528">
        <f t="shared" si="34"/>
        <v>1.129032258064516</v>
      </c>
      <c r="N115" s="3"/>
    </row>
    <row r="116" spans="1:14" s="114" customFormat="1" ht="15" customHeight="1">
      <c r="A116" s="555" t="s">
        <v>25</v>
      </c>
      <c r="B116" s="115">
        <v>58</v>
      </c>
      <c r="C116" s="913">
        <v>58</v>
      </c>
      <c r="D116" s="458">
        <f t="shared" si="28"/>
        <v>0</v>
      </c>
      <c r="E116" s="459">
        <f t="shared" si="29"/>
        <v>1</v>
      </c>
      <c r="F116" s="327">
        <v>57</v>
      </c>
      <c r="G116" s="914">
        <v>55.3</v>
      </c>
      <c r="H116" s="586">
        <f t="shared" si="30"/>
        <v>1.7000000000000028</v>
      </c>
      <c r="I116" s="224">
        <f t="shared" si="31"/>
        <v>1</v>
      </c>
      <c r="J116" s="339">
        <f t="shared" si="32"/>
        <v>1.0175438596491229</v>
      </c>
      <c r="K116" s="115">
        <v>57</v>
      </c>
      <c r="L116" s="580">
        <f t="shared" si="33"/>
        <v>1</v>
      </c>
      <c r="M116" s="528">
        <f t="shared" si="34"/>
        <v>1.0175438596491229</v>
      </c>
      <c r="N116" s="3"/>
    </row>
    <row r="117" spans="1:14" s="3" customFormat="1" ht="15" customHeight="1">
      <c r="A117" s="424" t="s">
        <v>49</v>
      </c>
      <c r="B117" s="97">
        <v>11.3</v>
      </c>
      <c r="C117" s="915">
        <v>11.3</v>
      </c>
      <c r="D117" s="461">
        <f t="shared" si="28"/>
        <v>0</v>
      </c>
      <c r="E117" s="462">
        <f t="shared" si="29"/>
        <v>1</v>
      </c>
      <c r="F117" s="331">
        <v>11.2</v>
      </c>
      <c r="G117" s="916">
        <v>11.2</v>
      </c>
      <c r="H117" s="587">
        <f t="shared" si="30"/>
        <v>0</v>
      </c>
      <c r="I117" s="228">
        <f t="shared" si="31"/>
        <v>0.10000000000000142</v>
      </c>
      <c r="J117" s="340">
        <f t="shared" si="32"/>
        <v>1.0089285714285716</v>
      </c>
      <c r="K117" s="97">
        <v>11.65</v>
      </c>
      <c r="L117" s="581">
        <f t="shared" si="33"/>
        <v>-0.34999999999999964</v>
      </c>
      <c r="M117" s="529">
        <f t="shared" si="34"/>
        <v>0.96995708154506444</v>
      </c>
    </row>
    <row r="118" spans="1:14" s="118" customFormat="1" ht="15" customHeight="1">
      <c r="A118" s="553" t="s">
        <v>24</v>
      </c>
      <c r="B118" s="129">
        <v>198.63</v>
      </c>
      <c r="C118" s="909">
        <v>198.93</v>
      </c>
      <c r="D118" s="452">
        <f t="shared" si="28"/>
        <v>-0.30000000000001137</v>
      </c>
      <c r="E118" s="453">
        <f t="shared" si="29"/>
        <v>0.99849193183531892</v>
      </c>
      <c r="F118" s="324">
        <v>196.25</v>
      </c>
      <c r="G118" s="910">
        <v>196.25</v>
      </c>
      <c r="H118" s="585">
        <f t="shared" si="30"/>
        <v>0</v>
      </c>
      <c r="I118" s="295">
        <f t="shared" si="31"/>
        <v>2.3799999999999955</v>
      </c>
      <c r="J118" s="335">
        <f t="shared" si="32"/>
        <v>1.0121273885350319</v>
      </c>
      <c r="K118" s="129">
        <v>193.71</v>
      </c>
      <c r="L118" s="501">
        <f t="shared" si="33"/>
        <v>4.9199999999999875</v>
      </c>
      <c r="M118" s="469">
        <f t="shared" si="34"/>
        <v>1.0253987920086727</v>
      </c>
      <c r="N118"/>
    </row>
    <row r="119" spans="1:14" s="118" customFormat="1" ht="15" customHeight="1">
      <c r="A119" s="555" t="s">
        <v>50</v>
      </c>
      <c r="B119" s="115">
        <v>15.1</v>
      </c>
      <c r="C119" s="913">
        <v>15.1</v>
      </c>
      <c r="D119" s="458">
        <f t="shared" si="28"/>
        <v>0</v>
      </c>
      <c r="E119" s="459">
        <f t="shared" si="29"/>
        <v>1</v>
      </c>
      <c r="F119" s="327">
        <v>14.85</v>
      </c>
      <c r="G119" s="914">
        <v>14.85</v>
      </c>
      <c r="H119" s="586">
        <f t="shared" si="30"/>
        <v>0</v>
      </c>
      <c r="I119" s="224">
        <f t="shared" si="31"/>
        <v>0.25</v>
      </c>
      <c r="J119" s="339">
        <f t="shared" si="32"/>
        <v>1.0168350168350169</v>
      </c>
      <c r="K119" s="115">
        <v>13.9</v>
      </c>
      <c r="L119" s="580">
        <f t="shared" si="33"/>
        <v>1.1999999999999993</v>
      </c>
      <c r="M119" s="528">
        <f t="shared" si="34"/>
        <v>1.0863309352517985</v>
      </c>
      <c r="N119" s="3"/>
    </row>
    <row r="120" spans="1:14" s="114" customFormat="1" ht="15" customHeight="1">
      <c r="A120" s="553" t="s">
        <v>55</v>
      </c>
      <c r="B120" s="129">
        <v>73.599999999999994</v>
      </c>
      <c r="C120" s="909">
        <v>73.7</v>
      </c>
      <c r="D120" s="452">
        <f t="shared" si="28"/>
        <v>-0.10000000000000853</v>
      </c>
      <c r="E120" s="453">
        <f t="shared" si="29"/>
        <v>0.99864314789687914</v>
      </c>
      <c r="F120" s="324">
        <v>73.2</v>
      </c>
      <c r="G120" s="910">
        <v>73.2</v>
      </c>
      <c r="H120" s="585">
        <f t="shared" si="30"/>
        <v>0</v>
      </c>
      <c r="I120" s="295">
        <f t="shared" si="31"/>
        <v>0.39999999999999147</v>
      </c>
      <c r="J120" s="335">
        <f t="shared" si="32"/>
        <v>1.0054644808743167</v>
      </c>
      <c r="K120" s="129">
        <v>77.88</v>
      </c>
      <c r="L120" s="501">
        <f t="shared" si="33"/>
        <v>-4.2800000000000011</v>
      </c>
      <c r="M120" s="469">
        <f t="shared" si="34"/>
        <v>0.94504365690806369</v>
      </c>
      <c r="N120" s="118"/>
    </row>
    <row r="121" spans="1:14" s="706" customFormat="1" ht="15" customHeight="1">
      <c r="A121" s="555" t="s">
        <v>36</v>
      </c>
      <c r="B121" s="115">
        <v>15.1</v>
      </c>
      <c r="C121" s="913">
        <v>15.1</v>
      </c>
      <c r="D121" s="458">
        <f t="shared" si="28"/>
        <v>0</v>
      </c>
      <c r="E121" s="459">
        <f t="shared" si="29"/>
        <v>1</v>
      </c>
      <c r="F121" s="327">
        <v>15.2</v>
      </c>
      <c r="G121" s="914">
        <v>15.2</v>
      </c>
      <c r="H121" s="586">
        <f t="shared" si="30"/>
        <v>0</v>
      </c>
      <c r="I121" s="224">
        <f t="shared" si="31"/>
        <v>-9.9999999999999645E-2</v>
      </c>
      <c r="J121" s="339">
        <f t="shared" si="32"/>
        <v>0.99342105263157898</v>
      </c>
      <c r="K121" s="115">
        <v>14.6</v>
      </c>
      <c r="L121" s="580">
        <f t="shared" si="33"/>
        <v>0.5</v>
      </c>
      <c r="M121" s="528">
        <f t="shared" si="34"/>
        <v>1.0342465753424657</v>
      </c>
      <c r="N121" s="3"/>
    </row>
    <row r="122" spans="1:14" ht="15" customHeight="1">
      <c r="A122" s="555" t="s">
        <v>37</v>
      </c>
      <c r="B122" s="115">
        <v>37.5</v>
      </c>
      <c r="C122" s="913">
        <v>37.5</v>
      </c>
      <c r="D122" s="458">
        <f t="shared" si="28"/>
        <v>0</v>
      </c>
      <c r="E122" s="459">
        <f t="shared" si="29"/>
        <v>1</v>
      </c>
      <c r="F122" s="327">
        <v>37.1</v>
      </c>
      <c r="G122" s="914">
        <v>37.1</v>
      </c>
      <c r="H122" s="586">
        <f t="shared" si="30"/>
        <v>0</v>
      </c>
      <c r="I122" s="224">
        <f t="shared" si="31"/>
        <v>0.39999999999999858</v>
      </c>
      <c r="J122" s="339">
        <f t="shared" si="32"/>
        <v>1.0107816711590296</v>
      </c>
      <c r="K122" s="115">
        <v>34.549999999999997</v>
      </c>
      <c r="L122" s="580">
        <f t="shared" si="33"/>
        <v>2.9500000000000028</v>
      </c>
      <c r="M122" s="528">
        <f t="shared" si="34"/>
        <v>1.0853835021707672</v>
      </c>
      <c r="N122" s="3"/>
    </row>
    <row r="123" spans="1:14" ht="15" customHeight="1">
      <c r="A123" s="555" t="s">
        <v>30</v>
      </c>
      <c r="B123" s="115">
        <v>42.75</v>
      </c>
      <c r="C123" s="913">
        <v>42.95</v>
      </c>
      <c r="D123" s="458">
        <f t="shared" si="28"/>
        <v>-0.20000000000000284</v>
      </c>
      <c r="E123" s="459">
        <f t="shared" si="29"/>
        <v>0.99534342258440045</v>
      </c>
      <c r="F123" s="327">
        <v>41.4</v>
      </c>
      <c r="G123" s="914">
        <v>41.4</v>
      </c>
      <c r="H123" s="586">
        <f t="shared" si="30"/>
        <v>0</v>
      </c>
      <c r="I123" s="224">
        <f t="shared" si="31"/>
        <v>1.3500000000000014</v>
      </c>
      <c r="J123" s="339">
        <f t="shared" si="32"/>
        <v>1.0326086956521741</v>
      </c>
      <c r="K123" s="115">
        <v>38.6</v>
      </c>
      <c r="L123" s="580">
        <f t="shared" si="33"/>
        <v>4.1499999999999986</v>
      </c>
      <c r="M123" s="528">
        <f t="shared" si="34"/>
        <v>1.1075129533678756</v>
      </c>
      <c r="N123" s="114"/>
    </row>
    <row r="124" spans="1:14" ht="15" customHeight="1">
      <c r="A124" s="555" t="s">
        <v>40</v>
      </c>
      <c r="B124" s="115">
        <v>9.9</v>
      </c>
      <c r="C124" s="913">
        <v>9.9</v>
      </c>
      <c r="D124" s="458">
        <f t="shared" si="28"/>
        <v>0</v>
      </c>
      <c r="E124" s="459">
        <f t="shared" si="29"/>
        <v>1</v>
      </c>
      <c r="F124" s="327">
        <v>10.119999999999999</v>
      </c>
      <c r="G124" s="914">
        <v>10.119999999999999</v>
      </c>
      <c r="H124" s="586">
        <f t="shared" si="30"/>
        <v>0</v>
      </c>
      <c r="I124" s="224">
        <f t="shared" si="31"/>
        <v>-0.21999999999999886</v>
      </c>
      <c r="J124" s="339">
        <f t="shared" si="32"/>
        <v>0.97826086956521752</v>
      </c>
      <c r="K124" s="115">
        <v>10.25</v>
      </c>
      <c r="L124" s="580">
        <f t="shared" si="33"/>
        <v>-0.34999999999999964</v>
      </c>
      <c r="M124" s="528">
        <f t="shared" si="34"/>
        <v>0.96585365853658545</v>
      </c>
      <c r="N124" s="114"/>
    </row>
    <row r="125" spans="1:14" ht="15" customHeight="1">
      <c r="A125" s="424" t="s">
        <v>23</v>
      </c>
      <c r="B125" s="97">
        <v>13.3</v>
      </c>
      <c r="C125" s="915">
        <v>13.3</v>
      </c>
      <c r="D125" s="461">
        <f t="shared" si="28"/>
        <v>0</v>
      </c>
      <c r="E125" s="462">
        <f t="shared" si="29"/>
        <v>1</v>
      </c>
      <c r="F125" s="331">
        <v>12.35</v>
      </c>
      <c r="G125" s="916">
        <v>12.79</v>
      </c>
      <c r="H125" s="587">
        <f t="shared" si="30"/>
        <v>-0.4399999999999995</v>
      </c>
      <c r="I125" s="228">
        <f t="shared" si="31"/>
        <v>0.95000000000000107</v>
      </c>
      <c r="J125" s="340">
        <f t="shared" si="32"/>
        <v>1.0769230769230771</v>
      </c>
      <c r="K125" s="97">
        <v>12.82</v>
      </c>
      <c r="L125" s="581">
        <f t="shared" si="33"/>
        <v>0.48000000000000043</v>
      </c>
      <c r="M125" s="529">
        <f t="shared" si="34"/>
        <v>1.0374414976599065</v>
      </c>
      <c r="N125" s="3"/>
    </row>
    <row r="126" spans="1:14" ht="15" customHeight="1">
      <c r="A126" s="553" t="s">
        <v>26</v>
      </c>
      <c r="B126" s="129">
        <v>227</v>
      </c>
      <c r="C126" s="909">
        <v>227</v>
      </c>
      <c r="D126" s="452">
        <f t="shared" si="28"/>
        <v>0</v>
      </c>
      <c r="E126" s="453">
        <f t="shared" si="29"/>
        <v>1</v>
      </c>
      <c r="F126" s="324">
        <v>217.5</v>
      </c>
      <c r="G126" s="910">
        <v>217.5</v>
      </c>
      <c r="H126" s="585">
        <f t="shared" si="30"/>
        <v>0</v>
      </c>
      <c r="I126" s="295">
        <f t="shared" si="31"/>
        <v>9.5</v>
      </c>
      <c r="J126" s="335">
        <f t="shared" si="32"/>
        <v>1.0436781609195402</v>
      </c>
      <c r="K126" s="129">
        <v>202</v>
      </c>
      <c r="L126" s="501">
        <f t="shared" si="33"/>
        <v>25</v>
      </c>
      <c r="M126" s="469">
        <f t="shared" si="34"/>
        <v>1.1237623762376239</v>
      </c>
      <c r="N126" s="118"/>
    </row>
    <row r="127" spans="1:14" ht="15" customHeight="1">
      <c r="A127" s="654" t="s">
        <v>281</v>
      </c>
      <c r="B127" s="663">
        <f>B111-B126</f>
        <v>799.96</v>
      </c>
      <c r="C127" s="917">
        <v>799.43000000000006</v>
      </c>
      <c r="D127" s="664">
        <f t="shared" si="28"/>
        <v>0.52999999999997272</v>
      </c>
      <c r="E127" s="656">
        <f t="shared" si="29"/>
        <v>1.000662972367812</v>
      </c>
      <c r="F127" s="665">
        <f>F111-F126</f>
        <v>742.9</v>
      </c>
      <c r="G127" s="918">
        <v>742.9</v>
      </c>
      <c r="H127" s="667">
        <f t="shared" si="30"/>
        <v>0</v>
      </c>
      <c r="I127" s="668">
        <f t="shared" si="31"/>
        <v>57.060000000000059</v>
      </c>
      <c r="J127" s="669">
        <f t="shared" si="32"/>
        <v>1.0768071072822722</v>
      </c>
      <c r="K127" s="663">
        <f>K111-K126</f>
        <v>778.53</v>
      </c>
      <c r="L127" s="670">
        <f t="shared" si="33"/>
        <v>21.430000000000064</v>
      </c>
      <c r="M127" s="661">
        <f t="shared" si="34"/>
        <v>1.0275262353409631</v>
      </c>
      <c r="N127" s="654"/>
    </row>
    <row r="128" spans="1:14" ht="15" customHeight="1">
      <c r="A128" s="671" t="s">
        <v>282</v>
      </c>
      <c r="B128" s="655">
        <f>B126/B111</f>
        <v>0.22104074160629431</v>
      </c>
      <c r="C128" s="919">
        <v>0.22115487661116684</v>
      </c>
      <c r="D128" s="656">
        <f t="shared" si="28"/>
        <v>-1.1413500487253425E-4</v>
      </c>
      <c r="E128" s="656">
        <f t="shared" si="29"/>
        <v>0.99948391368699863</v>
      </c>
      <c r="F128" s="672">
        <f>F126/F111</f>
        <v>0.22646813827571846</v>
      </c>
      <c r="G128" s="920">
        <v>0.22646813827571846</v>
      </c>
      <c r="H128" s="669">
        <f t="shared" si="30"/>
        <v>0</v>
      </c>
      <c r="I128" s="658">
        <f t="shared" si="31"/>
        <v>-5.427396669424156E-3</v>
      </c>
      <c r="J128" s="669">
        <f t="shared" si="32"/>
        <v>0.97603461259165536</v>
      </c>
      <c r="K128" s="655">
        <f>K126/K111</f>
        <v>0.20601103484850031</v>
      </c>
      <c r="L128" s="673">
        <f t="shared" si="33"/>
        <v>1.5029706757793998E-2</v>
      </c>
      <c r="M128" s="661">
        <f t="shared" si="34"/>
        <v>1.0729558335010878</v>
      </c>
      <c r="N128" s="671"/>
    </row>
    <row r="129" spans="1:14" ht="15" customHeight="1">
      <c r="A129" s="553" t="s">
        <v>32</v>
      </c>
      <c r="B129" s="129">
        <v>21.87</v>
      </c>
      <c r="C129" s="909">
        <v>21.87</v>
      </c>
      <c r="D129" s="452">
        <f t="shared" si="28"/>
        <v>0</v>
      </c>
      <c r="E129" s="453">
        <f t="shared" si="29"/>
        <v>1</v>
      </c>
      <c r="F129" s="324">
        <v>20.399999999999999</v>
      </c>
      <c r="G129" s="910">
        <v>20.399999999999999</v>
      </c>
      <c r="H129" s="585">
        <f t="shared" si="30"/>
        <v>0</v>
      </c>
      <c r="I129" s="295">
        <f t="shared" si="31"/>
        <v>1.4700000000000024</v>
      </c>
      <c r="J129" s="335">
        <f t="shared" si="32"/>
        <v>1.072058823529412</v>
      </c>
      <c r="K129" s="129">
        <v>21.48</v>
      </c>
      <c r="L129" s="501">
        <f t="shared" si="33"/>
        <v>0.39000000000000057</v>
      </c>
      <c r="M129" s="469">
        <f t="shared" si="34"/>
        <v>1.0181564245810055</v>
      </c>
      <c r="N129" s="118"/>
    </row>
    <row r="130" spans="1:14" ht="15" customHeight="1">
      <c r="A130" s="555" t="s">
        <v>35</v>
      </c>
      <c r="B130" s="115">
        <v>8.3000000000000007</v>
      </c>
      <c r="C130" s="913">
        <v>8.3000000000000007</v>
      </c>
      <c r="D130" s="458">
        <f t="shared" si="28"/>
        <v>0</v>
      </c>
      <c r="E130" s="459">
        <f t="shared" si="29"/>
        <v>1</v>
      </c>
      <c r="F130" s="327">
        <v>8</v>
      </c>
      <c r="G130" s="914">
        <v>8</v>
      </c>
      <c r="H130" s="586">
        <f t="shared" si="30"/>
        <v>0</v>
      </c>
      <c r="I130" s="224">
        <f t="shared" si="31"/>
        <v>0.30000000000000071</v>
      </c>
      <c r="J130" s="339">
        <f t="shared" si="32"/>
        <v>1.0375000000000001</v>
      </c>
      <c r="K130" s="115">
        <v>9.4</v>
      </c>
      <c r="L130" s="580">
        <f t="shared" si="33"/>
        <v>-1.0999999999999996</v>
      </c>
      <c r="M130" s="528">
        <f t="shared" si="34"/>
        <v>0.88297872340425532</v>
      </c>
      <c r="N130" s="114"/>
    </row>
    <row r="131" spans="1:14" s="3" customFormat="1" ht="15" customHeight="1">
      <c r="A131" s="700" t="s">
        <v>101</v>
      </c>
      <c r="B131" s="697">
        <f>B129-B130</f>
        <v>13.57</v>
      </c>
      <c r="C131" s="921">
        <v>13.57</v>
      </c>
      <c r="D131" s="701">
        <f t="shared" si="28"/>
        <v>0</v>
      </c>
      <c r="E131" s="685">
        <f t="shared" si="29"/>
        <v>1</v>
      </c>
      <c r="F131" s="697">
        <f>F129-F130</f>
        <v>12.399999999999999</v>
      </c>
      <c r="G131" s="699">
        <v>12.399999999999999</v>
      </c>
      <c r="H131" s="702">
        <f t="shared" si="30"/>
        <v>0</v>
      </c>
      <c r="I131" s="703">
        <f t="shared" si="31"/>
        <v>1.1700000000000017</v>
      </c>
      <c r="J131" s="704">
        <f t="shared" si="32"/>
        <v>1.0943548387096775</v>
      </c>
      <c r="K131" s="697">
        <f>K129-K130</f>
        <v>12.08</v>
      </c>
      <c r="L131" s="705">
        <f t="shared" si="33"/>
        <v>1.4900000000000002</v>
      </c>
      <c r="M131" s="689">
        <f t="shared" si="34"/>
        <v>1.1233443708609272</v>
      </c>
      <c r="N131" s="706"/>
    </row>
    <row r="132" spans="1:14" s="3" customForma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s="3" customFormat="1" ht="15.75">
      <c r="A133" s="2" t="s">
        <v>438</v>
      </c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101"/>
    </row>
    <row r="135" spans="1:14" s="3" customFormat="1" ht="48">
      <c r="A135" s="593" t="s">
        <v>63</v>
      </c>
      <c r="B135" s="375" t="s">
        <v>453</v>
      </c>
      <c r="C135" s="446" t="s">
        <v>484</v>
      </c>
      <c r="D135" s="447" t="s">
        <v>485</v>
      </c>
      <c r="E135" s="448" t="s">
        <v>486</v>
      </c>
      <c r="F135" s="375" t="s">
        <v>454</v>
      </c>
      <c r="G135" s="136" t="s">
        <v>487</v>
      </c>
      <c r="H135" s="582" t="s">
        <v>488</v>
      </c>
      <c r="I135" s="574" t="s">
        <v>365</v>
      </c>
      <c r="J135" s="137" t="s">
        <v>366</v>
      </c>
      <c r="K135" s="377" t="s">
        <v>302</v>
      </c>
      <c r="L135" s="500" t="s">
        <v>284</v>
      </c>
      <c r="M135" s="475" t="s">
        <v>285</v>
      </c>
      <c r="N135"/>
    </row>
    <row r="136" spans="1:14" s="118" customFormat="1" ht="15" customHeight="1">
      <c r="A136" s="552"/>
      <c r="B136" s="376" t="s">
        <v>16</v>
      </c>
      <c r="C136" s="20" t="s">
        <v>16</v>
      </c>
      <c r="D136" s="449" t="s">
        <v>16</v>
      </c>
      <c r="E136" s="450" t="s">
        <v>1</v>
      </c>
      <c r="F136" s="376" t="s">
        <v>16</v>
      </c>
      <c r="G136" s="27" t="s">
        <v>16</v>
      </c>
      <c r="H136" s="583" t="s">
        <v>16</v>
      </c>
      <c r="I136" s="6" t="s">
        <v>16</v>
      </c>
      <c r="J136" s="6" t="s">
        <v>1</v>
      </c>
      <c r="K136" s="379" t="s">
        <v>16</v>
      </c>
      <c r="L136" s="465" t="s">
        <v>16</v>
      </c>
      <c r="M136" s="476" t="s">
        <v>1</v>
      </c>
      <c r="N136"/>
    </row>
    <row r="137" spans="1:14" s="3" customFormat="1" ht="15" customHeight="1">
      <c r="A137" s="553" t="s">
        <v>17</v>
      </c>
      <c r="B137" s="296">
        <f t="shared" ref="B137:C152" si="35">B111-B85</f>
        <v>400.94000000000005</v>
      </c>
      <c r="C137" s="530">
        <f t="shared" si="35"/>
        <v>399.54000000000008</v>
      </c>
      <c r="D137" s="530">
        <f>B137-C137</f>
        <v>1.3999999999999773</v>
      </c>
      <c r="E137" s="578">
        <f>B137/C137</f>
        <v>1.0035040296340791</v>
      </c>
      <c r="F137" s="296">
        <f t="shared" ref="F137:G152" si="36">F111-F85</f>
        <v>361.78999999999996</v>
      </c>
      <c r="G137" s="297">
        <f t="shared" si="36"/>
        <v>363.07999999999993</v>
      </c>
      <c r="H137" s="602">
        <f>F137-G137</f>
        <v>-1.2899999999999636</v>
      </c>
      <c r="I137" s="603">
        <f>B137-F137</f>
        <v>39.150000000000091</v>
      </c>
      <c r="J137" s="333">
        <f>B137/F137</f>
        <v>1.1082119461566105</v>
      </c>
      <c r="K137" s="588">
        <f t="shared" ref="K137:K152" si="37">K111-K85</f>
        <v>396.17999999999995</v>
      </c>
      <c r="L137" s="614">
        <f>B137-K137</f>
        <v>4.7600000000001046</v>
      </c>
      <c r="M137" s="536">
        <f>B137/K137</f>
        <v>1.0120147407743958</v>
      </c>
      <c r="N137"/>
    </row>
    <row r="138" spans="1:14" s="3" customFormat="1" ht="15" customHeight="1">
      <c r="A138" s="553" t="s">
        <v>18</v>
      </c>
      <c r="B138" s="301">
        <f t="shared" si="35"/>
        <v>171.70999999999998</v>
      </c>
      <c r="C138" s="479">
        <f t="shared" si="35"/>
        <v>171.06999999999996</v>
      </c>
      <c r="D138" s="479">
        <f t="shared" ref="D138:D156" si="38">B138-C138</f>
        <v>0.64000000000001478</v>
      </c>
      <c r="E138" s="480">
        <f t="shared" ref="E138:E156" si="39">B138/C138</f>
        <v>1.0037411585900509</v>
      </c>
      <c r="F138" s="301">
        <f t="shared" si="36"/>
        <v>168.53</v>
      </c>
      <c r="G138" s="302">
        <f t="shared" si="36"/>
        <v>168.52999999999997</v>
      </c>
      <c r="H138" s="604">
        <f t="shared" ref="H138:H156" si="40">F138-G138</f>
        <v>0</v>
      </c>
      <c r="I138" s="605">
        <f t="shared" ref="I138:I156" si="41">B138-F138</f>
        <v>3.1799999999999784</v>
      </c>
      <c r="J138" s="315">
        <f t="shared" ref="J138:J156" si="42">B138/F138</f>
        <v>1.018869044087106</v>
      </c>
      <c r="K138" s="589">
        <f t="shared" si="37"/>
        <v>167.68</v>
      </c>
      <c r="L138" s="615">
        <f t="shared" ref="L138:L156" si="43">B138-K138</f>
        <v>4.0299999999999727</v>
      </c>
      <c r="M138" s="507">
        <f t="shared" ref="M138:M156" si="44">B138/K138</f>
        <v>1.0240338740458013</v>
      </c>
      <c r="N138"/>
    </row>
    <row r="139" spans="1:14" s="114" customFormat="1" ht="15" customHeight="1">
      <c r="A139" s="554" t="s">
        <v>19</v>
      </c>
      <c r="B139" s="488">
        <f t="shared" si="35"/>
        <v>229.22000000000003</v>
      </c>
      <c r="C139" s="490">
        <f t="shared" si="35"/>
        <v>228.45000000000005</v>
      </c>
      <c r="D139" s="490">
        <f t="shared" si="38"/>
        <v>0.76999999999998181</v>
      </c>
      <c r="E139" s="491">
        <f t="shared" si="39"/>
        <v>1.0033705405996936</v>
      </c>
      <c r="F139" s="488">
        <f t="shared" si="36"/>
        <v>193.26</v>
      </c>
      <c r="G139" s="492">
        <f t="shared" si="36"/>
        <v>194.56000000000006</v>
      </c>
      <c r="H139" s="606">
        <f t="shared" si="40"/>
        <v>-1.3000000000000682</v>
      </c>
      <c r="I139" s="607">
        <f t="shared" si="41"/>
        <v>35.960000000000036</v>
      </c>
      <c r="J139" s="494">
        <f t="shared" si="42"/>
        <v>1.1860705784952914</v>
      </c>
      <c r="K139" s="595">
        <f t="shared" si="37"/>
        <v>228.49</v>
      </c>
      <c r="L139" s="616">
        <f t="shared" si="43"/>
        <v>0.73000000000001819</v>
      </c>
      <c r="M139" s="508">
        <f t="shared" si="44"/>
        <v>1.0031948881789139</v>
      </c>
      <c r="N139"/>
    </row>
    <row r="140" spans="1:14" s="114" customFormat="1" ht="15" customHeight="1">
      <c r="A140" s="553" t="s">
        <v>20</v>
      </c>
      <c r="B140" s="301">
        <f t="shared" si="35"/>
        <v>18.399999999999999</v>
      </c>
      <c r="C140" s="479">
        <f t="shared" si="35"/>
        <v>18.399999999999999</v>
      </c>
      <c r="D140" s="479">
        <f t="shared" si="38"/>
        <v>0</v>
      </c>
      <c r="E140" s="480">
        <f t="shared" si="39"/>
        <v>1</v>
      </c>
      <c r="F140" s="301">
        <f t="shared" si="36"/>
        <v>17.299999999999997</v>
      </c>
      <c r="G140" s="302">
        <f t="shared" si="36"/>
        <v>17.299999999999997</v>
      </c>
      <c r="H140" s="604">
        <f t="shared" si="40"/>
        <v>0</v>
      </c>
      <c r="I140" s="605">
        <f t="shared" si="41"/>
        <v>1.1000000000000014</v>
      </c>
      <c r="J140" s="315">
        <f t="shared" si="42"/>
        <v>1.0635838150289019</v>
      </c>
      <c r="K140" s="589">
        <f t="shared" si="37"/>
        <v>17.800000000000004</v>
      </c>
      <c r="L140" s="615">
        <f t="shared" si="43"/>
        <v>0.59999999999999432</v>
      </c>
      <c r="M140" s="507">
        <f t="shared" si="44"/>
        <v>1.033707865168539</v>
      </c>
      <c r="N140"/>
    </row>
    <row r="141" spans="1:14" s="3" customFormat="1" ht="15" customHeight="1">
      <c r="A141" s="555" t="s">
        <v>21</v>
      </c>
      <c r="B141" s="303">
        <f t="shared" si="35"/>
        <v>3.7</v>
      </c>
      <c r="C141" s="482">
        <f t="shared" si="35"/>
        <v>3.7</v>
      </c>
      <c r="D141" s="482">
        <f t="shared" si="38"/>
        <v>0</v>
      </c>
      <c r="E141" s="483">
        <f t="shared" si="39"/>
        <v>1</v>
      </c>
      <c r="F141" s="303">
        <f t="shared" si="36"/>
        <v>3.3000000000000007</v>
      </c>
      <c r="G141" s="304">
        <f t="shared" si="36"/>
        <v>3.3000000000000007</v>
      </c>
      <c r="H141" s="608">
        <f t="shared" si="40"/>
        <v>0</v>
      </c>
      <c r="I141" s="609">
        <f t="shared" si="41"/>
        <v>0.39999999999999947</v>
      </c>
      <c r="J141" s="317">
        <f t="shared" si="42"/>
        <v>1.1212121212121211</v>
      </c>
      <c r="K141" s="590">
        <f t="shared" si="37"/>
        <v>3.3000000000000007</v>
      </c>
      <c r="L141" s="617">
        <f t="shared" si="43"/>
        <v>0.39999999999999947</v>
      </c>
      <c r="M141" s="509">
        <f t="shared" si="44"/>
        <v>1.1212121212121211</v>
      </c>
    </row>
    <row r="142" spans="1:14" s="118" customFormat="1" ht="15" customHeight="1">
      <c r="A142" s="555" t="s">
        <v>25</v>
      </c>
      <c r="B142" s="303">
        <f t="shared" si="35"/>
        <v>8.5</v>
      </c>
      <c r="C142" s="482">
        <f t="shared" si="35"/>
        <v>9</v>
      </c>
      <c r="D142" s="482">
        <f t="shared" si="38"/>
        <v>-0.5</v>
      </c>
      <c r="E142" s="483">
        <f t="shared" si="39"/>
        <v>0.94444444444444442</v>
      </c>
      <c r="F142" s="303">
        <f t="shared" si="36"/>
        <v>8.5</v>
      </c>
      <c r="G142" s="304">
        <f t="shared" si="36"/>
        <v>8.5</v>
      </c>
      <c r="H142" s="608">
        <f t="shared" si="40"/>
        <v>0</v>
      </c>
      <c r="I142" s="609">
        <f t="shared" si="41"/>
        <v>0</v>
      </c>
      <c r="J142" s="317">
        <f t="shared" si="42"/>
        <v>1</v>
      </c>
      <c r="K142" s="590">
        <f t="shared" si="37"/>
        <v>9</v>
      </c>
      <c r="L142" s="617">
        <f t="shared" si="43"/>
        <v>-0.5</v>
      </c>
      <c r="M142" s="509">
        <f t="shared" si="44"/>
        <v>0.94444444444444442</v>
      </c>
      <c r="N142" s="3"/>
    </row>
    <row r="143" spans="1:14" s="118" customFormat="1" ht="15" customHeight="1">
      <c r="A143" s="424" t="s">
        <v>49</v>
      </c>
      <c r="B143" s="308">
        <f t="shared" si="35"/>
        <v>5.7000000000000011</v>
      </c>
      <c r="C143" s="485">
        <f t="shared" si="35"/>
        <v>5.7000000000000011</v>
      </c>
      <c r="D143" s="485">
        <f t="shared" si="38"/>
        <v>0</v>
      </c>
      <c r="E143" s="486">
        <f t="shared" si="39"/>
        <v>1</v>
      </c>
      <c r="F143" s="308">
        <f t="shared" si="36"/>
        <v>5.4999999999999991</v>
      </c>
      <c r="G143" s="309">
        <f t="shared" si="36"/>
        <v>5.4999999999999991</v>
      </c>
      <c r="H143" s="610">
        <f t="shared" si="40"/>
        <v>0</v>
      </c>
      <c r="I143" s="611">
        <f t="shared" si="41"/>
        <v>0.20000000000000195</v>
      </c>
      <c r="J143" s="311">
        <f t="shared" si="42"/>
        <v>1.0363636363636368</v>
      </c>
      <c r="K143" s="591">
        <f t="shared" si="37"/>
        <v>5.5</v>
      </c>
      <c r="L143" s="618">
        <f t="shared" si="43"/>
        <v>0.20000000000000107</v>
      </c>
      <c r="M143" s="510">
        <f t="shared" si="44"/>
        <v>1.0363636363636366</v>
      </c>
      <c r="N143" s="3"/>
    </row>
    <row r="144" spans="1:14" s="114" customFormat="1" ht="15" customHeight="1">
      <c r="A144" s="553" t="s">
        <v>24</v>
      </c>
      <c r="B144" s="301">
        <f t="shared" si="35"/>
        <v>51.629999999999995</v>
      </c>
      <c r="C144" s="479">
        <f t="shared" si="35"/>
        <v>51.53</v>
      </c>
      <c r="D144" s="479">
        <f t="shared" si="38"/>
        <v>9.9999999999994316E-2</v>
      </c>
      <c r="E144" s="480">
        <f t="shared" si="39"/>
        <v>1.0019406171162428</v>
      </c>
      <c r="F144" s="301">
        <f t="shared" si="36"/>
        <v>51.650000000000006</v>
      </c>
      <c r="G144" s="302">
        <f t="shared" si="36"/>
        <v>51.650000000000006</v>
      </c>
      <c r="H144" s="604">
        <f t="shared" si="40"/>
        <v>0</v>
      </c>
      <c r="I144" s="605">
        <f t="shared" si="41"/>
        <v>-2.0000000000010232E-2</v>
      </c>
      <c r="J144" s="315">
        <f t="shared" si="42"/>
        <v>0.99961277831558548</v>
      </c>
      <c r="K144" s="589">
        <f t="shared" si="37"/>
        <v>51.47</v>
      </c>
      <c r="L144" s="615">
        <f t="shared" si="43"/>
        <v>0.15999999999999659</v>
      </c>
      <c r="M144" s="507">
        <f t="shared" si="44"/>
        <v>1.003108606955508</v>
      </c>
      <c r="N144"/>
    </row>
    <row r="145" spans="1:14" s="706" customFormat="1" ht="15" customHeight="1">
      <c r="A145" s="555" t="s">
        <v>50</v>
      </c>
      <c r="B145" s="303">
        <f t="shared" si="35"/>
        <v>2.4000000000000004</v>
      </c>
      <c r="C145" s="482">
        <f t="shared" si="35"/>
        <v>2.4000000000000004</v>
      </c>
      <c r="D145" s="482">
        <f t="shared" si="38"/>
        <v>0</v>
      </c>
      <c r="E145" s="483">
        <f t="shared" si="39"/>
        <v>1</v>
      </c>
      <c r="F145" s="303">
        <f t="shared" si="36"/>
        <v>2.4000000000000004</v>
      </c>
      <c r="G145" s="304">
        <f t="shared" si="36"/>
        <v>2.4000000000000004</v>
      </c>
      <c r="H145" s="608">
        <f t="shared" si="40"/>
        <v>0</v>
      </c>
      <c r="I145" s="609">
        <f t="shared" si="41"/>
        <v>0</v>
      </c>
      <c r="J145" s="317">
        <f t="shared" si="42"/>
        <v>1</v>
      </c>
      <c r="K145" s="590">
        <f t="shared" si="37"/>
        <v>2.4000000000000004</v>
      </c>
      <c r="L145" s="617">
        <f t="shared" si="43"/>
        <v>0</v>
      </c>
      <c r="M145" s="509">
        <f t="shared" si="44"/>
        <v>1</v>
      </c>
      <c r="N145" s="3"/>
    </row>
    <row r="146" spans="1:14" ht="15" customHeight="1">
      <c r="A146" s="553" t="s">
        <v>55</v>
      </c>
      <c r="B146" s="301">
        <f t="shared" si="35"/>
        <v>18.199999999999996</v>
      </c>
      <c r="C146" s="479">
        <f t="shared" si="35"/>
        <v>18.100000000000001</v>
      </c>
      <c r="D146" s="479">
        <f t="shared" si="38"/>
        <v>9.9999999999994316E-2</v>
      </c>
      <c r="E146" s="480">
        <f t="shared" si="39"/>
        <v>1.0055248618784527</v>
      </c>
      <c r="F146" s="301">
        <f t="shared" si="36"/>
        <v>18.200000000000003</v>
      </c>
      <c r="G146" s="302">
        <f t="shared" si="36"/>
        <v>18.200000000000003</v>
      </c>
      <c r="H146" s="604">
        <f t="shared" si="40"/>
        <v>0</v>
      </c>
      <c r="I146" s="605">
        <f t="shared" si="41"/>
        <v>0</v>
      </c>
      <c r="J146" s="315">
        <f t="shared" si="42"/>
        <v>0.99999999999999956</v>
      </c>
      <c r="K146" s="589">
        <f t="shared" si="37"/>
        <v>18.379999999999995</v>
      </c>
      <c r="L146" s="615">
        <f t="shared" si="43"/>
        <v>-0.17999999999999972</v>
      </c>
      <c r="M146" s="507">
        <f t="shared" si="44"/>
        <v>0.99020674646354734</v>
      </c>
      <c r="N146" s="118"/>
    </row>
    <row r="147" spans="1:14" ht="15" customHeight="1">
      <c r="A147" s="555" t="s">
        <v>36</v>
      </c>
      <c r="B147" s="303">
        <f t="shared" si="35"/>
        <v>3.5999999999999996</v>
      </c>
      <c r="C147" s="482">
        <f t="shared" si="35"/>
        <v>3.5999999999999996</v>
      </c>
      <c r="D147" s="482">
        <f t="shared" si="38"/>
        <v>0</v>
      </c>
      <c r="E147" s="483">
        <f t="shared" si="39"/>
        <v>1</v>
      </c>
      <c r="F147" s="303">
        <f t="shared" si="36"/>
        <v>3.5999999999999996</v>
      </c>
      <c r="G147" s="304">
        <f t="shared" si="36"/>
        <v>3.5999999999999996</v>
      </c>
      <c r="H147" s="608">
        <f t="shared" si="40"/>
        <v>0</v>
      </c>
      <c r="I147" s="609">
        <f t="shared" si="41"/>
        <v>0</v>
      </c>
      <c r="J147" s="317">
        <f t="shared" si="42"/>
        <v>1</v>
      </c>
      <c r="K147" s="590">
        <f t="shared" si="37"/>
        <v>3.5999999999999996</v>
      </c>
      <c r="L147" s="617">
        <f t="shared" si="43"/>
        <v>0</v>
      </c>
      <c r="M147" s="509">
        <f t="shared" si="44"/>
        <v>1</v>
      </c>
      <c r="N147" s="3"/>
    </row>
    <row r="148" spans="1:14" ht="15" customHeight="1">
      <c r="A148" s="555" t="s">
        <v>37</v>
      </c>
      <c r="B148" s="303">
        <f t="shared" si="35"/>
        <v>16.899999999999999</v>
      </c>
      <c r="C148" s="482">
        <f t="shared" si="35"/>
        <v>16.899999999999999</v>
      </c>
      <c r="D148" s="482">
        <f t="shared" si="38"/>
        <v>0</v>
      </c>
      <c r="E148" s="483">
        <f t="shared" si="39"/>
        <v>1</v>
      </c>
      <c r="F148" s="303">
        <f t="shared" si="36"/>
        <v>16.8</v>
      </c>
      <c r="G148" s="304">
        <f t="shared" si="36"/>
        <v>16.8</v>
      </c>
      <c r="H148" s="608">
        <f t="shared" si="40"/>
        <v>0</v>
      </c>
      <c r="I148" s="609">
        <f t="shared" si="41"/>
        <v>9.9999999999997868E-2</v>
      </c>
      <c r="J148" s="317">
        <f t="shared" si="42"/>
        <v>1.0059523809523809</v>
      </c>
      <c r="K148" s="590">
        <f t="shared" si="37"/>
        <v>16.749999999999996</v>
      </c>
      <c r="L148" s="617">
        <f t="shared" si="43"/>
        <v>0.15000000000000213</v>
      </c>
      <c r="M148" s="509">
        <f t="shared" si="44"/>
        <v>1.0089552238805972</v>
      </c>
      <c r="N148" s="3"/>
    </row>
    <row r="149" spans="1:14" ht="15" customHeight="1">
      <c r="A149" s="555" t="s">
        <v>30</v>
      </c>
      <c r="B149" s="303">
        <f t="shared" si="35"/>
        <v>8</v>
      </c>
      <c r="C149" s="482">
        <f t="shared" si="35"/>
        <v>8</v>
      </c>
      <c r="D149" s="482">
        <f t="shared" si="38"/>
        <v>0</v>
      </c>
      <c r="E149" s="483">
        <f t="shared" si="39"/>
        <v>1</v>
      </c>
      <c r="F149" s="303">
        <f t="shared" si="36"/>
        <v>8.1000000000000014</v>
      </c>
      <c r="G149" s="304">
        <f t="shared" si="36"/>
        <v>8.1000000000000014</v>
      </c>
      <c r="H149" s="608">
        <f t="shared" si="40"/>
        <v>0</v>
      </c>
      <c r="I149" s="609">
        <f t="shared" si="41"/>
        <v>-0.10000000000000142</v>
      </c>
      <c r="J149" s="317">
        <f t="shared" si="42"/>
        <v>0.98765432098765416</v>
      </c>
      <c r="K149" s="590">
        <f t="shared" si="37"/>
        <v>8</v>
      </c>
      <c r="L149" s="617">
        <f t="shared" si="43"/>
        <v>0</v>
      </c>
      <c r="M149" s="509">
        <f t="shared" si="44"/>
        <v>1</v>
      </c>
      <c r="N149" s="114"/>
    </row>
    <row r="150" spans="1:14" ht="15" customHeight="1">
      <c r="A150" s="555" t="s">
        <v>40</v>
      </c>
      <c r="B150" s="303">
        <f t="shared" si="35"/>
        <v>2.3000000000000007</v>
      </c>
      <c r="C150" s="482">
        <f t="shared" si="35"/>
        <v>2.3000000000000007</v>
      </c>
      <c r="D150" s="482">
        <f t="shared" si="38"/>
        <v>0</v>
      </c>
      <c r="E150" s="483">
        <f t="shared" si="39"/>
        <v>1</v>
      </c>
      <c r="F150" s="303">
        <f t="shared" si="36"/>
        <v>2.3199999999999994</v>
      </c>
      <c r="G150" s="304">
        <f t="shared" si="36"/>
        <v>2.3199999999999994</v>
      </c>
      <c r="H150" s="608">
        <f t="shared" si="40"/>
        <v>0</v>
      </c>
      <c r="I150" s="609">
        <f t="shared" si="41"/>
        <v>-1.9999999999998685E-2</v>
      </c>
      <c r="J150" s="317">
        <f t="shared" si="42"/>
        <v>0.99137931034482818</v>
      </c>
      <c r="K150" s="590">
        <f t="shared" si="37"/>
        <v>2.2100000000000009</v>
      </c>
      <c r="L150" s="617">
        <f t="shared" si="43"/>
        <v>8.9999999999999858E-2</v>
      </c>
      <c r="M150" s="509">
        <f t="shared" si="44"/>
        <v>1.0407239819004523</v>
      </c>
      <c r="N150" s="114"/>
    </row>
    <row r="151" spans="1:14" ht="15" customHeight="1">
      <c r="A151" s="424" t="s">
        <v>23</v>
      </c>
      <c r="B151" s="308">
        <f t="shared" si="35"/>
        <v>5.5000000000000009</v>
      </c>
      <c r="C151" s="485">
        <f t="shared" si="35"/>
        <v>5.5000000000000009</v>
      </c>
      <c r="D151" s="485">
        <f t="shared" si="38"/>
        <v>0</v>
      </c>
      <c r="E151" s="486">
        <f t="shared" si="39"/>
        <v>1</v>
      </c>
      <c r="F151" s="308">
        <f t="shared" si="36"/>
        <v>5.2799999999999994</v>
      </c>
      <c r="G151" s="309">
        <f t="shared" si="36"/>
        <v>5.3999999999999995</v>
      </c>
      <c r="H151" s="610">
        <f t="shared" si="40"/>
        <v>-0.12000000000000011</v>
      </c>
      <c r="I151" s="611">
        <f t="shared" si="41"/>
        <v>0.22000000000000153</v>
      </c>
      <c r="J151" s="311">
        <f t="shared" si="42"/>
        <v>1.041666666666667</v>
      </c>
      <c r="K151" s="591">
        <f t="shared" si="37"/>
        <v>5.3900000000000006</v>
      </c>
      <c r="L151" s="618">
        <f t="shared" si="43"/>
        <v>0.11000000000000032</v>
      </c>
      <c r="M151" s="510">
        <f t="shared" si="44"/>
        <v>1.0204081632653061</v>
      </c>
      <c r="N151" s="3"/>
    </row>
    <row r="152" spans="1:14" ht="15" customHeight="1">
      <c r="A152" s="553" t="s">
        <v>26</v>
      </c>
      <c r="B152" s="301">
        <f t="shared" si="35"/>
        <v>68</v>
      </c>
      <c r="C152" s="479">
        <f t="shared" si="35"/>
        <v>68</v>
      </c>
      <c r="D152" s="479">
        <f t="shared" si="38"/>
        <v>0</v>
      </c>
      <c r="E152" s="480">
        <f t="shared" si="39"/>
        <v>1</v>
      </c>
      <c r="F152" s="301">
        <f t="shared" si="36"/>
        <v>64</v>
      </c>
      <c r="G152" s="302">
        <f t="shared" si="36"/>
        <v>64</v>
      </c>
      <c r="H152" s="604">
        <f t="shared" si="40"/>
        <v>0</v>
      </c>
      <c r="I152" s="605">
        <f t="shared" si="41"/>
        <v>4</v>
      </c>
      <c r="J152" s="315">
        <f t="shared" si="42"/>
        <v>1.0625</v>
      </c>
      <c r="K152" s="589">
        <f t="shared" si="37"/>
        <v>62</v>
      </c>
      <c r="L152" s="615">
        <f t="shared" si="43"/>
        <v>6</v>
      </c>
      <c r="M152" s="507">
        <f t="shared" si="44"/>
        <v>1.096774193548387</v>
      </c>
      <c r="N152" s="118"/>
    </row>
    <row r="153" spans="1:14" ht="15" customHeight="1">
      <c r="A153" s="654" t="s">
        <v>286</v>
      </c>
      <c r="B153" s="663">
        <f>B137-B152</f>
        <v>332.94000000000005</v>
      </c>
      <c r="C153" s="917">
        <f>C137-C152</f>
        <v>331.54000000000008</v>
      </c>
      <c r="D153" s="664">
        <f t="shared" si="38"/>
        <v>1.3999999999999773</v>
      </c>
      <c r="E153" s="656">
        <f t="shared" si="39"/>
        <v>1.0042227182240453</v>
      </c>
      <c r="F153" s="665">
        <f>F137-F152</f>
        <v>297.78999999999996</v>
      </c>
      <c r="G153" s="918">
        <f>G137-G152</f>
        <v>299.07999999999993</v>
      </c>
      <c r="H153" s="667">
        <f t="shared" si="40"/>
        <v>-1.2899999999999636</v>
      </c>
      <c r="I153" s="668">
        <f t="shared" si="41"/>
        <v>35.150000000000091</v>
      </c>
      <c r="J153" s="669">
        <f t="shared" si="42"/>
        <v>1.1180362000067166</v>
      </c>
      <c r="K153" s="663">
        <f>K137-K152</f>
        <v>334.17999999999995</v>
      </c>
      <c r="L153" s="670">
        <f t="shared" si="43"/>
        <v>-1.2399999999998954</v>
      </c>
      <c r="M153" s="661">
        <f t="shared" si="44"/>
        <v>0.9962894248608537</v>
      </c>
      <c r="N153" s="654"/>
    </row>
    <row r="154" spans="1:14" ht="15" customHeight="1">
      <c r="A154" s="671" t="s">
        <v>287</v>
      </c>
      <c r="B154" s="655">
        <f>B152/B137</f>
        <v>0.16960143662393373</v>
      </c>
      <c r="C154" s="919">
        <f>C152/C137</f>
        <v>0.17019572508384639</v>
      </c>
      <c r="D154" s="656">
        <f t="shared" si="38"/>
        <v>-5.9428845991266188E-4</v>
      </c>
      <c r="E154" s="656">
        <f t="shared" si="39"/>
        <v>0.99650820571656606</v>
      </c>
      <c r="F154" s="672">
        <f>F152/F137</f>
        <v>0.17689820061361566</v>
      </c>
      <c r="G154" s="920">
        <f>G152/G137</f>
        <v>0.1762696926297235</v>
      </c>
      <c r="H154" s="669">
        <f t="shared" si="40"/>
        <v>6.2850798389216256E-4</v>
      </c>
      <c r="I154" s="658">
        <f t="shared" si="41"/>
        <v>-7.2967639896819314E-3</v>
      </c>
      <c r="J154" s="669">
        <f t="shared" si="42"/>
        <v>0.95875162119020274</v>
      </c>
      <c r="K154" s="655">
        <f>K152/K137</f>
        <v>0.1564945226917058</v>
      </c>
      <c r="L154" s="673">
        <f t="shared" si="43"/>
        <v>1.3106913932227932E-2</v>
      </c>
      <c r="M154" s="661">
        <f t="shared" si="44"/>
        <v>1.0837531800269364</v>
      </c>
      <c r="N154" s="671"/>
    </row>
    <row r="155" spans="1:14" s="3" customFormat="1" ht="15" customHeight="1">
      <c r="A155" s="553" t="s">
        <v>32</v>
      </c>
      <c r="B155" s="301">
        <f t="shared" ref="B155:C157" si="45">B129-B103</f>
        <v>2.7800000000000011</v>
      </c>
      <c r="C155" s="479">
        <f t="shared" si="45"/>
        <v>2.7800000000000011</v>
      </c>
      <c r="D155" s="479">
        <f t="shared" si="38"/>
        <v>0</v>
      </c>
      <c r="E155" s="480">
        <f t="shared" si="39"/>
        <v>1</v>
      </c>
      <c r="F155" s="301">
        <f t="shared" ref="F155:G157" si="46">F129-F103</f>
        <v>2.6099999999999994</v>
      </c>
      <c r="G155" s="302">
        <f t="shared" si="46"/>
        <v>2.4299999999999997</v>
      </c>
      <c r="H155" s="604">
        <f t="shared" si="40"/>
        <v>0.17999999999999972</v>
      </c>
      <c r="I155" s="605">
        <f t="shared" si="41"/>
        <v>0.17000000000000171</v>
      </c>
      <c r="J155" s="315">
        <f t="shared" si="42"/>
        <v>1.065134099616859</v>
      </c>
      <c r="K155" s="589">
        <f>K129-K103</f>
        <v>2.7199999999999989</v>
      </c>
      <c r="L155" s="615">
        <f t="shared" si="43"/>
        <v>6.0000000000002274E-2</v>
      </c>
      <c r="M155" s="507">
        <f t="shared" si="44"/>
        <v>1.0220588235294126</v>
      </c>
      <c r="N155" s="118"/>
    </row>
    <row r="156" spans="1:14" s="3" customFormat="1" ht="15" customHeight="1">
      <c r="A156" s="555" t="s">
        <v>35</v>
      </c>
      <c r="B156" s="303">
        <f t="shared" si="45"/>
        <v>1.4000000000000004</v>
      </c>
      <c r="C156" s="482">
        <f t="shared" si="45"/>
        <v>1.4000000000000004</v>
      </c>
      <c r="D156" s="482">
        <f t="shared" si="38"/>
        <v>0</v>
      </c>
      <c r="E156" s="483">
        <f t="shared" si="39"/>
        <v>1</v>
      </c>
      <c r="F156" s="303">
        <f t="shared" si="46"/>
        <v>1.2999999999999998</v>
      </c>
      <c r="G156" s="304">
        <f t="shared" si="46"/>
        <v>1.2999999999999998</v>
      </c>
      <c r="H156" s="608">
        <f t="shared" si="40"/>
        <v>0</v>
      </c>
      <c r="I156" s="609">
        <f t="shared" si="41"/>
        <v>0.10000000000000053</v>
      </c>
      <c r="J156" s="317">
        <f t="shared" si="42"/>
        <v>1.0769230769230773</v>
      </c>
      <c r="K156" s="590">
        <f>K130-K104</f>
        <v>1.4000000000000004</v>
      </c>
      <c r="L156" s="617">
        <f t="shared" si="43"/>
        <v>0</v>
      </c>
      <c r="M156" s="509">
        <f t="shared" si="44"/>
        <v>1</v>
      </c>
      <c r="N156" s="114"/>
    </row>
    <row r="157" spans="1:14" s="3" customFormat="1" ht="15" customHeight="1">
      <c r="A157" s="700" t="s">
        <v>101</v>
      </c>
      <c r="B157" s="697">
        <f t="shared" si="45"/>
        <v>1.3800000000000008</v>
      </c>
      <c r="C157" s="701">
        <f t="shared" si="45"/>
        <v>1.3800000000000008</v>
      </c>
      <c r="D157" s="701">
        <f>B157-C157</f>
        <v>0</v>
      </c>
      <c r="E157" s="685">
        <f>B157/C157</f>
        <v>1</v>
      </c>
      <c r="F157" s="697">
        <f t="shared" si="46"/>
        <v>1.3099999999999987</v>
      </c>
      <c r="G157" s="699">
        <f t="shared" si="46"/>
        <v>1.129999999999999</v>
      </c>
      <c r="H157" s="702">
        <f>F157-G157</f>
        <v>0.17999999999999972</v>
      </c>
      <c r="I157" s="707">
        <f>B157-F157</f>
        <v>7.0000000000002061E-2</v>
      </c>
      <c r="J157" s="687">
        <f>B157/F157</f>
        <v>1.0534351145038183</v>
      </c>
      <c r="K157" s="708">
        <f>K131-K105</f>
        <v>1.3199999999999985</v>
      </c>
      <c r="L157" s="709">
        <f>B157-K157</f>
        <v>6.0000000000002274E-2</v>
      </c>
      <c r="M157" s="689">
        <f>B157/K157</f>
        <v>1.0454545454545472</v>
      </c>
      <c r="N157" s="706"/>
    </row>
    <row r="159" spans="1:14" s="3" customFormat="1" ht="15.75">
      <c r="A159" s="2" t="s">
        <v>439</v>
      </c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s="118" customForma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101"/>
      <c r="M160"/>
      <c r="N160"/>
    </row>
    <row r="161" spans="1:14" s="3" customFormat="1" ht="60">
      <c r="A161" s="551" t="s">
        <v>68</v>
      </c>
      <c r="B161" s="375" t="s">
        <v>455</v>
      </c>
      <c r="C161" s="446" t="s">
        <v>489</v>
      </c>
      <c r="D161" s="447" t="s">
        <v>490</v>
      </c>
      <c r="E161" s="448" t="s">
        <v>491</v>
      </c>
      <c r="F161" s="375" t="s">
        <v>456</v>
      </c>
      <c r="G161" s="136" t="s">
        <v>492</v>
      </c>
      <c r="H161" s="582" t="s">
        <v>493</v>
      </c>
      <c r="I161" s="574" t="s">
        <v>368</v>
      </c>
      <c r="J161" s="137" t="s">
        <v>369</v>
      </c>
      <c r="K161" s="377" t="s">
        <v>303</v>
      </c>
      <c r="L161" s="500" t="s">
        <v>304</v>
      </c>
      <c r="M161" s="475" t="s">
        <v>290</v>
      </c>
      <c r="N161"/>
    </row>
    <row r="162" spans="1:14" s="3" customFormat="1" ht="15" customHeight="1">
      <c r="A162" s="552"/>
      <c r="B162" s="376" t="s">
        <v>16</v>
      </c>
      <c r="C162" s="20" t="s">
        <v>16</v>
      </c>
      <c r="D162" s="449" t="s">
        <v>16</v>
      </c>
      <c r="E162" s="450" t="s">
        <v>1</v>
      </c>
      <c r="F162" s="376" t="s">
        <v>16</v>
      </c>
      <c r="G162" s="27" t="s">
        <v>16</v>
      </c>
      <c r="H162" s="583" t="s">
        <v>16</v>
      </c>
      <c r="I162" s="6" t="s">
        <v>16</v>
      </c>
      <c r="J162" s="6" t="s">
        <v>1</v>
      </c>
      <c r="K162" s="379" t="s">
        <v>16</v>
      </c>
      <c r="L162" s="465" t="s">
        <v>16</v>
      </c>
      <c r="M162" s="476" t="s">
        <v>1</v>
      </c>
      <c r="N162"/>
    </row>
    <row r="163" spans="1:14" s="114" customFormat="1" ht="15" customHeight="1">
      <c r="A163" s="553" t="s">
        <v>17</v>
      </c>
      <c r="B163" s="124">
        <v>220.98</v>
      </c>
      <c r="C163" s="907">
        <v>222.25</v>
      </c>
      <c r="D163" s="531">
        <f>B163-C163</f>
        <v>-1.2700000000000102</v>
      </c>
      <c r="E163" s="532">
        <f>B163/C163</f>
        <v>0.99428571428571422</v>
      </c>
      <c r="F163" s="322">
        <v>210.01</v>
      </c>
      <c r="G163" s="908">
        <v>208.95</v>
      </c>
      <c r="H163" s="584">
        <f>F163-G163</f>
        <v>1.0600000000000023</v>
      </c>
      <c r="I163" s="325">
        <f>B163-F163</f>
        <v>10.969999999999999</v>
      </c>
      <c r="J163" s="334">
        <f>B163/F163</f>
        <v>1.0522356078281987</v>
      </c>
      <c r="K163" s="124">
        <v>209.31</v>
      </c>
      <c r="L163" s="579">
        <f>B163-K163</f>
        <v>11.669999999999987</v>
      </c>
      <c r="M163" s="467">
        <f>B163/K163</f>
        <v>1.0557546223305145</v>
      </c>
      <c r="N163"/>
    </row>
    <row r="164" spans="1:14" s="114" customFormat="1" ht="15" customHeight="1">
      <c r="A164" s="553" t="s">
        <v>18</v>
      </c>
      <c r="B164" s="129">
        <v>59.82</v>
      </c>
      <c r="C164" s="909">
        <v>61.05</v>
      </c>
      <c r="D164" s="452">
        <f t="shared" ref="D164:D183" si="47">B164-C164</f>
        <v>-1.2299999999999969</v>
      </c>
      <c r="E164" s="453">
        <f t="shared" ref="E164:E183" si="48">B164/C164</f>
        <v>0.9798525798525799</v>
      </c>
      <c r="F164" s="324">
        <v>44.12</v>
      </c>
      <c r="G164" s="910">
        <v>44.14</v>
      </c>
      <c r="H164" s="585">
        <f t="shared" ref="H164:H183" si="49">F164-G164</f>
        <v>-2.0000000000003126E-2</v>
      </c>
      <c r="I164" s="295">
        <f t="shared" ref="I164:I183" si="50">B164-F164</f>
        <v>15.700000000000003</v>
      </c>
      <c r="J164" s="335">
        <f t="shared" ref="J164:J183" si="51">B164/F164</f>
        <v>1.3558476881233001</v>
      </c>
      <c r="K164" s="129">
        <v>43.97</v>
      </c>
      <c r="L164" s="501">
        <f t="shared" ref="L164:L183" si="52">B164-K164</f>
        <v>15.850000000000001</v>
      </c>
      <c r="M164" s="469">
        <f t="shared" ref="M164:M183" si="53">B164/K164</f>
        <v>1.3604730498066864</v>
      </c>
      <c r="N164"/>
    </row>
    <row r="165" spans="1:14" s="3" customFormat="1" ht="15" customHeight="1">
      <c r="A165" s="554" t="s">
        <v>19</v>
      </c>
      <c r="B165" s="438">
        <v>161.16</v>
      </c>
      <c r="C165" s="911">
        <v>161.19999999999999</v>
      </c>
      <c r="D165" s="455">
        <f t="shared" si="47"/>
        <v>-3.9999999999992042E-2</v>
      </c>
      <c r="E165" s="456">
        <f t="shared" si="48"/>
        <v>0.99975186104218372</v>
      </c>
      <c r="F165" s="565">
        <v>165.89</v>
      </c>
      <c r="G165" s="912">
        <v>164.81</v>
      </c>
      <c r="H165" s="594">
        <f t="shared" si="49"/>
        <v>1.0799999999999841</v>
      </c>
      <c r="I165" s="440">
        <f t="shared" si="50"/>
        <v>-4.7299999999999898</v>
      </c>
      <c r="J165" s="526">
        <f t="shared" si="51"/>
        <v>0.9714871300259208</v>
      </c>
      <c r="K165" s="438">
        <v>165.33</v>
      </c>
      <c r="L165" s="487">
        <f t="shared" si="52"/>
        <v>-4.1700000000000159</v>
      </c>
      <c r="M165" s="471">
        <f t="shared" si="53"/>
        <v>0.97477771729268725</v>
      </c>
      <c r="N165"/>
    </row>
    <row r="166" spans="1:14" s="118" customFormat="1" ht="15" customHeight="1">
      <c r="A166" s="553" t="s">
        <v>20</v>
      </c>
      <c r="B166" s="129">
        <v>10.55</v>
      </c>
      <c r="C166" s="909">
        <v>10.55</v>
      </c>
      <c r="D166" s="452">
        <f t="shared" si="47"/>
        <v>0</v>
      </c>
      <c r="E166" s="453">
        <f t="shared" si="48"/>
        <v>1</v>
      </c>
      <c r="F166" s="324">
        <v>8.24</v>
      </c>
      <c r="G166" s="910">
        <v>7.74</v>
      </c>
      <c r="H166" s="585">
        <f t="shared" si="49"/>
        <v>0.5</v>
      </c>
      <c r="I166" s="295">
        <f t="shared" si="50"/>
        <v>2.3100000000000005</v>
      </c>
      <c r="J166" s="335">
        <f t="shared" si="51"/>
        <v>1.2803398058252429</v>
      </c>
      <c r="K166" s="129">
        <v>13.19</v>
      </c>
      <c r="L166" s="501">
        <f t="shared" si="52"/>
        <v>-2.6399999999999988</v>
      </c>
      <c r="M166" s="469">
        <f t="shared" si="53"/>
        <v>0.79984836997725561</v>
      </c>
      <c r="N166"/>
    </row>
    <row r="167" spans="1:14" s="654" customFormat="1" ht="15" customHeight="1">
      <c r="A167" s="555" t="s">
        <v>21</v>
      </c>
      <c r="B167" s="115">
        <v>2.06</v>
      </c>
      <c r="C167" s="913">
        <v>2.06</v>
      </c>
      <c r="D167" s="458">
        <f t="shared" si="47"/>
        <v>0</v>
      </c>
      <c r="E167" s="459">
        <f t="shared" si="48"/>
        <v>1</v>
      </c>
      <c r="F167" s="327">
        <v>1.05</v>
      </c>
      <c r="G167" s="914">
        <v>1.05</v>
      </c>
      <c r="H167" s="586">
        <f t="shared" si="49"/>
        <v>0</v>
      </c>
      <c r="I167" s="224">
        <f t="shared" si="50"/>
        <v>1.01</v>
      </c>
      <c r="J167" s="339">
        <f t="shared" si="51"/>
        <v>1.9619047619047618</v>
      </c>
      <c r="K167" s="115">
        <v>2.9</v>
      </c>
      <c r="L167" s="580">
        <f t="shared" si="52"/>
        <v>-0.83999999999999986</v>
      </c>
      <c r="M167" s="528">
        <f t="shared" si="53"/>
        <v>0.71034482758620698</v>
      </c>
      <c r="N167" s="3"/>
    </row>
    <row r="168" spans="1:14" s="671" customFormat="1" ht="15" customHeight="1">
      <c r="A168" s="555" t="s">
        <v>25</v>
      </c>
      <c r="B168" s="115">
        <v>6.44</v>
      </c>
      <c r="C168" s="913">
        <v>6.44</v>
      </c>
      <c r="D168" s="458">
        <f t="shared" si="47"/>
        <v>0</v>
      </c>
      <c r="E168" s="459">
        <f t="shared" si="48"/>
        <v>1</v>
      </c>
      <c r="F168" s="327">
        <v>5.34</v>
      </c>
      <c r="G168" s="914">
        <v>5.34</v>
      </c>
      <c r="H168" s="586">
        <f t="shared" si="49"/>
        <v>0</v>
      </c>
      <c r="I168" s="224">
        <f t="shared" si="50"/>
        <v>1.1000000000000005</v>
      </c>
      <c r="J168" s="339">
        <f t="shared" si="51"/>
        <v>1.2059925093632959</v>
      </c>
      <c r="K168" s="115">
        <v>7.84</v>
      </c>
      <c r="L168" s="580">
        <f t="shared" si="52"/>
        <v>-1.3999999999999995</v>
      </c>
      <c r="M168" s="528">
        <f t="shared" si="53"/>
        <v>0.82142857142857151</v>
      </c>
      <c r="N168" s="3"/>
    </row>
    <row r="169" spans="1:14" s="118" customFormat="1" ht="15" customHeight="1">
      <c r="A169" s="424" t="s">
        <v>49</v>
      </c>
      <c r="B169" s="97">
        <v>2.0499999999999998</v>
      </c>
      <c r="C169" s="915">
        <v>2.0499999999999998</v>
      </c>
      <c r="D169" s="461">
        <f t="shared" si="47"/>
        <v>0</v>
      </c>
      <c r="E169" s="462">
        <f t="shared" si="48"/>
        <v>1</v>
      </c>
      <c r="F169" s="331">
        <v>1.35</v>
      </c>
      <c r="G169" s="916">
        <v>1.35</v>
      </c>
      <c r="H169" s="587">
        <f t="shared" si="49"/>
        <v>0</v>
      </c>
      <c r="I169" s="228">
        <f t="shared" si="50"/>
        <v>0.69999999999999973</v>
      </c>
      <c r="J169" s="340">
        <f t="shared" si="51"/>
        <v>1.5185185185185184</v>
      </c>
      <c r="K169" s="97">
        <v>2.4500000000000002</v>
      </c>
      <c r="L169" s="581">
        <f t="shared" si="52"/>
        <v>-0.40000000000000036</v>
      </c>
      <c r="M169" s="529">
        <f t="shared" si="53"/>
        <v>0.83673469387755084</v>
      </c>
      <c r="N169" s="3"/>
    </row>
    <row r="170" spans="1:14" s="114" customFormat="1" ht="15" customHeight="1">
      <c r="A170" s="553" t="s">
        <v>24</v>
      </c>
      <c r="B170" s="129">
        <v>18.93</v>
      </c>
      <c r="C170" s="909">
        <v>19.760000000000002</v>
      </c>
      <c r="D170" s="452">
        <f t="shared" si="47"/>
        <v>-0.83000000000000185</v>
      </c>
      <c r="E170" s="453">
        <f t="shared" si="48"/>
        <v>0.957995951417004</v>
      </c>
      <c r="F170" s="324">
        <v>22.55</v>
      </c>
      <c r="G170" s="910">
        <v>22.76</v>
      </c>
      <c r="H170" s="585">
        <f t="shared" si="49"/>
        <v>-0.21000000000000085</v>
      </c>
      <c r="I170" s="295">
        <f t="shared" si="50"/>
        <v>-3.620000000000001</v>
      </c>
      <c r="J170" s="335">
        <f t="shared" si="51"/>
        <v>0.83946784922394679</v>
      </c>
      <c r="K170" s="129">
        <v>23.06</v>
      </c>
      <c r="L170" s="501">
        <f t="shared" si="52"/>
        <v>-4.129999999999999</v>
      </c>
      <c r="M170" s="469">
        <f t="shared" si="53"/>
        <v>0.82090199479618386</v>
      </c>
      <c r="N170"/>
    </row>
    <row r="171" spans="1:14" s="706" customFormat="1" ht="15" customHeight="1">
      <c r="A171" s="555" t="s">
        <v>50</v>
      </c>
      <c r="B171" s="115">
        <v>2.1</v>
      </c>
      <c r="C171" s="913">
        <v>2.1</v>
      </c>
      <c r="D171" s="458">
        <f t="shared" si="47"/>
        <v>0</v>
      </c>
      <c r="E171" s="459">
        <f t="shared" si="48"/>
        <v>1</v>
      </c>
      <c r="F171" s="327">
        <v>2.21</v>
      </c>
      <c r="G171" s="914">
        <v>2.21</v>
      </c>
      <c r="H171" s="586">
        <f t="shared" si="49"/>
        <v>0</v>
      </c>
      <c r="I171" s="224">
        <f t="shared" si="50"/>
        <v>-0.10999999999999988</v>
      </c>
      <c r="J171" s="339">
        <f t="shared" si="51"/>
        <v>0.95022624434389147</v>
      </c>
      <c r="K171" s="115">
        <v>2.2999999999999998</v>
      </c>
      <c r="L171" s="580">
        <f t="shared" si="52"/>
        <v>-0.19999999999999973</v>
      </c>
      <c r="M171" s="528">
        <f t="shared" si="53"/>
        <v>0.91304347826086962</v>
      </c>
      <c r="N171" s="3"/>
    </row>
    <row r="172" spans="1:14" ht="15" customHeight="1">
      <c r="A172" s="553" t="s">
        <v>55</v>
      </c>
      <c r="B172" s="129">
        <v>5.0199999999999996</v>
      </c>
      <c r="C172" s="909">
        <v>5.14</v>
      </c>
      <c r="D172" s="452">
        <f t="shared" si="47"/>
        <v>-0.12000000000000011</v>
      </c>
      <c r="E172" s="453">
        <f t="shared" si="48"/>
        <v>0.97665369649805445</v>
      </c>
      <c r="F172" s="324">
        <v>6.83</v>
      </c>
      <c r="G172" s="910">
        <v>6.83</v>
      </c>
      <c r="H172" s="585">
        <f t="shared" si="49"/>
        <v>0</v>
      </c>
      <c r="I172" s="295">
        <f t="shared" si="50"/>
        <v>-1.8100000000000005</v>
      </c>
      <c r="J172" s="335">
        <f t="shared" si="51"/>
        <v>0.73499267935578327</v>
      </c>
      <c r="K172" s="129">
        <v>9.73</v>
      </c>
      <c r="L172" s="501">
        <f t="shared" si="52"/>
        <v>-4.7100000000000009</v>
      </c>
      <c r="M172" s="469">
        <f t="shared" si="53"/>
        <v>0.5159301130524151</v>
      </c>
      <c r="N172" s="118"/>
    </row>
    <row r="173" spans="1:14" ht="15" customHeight="1">
      <c r="A173" s="555" t="s">
        <v>36</v>
      </c>
      <c r="B173" s="115">
        <v>1.24</v>
      </c>
      <c r="C173" s="913">
        <v>1.24</v>
      </c>
      <c r="D173" s="458">
        <f t="shared" si="47"/>
        <v>0</v>
      </c>
      <c r="E173" s="459">
        <f t="shared" si="48"/>
        <v>1</v>
      </c>
      <c r="F173" s="327">
        <v>1.34</v>
      </c>
      <c r="G173" s="914">
        <v>1.34</v>
      </c>
      <c r="H173" s="586">
        <f t="shared" si="49"/>
        <v>0</v>
      </c>
      <c r="I173" s="224">
        <f t="shared" si="50"/>
        <v>-0.10000000000000009</v>
      </c>
      <c r="J173" s="339">
        <f t="shared" si="51"/>
        <v>0.9253731343283581</v>
      </c>
      <c r="K173" s="115">
        <v>1.35</v>
      </c>
      <c r="L173" s="580">
        <f t="shared" si="52"/>
        <v>-0.1100000000000001</v>
      </c>
      <c r="M173" s="528">
        <f t="shared" si="53"/>
        <v>0.9185185185185184</v>
      </c>
      <c r="N173" s="3"/>
    </row>
    <row r="174" spans="1:14" ht="15" customHeight="1">
      <c r="A174" s="555" t="s">
        <v>37</v>
      </c>
      <c r="B174" s="115">
        <v>5.24</v>
      </c>
      <c r="C174" s="913">
        <v>5.45</v>
      </c>
      <c r="D174" s="458">
        <f t="shared" si="47"/>
        <v>-0.20999999999999996</v>
      </c>
      <c r="E174" s="459">
        <f t="shared" si="48"/>
        <v>0.96146788990825693</v>
      </c>
      <c r="F174" s="327">
        <v>5.24</v>
      </c>
      <c r="G174" s="914">
        <v>5.45</v>
      </c>
      <c r="H174" s="586">
        <f t="shared" si="49"/>
        <v>-0.20999999999999996</v>
      </c>
      <c r="I174" s="224">
        <f t="shared" si="50"/>
        <v>0</v>
      </c>
      <c r="J174" s="339">
        <f t="shared" si="51"/>
        <v>1</v>
      </c>
      <c r="K174" s="115">
        <v>4.09</v>
      </c>
      <c r="L174" s="580">
        <f t="shared" si="52"/>
        <v>1.1500000000000004</v>
      </c>
      <c r="M174" s="528">
        <f t="shared" si="53"/>
        <v>1.2811735941320295</v>
      </c>
      <c r="N174" s="3"/>
    </row>
    <row r="175" spans="1:14" ht="15" customHeight="1">
      <c r="A175" s="555" t="s">
        <v>30</v>
      </c>
      <c r="B175" s="115">
        <v>2.82</v>
      </c>
      <c r="C175" s="913">
        <v>3.32</v>
      </c>
      <c r="D175" s="458">
        <f t="shared" si="47"/>
        <v>-0.5</v>
      </c>
      <c r="E175" s="459">
        <f t="shared" si="48"/>
        <v>0.8493975903614458</v>
      </c>
      <c r="F175" s="327">
        <v>4.3899999999999997</v>
      </c>
      <c r="G175" s="914">
        <v>4.3899999999999997</v>
      </c>
      <c r="H175" s="586">
        <f t="shared" si="49"/>
        <v>0</v>
      </c>
      <c r="I175" s="224">
        <f t="shared" si="50"/>
        <v>-1.5699999999999998</v>
      </c>
      <c r="J175" s="339">
        <f t="shared" si="51"/>
        <v>0.64236902050113898</v>
      </c>
      <c r="K175" s="115">
        <v>3.49</v>
      </c>
      <c r="L175" s="580">
        <f t="shared" si="52"/>
        <v>-0.67000000000000037</v>
      </c>
      <c r="M175" s="528">
        <f t="shared" si="53"/>
        <v>0.80802292263610309</v>
      </c>
      <c r="N175" s="114"/>
    </row>
    <row r="176" spans="1:14" ht="15" customHeight="1">
      <c r="A176" s="555" t="s">
        <v>40</v>
      </c>
      <c r="B176" s="115">
        <v>1.91</v>
      </c>
      <c r="C176" s="913">
        <v>1.91</v>
      </c>
      <c r="D176" s="458">
        <f t="shared" si="47"/>
        <v>0</v>
      </c>
      <c r="E176" s="459">
        <f t="shared" si="48"/>
        <v>1</v>
      </c>
      <c r="F176" s="327">
        <v>1.94</v>
      </c>
      <c r="G176" s="914">
        <v>1.94</v>
      </c>
      <c r="H176" s="586">
        <f t="shared" si="49"/>
        <v>0</v>
      </c>
      <c r="I176" s="224">
        <f t="shared" si="50"/>
        <v>-3.0000000000000027E-2</v>
      </c>
      <c r="J176" s="339">
        <f t="shared" si="51"/>
        <v>0.98453608247422675</v>
      </c>
      <c r="K176" s="115">
        <v>1.86</v>
      </c>
      <c r="L176" s="580">
        <f t="shared" si="52"/>
        <v>4.9999999999999822E-2</v>
      </c>
      <c r="M176" s="528">
        <f t="shared" si="53"/>
        <v>1.0268817204301075</v>
      </c>
      <c r="N176" s="114"/>
    </row>
    <row r="177" spans="1:14" ht="15" customHeight="1">
      <c r="A177" s="424" t="s">
        <v>23</v>
      </c>
      <c r="B177" s="97">
        <v>2.34</v>
      </c>
      <c r="C177" s="915">
        <v>1.55</v>
      </c>
      <c r="D177" s="461">
        <f t="shared" si="47"/>
        <v>0.78999999999999981</v>
      </c>
      <c r="E177" s="462">
        <f t="shared" si="48"/>
        <v>1.5096774193548386</v>
      </c>
      <c r="F177" s="331">
        <v>2.2400000000000002</v>
      </c>
      <c r="G177" s="916">
        <v>1.45</v>
      </c>
      <c r="H177" s="587">
        <f t="shared" si="49"/>
        <v>0.79000000000000026</v>
      </c>
      <c r="I177" s="228">
        <f t="shared" si="50"/>
        <v>9.9999999999999645E-2</v>
      </c>
      <c r="J177" s="340">
        <f t="shared" si="51"/>
        <v>1.044642857142857</v>
      </c>
      <c r="K177" s="97">
        <v>1.4</v>
      </c>
      <c r="L177" s="581">
        <f t="shared" si="52"/>
        <v>0.94</v>
      </c>
      <c r="M177" s="529">
        <f t="shared" si="53"/>
        <v>1.6714285714285715</v>
      </c>
      <c r="N177" s="3"/>
    </row>
    <row r="178" spans="1:14" ht="15" customHeight="1">
      <c r="A178" s="553" t="s">
        <v>26</v>
      </c>
      <c r="B178" s="129">
        <v>106.31</v>
      </c>
      <c r="C178" s="909">
        <v>106.31</v>
      </c>
      <c r="D178" s="452">
        <f t="shared" si="47"/>
        <v>0</v>
      </c>
      <c r="E178" s="453">
        <f t="shared" si="48"/>
        <v>1</v>
      </c>
      <c r="F178" s="324">
        <v>110.77</v>
      </c>
      <c r="G178" s="910">
        <v>110.77</v>
      </c>
      <c r="H178" s="585">
        <f t="shared" si="49"/>
        <v>0</v>
      </c>
      <c r="I178" s="295">
        <f t="shared" si="50"/>
        <v>-4.4599999999999937</v>
      </c>
      <c r="J178" s="335">
        <f t="shared" si="51"/>
        <v>0.959736390719509</v>
      </c>
      <c r="K178" s="129">
        <v>100.47</v>
      </c>
      <c r="L178" s="501">
        <f t="shared" si="52"/>
        <v>5.8400000000000034</v>
      </c>
      <c r="M178" s="469">
        <f t="shared" si="53"/>
        <v>1.0581268040211009</v>
      </c>
      <c r="N178" s="118"/>
    </row>
    <row r="179" spans="1:14" ht="15" customHeight="1">
      <c r="A179" s="654" t="s">
        <v>104</v>
      </c>
      <c r="B179" s="663">
        <f>B163-B178</f>
        <v>114.66999999999999</v>
      </c>
      <c r="C179" s="917">
        <v>115.94</v>
      </c>
      <c r="D179" s="664">
        <f>B179-C179</f>
        <v>-1.2700000000000102</v>
      </c>
      <c r="E179" s="656">
        <f>B179/C179</f>
        <v>0.98904605830602021</v>
      </c>
      <c r="F179" s="665">
        <f>F163-F178</f>
        <v>99.24</v>
      </c>
      <c r="G179" s="918">
        <v>98.179999999999993</v>
      </c>
      <c r="H179" s="667">
        <f>F179-G179</f>
        <v>1.0600000000000023</v>
      </c>
      <c r="I179" s="668">
        <f>B179-F179</f>
        <v>15.429999999999993</v>
      </c>
      <c r="J179" s="669">
        <f>B179/F179</f>
        <v>1.1554816606207174</v>
      </c>
      <c r="K179" s="663">
        <f>K163-K178</f>
        <v>108.84</v>
      </c>
      <c r="L179" s="670">
        <f>B179-K179</f>
        <v>5.8299999999999841</v>
      </c>
      <c r="M179" s="661">
        <f>B179/K179</f>
        <v>1.0535648658581402</v>
      </c>
      <c r="N179" s="654"/>
    </row>
    <row r="180" spans="1:14" ht="15" customHeight="1">
      <c r="A180" s="671" t="s">
        <v>105</v>
      </c>
      <c r="B180" s="655">
        <f>B178/B163</f>
        <v>0.48108426101909679</v>
      </c>
      <c r="C180" s="919">
        <v>0.47833520809898766</v>
      </c>
      <c r="D180" s="656">
        <f>B180-C180</f>
        <v>2.7490529201091296E-3</v>
      </c>
      <c r="E180" s="656">
        <f>B180/C180</f>
        <v>1.0057471264367817</v>
      </c>
      <c r="F180" s="672">
        <f>F178/F163</f>
        <v>0.52745107375839251</v>
      </c>
      <c r="G180" s="920">
        <v>0.53012682459918636</v>
      </c>
      <c r="H180" s="669">
        <f>F180-G180</f>
        <v>-2.6757508407938557E-3</v>
      </c>
      <c r="I180" s="658">
        <f>B180-F180</f>
        <v>-4.6366812739295715E-2</v>
      </c>
      <c r="J180" s="669">
        <f>B180/F180</f>
        <v>0.91209267542313355</v>
      </c>
      <c r="K180" s="655">
        <f>K178/K163</f>
        <v>0.48000573312311878</v>
      </c>
      <c r="L180" s="673">
        <f>B180-K180</f>
        <v>1.0785278959780098E-3</v>
      </c>
      <c r="M180" s="661">
        <f>B180/K180</f>
        <v>1.0022469062795576</v>
      </c>
      <c r="N180" s="671"/>
    </row>
    <row r="181" spans="1:14" ht="15" customHeight="1">
      <c r="A181" s="553" t="s">
        <v>32</v>
      </c>
      <c r="B181" s="129">
        <v>2.85</v>
      </c>
      <c r="C181" s="909">
        <v>2.85</v>
      </c>
      <c r="D181" s="452">
        <f t="shared" si="47"/>
        <v>0</v>
      </c>
      <c r="E181" s="453">
        <f t="shared" si="48"/>
        <v>1</v>
      </c>
      <c r="F181" s="324">
        <v>1.43</v>
      </c>
      <c r="G181" s="910">
        <v>1.43</v>
      </c>
      <c r="H181" s="585">
        <f t="shared" si="49"/>
        <v>0</v>
      </c>
      <c r="I181" s="295">
        <f t="shared" si="50"/>
        <v>1.4200000000000002</v>
      </c>
      <c r="J181" s="335">
        <f t="shared" si="51"/>
        <v>1.9930069930069931</v>
      </c>
      <c r="K181" s="129">
        <v>3.02</v>
      </c>
      <c r="L181" s="501">
        <f t="shared" si="52"/>
        <v>-0.16999999999999993</v>
      </c>
      <c r="M181" s="469">
        <f t="shared" si="53"/>
        <v>0.94370860927152322</v>
      </c>
      <c r="N181" s="118"/>
    </row>
    <row r="182" spans="1:14" ht="15" customHeight="1">
      <c r="A182" s="555" t="s">
        <v>35</v>
      </c>
      <c r="B182" s="115">
        <v>1.34</v>
      </c>
      <c r="C182" s="913">
        <v>1.34</v>
      </c>
      <c r="D182" s="458">
        <f t="shared" si="47"/>
        <v>0</v>
      </c>
      <c r="E182" s="459">
        <f t="shared" si="48"/>
        <v>1</v>
      </c>
      <c r="F182" s="327">
        <v>0.59</v>
      </c>
      <c r="G182" s="914">
        <v>0.59</v>
      </c>
      <c r="H182" s="586">
        <f t="shared" si="49"/>
        <v>0</v>
      </c>
      <c r="I182" s="224">
        <f t="shared" si="50"/>
        <v>0.75000000000000011</v>
      </c>
      <c r="J182" s="339">
        <f t="shared" si="51"/>
        <v>2.2711864406779663</v>
      </c>
      <c r="K182" s="115">
        <v>1.82</v>
      </c>
      <c r="L182" s="580">
        <f t="shared" si="52"/>
        <v>-0.48</v>
      </c>
      <c r="M182" s="528">
        <f t="shared" si="53"/>
        <v>0.73626373626373631</v>
      </c>
      <c r="N182" s="114"/>
    </row>
    <row r="183" spans="1:14" ht="15" customHeight="1">
      <c r="A183" s="700" t="s">
        <v>101</v>
      </c>
      <c r="B183" s="697">
        <f>B181-B182</f>
        <v>1.51</v>
      </c>
      <c r="C183" s="921">
        <v>1.51</v>
      </c>
      <c r="D183" s="701">
        <f t="shared" si="47"/>
        <v>0</v>
      </c>
      <c r="E183" s="685">
        <f t="shared" si="48"/>
        <v>1</v>
      </c>
      <c r="F183" s="697">
        <f>F181-F182</f>
        <v>0.84</v>
      </c>
      <c r="G183" s="699">
        <v>0.84</v>
      </c>
      <c r="H183" s="702">
        <f t="shared" si="49"/>
        <v>0</v>
      </c>
      <c r="I183" s="703">
        <f t="shared" si="50"/>
        <v>0.67</v>
      </c>
      <c r="J183" s="704">
        <f t="shared" si="51"/>
        <v>1.7976190476190477</v>
      </c>
      <c r="K183" s="697">
        <f>K181-K182</f>
        <v>1.2</v>
      </c>
      <c r="L183" s="705">
        <f t="shared" si="52"/>
        <v>0.31000000000000005</v>
      </c>
      <c r="M183" s="689">
        <f t="shared" si="53"/>
        <v>1.2583333333333333</v>
      </c>
      <c r="N183" s="706"/>
    </row>
    <row r="185" spans="1:14" ht="15.75">
      <c r="A185" s="2" t="s">
        <v>440</v>
      </c>
    </row>
    <row r="186" spans="1:14" s="118" customForma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101"/>
      <c r="M186"/>
      <c r="N186"/>
    </row>
    <row r="187" spans="1:14" ht="48">
      <c r="A187" s="551" t="s">
        <v>76</v>
      </c>
      <c r="B187" s="375" t="s">
        <v>457</v>
      </c>
      <c r="C187" s="446" t="s">
        <v>494</v>
      </c>
      <c r="D187" s="447" t="s">
        <v>495</v>
      </c>
      <c r="E187" s="448" t="s">
        <v>496</v>
      </c>
      <c r="F187" s="375" t="s">
        <v>458</v>
      </c>
      <c r="G187" s="136" t="s">
        <v>497</v>
      </c>
      <c r="H187" s="582" t="s">
        <v>498</v>
      </c>
      <c r="I187" s="574" t="s">
        <v>441</v>
      </c>
      <c r="J187" s="137" t="s">
        <v>442</v>
      </c>
      <c r="K187" s="377" t="s">
        <v>305</v>
      </c>
      <c r="L187" s="500" t="s">
        <v>306</v>
      </c>
      <c r="M187" s="475" t="s">
        <v>307</v>
      </c>
    </row>
    <row r="188" spans="1:14" ht="15" customHeight="1">
      <c r="A188" s="552"/>
      <c r="B188" s="376" t="s">
        <v>1</v>
      </c>
      <c r="C188" s="20" t="s">
        <v>1</v>
      </c>
      <c r="D188" s="449" t="s">
        <v>1</v>
      </c>
      <c r="E188" s="450" t="s">
        <v>1</v>
      </c>
      <c r="F188" s="378" t="s">
        <v>1</v>
      </c>
      <c r="G188" s="27" t="s">
        <v>1</v>
      </c>
      <c r="H188" s="583" t="s">
        <v>1</v>
      </c>
      <c r="I188" s="6" t="s">
        <v>1</v>
      </c>
      <c r="J188" s="6" t="s">
        <v>1</v>
      </c>
      <c r="K188" s="592" t="s">
        <v>1</v>
      </c>
      <c r="L188" s="465" t="s">
        <v>1</v>
      </c>
      <c r="M188" s="476" t="s">
        <v>1</v>
      </c>
    </row>
    <row r="189" spans="1:14" s="101" customFormat="1" ht="15" customHeight="1">
      <c r="A189" s="553" t="s">
        <v>17</v>
      </c>
      <c r="B189" s="518">
        <f>B163/(B111)</f>
        <v>0.21517878008880578</v>
      </c>
      <c r="C189" s="480">
        <f>C163/(C111)</f>
        <v>0.21652718646181424</v>
      </c>
      <c r="D189" s="480">
        <f>B189-C189</f>
        <v>-1.3484063730084539E-3</v>
      </c>
      <c r="E189" s="480">
        <f>B189/C189</f>
        <v>0.99377257703735855</v>
      </c>
      <c r="F189" s="518">
        <f>F163/(F111)</f>
        <v>0.21866930445647648</v>
      </c>
      <c r="G189" s="313">
        <f>G163/(G111)</f>
        <v>0.21756559766763847</v>
      </c>
      <c r="H189" s="596">
        <f>F189-G189</f>
        <v>1.1037067888380048E-3</v>
      </c>
      <c r="I189" s="333">
        <f>B189-F189</f>
        <v>-3.4905243676706943E-3</v>
      </c>
      <c r="J189" s="333">
        <f>B189/F189</f>
        <v>0.98403742868096311</v>
      </c>
      <c r="K189" s="518">
        <f>K163/(K111)</f>
        <v>0.21346618665415643</v>
      </c>
      <c r="L189" s="597">
        <f>B189-K189</f>
        <v>1.7125934346493565E-3</v>
      </c>
      <c r="M189" s="536">
        <f>B189/K189</f>
        <v>1.0080227855356969</v>
      </c>
      <c r="N189"/>
    </row>
    <row r="190" spans="1:14" s="101" customFormat="1" ht="15" customHeight="1">
      <c r="A190" s="553" t="s">
        <v>18</v>
      </c>
      <c r="B190" s="519">
        <f t="shared" ref="B190:C204" si="54">B164/(B112+B34)</f>
        <v>0.16146620600302311</v>
      </c>
      <c r="C190" s="480">
        <f t="shared" si="54"/>
        <v>0.16450648055832504</v>
      </c>
      <c r="D190" s="480">
        <f t="shared" ref="D190:D207" si="55">B190-C190</f>
        <v>-3.040274555301925E-3</v>
      </c>
      <c r="E190" s="480">
        <f t="shared" ref="E190:E207" si="56">B190/C190</f>
        <v>0.98151881588504342</v>
      </c>
      <c r="F190" s="519">
        <f t="shared" ref="F190:G204" si="57">F164/(F112+F34)</f>
        <v>0.12712132999106807</v>
      </c>
      <c r="G190" s="314">
        <f t="shared" si="57"/>
        <v>0.12719361438492349</v>
      </c>
      <c r="H190" s="598">
        <f t="shared" ref="H190:H208" si="58">F190-G190</f>
        <v>-7.2284393855426288E-5</v>
      </c>
      <c r="I190" s="315">
        <f t="shared" ref="I190:I207" si="59">B190-F190</f>
        <v>3.4344876011955044E-2</v>
      </c>
      <c r="J190" s="315">
        <f t="shared" ref="J190:J208" si="60">B190/F190</f>
        <v>1.2701739827168912</v>
      </c>
      <c r="K190" s="519">
        <f t="shared" ref="K190:K204" si="61">K164/(K112+K34)</f>
        <v>0.12591277454826608</v>
      </c>
      <c r="L190" s="503">
        <f t="shared" ref="L190:L207" si="62">B190-K190</f>
        <v>3.5553431454757034E-2</v>
      </c>
      <c r="M190" s="507">
        <f t="shared" ref="M190:M207" si="63">B190/K190</f>
        <v>1.2823655628454789</v>
      </c>
      <c r="N190"/>
    </row>
    <row r="191" spans="1:14" s="3" customFormat="1" ht="15" customHeight="1">
      <c r="A191" s="554" t="s">
        <v>19</v>
      </c>
      <c r="B191" s="520">
        <f t="shared" si="54"/>
        <v>0.20031073270772481</v>
      </c>
      <c r="C191" s="491">
        <f t="shared" si="54"/>
        <v>0.20074969800371112</v>
      </c>
      <c r="D191" s="491">
        <f t="shared" si="55"/>
        <v>-4.389652959863044E-4</v>
      </c>
      <c r="E191" s="491">
        <f t="shared" si="56"/>
        <v>0.99781337008049598</v>
      </c>
      <c r="F191" s="520">
        <f t="shared" si="57"/>
        <v>0.22587277381406243</v>
      </c>
      <c r="G191" s="499">
        <f t="shared" si="57"/>
        <v>0.22435644373051633</v>
      </c>
      <c r="H191" s="599">
        <f t="shared" si="58"/>
        <v>1.5163300835460969E-3</v>
      </c>
      <c r="I191" s="494">
        <f t="shared" si="59"/>
        <v>-2.5562041106337613E-2</v>
      </c>
      <c r="J191" s="494">
        <f t="shared" si="60"/>
        <v>0.88682991458111649</v>
      </c>
      <c r="K191" s="520">
        <f t="shared" si="61"/>
        <v>0.21374825464136113</v>
      </c>
      <c r="L191" s="496">
        <f t="shared" si="62"/>
        <v>-1.3437521933636315E-2</v>
      </c>
      <c r="M191" s="508">
        <f t="shared" si="63"/>
        <v>0.93713388698222333</v>
      </c>
      <c r="N191"/>
    </row>
    <row r="192" spans="1:14" s="118" customFormat="1" ht="15" customHeight="1">
      <c r="A192" s="553" t="s">
        <v>20</v>
      </c>
      <c r="B192" s="519">
        <f t="shared" si="54"/>
        <v>7.826409495548961E-2</v>
      </c>
      <c r="C192" s="480">
        <f t="shared" si="54"/>
        <v>7.8555472822040201E-2</v>
      </c>
      <c r="D192" s="480">
        <f t="shared" si="55"/>
        <v>-2.9137786655059061E-4</v>
      </c>
      <c r="E192" s="480">
        <f t="shared" si="56"/>
        <v>0.99629080118694369</v>
      </c>
      <c r="F192" s="519">
        <f t="shared" si="57"/>
        <v>7.1745755333043101E-2</v>
      </c>
      <c r="G192" s="314">
        <f t="shared" si="57"/>
        <v>6.8133802816901415E-2</v>
      </c>
      <c r="H192" s="598">
        <f t="shared" si="58"/>
        <v>3.6119525161416866E-3</v>
      </c>
      <c r="I192" s="315">
        <f t="shared" si="59"/>
        <v>6.518339622446509E-3</v>
      </c>
      <c r="J192" s="315">
        <f t="shared" si="60"/>
        <v>1.0908533137910172</v>
      </c>
      <c r="K192" s="519">
        <f t="shared" si="61"/>
        <v>9.9871280381615815E-2</v>
      </c>
      <c r="L192" s="503">
        <f t="shared" si="62"/>
        <v>-2.1607185426126205E-2</v>
      </c>
      <c r="M192" s="507">
        <f t="shared" si="63"/>
        <v>0.78364966040724127</v>
      </c>
      <c r="N192"/>
    </row>
    <row r="193" spans="1:14" s="662" customFormat="1" ht="15" customHeight="1">
      <c r="A193" s="555" t="s">
        <v>21</v>
      </c>
      <c r="B193" s="557">
        <f t="shared" si="54"/>
        <v>5.8028169014084509E-2</v>
      </c>
      <c r="C193" s="483">
        <f t="shared" si="54"/>
        <v>5.8028169014084509E-2</v>
      </c>
      <c r="D193" s="483">
        <f t="shared" si="55"/>
        <v>0</v>
      </c>
      <c r="E193" s="483">
        <f t="shared" si="56"/>
        <v>1</v>
      </c>
      <c r="F193" s="557">
        <f t="shared" si="57"/>
        <v>3.4035656401944892E-2</v>
      </c>
      <c r="G193" s="316">
        <f t="shared" si="57"/>
        <v>3.5234899328859058E-2</v>
      </c>
      <c r="H193" s="600">
        <f t="shared" si="58"/>
        <v>-1.1992429269141666E-3</v>
      </c>
      <c r="I193" s="317">
        <f t="shared" si="59"/>
        <v>2.3992512612139617E-2</v>
      </c>
      <c r="J193" s="317">
        <f t="shared" si="60"/>
        <v>1.7049228705566737</v>
      </c>
      <c r="K193" s="557">
        <f t="shared" si="61"/>
        <v>0.10261854210898796</v>
      </c>
      <c r="L193" s="497">
        <f t="shared" si="62"/>
        <v>-4.4590373094903456E-2</v>
      </c>
      <c r="M193" s="509">
        <f t="shared" si="63"/>
        <v>0.56547450218552697</v>
      </c>
      <c r="N193"/>
    </row>
    <row r="194" spans="1:14" s="118" customFormat="1" ht="15" customHeight="1">
      <c r="A194" s="555" t="s">
        <v>25</v>
      </c>
      <c r="B194" s="557">
        <f t="shared" si="54"/>
        <v>7.4883720930232558E-2</v>
      </c>
      <c r="C194" s="483">
        <f t="shared" si="54"/>
        <v>7.4883720930232558E-2</v>
      </c>
      <c r="D194" s="483">
        <f t="shared" si="55"/>
        <v>0</v>
      </c>
      <c r="E194" s="483">
        <f t="shared" si="56"/>
        <v>1</v>
      </c>
      <c r="F194" s="557">
        <f t="shared" si="57"/>
        <v>7.2653061224489793E-2</v>
      </c>
      <c r="G194" s="316">
        <f t="shared" si="57"/>
        <v>7.4373259052924787E-2</v>
      </c>
      <c r="H194" s="600">
        <f t="shared" si="58"/>
        <v>-1.7201978284349939E-3</v>
      </c>
      <c r="I194" s="317">
        <f t="shared" si="59"/>
        <v>2.2306597057427657E-3</v>
      </c>
      <c r="J194" s="317">
        <f t="shared" si="60"/>
        <v>1.0307029004442123</v>
      </c>
      <c r="K194" s="557">
        <f t="shared" si="61"/>
        <v>8.5720533566586474E-2</v>
      </c>
      <c r="L194" s="497">
        <f t="shared" si="62"/>
        <v>-1.0836812636353915E-2</v>
      </c>
      <c r="M194" s="509">
        <f t="shared" si="63"/>
        <v>0.87357973421926927</v>
      </c>
      <c r="N194"/>
    </row>
    <row r="195" spans="1:14" s="101" customFormat="1" ht="15" customHeight="1">
      <c r="A195" s="424" t="s">
        <v>49</v>
      </c>
      <c r="B195" s="558">
        <f t="shared" si="54"/>
        <v>0.16015624999999997</v>
      </c>
      <c r="C195" s="486">
        <f t="shared" si="54"/>
        <v>0.16015624999999997</v>
      </c>
      <c r="D195" s="486">
        <f t="shared" si="55"/>
        <v>0</v>
      </c>
      <c r="E195" s="486">
        <f t="shared" si="56"/>
        <v>1</v>
      </c>
      <c r="F195" s="558">
        <f t="shared" si="57"/>
        <v>0.1125</v>
      </c>
      <c r="G195" s="318">
        <f t="shared" si="57"/>
        <v>0.1125</v>
      </c>
      <c r="H195" s="601">
        <f t="shared" si="58"/>
        <v>0</v>
      </c>
      <c r="I195" s="311">
        <f t="shared" si="59"/>
        <v>4.7656249999999969E-2</v>
      </c>
      <c r="J195" s="311">
        <f t="shared" si="60"/>
        <v>1.4236111111111109</v>
      </c>
      <c r="K195" s="558">
        <f t="shared" si="61"/>
        <v>0.19854132901134525</v>
      </c>
      <c r="L195" s="477">
        <f t="shared" si="62"/>
        <v>-3.8385079011345274E-2</v>
      </c>
      <c r="M195" s="510">
        <f t="shared" si="63"/>
        <v>0.80666454081632633</v>
      </c>
      <c r="N195"/>
    </row>
    <row r="196" spans="1:14" s="706" customFormat="1" ht="15" customHeight="1">
      <c r="A196" s="553" t="s">
        <v>24</v>
      </c>
      <c r="B196" s="519">
        <f t="shared" si="54"/>
        <v>9.3541532835894642E-2</v>
      </c>
      <c r="C196" s="480">
        <f t="shared" si="54"/>
        <v>9.7594705388452621E-2</v>
      </c>
      <c r="D196" s="480">
        <f t="shared" si="55"/>
        <v>-4.0531725525579793E-3</v>
      </c>
      <c r="E196" s="480">
        <f t="shared" si="56"/>
        <v>0.95846933974107218</v>
      </c>
      <c r="F196" s="519">
        <f t="shared" si="57"/>
        <v>0.11235675137020429</v>
      </c>
      <c r="G196" s="314">
        <f t="shared" si="57"/>
        <v>0.11352187141503317</v>
      </c>
      <c r="H196" s="598">
        <f t="shared" si="58"/>
        <v>-1.1651200448288823E-3</v>
      </c>
      <c r="I196" s="315">
        <f t="shared" si="59"/>
        <v>-1.8815218534309647E-2</v>
      </c>
      <c r="J196" s="315">
        <f t="shared" si="60"/>
        <v>0.8325403831558339</v>
      </c>
      <c r="K196" s="519">
        <f t="shared" si="61"/>
        <v>0.1155368505436144</v>
      </c>
      <c r="L196" s="503">
        <f t="shared" si="62"/>
        <v>-2.1995317707719758E-2</v>
      </c>
      <c r="M196" s="507">
        <f t="shared" si="63"/>
        <v>0.80962508840920266</v>
      </c>
      <c r="N196"/>
    </row>
    <row r="197" spans="1:14" ht="15" customHeight="1">
      <c r="A197" s="555" t="s">
        <v>50</v>
      </c>
      <c r="B197" s="557">
        <f t="shared" si="54"/>
        <v>0.13898080741230973</v>
      </c>
      <c r="C197" s="483">
        <f t="shared" si="54"/>
        <v>0.13898080741230973</v>
      </c>
      <c r="D197" s="483">
        <f t="shared" si="55"/>
        <v>0</v>
      </c>
      <c r="E197" s="483">
        <f t="shared" si="56"/>
        <v>1</v>
      </c>
      <c r="F197" s="557">
        <f t="shared" si="57"/>
        <v>0.14872139973082099</v>
      </c>
      <c r="G197" s="316">
        <f t="shared" si="57"/>
        <v>0.14872139973082099</v>
      </c>
      <c r="H197" s="600">
        <f t="shared" si="58"/>
        <v>0</v>
      </c>
      <c r="I197" s="317">
        <f t="shared" si="59"/>
        <v>-9.7405923185112653E-3</v>
      </c>
      <c r="J197" s="317">
        <f t="shared" si="60"/>
        <v>0.93450443355064372</v>
      </c>
      <c r="K197" s="557">
        <f t="shared" si="61"/>
        <v>0.16546762589928055</v>
      </c>
      <c r="L197" s="497">
        <f t="shared" si="62"/>
        <v>-2.648681848697082E-2</v>
      </c>
      <c r="M197" s="509">
        <f t="shared" si="63"/>
        <v>0.83992748827439367</v>
      </c>
    </row>
    <row r="198" spans="1:14" ht="15" customHeight="1">
      <c r="A198" s="553" t="s">
        <v>55</v>
      </c>
      <c r="B198" s="519">
        <f t="shared" si="54"/>
        <v>6.6402116402116407E-2</v>
      </c>
      <c r="C198" s="480">
        <f t="shared" si="54"/>
        <v>6.8079470198675496E-2</v>
      </c>
      <c r="D198" s="480">
        <f t="shared" si="55"/>
        <v>-1.677353796559089E-3</v>
      </c>
      <c r="E198" s="480">
        <f t="shared" si="56"/>
        <v>0.97536182652914183</v>
      </c>
      <c r="F198" s="519">
        <f t="shared" si="57"/>
        <v>9.0884896872920826E-2</v>
      </c>
      <c r="G198" s="314">
        <f t="shared" si="57"/>
        <v>9.0884896872920826E-2</v>
      </c>
      <c r="H198" s="598">
        <f t="shared" si="58"/>
        <v>0</v>
      </c>
      <c r="I198" s="315">
        <f t="shared" si="59"/>
        <v>-2.4482780470804419E-2</v>
      </c>
      <c r="J198" s="315">
        <f t="shared" si="60"/>
        <v>0.73061772293104654</v>
      </c>
      <c r="K198" s="519">
        <f t="shared" si="61"/>
        <v>0.11878891466243439</v>
      </c>
      <c r="L198" s="503">
        <f t="shared" si="62"/>
        <v>-5.2386798260317988E-2</v>
      </c>
      <c r="M198" s="507">
        <f t="shared" si="63"/>
        <v>0.55899253386406522</v>
      </c>
      <c r="N198" s="118"/>
    </row>
    <row r="199" spans="1:14" ht="15" customHeight="1">
      <c r="A199" s="555" t="s">
        <v>36</v>
      </c>
      <c r="B199" s="557">
        <f t="shared" si="54"/>
        <v>8.211920529801324E-2</v>
      </c>
      <c r="C199" s="483">
        <f t="shared" si="54"/>
        <v>8.211920529801324E-2</v>
      </c>
      <c r="D199" s="483">
        <f t="shared" si="55"/>
        <v>0</v>
      </c>
      <c r="E199" s="483">
        <f t="shared" si="56"/>
        <v>1</v>
      </c>
      <c r="F199" s="557">
        <f t="shared" si="57"/>
        <v>8.8157894736842116E-2</v>
      </c>
      <c r="G199" s="316">
        <f t="shared" si="57"/>
        <v>8.8157894736842116E-2</v>
      </c>
      <c r="H199" s="600">
        <f t="shared" si="58"/>
        <v>0</v>
      </c>
      <c r="I199" s="317">
        <f t="shared" si="59"/>
        <v>-6.0386894388288759E-3</v>
      </c>
      <c r="J199" s="317">
        <f t="shared" si="60"/>
        <v>0.93150143323119483</v>
      </c>
      <c r="K199" s="557">
        <f t="shared" si="61"/>
        <v>9.2465753424657543E-2</v>
      </c>
      <c r="L199" s="497">
        <f t="shared" si="62"/>
        <v>-1.0346548126644303E-2</v>
      </c>
      <c r="M199" s="509">
        <f t="shared" si="63"/>
        <v>0.88810399803777273</v>
      </c>
    </row>
    <row r="200" spans="1:14" ht="15" customHeight="1">
      <c r="A200" s="555" t="s">
        <v>37</v>
      </c>
      <c r="B200" s="557">
        <f t="shared" si="54"/>
        <v>0.13681462140992168</v>
      </c>
      <c r="C200" s="483">
        <f t="shared" si="54"/>
        <v>0.14229765013054832</v>
      </c>
      <c r="D200" s="483">
        <f t="shared" si="55"/>
        <v>-5.4830287206266426E-3</v>
      </c>
      <c r="E200" s="483">
        <f t="shared" si="56"/>
        <v>0.96146788990825682</v>
      </c>
      <c r="F200" s="557">
        <f t="shared" si="57"/>
        <v>0.13554061045007759</v>
      </c>
      <c r="G200" s="316">
        <f t="shared" si="57"/>
        <v>0.14174252275682706</v>
      </c>
      <c r="H200" s="600">
        <f t="shared" si="58"/>
        <v>-6.201912306749463E-3</v>
      </c>
      <c r="I200" s="317">
        <f t="shared" si="59"/>
        <v>1.2740109598440852E-3</v>
      </c>
      <c r="J200" s="317">
        <f t="shared" si="60"/>
        <v>1.0093994778067885</v>
      </c>
      <c r="K200" s="557">
        <f t="shared" si="61"/>
        <v>0.11576563826776111</v>
      </c>
      <c r="L200" s="497">
        <f t="shared" si="62"/>
        <v>2.1048983142160568E-2</v>
      </c>
      <c r="M200" s="509">
        <f t="shared" si="63"/>
        <v>1.1818241013233577</v>
      </c>
    </row>
    <row r="201" spans="1:14" ht="15" customHeight="1">
      <c r="A201" s="555" t="s">
        <v>30</v>
      </c>
      <c r="B201" s="557">
        <f t="shared" si="54"/>
        <v>6.4560439560439553E-2</v>
      </c>
      <c r="C201" s="483">
        <f t="shared" si="54"/>
        <v>7.5660893345487687E-2</v>
      </c>
      <c r="D201" s="483">
        <f t="shared" si="55"/>
        <v>-1.1100453785048134E-2</v>
      </c>
      <c r="E201" s="483">
        <f t="shared" si="56"/>
        <v>0.85328677346749637</v>
      </c>
      <c r="F201" s="557">
        <f t="shared" si="57"/>
        <v>0.10370895346090243</v>
      </c>
      <c r="G201" s="316">
        <f t="shared" si="57"/>
        <v>0.10370895346090243</v>
      </c>
      <c r="H201" s="600">
        <f t="shared" si="58"/>
        <v>0</v>
      </c>
      <c r="I201" s="317">
        <f t="shared" si="59"/>
        <v>-3.9148513900462881E-2</v>
      </c>
      <c r="J201" s="317">
        <f t="shared" si="60"/>
        <v>0.62251558236751847</v>
      </c>
      <c r="K201" s="557">
        <f t="shared" si="61"/>
        <v>8.7975800352911526E-2</v>
      </c>
      <c r="L201" s="497">
        <f t="shared" si="62"/>
        <v>-2.3415360792471973E-2</v>
      </c>
      <c r="M201" s="509">
        <f t="shared" si="63"/>
        <v>0.73384316256809079</v>
      </c>
      <c r="N201" s="101"/>
    </row>
    <row r="202" spans="1:14" ht="15" customHeight="1">
      <c r="A202" s="555" t="s">
        <v>40</v>
      </c>
      <c r="B202" s="557">
        <f t="shared" si="54"/>
        <v>0.19292929292929292</v>
      </c>
      <c r="C202" s="483">
        <f t="shared" si="54"/>
        <v>0.19292929292929292</v>
      </c>
      <c r="D202" s="483">
        <f t="shared" si="55"/>
        <v>0</v>
      </c>
      <c r="E202" s="483">
        <f t="shared" si="56"/>
        <v>1</v>
      </c>
      <c r="F202" s="557">
        <f t="shared" si="57"/>
        <v>0.19169960474308301</v>
      </c>
      <c r="G202" s="316">
        <f t="shared" si="57"/>
        <v>0.19169960474308301</v>
      </c>
      <c r="H202" s="600">
        <f t="shared" si="58"/>
        <v>0</v>
      </c>
      <c r="I202" s="317">
        <f t="shared" si="59"/>
        <v>1.2296881862099152E-3</v>
      </c>
      <c r="J202" s="317">
        <f t="shared" si="60"/>
        <v>1.0064146620847652</v>
      </c>
      <c r="K202" s="557">
        <f t="shared" si="61"/>
        <v>0.18146341463414636</v>
      </c>
      <c r="L202" s="497">
        <f t="shared" si="62"/>
        <v>1.1465878295146559E-2</v>
      </c>
      <c r="M202" s="509">
        <f t="shared" si="63"/>
        <v>1.0631856196372325</v>
      </c>
      <c r="N202" s="101"/>
    </row>
    <row r="203" spans="1:14" ht="15" customHeight="1">
      <c r="A203" s="424" t="s">
        <v>23</v>
      </c>
      <c r="B203" s="558">
        <f t="shared" si="54"/>
        <v>0.1659574468085106</v>
      </c>
      <c r="C203" s="486">
        <f t="shared" si="54"/>
        <v>0.10992907801418439</v>
      </c>
      <c r="D203" s="486">
        <f t="shared" si="55"/>
        <v>5.6028368794326211E-2</v>
      </c>
      <c r="E203" s="486">
        <f t="shared" si="56"/>
        <v>1.5096774193548386</v>
      </c>
      <c r="F203" s="558">
        <f t="shared" si="57"/>
        <v>0.15897799858055361</v>
      </c>
      <c r="G203" s="318">
        <f t="shared" si="57"/>
        <v>9.9793530626290441E-2</v>
      </c>
      <c r="H203" s="601">
        <f t="shared" si="58"/>
        <v>5.9184467954263173E-2</v>
      </c>
      <c r="I203" s="311">
        <f t="shared" si="59"/>
        <v>6.9794482279569858E-3</v>
      </c>
      <c r="J203" s="311">
        <f t="shared" si="60"/>
        <v>1.0439019756838901</v>
      </c>
      <c r="K203" s="558">
        <f t="shared" si="61"/>
        <v>0.10574018126888217</v>
      </c>
      <c r="L203" s="477">
        <f t="shared" si="62"/>
        <v>6.0217265539628431E-2</v>
      </c>
      <c r="M203" s="510">
        <f t="shared" si="63"/>
        <v>1.5694832826747718</v>
      </c>
      <c r="N203" s="3"/>
    </row>
    <row r="204" spans="1:14" ht="15" customHeight="1">
      <c r="A204" s="553" t="s">
        <v>26</v>
      </c>
      <c r="B204" s="519">
        <f t="shared" si="54"/>
        <v>0.46828473262267639</v>
      </c>
      <c r="C204" s="480">
        <f t="shared" si="54"/>
        <v>0.46828473262267639</v>
      </c>
      <c r="D204" s="480">
        <f t="shared" si="55"/>
        <v>0</v>
      </c>
      <c r="E204" s="480">
        <f t="shared" si="56"/>
        <v>1</v>
      </c>
      <c r="F204" s="519">
        <f t="shared" si="57"/>
        <v>0.50928735632183908</v>
      </c>
      <c r="G204" s="314">
        <f t="shared" si="57"/>
        <v>0.50926394188772928</v>
      </c>
      <c r="H204" s="598">
        <f t="shared" si="58"/>
        <v>2.341443410980304E-5</v>
      </c>
      <c r="I204" s="315">
        <f t="shared" si="59"/>
        <v>-4.1002623699162688E-2</v>
      </c>
      <c r="J204" s="315">
        <f t="shared" si="60"/>
        <v>0.91949019901988005</v>
      </c>
      <c r="K204" s="519">
        <f t="shared" si="61"/>
        <v>0.497351616256621</v>
      </c>
      <c r="L204" s="503">
        <f t="shared" si="62"/>
        <v>-2.9066883633944607E-2</v>
      </c>
      <c r="M204" s="507">
        <f t="shared" si="63"/>
        <v>0.94155667201260929</v>
      </c>
      <c r="N204" s="118"/>
    </row>
    <row r="205" spans="1:14" ht="15" customHeight="1">
      <c r="A205" s="662" t="s">
        <v>103</v>
      </c>
      <c r="B205" s="655">
        <f>(B163-B178)/(B111-B126)</f>
        <v>0.14334466723336164</v>
      </c>
      <c r="C205" s="656">
        <f>(C163-C178)/(C111-C126)</f>
        <v>0.14502833268703949</v>
      </c>
      <c r="D205" s="656">
        <f>B205-C205</f>
        <v>-1.6836654536778461E-3</v>
      </c>
      <c r="E205" s="656">
        <f>B205/C205</f>
        <v>0.9883907825286038</v>
      </c>
      <c r="F205" s="655">
        <f>(F163-F178)/(F111-F126)</f>
        <v>0.13358460088841029</v>
      </c>
      <c r="G205" s="658">
        <f>(G163-G178)/(G111-G126)</f>
        <v>0.13215776012922331</v>
      </c>
      <c r="H205" s="669">
        <f t="shared" si="58"/>
        <v>1.4268407591869758E-3</v>
      </c>
      <c r="I205" s="658">
        <f>B205-F205</f>
        <v>9.7600663449513569E-3</v>
      </c>
      <c r="J205" s="658">
        <f t="shared" si="60"/>
        <v>1.0730628102344253</v>
      </c>
      <c r="K205" s="655">
        <f>(K163-K178)/(K111-K126)</f>
        <v>0.13980193441485878</v>
      </c>
      <c r="L205" s="673">
        <f>B205-K205</f>
        <v>3.5427328185028695E-3</v>
      </c>
      <c r="M205" s="661">
        <f>B205/K205</f>
        <v>1.0253410858249636</v>
      </c>
      <c r="N205" s="662"/>
    </row>
    <row r="206" spans="1:14" ht="15" customHeight="1">
      <c r="A206" s="553" t="s">
        <v>32</v>
      </c>
      <c r="B206" s="519">
        <f t="shared" ref="B206:C208" si="64">B181/(B129+B51)</f>
        <v>6.2541145490454253E-2</v>
      </c>
      <c r="C206" s="480">
        <f t="shared" si="64"/>
        <v>6.2541145490454253E-2</v>
      </c>
      <c r="D206" s="480">
        <f t="shared" si="55"/>
        <v>0</v>
      </c>
      <c r="E206" s="480">
        <f t="shared" si="56"/>
        <v>1</v>
      </c>
      <c r="F206" s="519">
        <f t="shared" ref="F206:G208" si="65">F181/(F129+F51)</f>
        <v>3.4194165471066476E-2</v>
      </c>
      <c r="G206" s="314">
        <f t="shared" si="65"/>
        <v>3.4194165471066476E-2</v>
      </c>
      <c r="H206" s="598">
        <f t="shared" si="58"/>
        <v>0</v>
      </c>
      <c r="I206" s="315">
        <f t="shared" si="59"/>
        <v>2.8346980019387777E-2</v>
      </c>
      <c r="J206" s="315">
        <f t="shared" si="60"/>
        <v>1.8290004925949628</v>
      </c>
      <c r="K206" s="519">
        <f>K181/(K129+K51)</f>
        <v>6.7622033139274521E-2</v>
      </c>
      <c r="L206" s="503">
        <f t="shared" si="62"/>
        <v>-5.0808876488202676E-3</v>
      </c>
      <c r="M206" s="507">
        <f t="shared" si="63"/>
        <v>0.92486342967009494</v>
      </c>
      <c r="N206" s="118"/>
    </row>
    <row r="207" spans="1:14" ht="15" customHeight="1">
      <c r="A207" s="555" t="s">
        <v>35</v>
      </c>
      <c r="B207" s="557">
        <f t="shared" si="64"/>
        <v>5.0950570342205327E-2</v>
      </c>
      <c r="C207" s="483">
        <f t="shared" si="64"/>
        <v>5.0950570342205327E-2</v>
      </c>
      <c r="D207" s="483">
        <f t="shared" si="55"/>
        <v>0</v>
      </c>
      <c r="E207" s="483">
        <f t="shared" si="56"/>
        <v>1</v>
      </c>
      <c r="F207" s="557">
        <f t="shared" si="65"/>
        <v>2.398373983739837E-2</v>
      </c>
      <c r="G207" s="316">
        <f t="shared" si="65"/>
        <v>2.398373983739837E-2</v>
      </c>
      <c r="H207" s="600">
        <f t="shared" si="58"/>
        <v>0</v>
      </c>
      <c r="I207" s="317">
        <f t="shared" si="59"/>
        <v>2.6966830504806957E-2</v>
      </c>
      <c r="J207" s="317">
        <f t="shared" si="60"/>
        <v>2.1243797125733073</v>
      </c>
      <c r="K207" s="557">
        <f>K182/(K130+K52)</f>
        <v>6.2629043358568476E-2</v>
      </c>
      <c r="L207" s="497">
        <f t="shared" si="62"/>
        <v>-1.1678473016363149E-2</v>
      </c>
      <c r="M207" s="509">
        <f t="shared" si="63"/>
        <v>0.81352943634312469</v>
      </c>
      <c r="N207" s="101"/>
    </row>
    <row r="208" spans="1:14" ht="15" customHeight="1">
      <c r="A208" s="700" t="s">
        <v>101</v>
      </c>
      <c r="B208" s="683">
        <f t="shared" si="64"/>
        <v>7.8360145303580694E-2</v>
      </c>
      <c r="C208" s="685">
        <f t="shared" si="64"/>
        <v>7.8360145303580694E-2</v>
      </c>
      <c r="D208" s="685">
        <f>B208-C208</f>
        <v>0</v>
      </c>
      <c r="E208" s="685">
        <f>B208/C208</f>
        <v>1</v>
      </c>
      <c r="F208" s="683">
        <f t="shared" si="65"/>
        <v>4.878048780487805E-2</v>
      </c>
      <c r="G208" s="686">
        <f t="shared" si="65"/>
        <v>4.878048780487805E-2</v>
      </c>
      <c r="H208" s="704">
        <f t="shared" si="58"/>
        <v>0</v>
      </c>
      <c r="I208" s="687">
        <f>B208-F208</f>
        <v>2.9579657498702644E-2</v>
      </c>
      <c r="J208" s="687">
        <f t="shared" si="60"/>
        <v>1.6063829787234041</v>
      </c>
      <c r="K208" s="683">
        <f>K183/(K131+K53)</f>
        <v>7.6923076923076927E-2</v>
      </c>
      <c r="L208" s="710">
        <f>B208-K208</f>
        <v>1.4370683805037671E-3</v>
      </c>
      <c r="M208" s="689">
        <f>B208/K208</f>
        <v>1.018681888946549</v>
      </c>
      <c r="N208" s="706"/>
    </row>
  </sheetData>
  <pageMargins left="0.7" right="0.7" top="0.75" bottom="0.75" header="0.3" footer="0.3"/>
  <pageSetup scale="1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4"/>
  <sheetViews>
    <sheetView zoomScale="92" zoomScaleNormal="92" workbookViewId="0">
      <selection activeCell="C197" sqref="C197"/>
    </sheetView>
  </sheetViews>
  <sheetFormatPr defaultRowHeight="12.75"/>
  <cols>
    <col min="1" max="1" width="35.7109375" style="18" customWidth="1"/>
    <col min="2" max="9" width="15.7109375" customWidth="1"/>
    <col min="10" max="11" width="15.7109375" style="144" customWidth="1"/>
    <col min="12" max="13" width="15.7109375" customWidth="1"/>
  </cols>
  <sheetData>
    <row r="1" spans="1:13" ht="20.25">
      <c r="A1" s="566" t="s">
        <v>499</v>
      </c>
    </row>
    <row r="3" spans="1:13" ht="15.75">
      <c r="A3" s="567" t="s">
        <v>500</v>
      </c>
    </row>
    <row r="4" spans="1:13">
      <c r="A4" s="568"/>
      <c r="B4" s="21"/>
      <c r="C4" s="21"/>
      <c r="D4" s="21"/>
      <c r="E4" s="21"/>
      <c r="F4" s="21"/>
      <c r="G4" s="21"/>
      <c r="H4" s="21"/>
      <c r="I4" s="21"/>
      <c r="J4" s="145"/>
      <c r="K4" s="145"/>
      <c r="L4" s="21"/>
      <c r="M4" s="21"/>
    </row>
    <row r="5" spans="1:13" s="221" customFormat="1" ht="60" customHeight="1">
      <c r="A5" s="551" t="s">
        <v>43</v>
      </c>
      <c r="B5" s="375" t="s">
        <v>512</v>
      </c>
      <c r="C5" s="446" t="s">
        <v>528</v>
      </c>
      <c r="D5" s="447" t="s">
        <v>460</v>
      </c>
      <c r="E5" s="448" t="s">
        <v>461</v>
      </c>
      <c r="F5" s="375" t="s">
        <v>513</v>
      </c>
      <c r="G5" s="136" t="s">
        <v>529</v>
      </c>
      <c r="H5" s="294" t="s">
        <v>530</v>
      </c>
      <c r="I5" s="443" t="s">
        <v>431</v>
      </c>
      <c r="J5" s="574" t="s">
        <v>351</v>
      </c>
      <c r="K5" s="575" t="s">
        <v>308</v>
      </c>
      <c r="L5" s="533" t="s">
        <v>309</v>
      </c>
      <c r="M5" s="577" t="s">
        <v>310</v>
      </c>
    </row>
    <row r="6" spans="1:13">
      <c r="A6" s="552"/>
      <c r="B6" s="376" t="s">
        <v>16</v>
      </c>
      <c r="C6" s="20" t="s">
        <v>16</v>
      </c>
      <c r="D6" s="449" t="s">
        <v>16</v>
      </c>
      <c r="E6" s="450" t="s">
        <v>1</v>
      </c>
      <c r="F6" s="376" t="s">
        <v>16</v>
      </c>
      <c r="G6" s="27" t="s">
        <v>16</v>
      </c>
      <c r="H6" s="6" t="s">
        <v>16</v>
      </c>
      <c r="I6" s="27" t="s">
        <v>16</v>
      </c>
      <c r="J6" s="6" t="s">
        <v>1</v>
      </c>
      <c r="K6" s="381" t="s">
        <v>16</v>
      </c>
      <c r="L6" s="16" t="s">
        <v>16</v>
      </c>
      <c r="M6" s="476" t="s">
        <v>1</v>
      </c>
    </row>
    <row r="7" spans="1:13" ht="15" customHeight="1">
      <c r="A7" s="553" t="s">
        <v>17</v>
      </c>
      <c r="B7" s="124">
        <v>1327.66</v>
      </c>
      <c r="C7" s="907">
        <v>1329.35</v>
      </c>
      <c r="D7" s="531">
        <f>B7-C7</f>
        <v>-1.6899999999998272</v>
      </c>
      <c r="E7" s="532">
        <f>B7/C7</f>
        <v>0.99872870199721686</v>
      </c>
      <c r="F7" s="322">
        <v>1249.6600000000001</v>
      </c>
      <c r="G7" s="908">
        <v>1249.6500000000001</v>
      </c>
      <c r="H7" s="325">
        <f>F7-G7</f>
        <v>9.9999999999909051E-3</v>
      </c>
      <c r="I7" s="290">
        <f>B7-F7</f>
        <v>78</v>
      </c>
      <c r="J7" s="326">
        <f>B7/F7</f>
        <v>1.0624169774178576</v>
      </c>
      <c r="K7" s="125">
        <v>1307.17</v>
      </c>
      <c r="L7" s="466">
        <f>B7-K7</f>
        <v>20.490000000000009</v>
      </c>
      <c r="M7" s="467">
        <f>B7/K7</f>
        <v>1.0156750843425109</v>
      </c>
    </row>
    <row r="8" spans="1:13" ht="15" customHeight="1">
      <c r="A8" s="553" t="s">
        <v>18</v>
      </c>
      <c r="B8" s="129">
        <v>402.6</v>
      </c>
      <c r="C8" s="909">
        <v>404.11</v>
      </c>
      <c r="D8" s="452">
        <f t="shared" ref="D8:D28" si="0">B8-C8</f>
        <v>-1.5099999999999909</v>
      </c>
      <c r="E8" s="453">
        <f t="shared" ref="E8:E28" si="1">B8/C8</f>
        <v>0.99626339363044714</v>
      </c>
      <c r="F8" s="324">
        <v>367.01</v>
      </c>
      <c r="G8" s="910">
        <v>366.99</v>
      </c>
      <c r="H8" s="295">
        <f t="shared" ref="H8:H28" si="2">F8-G8</f>
        <v>1.999999999998181E-2</v>
      </c>
      <c r="I8" s="291">
        <f t="shared" ref="I8:I28" si="3">B8-F8</f>
        <v>35.590000000000032</v>
      </c>
      <c r="J8" s="323">
        <f t="shared" ref="J8:J28" si="4">B8/F8</f>
        <v>1.0969728345276697</v>
      </c>
      <c r="K8" s="130">
        <v>377.23</v>
      </c>
      <c r="L8" s="468">
        <f t="shared" ref="L8:L28" si="5">B8-K8</f>
        <v>25.370000000000005</v>
      </c>
      <c r="M8" s="469">
        <f t="shared" ref="M8:M28" si="6">B8/K8</f>
        <v>1.0672533997826259</v>
      </c>
    </row>
    <row r="9" spans="1:13" ht="15" customHeight="1">
      <c r="A9" s="554" t="s">
        <v>19</v>
      </c>
      <c r="B9" s="438">
        <v>925.06</v>
      </c>
      <c r="C9" s="911">
        <v>925.25</v>
      </c>
      <c r="D9" s="455">
        <f t="shared" si="0"/>
        <v>-0.19000000000005457</v>
      </c>
      <c r="E9" s="456">
        <f t="shared" si="1"/>
        <v>0.99979465009456903</v>
      </c>
      <c r="F9" s="565">
        <v>882.65</v>
      </c>
      <c r="G9" s="912">
        <v>882.66</v>
      </c>
      <c r="H9" s="440">
        <f t="shared" si="2"/>
        <v>-9.9999999999909051E-3</v>
      </c>
      <c r="I9" s="439">
        <f t="shared" si="3"/>
        <v>42.409999999999968</v>
      </c>
      <c r="J9" s="441">
        <f t="shared" si="4"/>
        <v>1.048048490341585</v>
      </c>
      <c r="K9" s="498">
        <v>929.93</v>
      </c>
      <c r="L9" s="470">
        <f t="shared" si="5"/>
        <v>-4.8700000000000045</v>
      </c>
      <c r="M9" s="471">
        <f t="shared" si="6"/>
        <v>0.99476304668093296</v>
      </c>
    </row>
    <row r="10" spans="1:13" ht="15" customHeight="1">
      <c r="A10" s="553" t="s">
        <v>20</v>
      </c>
      <c r="B10" s="129">
        <v>186.43</v>
      </c>
      <c r="C10" s="909">
        <v>186.52</v>
      </c>
      <c r="D10" s="452">
        <f t="shared" si="0"/>
        <v>-9.0000000000003411E-2</v>
      </c>
      <c r="E10" s="453">
        <f t="shared" si="1"/>
        <v>0.99951747801844304</v>
      </c>
      <c r="F10" s="324">
        <v>153.49</v>
      </c>
      <c r="G10" s="910">
        <v>153.49</v>
      </c>
      <c r="H10" s="295">
        <f t="shared" si="2"/>
        <v>0</v>
      </c>
      <c r="I10" s="291">
        <f t="shared" si="3"/>
        <v>32.94</v>
      </c>
      <c r="J10" s="323">
        <f t="shared" si="4"/>
        <v>1.2146068147762068</v>
      </c>
      <c r="K10" s="130">
        <v>170.16</v>
      </c>
      <c r="L10" s="468">
        <f t="shared" si="5"/>
        <v>16.27000000000001</v>
      </c>
      <c r="M10" s="469">
        <f t="shared" si="6"/>
        <v>1.0956158909261873</v>
      </c>
    </row>
    <row r="11" spans="1:13" s="3" customFormat="1" ht="15" customHeight="1">
      <c r="A11" s="555" t="s">
        <v>21</v>
      </c>
      <c r="B11" s="115">
        <v>43.83</v>
      </c>
      <c r="C11" s="913">
        <v>44.02</v>
      </c>
      <c r="D11" s="458">
        <f t="shared" si="0"/>
        <v>-0.19000000000000483</v>
      </c>
      <c r="E11" s="459">
        <f t="shared" si="1"/>
        <v>0.99568378009995451</v>
      </c>
      <c r="F11" s="327">
        <v>37.94</v>
      </c>
      <c r="G11" s="914">
        <v>37.94</v>
      </c>
      <c r="H11" s="224">
        <f t="shared" si="2"/>
        <v>0</v>
      </c>
      <c r="I11" s="292">
        <f t="shared" si="3"/>
        <v>5.8900000000000006</v>
      </c>
      <c r="J11" s="328">
        <f t="shared" si="4"/>
        <v>1.1552451238798103</v>
      </c>
      <c r="K11" s="121">
        <v>36.78</v>
      </c>
      <c r="L11" s="527">
        <f t="shared" si="5"/>
        <v>7.0499999999999972</v>
      </c>
      <c r="M11" s="528">
        <f t="shared" si="6"/>
        <v>1.1916802610114192</v>
      </c>
    </row>
    <row r="12" spans="1:13" s="3" customFormat="1" ht="15" customHeight="1">
      <c r="A12" s="555" t="s">
        <v>22</v>
      </c>
      <c r="B12" s="115">
        <v>14.48</v>
      </c>
      <c r="C12" s="913">
        <v>14.48</v>
      </c>
      <c r="D12" s="458">
        <f t="shared" si="0"/>
        <v>0</v>
      </c>
      <c r="E12" s="459">
        <f t="shared" si="1"/>
        <v>1</v>
      </c>
      <c r="F12" s="327">
        <v>12.44</v>
      </c>
      <c r="G12" s="914">
        <v>12.44</v>
      </c>
      <c r="H12" s="224">
        <f t="shared" si="2"/>
        <v>0</v>
      </c>
      <c r="I12" s="292">
        <f t="shared" si="3"/>
        <v>2.0400000000000009</v>
      </c>
      <c r="J12" s="328">
        <f t="shared" si="4"/>
        <v>1.1639871382636657</v>
      </c>
      <c r="K12" s="121">
        <v>12.61</v>
      </c>
      <c r="L12" s="527">
        <f t="shared" si="5"/>
        <v>1.870000000000001</v>
      </c>
      <c r="M12" s="528">
        <f t="shared" si="6"/>
        <v>1.1482950039651072</v>
      </c>
    </row>
    <row r="13" spans="1:13" s="3" customFormat="1" ht="15" customHeight="1">
      <c r="A13" s="555" t="s">
        <v>25</v>
      </c>
      <c r="B13" s="115">
        <v>89.02</v>
      </c>
      <c r="C13" s="913">
        <v>89.02</v>
      </c>
      <c r="D13" s="458">
        <f t="shared" si="0"/>
        <v>0</v>
      </c>
      <c r="E13" s="459">
        <f t="shared" si="1"/>
        <v>1</v>
      </c>
      <c r="F13" s="327">
        <v>69.13</v>
      </c>
      <c r="G13" s="914">
        <v>69.13</v>
      </c>
      <c r="H13" s="224">
        <f t="shared" si="2"/>
        <v>0</v>
      </c>
      <c r="I13" s="292">
        <f t="shared" si="3"/>
        <v>19.89</v>
      </c>
      <c r="J13" s="328">
        <f t="shared" si="4"/>
        <v>1.2877187906842182</v>
      </c>
      <c r="K13" s="121">
        <v>87.67</v>
      </c>
      <c r="L13" s="527">
        <f t="shared" si="5"/>
        <v>1.3499999999999943</v>
      </c>
      <c r="M13" s="528">
        <f t="shared" si="6"/>
        <v>1.0153986540435724</v>
      </c>
    </row>
    <row r="14" spans="1:13" s="3" customFormat="1" ht="15" customHeight="1">
      <c r="A14" s="424" t="s">
        <v>23</v>
      </c>
      <c r="B14" s="97">
        <v>25.63</v>
      </c>
      <c r="C14" s="915">
        <v>25.63</v>
      </c>
      <c r="D14" s="461">
        <f t="shared" si="0"/>
        <v>0</v>
      </c>
      <c r="E14" s="462">
        <f t="shared" si="1"/>
        <v>1</v>
      </c>
      <c r="F14" s="331">
        <v>25.62</v>
      </c>
      <c r="G14" s="916">
        <v>25.62</v>
      </c>
      <c r="H14" s="228">
        <f t="shared" si="2"/>
        <v>0</v>
      </c>
      <c r="I14" s="293">
        <f t="shared" si="3"/>
        <v>9.9999999999980105E-3</v>
      </c>
      <c r="J14" s="332">
        <f t="shared" si="4"/>
        <v>1.0003903200624511</v>
      </c>
      <c r="K14" s="122">
        <v>21.99</v>
      </c>
      <c r="L14" s="289">
        <f t="shared" si="5"/>
        <v>3.6400000000000006</v>
      </c>
      <c r="M14" s="529">
        <f t="shared" si="6"/>
        <v>1.1655297862664848</v>
      </c>
    </row>
    <row r="15" spans="1:13" ht="15" customHeight="1">
      <c r="A15" s="553" t="s">
        <v>24</v>
      </c>
      <c r="B15" s="129">
        <v>240.68</v>
      </c>
      <c r="C15" s="909">
        <v>240.71</v>
      </c>
      <c r="D15" s="452">
        <f t="shared" si="0"/>
        <v>-3.0000000000001137E-2</v>
      </c>
      <c r="E15" s="453">
        <f t="shared" si="1"/>
        <v>0.99987536870092641</v>
      </c>
      <c r="F15" s="324">
        <v>246.46</v>
      </c>
      <c r="G15" s="910">
        <v>246.46</v>
      </c>
      <c r="H15" s="295">
        <f t="shared" si="2"/>
        <v>0</v>
      </c>
      <c r="I15" s="291">
        <f t="shared" si="3"/>
        <v>-5.7800000000000011</v>
      </c>
      <c r="J15" s="323">
        <f t="shared" si="4"/>
        <v>0.97654791852633283</v>
      </c>
      <c r="K15" s="130">
        <v>257.82</v>
      </c>
      <c r="L15" s="468">
        <f t="shared" si="5"/>
        <v>-17.139999999999986</v>
      </c>
      <c r="M15" s="469">
        <f t="shared" si="6"/>
        <v>0.93351950973547437</v>
      </c>
    </row>
    <row r="16" spans="1:13" s="3" customFormat="1" ht="15" customHeight="1">
      <c r="A16" s="555" t="s">
        <v>55</v>
      </c>
      <c r="B16" s="115">
        <v>152.36000000000001</v>
      </c>
      <c r="C16" s="913">
        <v>152.38999999999999</v>
      </c>
      <c r="D16" s="458">
        <f t="shared" si="0"/>
        <v>-2.9999999999972715E-2</v>
      </c>
      <c r="E16" s="459">
        <f t="shared" si="1"/>
        <v>0.99980313668875931</v>
      </c>
      <c r="F16" s="327">
        <v>151.81</v>
      </c>
      <c r="G16" s="914">
        <v>151.81</v>
      </c>
      <c r="H16" s="224">
        <f t="shared" si="2"/>
        <v>0</v>
      </c>
      <c r="I16" s="292">
        <f t="shared" si="3"/>
        <v>0.55000000000001137</v>
      </c>
      <c r="J16" s="328">
        <f t="shared" si="4"/>
        <v>1.0036229497398064</v>
      </c>
      <c r="K16" s="121">
        <v>170.85</v>
      </c>
      <c r="L16" s="527">
        <f t="shared" si="5"/>
        <v>-18.489999999999981</v>
      </c>
      <c r="M16" s="528">
        <f t="shared" si="6"/>
        <v>0.89177641205736036</v>
      </c>
    </row>
    <row r="17" spans="1:13" s="3" customFormat="1" ht="15" customHeight="1">
      <c r="A17" s="555" t="s">
        <v>36</v>
      </c>
      <c r="B17" s="115">
        <v>0.17</v>
      </c>
      <c r="C17" s="913">
        <v>0.17</v>
      </c>
      <c r="D17" s="458">
        <f t="shared" si="0"/>
        <v>0</v>
      </c>
      <c r="E17" s="459">
        <f t="shared" si="1"/>
        <v>1</v>
      </c>
      <c r="F17" s="327">
        <v>0.18</v>
      </c>
      <c r="G17" s="914">
        <v>0.18</v>
      </c>
      <c r="H17" s="224">
        <f t="shared" si="2"/>
        <v>0</v>
      </c>
      <c r="I17" s="292">
        <f t="shared" si="3"/>
        <v>-9.9999999999999811E-3</v>
      </c>
      <c r="J17" s="328">
        <f t="shared" si="4"/>
        <v>0.94444444444444453</v>
      </c>
      <c r="K17" s="121">
        <v>0.17</v>
      </c>
      <c r="L17" s="527">
        <f t="shared" si="5"/>
        <v>0</v>
      </c>
      <c r="M17" s="528">
        <f t="shared" si="6"/>
        <v>1</v>
      </c>
    </row>
    <row r="18" spans="1:13" s="3" customFormat="1" ht="15" customHeight="1">
      <c r="A18" s="555" t="s">
        <v>37</v>
      </c>
      <c r="B18" s="115">
        <v>31.83</v>
      </c>
      <c r="C18" s="913">
        <v>31.83</v>
      </c>
      <c r="D18" s="458">
        <f t="shared" si="0"/>
        <v>0</v>
      </c>
      <c r="E18" s="459">
        <f t="shared" si="1"/>
        <v>1</v>
      </c>
      <c r="F18" s="327">
        <v>32.19</v>
      </c>
      <c r="G18" s="914">
        <v>32.19</v>
      </c>
      <c r="H18" s="224">
        <f t="shared" si="2"/>
        <v>0</v>
      </c>
      <c r="I18" s="292">
        <f t="shared" si="3"/>
        <v>-0.35999999999999943</v>
      </c>
      <c r="J18" s="328">
        <f t="shared" si="4"/>
        <v>0.9888164026095061</v>
      </c>
      <c r="K18" s="121">
        <v>32.69</v>
      </c>
      <c r="L18" s="527">
        <f t="shared" si="5"/>
        <v>-0.85999999999999943</v>
      </c>
      <c r="M18" s="528">
        <f t="shared" si="6"/>
        <v>0.97369226063016212</v>
      </c>
    </row>
    <row r="19" spans="1:13" s="3" customFormat="1" ht="15" customHeight="1">
      <c r="A19" s="555" t="s">
        <v>38</v>
      </c>
      <c r="B19" s="115">
        <v>27.52</v>
      </c>
      <c r="C19" s="913">
        <v>27.52</v>
      </c>
      <c r="D19" s="458">
        <f t="shared" si="0"/>
        <v>0</v>
      </c>
      <c r="E19" s="459">
        <f t="shared" si="1"/>
        <v>1</v>
      </c>
      <c r="F19" s="327">
        <v>33.75</v>
      </c>
      <c r="G19" s="914">
        <v>33.75</v>
      </c>
      <c r="H19" s="224">
        <f t="shared" si="2"/>
        <v>0</v>
      </c>
      <c r="I19" s="292">
        <f t="shared" si="3"/>
        <v>-6.23</v>
      </c>
      <c r="J19" s="328">
        <f t="shared" si="4"/>
        <v>0.81540740740740736</v>
      </c>
      <c r="K19" s="121">
        <v>26.74</v>
      </c>
      <c r="L19" s="527">
        <f t="shared" si="5"/>
        <v>0.78000000000000114</v>
      </c>
      <c r="M19" s="528">
        <f t="shared" si="6"/>
        <v>1.0291697830964848</v>
      </c>
    </row>
    <row r="20" spans="1:13" s="3" customFormat="1" ht="15" customHeight="1">
      <c r="A20" s="555" t="s">
        <v>39</v>
      </c>
      <c r="B20" s="115">
        <v>0.17</v>
      </c>
      <c r="C20" s="913">
        <v>0.17</v>
      </c>
      <c r="D20" s="458">
        <f t="shared" si="0"/>
        <v>0</v>
      </c>
      <c r="E20" s="459">
        <f t="shared" si="1"/>
        <v>1</v>
      </c>
      <c r="F20" s="327">
        <v>0.17</v>
      </c>
      <c r="G20" s="914">
        <v>0.17</v>
      </c>
      <c r="H20" s="224">
        <f t="shared" si="2"/>
        <v>0</v>
      </c>
      <c r="I20" s="292">
        <f t="shared" si="3"/>
        <v>0</v>
      </c>
      <c r="J20" s="328">
        <f t="shared" si="4"/>
        <v>1</v>
      </c>
      <c r="K20" s="121">
        <v>0.28999999999999998</v>
      </c>
      <c r="L20" s="527">
        <f t="shared" si="5"/>
        <v>-0.11999999999999997</v>
      </c>
      <c r="M20" s="528">
        <f t="shared" si="6"/>
        <v>0.5862068965517242</v>
      </c>
    </row>
    <row r="21" spans="1:13" s="114" customFormat="1" ht="15" customHeight="1">
      <c r="A21" s="555" t="s">
        <v>30</v>
      </c>
      <c r="B21" s="115">
        <v>28.36</v>
      </c>
      <c r="C21" s="913">
        <v>28.36</v>
      </c>
      <c r="D21" s="458">
        <f t="shared" si="0"/>
        <v>0</v>
      </c>
      <c r="E21" s="459">
        <f t="shared" si="1"/>
        <v>1</v>
      </c>
      <c r="F21" s="327">
        <v>28.09</v>
      </c>
      <c r="G21" s="914">
        <v>28.09</v>
      </c>
      <c r="H21" s="224">
        <f t="shared" si="2"/>
        <v>0</v>
      </c>
      <c r="I21" s="292">
        <f t="shared" si="3"/>
        <v>0.26999999999999957</v>
      </c>
      <c r="J21" s="328">
        <f t="shared" si="4"/>
        <v>1.0096119615521537</v>
      </c>
      <c r="K21" s="121">
        <v>26.77</v>
      </c>
      <c r="L21" s="527">
        <f t="shared" si="5"/>
        <v>1.5899999999999999</v>
      </c>
      <c r="M21" s="528">
        <f t="shared" si="6"/>
        <v>1.0593948449757191</v>
      </c>
    </row>
    <row r="22" spans="1:13" s="114" customFormat="1" ht="15" customHeight="1">
      <c r="A22" s="424" t="s">
        <v>40</v>
      </c>
      <c r="B22" s="97">
        <v>0.2</v>
      </c>
      <c r="C22" s="915">
        <v>0.2</v>
      </c>
      <c r="D22" s="461">
        <f t="shared" si="0"/>
        <v>0</v>
      </c>
      <c r="E22" s="462">
        <f t="shared" si="1"/>
        <v>1</v>
      </c>
      <c r="F22" s="331">
        <v>0.19</v>
      </c>
      <c r="G22" s="916">
        <v>0.19</v>
      </c>
      <c r="H22" s="228">
        <f t="shared" si="2"/>
        <v>0</v>
      </c>
      <c r="I22" s="293">
        <f t="shared" si="3"/>
        <v>1.0000000000000009E-2</v>
      </c>
      <c r="J22" s="332">
        <f t="shared" si="4"/>
        <v>1.0526315789473684</v>
      </c>
      <c r="K22" s="122">
        <v>0.24</v>
      </c>
      <c r="L22" s="289">
        <f t="shared" si="5"/>
        <v>-3.999999999999998E-2</v>
      </c>
      <c r="M22" s="529">
        <f t="shared" si="6"/>
        <v>0.83333333333333337</v>
      </c>
    </row>
    <row r="23" spans="1:13" ht="15" customHeight="1">
      <c r="A23" s="553" t="s">
        <v>26</v>
      </c>
      <c r="B23" s="129">
        <v>227.35</v>
      </c>
      <c r="C23" s="909">
        <v>227.35</v>
      </c>
      <c r="D23" s="452">
        <f t="shared" si="0"/>
        <v>0</v>
      </c>
      <c r="E23" s="453">
        <f t="shared" si="1"/>
        <v>1</v>
      </c>
      <c r="F23" s="324">
        <v>231.82</v>
      </c>
      <c r="G23" s="910">
        <v>231.83</v>
      </c>
      <c r="H23" s="295">
        <f t="shared" si="2"/>
        <v>-1.0000000000019327E-2</v>
      </c>
      <c r="I23" s="291">
        <f t="shared" si="3"/>
        <v>-4.4699999999999989</v>
      </c>
      <c r="J23" s="323">
        <f t="shared" si="4"/>
        <v>0.98071779829177808</v>
      </c>
      <c r="K23" s="130">
        <v>222.75</v>
      </c>
      <c r="L23" s="468">
        <f t="shared" si="5"/>
        <v>4.5999999999999943</v>
      </c>
      <c r="M23" s="469">
        <f t="shared" si="6"/>
        <v>1.0206509539842874</v>
      </c>
    </row>
    <row r="24" spans="1:13" s="711" customFormat="1" ht="15" customHeight="1">
      <c r="A24" s="774" t="s">
        <v>106</v>
      </c>
      <c r="B24" s="759">
        <f>B7-B23</f>
        <v>1100.3100000000002</v>
      </c>
      <c r="C24" s="922">
        <v>1102</v>
      </c>
      <c r="D24" s="761">
        <f>B24-C24</f>
        <v>-1.6899999999998272</v>
      </c>
      <c r="E24" s="746">
        <f>B24/C24</f>
        <v>0.99846642468239577</v>
      </c>
      <c r="F24" s="762">
        <f>F7-F23</f>
        <v>1017.8400000000001</v>
      </c>
      <c r="G24" s="923">
        <v>1017.82</v>
      </c>
      <c r="H24" s="764">
        <f>F24-G24</f>
        <v>2.0000000000095497E-2</v>
      </c>
      <c r="I24" s="763">
        <f>B24-F24</f>
        <v>82.470000000000027</v>
      </c>
      <c r="J24" s="748">
        <f>B24/F24</f>
        <v>1.081024522518274</v>
      </c>
      <c r="K24" s="775">
        <f>K7-K23</f>
        <v>1084.42</v>
      </c>
      <c r="L24" s="765">
        <f>B24-K24</f>
        <v>15.8900000000001</v>
      </c>
      <c r="M24" s="750">
        <f>B24/K24</f>
        <v>1.014652994227329</v>
      </c>
    </row>
    <row r="25" spans="1:13" s="743" customFormat="1" ht="15" customHeight="1">
      <c r="A25" s="712" t="s">
        <v>107</v>
      </c>
      <c r="B25" s="655">
        <f>B23/B7</f>
        <v>0.171241131012458</v>
      </c>
      <c r="C25" s="919">
        <v>0.17102343250460753</v>
      </c>
      <c r="D25" s="656">
        <f>B25-C25</f>
        <v>2.1769850785047229E-4</v>
      </c>
      <c r="E25" s="656">
        <f>B25/C25</f>
        <v>1.0012729162586806</v>
      </c>
      <c r="F25" s="672">
        <f>F23/F7</f>
        <v>0.18550645775650976</v>
      </c>
      <c r="G25" s="920">
        <v>0.18551594446445005</v>
      </c>
      <c r="H25" s="658">
        <f>F25-G25</f>
        <v>-9.4867079402927157E-6</v>
      </c>
      <c r="I25" s="657">
        <f>B25-F25</f>
        <v>-1.4265326744051759E-2</v>
      </c>
      <c r="J25" s="658">
        <f>B25/F25</f>
        <v>0.92310064610917208</v>
      </c>
      <c r="K25" s="680">
        <f>K23/K7</f>
        <v>0.17040629757414871</v>
      </c>
      <c r="L25" s="660">
        <f>B25-K25</f>
        <v>8.348334383092848E-4</v>
      </c>
      <c r="M25" s="661">
        <f>B25/K25</f>
        <v>1.004899076209</v>
      </c>
    </row>
    <row r="26" spans="1:13" s="118" customFormat="1" ht="15" customHeight="1">
      <c r="A26" s="553" t="s">
        <v>32</v>
      </c>
      <c r="B26" s="129">
        <v>91.34</v>
      </c>
      <c r="C26" s="909">
        <v>91.43</v>
      </c>
      <c r="D26" s="452">
        <f t="shared" si="0"/>
        <v>-9.0000000000003411E-2</v>
      </c>
      <c r="E26" s="453">
        <f t="shared" si="1"/>
        <v>0.99901564038061896</v>
      </c>
      <c r="F26" s="324">
        <v>82.12</v>
      </c>
      <c r="G26" s="910">
        <v>82.12</v>
      </c>
      <c r="H26" s="295">
        <f t="shared" si="2"/>
        <v>0</v>
      </c>
      <c r="I26" s="291">
        <f t="shared" si="3"/>
        <v>9.2199999999999989</v>
      </c>
      <c r="J26" s="323">
        <f t="shared" si="4"/>
        <v>1.1122747199220653</v>
      </c>
      <c r="K26" s="324">
        <v>91.6</v>
      </c>
      <c r="L26" s="468">
        <f t="shared" si="5"/>
        <v>-0.25999999999999091</v>
      </c>
      <c r="M26" s="469">
        <f t="shared" si="6"/>
        <v>0.99716157205240186</v>
      </c>
    </row>
    <row r="27" spans="1:13" s="3" customFormat="1" ht="15" customHeight="1">
      <c r="A27" s="555" t="s">
        <v>33</v>
      </c>
      <c r="B27" s="115">
        <v>40.92</v>
      </c>
      <c r="C27" s="913">
        <v>41</v>
      </c>
      <c r="D27" s="458">
        <f t="shared" si="0"/>
        <v>-7.9999999999998295E-2</v>
      </c>
      <c r="E27" s="459">
        <f t="shared" si="1"/>
        <v>0.99804878048780488</v>
      </c>
      <c r="F27" s="327">
        <v>37.43</v>
      </c>
      <c r="G27" s="914">
        <v>37.43</v>
      </c>
      <c r="H27" s="224">
        <f t="shared" si="2"/>
        <v>0</v>
      </c>
      <c r="I27" s="292">
        <f t="shared" si="3"/>
        <v>3.490000000000002</v>
      </c>
      <c r="J27" s="328">
        <f t="shared" si="4"/>
        <v>1.093240716003206</v>
      </c>
      <c r="K27" s="327">
        <v>40.39</v>
      </c>
      <c r="L27" s="527">
        <f t="shared" si="5"/>
        <v>0.53000000000000114</v>
      </c>
      <c r="M27" s="528">
        <f t="shared" si="6"/>
        <v>1.0131220599158208</v>
      </c>
    </row>
    <row r="28" spans="1:13" s="114" customFormat="1" ht="15" customHeight="1">
      <c r="A28" s="555" t="s">
        <v>35</v>
      </c>
      <c r="B28" s="115">
        <v>38.1</v>
      </c>
      <c r="C28" s="913">
        <v>38.1</v>
      </c>
      <c r="D28" s="458">
        <f t="shared" si="0"/>
        <v>0</v>
      </c>
      <c r="E28" s="459">
        <f t="shared" si="1"/>
        <v>1</v>
      </c>
      <c r="F28" s="327">
        <v>33.39</v>
      </c>
      <c r="G28" s="914">
        <v>33.39</v>
      </c>
      <c r="H28" s="224">
        <f t="shared" si="2"/>
        <v>0</v>
      </c>
      <c r="I28" s="292">
        <f t="shared" si="3"/>
        <v>4.7100000000000009</v>
      </c>
      <c r="J28" s="328">
        <f t="shared" si="4"/>
        <v>1.1410601976639714</v>
      </c>
      <c r="K28" s="327">
        <v>39.39</v>
      </c>
      <c r="L28" s="527">
        <f t="shared" si="5"/>
        <v>-1.2899999999999991</v>
      </c>
      <c r="M28" s="528">
        <f t="shared" si="6"/>
        <v>0.96725057121096725</v>
      </c>
    </row>
    <row r="29" spans="1:13" s="706" customFormat="1" ht="15" customHeight="1">
      <c r="A29" s="751" t="s">
        <v>102</v>
      </c>
      <c r="B29" s="768">
        <f>B26-B27-B28</f>
        <v>12.32</v>
      </c>
      <c r="C29" s="769">
        <v>12.330000000000005</v>
      </c>
      <c r="D29" s="770">
        <f>B29-C29</f>
        <v>-1.0000000000005116E-2</v>
      </c>
      <c r="E29" s="753">
        <f>B29/C29</f>
        <v>0.99918896999188933</v>
      </c>
      <c r="F29" s="768">
        <f>F26-F27-F28</f>
        <v>11.300000000000004</v>
      </c>
      <c r="G29" s="771">
        <v>11.300000000000004</v>
      </c>
      <c r="H29" s="772">
        <f>F29-G29</f>
        <v>0</v>
      </c>
      <c r="I29" s="771">
        <f>B29-F29</f>
        <v>1.019999999999996</v>
      </c>
      <c r="J29" s="755">
        <f>B29/F29</f>
        <v>1.0902654867256634</v>
      </c>
      <c r="K29" s="768">
        <f>K26-K27-K28</f>
        <v>11.819999999999993</v>
      </c>
      <c r="L29" s="773">
        <f>B29-K29</f>
        <v>0.50000000000000711</v>
      </c>
      <c r="M29" s="758">
        <f>B29/K29</f>
        <v>1.0423011844331647</v>
      </c>
    </row>
    <row r="31" spans="1:13" ht="15.75">
      <c r="A31" s="567" t="s">
        <v>501</v>
      </c>
    </row>
    <row r="32" spans="1:13">
      <c r="A32" s="568"/>
      <c r="B32" s="21"/>
      <c r="C32" s="21"/>
      <c r="D32" s="21"/>
      <c r="E32" s="21"/>
      <c r="F32" s="21"/>
      <c r="G32" s="21"/>
      <c r="H32" s="21"/>
      <c r="I32" s="21"/>
      <c r="J32" s="21"/>
      <c r="K32" s="145"/>
      <c r="L32" s="21"/>
      <c r="M32" s="21"/>
    </row>
    <row r="33" spans="1:14" s="221" customFormat="1" ht="60">
      <c r="A33" s="569" t="s">
        <v>99</v>
      </c>
      <c r="B33" s="375" t="s">
        <v>514</v>
      </c>
      <c r="C33" s="446" t="s">
        <v>531</v>
      </c>
      <c r="D33" s="447" t="s">
        <v>465</v>
      </c>
      <c r="E33" s="448" t="s">
        <v>466</v>
      </c>
      <c r="F33" s="375" t="s">
        <v>515</v>
      </c>
      <c r="G33" s="136" t="s">
        <v>532</v>
      </c>
      <c r="H33" s="294" t="s">
        <v>533</v>
      </c>
      <c r="I33" s="443" t="s">
        <v>353</v>
      </c>
      <c r="J33" s="137" t="s">
        <v>354</v>
      </c>
      <c r="K33" s="380" t="s">
        <v>311</v>
      </c>
      <c r="L33" s="463" t="s">
        <v>312</v>
      </c>
      <c r="M33" s="475" t="s">
        <v>313</v>
      </c>
    </row>
    <row r="34" spans="1:14">
      <c r="A34" s="570"/>
      <c r="B34" s="376" t="s">
        <v>16</v>
      </c>
      <c r="C34" s="20" t="s">
        <v>16</v>
      </c>
      <c r="D34" s="449" t="s">
        <v>16</v>
      </c>
      <c r="E34" s="450" t="s">
        <v>1</v>
      </c>
      <c r="F34" s="376" t="s">
        <v>16</v>
      </c>
      <c r="G34" s="27" t="s">
        <v>16</v>
      </c>
      <c r="H34" s="6" t="s">
        <v>16</v>
      </c>
      <c r="I34" s="27" t="s">
        <v>16</v>
      </c>
      <c r="J34" s="6" t="s">
        <v>1</v>
      </c>
      <c r="K34" s="381" t="s">
        <v>16</v>
      </c>
      <c r="L34" s="16" t="s">
        <v>16</v>
      </c>
      <c r="M34" s="476" t="s">
        <v>1</v>
      </c>
    </row>
    <row r="35" spans="1:14" ht="15" customHeight="1">
      <c r="A35" s="128" t="s">
        <v>17</v>
      </c>
      <c r="B35" s="124">
        <v>185.41</v>
      </c>
      <c r="C35" s="907">
        <v>185.2</v>
      </c>
      <c r="D35" s="531">
        <f>B35-C35</f>
        <v>0.21000000000000796</v>
      </c>
      <c r="E35" s="532">
        <f>B35/C35</f>
        <v>1.0011339092872571</v>
      </c>
      <c r="F35" s="322">
        <v>164.79</v>
      </c>
      <c r="G35" s="908">
        <v>164.77</v>
      </c>
      <c r="H35" s="325">
        <f>F35-G35</f>
        <v>1.999999999998181E-2</v>
      </c>
      <c r="I35" s="290">
        <f>B35-F35</f>
        <v>20.620000000000005</v>
      </c>
      <c r="J35" s="326">
        <f>B35/F35</f>
        <v>1.1251289519995145</v>
      </c>
      <c r="K35" s="125">
        <v>186.11</v>
      </c>
      <c r="L35" s="466">
        <f>B35-K35</f>
        <v>-0.70000000000001705</v>
      </c>
      <c r="M35" s="467">
        <f>B35/K35</f>
        <v>0.9962387835151254</v>
      </c>
      <c r="N35" s="119"/>
    </row>
    <row r="36" spans="1:14" ht="15" customHeight="1">
      <c r="A36" s="128" t="s">
        <v>18</v>
      </c>
      <c r="B36" s="129">
        <v>63.03</v>
      </c>
      <c r="C36" s="909">
        <v>63.08</v>
      </c>
      <c r="D36" s="452">
        <f t="shared" ref="D36:D57" si="7">B36-C36</f>
        <v>-4.9999999999997158E-2</v>
      </c>
      <c r="E36" s="453">
        <f t="shared" ref="E36:E57" si="8">B36/C36</f>
        <v>0.99920735573874453</v>
      </c>
      <c r="F36" s="324">
        <v>57.07</v>
      </c>
      <c r="G36" s="910">
        <v>57.07</v>
      </c>
      <c r="H36" s="295">
        <f t="shared" ref="H36:H57" si="9">F36-G36</f>
        <v>0</v>
      </c>
      <c r="I36" s="291">
        <f t="shared" ref="I36:I57" si="10">B36-F36</f>
        <v>5.9600000000000009</v>
      </c>
      <c r="J36" s="323">
        <f t="shared" ref="J36:J57" si="11">B36/F36</f>
        <v>1.1044331522691431</v>
      </c>
      <c r="K36" s="130">
        <v>56.7</v>
      </c>
      <c r="L36" s="468">
        <f t="shared" ref="L36:L57" si="12">B36-K36</f>
        <v>6.3299999999999983</v>
      </c>
      <c r="M36" s="469">
        <f t="shared" ref="M36:M57" si="13">B36/K36</f>
        <v>1.1116402116402115</v>
      </c>
      <c r="N36" s="119"/>
    </row>
    <row r="37" spans="1:14" ht="15" customHeight="1">
      <c r="A37" s="571" t="s">
        <v>19</v>
      </c>
      <c r="B37" s="438">
        <v>122.38</v>
      </c>
      <c r="C37" s="911">
        <v>122.13</v>
      </c>
      <c r="D37" s="455">
        <f t="shared" si="7"/>
        <v>0.25</v>
      </c>
      <c r="E37" s="456">
        <f t="shared" si="8"/>
        <v>1.0020469990993204</v>
      </c>
      <c r="F37" s="565">
        <v>107.72</v>
      </c>
      <c r="G37" s="912">
        <v>107.7</v>
      </c>
      <c r="H37" s="440">
        <f t="shared" si="9"/>
        <v>1.9999999999996021E-2</v>
      </c>
      <c r="I37" s="439">
        <f t="shared" si="10"/>
        <v>14.659999999999997</v>
      </c>
      <c r="J37" s="441">
        <f t="shared" si="11"/>
        <v>1.1360935759376161</v>
      </c>
      <c r="K37" s="498">
        <v>129.41</v>
      </c>
      <c r="L37" s="470">
        <f t="shared" si="12"/>
        <v>-7.0300000000000011</v>
      </c>
      <c r="M37" s="471">
        <f t="shared" si="13"/>
        <v>0.9456765319527084</v>
      </c>
      <c r="N37" s="119"/>
    </row>
    <row r="38" spans="1:14" ht="15" customHeight="1">
      <c r="A38" s="128" t="s">
        <v>20</v>
      </c>
      <c r="B38" s="129">
        <v>69.19</v>
      </c>
      <c r="C38" s="909">
        <v>69.19</v>
      </c>
      <c r="D38" s="452">
        <f t="shared" si="7"/>
        <v>0</v>
      </c>
      <c r="E38" s="453">
        <f t="shared" si="8"/>
        <v>1</v>
      </c>
      <c r="F38" s="324">
        <v>52.75</v>
      </c>
      <c r="G38" s="910">
        <v>52.75</v>
      </c>
      <c r="H38" s="295">
        <f t="shared" si="9"/>
        <v>0</v>
      </c>
      <c r="I38" s="291">
        <f t="shared" si="10"/>
        <v>16.439999999999998</v>
      </c>
      <c r="J38" s="323">
        <f t="shared" si="11"/>
        <v>1.3116587677725118</v>
      </c>
      <c r="K38" s="130">
        <v>67.56</v>
      </c>
      <c r="L38" s="468">
        <f t="shared" si="12"/>
        <v>1.6299999999999955</v>
      </c>
      <c r="M38" s="469">
        <f t="shared" si="13"/>
        <v>1.0241267021906453</v>
      </c>
      <c r="N38" s="118"/>
    </row>
    <row r="39" spans="1:14" s="3" customFormat="1" ht="15" customHeight="1">
      <c r="A39" s="28" t="s">
        <v>21</v>
      </c>
      <c r="B39" s="115">
        <v>27.71</v>
      </c>
      <c r="C39" s="913">
        <v>27.91</v>
      </c>
      <c r="D39" s="458">
        <f t="shared" si="7"/>
        <v>-0.19999999999999929</v>
      </c>
      <c r="E39" s="459">
        <f t="shared" si="8"/>
        <v>0.99283410963812257</v>
      </c>
      <c r="F39" s="327">
        <v>25.43</v>
      </c>
      <c r="G39" s="914">
        <v>24.11</v>
      </c>
      <c r="H39" s="224">
        <f t="shared" si="9"/>
        <v>1.3200000000000003</v>
      </c>
      <c r="I39" s="292">
        <f t="shared" si="10"/>
        <v>2.2800000000000011</v>
      </c>
      <c r="J39" s="328">
        <f t="shared" si="11"/>
        <v>1.0896578843885176</v>
      </c>
      <c r="K39" s="121">
        <v>21.45</v>
      </c>
      <c r="L39" s="527">
        <f t="shared" si="12"/>
        <v>6.2600000000000016</v>
      </c>
      <c r="M39" s="528">
        <f t="shared" si="13"/>
        <v>1.291841491841492</v>
      </c>
    </row>
    <row r="40" spans="1:14" s="3" customFormat="1" ht="15" customHeight="1">
      <c r="A40" s="28" t="s">
        <v>22</v>
      </c>
      <c r="B40" s="115">
        <v>7.78</v>
      </c>
      <c r="C40" s="913">
        <v>7.78</v>
      </c>
      <c r="D40" s="458">
        <f t="shared" si="7"/>
        <v>0</v>
      </c>
      <c r="E40" s="459">
        <f t="shared" si="8"/>
        <v>1</v>
      </c>
      <c r="F40" s="327">
        <v>6.7</v>
      </c>
      <c r="G40" s="914">
        <v>6.7</v>
      </c>
      <c r="H40" s="224">
        <f t="shared" si="9"/>
        <v>0</v>
      </c>
      <c r="I40" s="292">
        <f t="shared" si="10"/>
        <v>1.08</v>
      </c>
      <c r="J40" s="328">
        <f t="shared" si="11"/>
        <v>1.1611940298507464</v>
      </c>
      <c r="K40" s="121">
        <v>7.17</v>
      </c>
      <c r="L40" s="527">
        <f t="shared" si="12"/>
        <v>0.61000000000000032</v>
      </c>
      <c r="M40" s="528">
        <f t="shared" si="13"/>
        <v>1.0850767085076709</v>
      </c>
    </row>
    <row r="41" spans="1:14" s="3" customFormat="1" ht="15" customHeight="1">
      <c r="A41" s="28" t="s">
        <v>25</v>
      </c>
      <c r="B41" s="115">
        <v>28.03</v>
      </c>
      <c r="C41" s="913">
        <v>28.03</v>
      </c>
      <c r="D41" s="458">
        <f t="shared" si="7"/>
        <v>0</v>
      </c>
      <c r="E41" s="459">
        <f t="shared" si="8"/>
        <v>1</v>
      </c>
      <c r="F41" s="327">
        <v>15.03</v>
      </c>
      <c r="G41" s="914">
        <v>16.54</v>
      </c>
      <c r="H41" s="224">
        <f t="shared" si="9"/>
        <v>-1.5099999999999998</v>
      </c>
      <c r="I41" s="292">
        <f t="shared" si="10"/>
        <v>13.000000000000002</v>
      </c>
      <c r="J41" s="328">
        <f t="shared" si="11"/>
        <v>1.8649367930805059</v>
      </c>
      <c r="K41" s="121">
        <v>34.51</v>
      </c>
      <c r="L41" s="527">
        <f t="shared" si="12"/>
        <v>-6.4799999999999969</v>
      </c>
      <c r="M41" s="528">
        <f t="shared" si="13"/>
        <v>0.81222833961170682</v>
      </c>
    </row>
    <row r="42" spans="1:14" s="3" customFormat="1" ht="15" customHeight="1">
      <c r="A42" s="572" t="s">
        <v>23</v>
      </c>
      <c r="B42" s="97">
        <v>4.1500000000000004</v>
      </c>
      <c r="C42" s="915">
        <v>3.95</v>
      </c>
      <c r="D42" s="461">
        <f t="shared" si="7"/>
        <v>0.20000000000000018</v>
      </c>
      <c r="E42" s="462">
        <f t="shared" si="8"/>
        <v>1.0506329113924051</v>
      </c>
      <c r="F42" s="331">
        <v>4.5999999999999996</v>
      </c>
      <c r="G42" s="916">
        <v>4.5999999999999996</v>
      </c>
      <c r="H42" s="228">
        <f t="shared" si="9"/>
        <v>0</v>
      </c>
      <c r="I42" s="293">
        <f t="shared" si="10"/>
        <v>-0.44999999999999929</v>
      </c>
      <c r="J42" s="332">
        <f t="shared" si="11"/>
        <v>0.90217391304347838</v>
      </c>
      <c r="K42" s="122">
        <v>3.72</v>
      </c>
      <c r="L42" s="289">
        <f t="shared" si="12"/>
        <v>0.43000000000000016</v>
      </c>
      <c r="M42" s="529">
        <f t="shared" si="13"/>
        <v>1.1155913978494625</v>
      </c>
    </row>
    <row r="43" spans="1:14" ht="15" customHeight="1">
      <c r="A43" s="128" t="s">
        <v>24</v>
      </c>
      <c r="B43" s="129">
        <v>10.44</v>
      </c>
      <c r="C43" s="909">
        <v>10.26</v>
      </c>
      <c r="D43" s="452">
        <f t="shared" si="7"/>
        <v>0.17999999999999972</v>
      </c>
      <c r="E43" s="453">
        <f t="shared" si="8"/>
        <v>1.0175438596491229</v>
      </c>
      <c r="F43" s="324">
        <v>15.72</v>
      </c>
      <c r="G43" s="910">
        <v>15.51</v>
      </c>
      <c r="H43" s="295">
        <f t="shared" si="9"/>
        <v>0.21000000000000085</v>
      </c>
      <c r="I43" s="291">
        <f t="shared" si="10"/>
        <v>-5.2800000000000011</v>
      </c>
      <c r="J43" s="323">
        <f t="shared" si="11"/>
        <v>0.66412213740458015</v>
      </c>
      <c r="K43" s="130">
        <v>15.95</v>
      </c>
      <c r="L43" s="468">
        <f t="shared" si="12"/>
        <v>-5.51</v>
      </c>
      <c r="M43" s="469">
        <f t="shared" si="13"/>
        <v>0.65454545454545454</v>
      </c>
      <c r="N43" s="118"/>
    </row>
    <row r="44" spans="1:14" s="3" customFormat="1" ht="15" customHeight="1">
      <c r="A44" s="555" t="s">
        <v>55</v>
      </c>
      <c r="B44" s="115">
        <v>8.5299999999999994</v>
      </c>
      <c r="C44" s="913">
        <v>8.36</v>
      </c>
      <c r="D44" s="458">
        <f t="shared" si="7"/>
        <v>0.16999999999999993</v>
      </c>
      <c r="E44" s="459">
        <f t="shared" si="8"/>
        <v>1.020334928229665</v>
      </c>
      <c r="F44" s="327">
        <v>13.11</v>
      </c>
      <c r="G44" s="914">
        <v>13.11</v>
      </c>
      <c r="H44" s="224">
        <f t="shared" si="9"/>
        <v>0</v>
      </c>
      <c r="I44" s="292">
        <f t="shared" si="10"/>
        <v>-4.58</v>
      </c>
      <c r="J44" s="328">
        <f t="shared" si="11"/>
        <v>0.65064836003051107</v>
      </c>
      <c r="K44" s="121">
        <v>13.99</v>
      </c>
      <c r="L44" s="527">
        <f t="shared" si="12"/>
        <v>-5.4600000000000009</v>
      </c>
      <c r="M44" s="528">
        <f t="shared" si="13"/>
        <v>0.60972122944960683</v>
      </c>
    </row>
    <row r="45" spans="1:14" s="3" customFormat="1" ht="15" customHeight="1">
      <c r="A45" s="555" t="s">
        <v>36</v>
      </c>
      <c r="B45" s="115">
        <v>0</v>
      </c>
      <c r="C45" s="913">
        <v>0</v>
      </c>
      <c r="D45" s="458">
        <f t="shared" si="7"/>
        <v>0</v>
      </c>
      <c r="E45" s="459" t="e">
        <f t="shared" si="8"/>
        <v>#DIV/0!</v>
      </c>
      <c r="F45" s="327">
        <v>0</v>
      </c>
      <c r="G45" s="914">
        <v>0</v>
      </c>
      <c r="H45" s="224">
        <f t="shared" si="9"/>
        <v>0</v>
      </c>
      <c r="I45" s="292">
        <f t="shared" si="10"/>
        <v>0</v>
      </c>
      <c r="J45" s="328" t="e">
        <f t="shared" si="11"/>
        <v>#DIV/0!</v>
      </c>
      <c r="K45" s="121">
        <v>0</v>
      </c>
      <c r="L45" s="527">
        <f t="shared" si="12"/>
        <v>0</v>
      </c>
      <c r="M45" s="528" t="e">
        <f t="shared" si="13"/>
        <v>#DIV/0!</v>
      </c>
    </row>
    <row r="46" spans="1:14" s="3" customFormat="1" ht="15" customHeight="1">
      <c r="A46" s="28" t="s">
        <v>37</v>
      </c>
      <c r="B46" s="115">
        <v>0.8</v>
      </c>
      <c r="C46" s="913">
        <v>0.8</v>
      </c>
      <c r="D46" s="458">
        <f t="shared" si="7"/>
        <v>0</v>
      </c>
      <c r="E46" s="459">
        <f t="shared" si="8"/>
        <v>1</v>
      </c>
      <c r="F46" s="327">
        <v>1.56</v>
      </c>
      <c r="G46" s="914">
        <v>1.35</v>
      </c>
      <c r="H46" s="224">
        <f t="shared" si="9"/>
        <v>0.20999999999999996</v>
      </c>
      <c r="I46" s="292">
        <f t="shared" si="10"/>
        <v>-0.76</v>
      </c>
      <c r="J46" s="328">
        <f t="shared" si="11"/>
        <v>0.51282051282051289</v>
      </c>
      <c r="K46" s="121">
        <v>0.79</v>
      </c>
      <c r="L46" s="527">
        <f t="shared" si="12"/>
        <v>1.0000000000000009E-2</v>
      </c>
      <c r="M46" s="528">
        <f t="shared" si="13"/>
        <v>1.0126582278481013</v>
      </c>
    </row>
    <row r="47" spans="1:14" s="3" customFormat="1" ht="15" customHeight="1">
      <c r="A47" s="28" t="s">
        <v>38</v>
      </c>
      <c r="B47" s="115">
        <v>0.17</v>
      </c>
      <c r="C47" s="913">
        <v>0.17</v>
      </c>
      <c r="D47" s="458">
        <f t="shared" si="7"/>
        <v>0</v>
      </c>
      <c r="E47" s="459">
        <f t="shared" si="8"/>
        <v>1</v>
      </c>
      <c r="F47" s="327">
        <v>0.11</v>
      </c>
      <c r="G47" s="914">
        <v>0.11</v>
      </c>
      <c r="H47" s="224">
        <f t="shared" si="9"/>
        <v>0</v>
      </c>
      <c r="I47" s="292">
        <f t="shared" si="10"/>
        <v>6.0000000000000012E-2</v>
      </c>
      <c r="J47" s="328">
        <f t="shared" si="11"/>
        <v>1.5454545454545456</v>
      </c>
      <c r="K47" s="121">
        <v>0.09</v>
      </c>
      <c r="L47" s="527">
        <f t="shared" si="12"/>
        <v>8.0000000000000016E-2</v>
      </c>
      <c r="M47" s="528">
        <f t="shared" si="13"/>
        <v>1.8888888888888891</v>
      </c>
    </row>
    <row r="48" spans="1:14" s="3" customFormat="1" ht="15" customHeight="1">
      <c r="A48" s="28" t="s">
        <v>39</v>
      </c>
      <c r="B48" s="115">
        <v>0</v>
      </c>
      <c r="C48" s="913">
        <v>0</v>
      </c>
      <c r="D48" s="458">
        <f t="shared" si="7"/>
        <v>0</v>
      </c>
      <c r="E48" s="459" t="e">
        <f t="shared" si="8"/>
        <v>#DIV/0!</v>
      </c>
      <c r="F48" s="327">
        <v>0</v>
      </c>
      <c r="G48" s="914">
        <v>0</v>
      </c>
      <c r="H48" s="224">
        <f t="shared" si="9"/>
        <v>0</v>
      </c>
      <c r="I48" s="292">
        <f t="shared" si="10"/>
        <v>0</v>
      </c>
      <c r="J48" s="328" t="e">
        <f t="shared" si="11"/>
        <v>#DIV/0!</v>
      </c>
      <c r="K48" s="121">
        <v>0</v>
      </c>
      <c r="L48" s="527">
        <f t="shared" si="12"/>
        <v>0</v>
      </c>
      <c r="M48" s="528" t="e">
        <f t="shared" si="13"/>
        <v>#DIV/0!</v>
      </c>
    </row>
    <row r="49" spans="1:14" s="114" customFormat="1" ht="15" customHeight="1">
      <c r="A49" s="28" t="s">
        <v>30</v>
      </c>
      <c r="B49" s="115">
        <v>0.94</v>
      </c>
      <c r="C49" s="913">
        <v>0.94</v>
      </c>
      <c r="D49" s="458">
        <f t="shared" si="7"/>
        <v>0</v>
      </c>
      <c r="E49" s="459">
        <f t="shared" si="8"/>
        <v>1</v>
      </c>
      <c r="F49" s="327">
        <v>0.93</v>
      </c>
      <c r="G49" s="914">
        <v>0.93</v>
      </c>
      <c r="H49" s="224">
        <f t="shared" si="9"/>
        <v>0</v>
      </c>
      <c r="I49" s="292">
        <f t="shared" si="10"/>
        <v>9.9999999999998979E-3</v>
      </c>
      <c r="J49" s="328">
        <f t="shared" si="11"/>
        <v>1.010752688172043</v>
      </c>
      <c r="K49" s="121">
        <v>1.07</v>
      </c>
      <c r="L49" s="527">
        <f t="shared" si="12"/>
        <v>-0.13000000000000012</v>
      </c>
      <c r="M49" s="528">
        <f t="shared" si="13"/>
        <v>0.87850467289719614</v>
      </c>
    </row>
    <row r="50" spans="1:14" s="114" customFormat="1" ht="15" customHeight="1">
      <c r="A50" s="572" t="s">
        <v>40</v>
      </c>
      <c r="B50" s="97">
        <v>0</v>
      </c>
      <c r="C50" s="915">
        <v>0</v>
      </c>
      <c r="D50" s="461">
        <f t="shared" si="7"/>
        <v>0</v>
      </c>
      <c r="E50" s="462" t="e">
        <f t="shared" si="8"/>
        <v>#DIV/0!</v>
      </c>
      <c r="F50" s="331">
        <v>0</v>
      </c>
      <c r="G50" s="916">
        <v>0</v>
      </c>
      <c r="H50" s="228">
        <f t="shared" si="9"/>
        <v>0</v>
      </c>
      <c r="I50" s="293">
        <f t="shared" si="10"/>
        <v>0</v>
      </c>
      <c r="J50" s="332" t="e">
        <f t="shared" si="11"/>
        <v>#DIV/0!</v>
      </c>
      <c r="K50" s="122">
        <v>0</v>
      </c>
      <c r="L50" s="289">
        <f t="shared" si="12"/>
        <v>0</v>
      </c>
      <c r="M50" s="529" t="e">
        <f t="shared" si="13"/>
        <v>#DIV/0!</v>
      </c>
    </row>
    <row r="51" spans="1:14" ht="15" customHeight="1">
      <c r="A51" s="128" t="s">
        <v>26</v>
      </c>
      <c r="B51" s="129">
        <v>0.03</v>
      </c>
      <c r="C51" s="909">
        <v>0.03</v>
      </c>
      <c r="D51" s="452">
        <f t="shared" si="7"/>
        <v>0</v>
      </c>
      <c r="E51" s="453">
        <f t="shared" si="8"/>
        <v>1</v>
      </c>
      <c r="F51" s="324">
        <v>0.03</v>
      </c>
      <c r="G51" s="910">
        <v>0.03</v>
      </c>
      <c r="H51" s="295">
        <f t="shared" si="9"/>
        <v>0</v>
      </c>
      <c r="I51" s="291">
        <f t="shared" si="10"/>
        <v>0</v>
      </c>
      <c r="J51" s="323">
        <f t="shared" si="11"/>
        <v>1</v>
      </c>
      <c r="K51" s="130">
        <v>0.02</v>
      </c>
      <c r="L51" s="468">
        <f t="shared" si="12"/>
        <v>9.9999999999999985E-3</v>
      </c>
      <c r="M51" s="469">
        <f t="shared" si="13"/>
        <v>1.5</v>
      </c>
      <c r="N51" s="118"/>
    </row>
    <row r="52" spans="1:14" s="711" customFormat="1" ht="15" customHeight="1">
      <c r="A52" s="774" t="s">
        <v>106</v>
      </c>
      <c r="B52" s="759">
        <f>B35-B51</f>
        <v>185.38</v>
      </c>
      <c r="C52" s="922">
        <v>185.17</v>
      </c>
      <c r="D52" s="761">
        <f t="shared" si="7"/>
        <v>0.21000000000000796</v>
      </c>
      <c r="E52" s="746">
        <f t="shared" si="8"/>
        <v>1.0011340929956256</v>
      </c>
      <c r="F52" s="762">
        <f>F35-F51</f>
        <v>164.76</v>
      </c>
      <c r="G52" s="923">
        <v>164.74</v>
      </c>
      <c r="H52" s="764">
        <f t="shared" si="9"/>
        <v>1.999999999998181E-2</v>
      </c>
      <c r="I52" s="763">
        <f t="shared" si="10"/>
        <v>20.620000000000005</v>
      </c>
      <c r="J52" s="748">
        <f t="shared" si="11"/>
        <v>1.1251517358582181</v>
      </c>
      <c r="K52" s="775">
        <f>K35-K51</f>
        <v>186.09</v>
      </c>
      <c r="L52" s="765">
        <f t="shared" si="12"/>
        <v>-0.71000000000000796</v>
      </c>
      <c r="M52" s="750">
        <f t="shared" si="13"/>
        <v>0.99618464183996991</v>
      </c>
    </row>
    <row r="53" spans="1:14" s="743" customFormat="1" ht="15" customHeight="1">
      <c r="A53" s="776" t="s">
        <v>107</v>
      </c>
      <c r="B53" s="745">
        <f>B51/B35</f>
        <v>1.6180357046545493E-4</v>
      </c>
      <c r="C53" s="924">
        <v>1.6198704103671707E-4</v>
      </c>
      <c r="D53" s="746">
        <f t="shared" si="7"/>
        <v>-1.834705712621407E-7</v>
      </c>
      <c r="E53" s="746">
        <f t="shared" si="8"/>
        <v>0.99886737500674172</v>
      </c>
      <c r="F53" s="767">
        <f>F51/F35</f>
        <v>1.8204988166757691E-4</v>
      </c>
      <c r="G53" s="925">
        <v>1.8207197912241304E-4</v>
      </c>
      <c r="H53" s="748">
        <f t="shared" si="9"/>
        <v>-2.2097454836132952E-8</v>
      </c>
      <c r="I53" s="747">
        <f t="shared" si="10"/>
        <v>-2.0246311202121983E-5</v>
      </c>
      <c r="J53" s="748">
        <f t="shared" si="11"/>
        <v>0.88878701256674397</v>
      </c>
      <c r="K53" s="777">
        <f>K51/K35</f>
        <v>1.0746332813927247E-4</v>
      </c>
      <c r="L53" s="749">
        <f t="shared" si="12"/>
        <v>5.4340242326182461E-5</v>
      </c>
      <c r="M53" s="750">
        <f t="shared" si="13"/>
        <v>1.5056631249662908</v>
      </c>
    </row>
    <row r="54" spans="1:14" s="118" customFormat="1" ht="15" customHeight="1">
      <c r="A54" s="128" t="s">
        <v>32</v>
      </c>
      <c r="B54" s="129">
        <v>33.64</v>
      </c>
      <c r="C54" s="909">
        <v>33.75</v>
      </c>
      <c r="D54" s="452">
        <f t="shared" si="7"/>
        <v>-0.10999999999999943</v>
      </c>
      <c r="E54" s="453">
        <f t="shared" si="8"/>
        <v>0.9967407407407407</v>
      </c>
      <c r="F54" s="324">
        <v>31.25</v>
      </c>
      <c r="G54" s="910">
        <v>31.24</v>
      </c>
      <c r="H54" s="295">
        <f t="shared" si="9"/>
        <v>1.0000000000001563E-2</v>
      </c>
      <c r="I54" s="291">
        <f t="shared" si="10"/>
        <v>2.3900000000000006</v>
      </c>
      <c r="J54" s="323">
        <f t="shared" si="11"/>
        <v>1.0764800000000001</v>
      </c>
      <c r="K54" s="130">
        <v>33.86</v>
      </c>
      <c r="L54" s="468">
        <f t="shared" si="12"/>
        <v>-0.21999999999999886</v>
      </c>
      <c r="M54" s="469">
        <f t="shared" si="13"/>
        <v>0.99350265800354409</v>
      </c>
    </row>
    <row r="55" spans="1:14" s="3" customFormat="1" ht="15" customHeight="1">
      <c r="A55" s="28" t="s">
        <v>33</v>
      </c>
      <c r="B55" s="115">
        <v>9.24</v>
      </c>
      <c r="C55" s="913">
        <v>9.36</v>
      </c>
      <c r="D55" s="458">
        <f t="shared" si="7"/>
        <v>-0.11999999999999922</v>
      </c>
      <c r="E55" s="459">
        <f t="shared" si="8"/>
        <v>0.98717948717948723</v>
      </c>
      <c r="F55" s="327">
        <v>9</v>
      </c>
      <c r="G55" s="914">
        <v>9</v>
      </c>
      <c r="H55" s="224">
        <f t="shared" si="9"/>
        <v>0</v>
      </c>
      <c r="I55" s="292">
        <f t="shared" si="10"/>
        <v>0.24000000000000021</v>
      </c>
      <c r="J55" s="328">
        <f t="shared" si="11"/>
        <v>1.0266666666666666</v>
      </c>
      <c r="K55" s="121">
        <v>8.67</v>
      </c>
      <c r="L55" s="527">
        <f t="shared" si="12"/>
        <v>0.57000000000000028</v>
      </c>
      <c r="M55" s="528">
        <f t="shared" si="13"/>
        <v>1.0657439446366783</v>
      </c>
    </row>
    <row r="56" spans="1:14" s="114" customFormat="1" ht="15" customHeight="1">
      <c r="A56" s="28" t="s">
        <v>35</v>
      </c>
      <c r="B56" s="115">
        <v>23.21</v>
      </c>
      <c r="C56" s="913">
        <v>23.21</v>
      </c>
      <c r="D56" s="458">
        <f t="shared" si="7"/>
        <v>0</v>
      </c>
      <c r="E56" s="459">
        <f t="shared" si="8"/>
        <v>1</v>
      </c>
      <c r="F56" s="327">
        <v>21.19</v>
      </c>
      <c r="G56" s="914">
        <v>21.19</v>
      </c>
      <c r="H56" s="224">
        <f t="shared" si="9"/>
        <v>0</v>
      </c>
      <c r="I56" s="292">
        <f t="shared" si="10"/>
        <v>2.0199999999999996</v>
      </c>
      <c r="J56" s="328">
        <f t="shared" si="11"/>
        <v>1.0953279848985371</v>
      </c>
      <c r="K56" s="121">
        <v>24.33</v>
      </c>
      <c r="L56" s="527">
        <f t="shared" si="12"/>
        <v>-1.1199999999999974</v>
      </c>
      <c r="M56" s="528">
        <f t="shared" si="13"/>
        <v>0.95396629675297995</v>
      </c>
    </row>
    <row r="57" spans="1:14" s="706" customFormat="1" ht="15" customHeight="1">
      <c r="A57" s="751" t="s">
        <v>102</v>
      </c>
      <c r="B57" s="768">
        <f>B54-B55-B56</f>
        <v>1.1899999999999977</v>
      </c>
      <c r="C57" s="769">
        <v>1.1799999999999997</v>
      </c>
      <c r="D57" s="770">
        <f t="shared" si="7"/>
        <v>9.9999999999980105E-3</v>
      </c>
      <c r="E57" s="753">
        <f t="shared" si="8"/>
        <v>1.0084745762711849</v>
      </c>
      <c r="F57" s="768">
        <f>F54-F55-F56</f>
        <v>1.0599999999999987</v>
      </c>
      <c r="G57" s="771">
        <v>1.0499999999999972</v>
      </c>
      <c r="H57" s="772">
        <f t="shared" si="9"/>
        <v>1.0000000000001563E-2</v>
      </c>
      <c r="I57" s="771">
        <f t="shared" si="10"/>
        <v>0.12999999999999901</v>
      </c>
      <c r="J57" s="755">
        <f t="shared" si="11"/>
        <v>1.1226415094339615</v>
      </c>
      <c r="K57" s="768">
        <f>K54-K55-K56</f>
        <v>0.85999999999999943</v>
      </c>
      <c r="L57" s="773">
        <f t="shared" si="12"/>
        <v>0.32999999999999829</v>
      </c>
      <c r="M57" s="758">
        <f t="shared" si="13"/>
        <v>1.3837209302325564</v>
      </c>
    </row>
    <row r="58" spans="1:14">
      <c r="J58"/>
    </row>
    <row r="59" spans="1:14" ht="15.75">
      <c r="A59" s="567" t="s">
        <v>502</v>
      </c>
      <c r="J59"/>
    </row>
    <row r="60" spans="1:14">
      <c r="A60" s="568"/>
      <c r="B60" s="21"/>
      <c r="C60" s="21"/>
      <c r="D60" s="21"/>
      <c r="E60" s="21"/>
      <c r="F60" s="21"/>
      <c r="G60" s="21"/>
      <c r="H60" s="21"/>
      <c r="I60" s="21"/>
      <c r="J60" s="21"/>
      <c r="K60" s="145"/>
      <c r="L60" s="21"/>
      <c r="M60" s="21"/>
    </row>
    <row r="61" spans="1:14" s="221" customFormat="1" ht="60">
      <c r="A61" s="569" t="s">
        <v>90</v>
      </c>
      <c r="B61" s="375" t="s">
        <v>516</v>
      </c>
      <c r="C61" s="446" t="s">
        <v>534</v>
      </c>
      <c r="D61" s="447" t="s">
        <v>470</v>
      </c>
      <c r="E61" s="448" t="s">
        <v>471</v>
      </c>
      <c r="F61" s="375" t="s">
        <v>517</v>
      </c>
      <c r="G61" s="136" t="s">
        <v>535</v>
      </c>
      <c r="H61" s="294" t="s">
        <v>536</v>
      </c>
      <c r="I61" s="443" t="s">
        <v>356</v>
      </c>
      <c r="J61" s="137" t="s">
        <v>357</v>
      </c>
      <c r="K61" s="380" t="s">
        <v>314</v>
      </c>
      <c r="L61" s="463" t="s">
        <v>315</v>
      </c>
      <c r="M61" s="475" t="s">
        <v>316</v>
      </c>
    </row>
    <row r="62" spans="1:14">
      <c r="A62" s="570"/>
      <c r="B62" s="376" t="s">
        <v>16</v>
      </c>
      <c r="C62" s="20" t="s">
        <v>16</v>
      </c>
      <c r="D62" s="449" t="s">
        <v>16</v>
      </c>
      <c r="E62" s="450" t="s">
        <v>1</v>
      </c>
      <c r="F62" s="376" t="s">
        <v>16</v>
      </c>
      <c r="G62" s="27" t="s">
        <v>16</v>
      </c>
      <c r="H62" s="6" t="s">
        <v>16</v>
      </c>
      <c r="I62" s="27" t="s">
        <v>16</v>
      </c>
      <c r="J62" s="6" t="s">
        <v>1</v>
      </c>
      <c r="K62" s="381" t="s">
        <v>16</v>
      </c>
      <c r="L62" s="16" t="s">
        <v>16</v>
      </c>
      <c r="M62" s="476" t="s">
        <v>1</v>
      </c>
    </row>
    <row r="63" spans="1:14" ht="15" customHeight="1">
      <c r="A63" s="128" t="s">
        <v>17</v>
      </c>
      <c r="B63" s="124">
        <v>172.44</v>
      </c>
      <c r="C63" s="907">
        <v>172.73</v>
      </c>
      <c r="D63" s="531">
        <f>B63-C63</f>
        <v>-0.28999999999999204</v>
      </c>
      <c r="E63" s="532">
        <f>B63/C63</f>
        <v>0.99832107914085577</v>
      </c>
      <c r="F63" s="322">
        <v>181.63</v>
      </c>
      <c r="G63" s="908">
        <v>180.53</v>
      </c>
      <c r="H63" s="325">
        <f>F63-G63</f>
        <v>1.0999999999999943</v>
      </c>
      <c r="I63" s="290">
        <f>B63-F63</f>
        <v>-9.1899999999999977</v>
      </c>
      <c r="J63" s="326">
        <f>B63/F63</f>
        <v>0.94940263172383421</v>
      </c>
      <c r="K63" s="125">
        <v>170.13</v>
      </c>
      <c r="L63" s="468">
        <f t="shared" ref="L63:L85" si="14">B63-K63</f>
        <v>2.3100000000000023</v>
      </c>
      <c r="M63" s="469">
        <f t="shared" ref="M63:M85" si="15">B63/K63</f>
        <v>1.0135778522306471</v>
      </c>
      <c r="N63" s="119"/>
    </row>
    <row r="64" spans="1:14" ht="15" customHeight="1">
      <c r="A64" s="128" t="s">
        <v>18</v>
      </c>
      <c r="B64" s="129">
        <v>3.55</v>
      </c>
      <c r="C64" s="909">
        <v>3.47</v>
      </c>
      <c r="D64" s="452">
        <f t="shared" ref="D64:D85" si="16">B64-C64</f>
        <v>7.9999999999999627E-2</v>
      </c>
      <c r="E64" s="453">
        <f t="shared" ref="E64:E85" si="17">B64/C64</f>
        <v>1.0230547550432276</v>
      </c>
      <c r="F64" s="324">
        <v>3.93</v>
      </c>
      <c r="G64" s="910">
        <v>3.93</v>
      </c>
      <c r="H64" s="295">
        <f t="shared" ref="H64:H85" si="18">F64-G64</f>
        <v>0</v>
      </c>
      <c r="I64" s="291">
        <f t="shared" ref="I64:I85" si="19">B64-F64</f>
        <v>-0.38000000000000034</v>
      </c>
      <c r="J64" s="323">
        <f t="shared" ref="J64:J85" si="20">B64/F64</f>
        <v>0.90330788804071238</v>
      </c>
      <c r="K64" s="130">
        <v>3.44</v>
      </c>
      <c r="L64" s="468">
        <f t="shared" si="14"/>
        <v>0.10999999999999988</v>
      </c>
      <c r="M64" s="469">
        <f t="shared" si="15"/>
        <v>1.0319767441860466</v>
      </c>
      <c r="N64" s="119"/>
    </row>
    <row r="65" spans="1:14" ht="15" customHeight="1">
      <c r="A65" s="571" t="s">
        <v>19</v>
      </c>
      <c r="B65" s="438">
        <v>168.88</v>
      </c>
      <c r="C65" s="911">
        <v>169.26</v>
      </c>
      <c r="D65" s="455">
        <f t="shared" si="16"/>
        <v>-0.37999999999999545</v>
      </c>
      <c r="E65" s="456">
        <f t="shared" si="17"/>
        <v>0.99775493323880426</v>
      </c>
      <c r="F65" s="565">
        <v>177.7</v>
      </c>
      <c r="G65" s="912">
        <v>176.6</v>
      </c>
      <c r="H65" s="440">
        <f t="shared" si="18"/>
        <v>1.0999999999999943</v>
      </c>
      <c r="I65" s="439">
        <f t="shared" si="19"/>
        <v>-8.8199999999999932</v>
      </c>
      <c r="J65" s="441">
        <f t="shared" si="20"/>
        <v>0.95036578503095104</v>
      </c>
      <c r="K65" s="498">
        <v>166.69</v>
      </c>
      <c r="L65" s="470">
        <f t="shared" si="14"/>
        <v>2.1899999999999977</v>
      </c>
      <c r="M65" s="471">
        <f t="shared" si="15"/>
        <v>1.0131381606575078</v>
      </c>
      <c r="N65" s="119"/>
    </row>
    <row r="66" spans="1:14" ht="15" customHeight="1">
      <c r="A66" s="128" t="s">
        <v>20</v>
      </c>
      <c r="B66" s="129">
        <v>2.88</v>
      </c>
      <c r="C66" s="909">
        <v>2.88</v>
      </c>
      <c r="D66" s="452">
        <f t="shared" si="16"/>
        <v>0</v>
      </c>
      <c r="E66" s="453">
        <f t="shared" si="17"/>
        <v>1</v>
      </c>
      <c r="F66" s="324">
        <v>8.3000000000000007</v>
      </c>
      <c r="G66" s="910">
        <v>7.19</v>
      </c>
      <c r="H66" s="295">
        <f t="shared" si="18"/>
        <v>1.1100000000000003</v>
      </c>
      <c r="I66" s="291">
        <f t="shared" si="19"/>
        <v>-5.4200000000000008</v>
      </c>
      <c r="J66" s="323">
        <f t="shared" si="20"/>
        <v>0.34698795180722886</v>
      </c>
      <c r="K66" s="130">
        <v>4.7</v>
      </c>
      <c r="L66" s="468">
        <f t="shared" si="14"/>
        <v>-1.8200000000000003</v>
      </c>
      <c r="M66" s="469">
        <f t="shared" si="15"/>
        <v>0.61276595744680851</v>
      </c>
      <c r="N66" s="118"/>
    </row>
    <row r="67" spans="1:14" s="3" customFormat="1" ht="15" customHeight="1">
      <c r="A67" s="28" t="s">
        <v>21</v>
      </c>
      <c r="B67" s="115">
        <v>0.01</v>
      </c>
      <c r="C67" s="913">
        <v>0.01</v>
      </c>
      <c r="D67" s="458">
        <f t="shared" si="16"/>
        <v>0</v>
      </c>
      <c r="E67" s="459">
        <f t="shared" si="17"/>
        <v>1</v>
      </c>
      <c r="F67" s="327">
        <v>0.01</v>
      </c>
      <c r="G67" s="914">
        <v>0.01</v>
      </c>
      <c r="H67" s="224">
        <f t="shared" si="18"/>
        <v>0</v>
      </c>
      <c r="I67" s="292">
        <f t="shared" si="19"/>
        <v>0</v>
      </c>
      <c r="J67" s="328">
        <f t="shared" si="20"/>
        <v>1</v>
      </c>
      <c r="K67" s="121">
        <v>0</v>
      </c>
      <c r="L67" s="527">
        <f t="shared" si="14"/>
        <v>0.01</v>
      </c>
      <c r="M67" s="528" t="e">
        <f t="shared" si="15"/>
        <v>#DIV/0!</v>
      </c>
    </row>
    <row r="68" spans="1:14" s="3" customFormat="1" ht="15" customHeight="1">
      <c r="A68" s="28" t="s">
        <v>22</v>
      </c>
      <c r="B68" s="115">
        <v>0</v>
      </c>
      <c r="C68" s="913">
        <v>0</v>
      </c>
      <c r="D68" s="458">
        <f t="shared" si="16"/>
        <v>0</v>
      </c>
      <c r="E68" s="459" t="e">
        <f t="shared" si="17"/>
        <v>#DIV/0!</v>
      </c>
      <c r="F68" s="327">
        <v>0</v>
      </c>
      <c r="G68" s="914">
        <v>0</v>
      </c>
      <c r="H68" s="224">
        <f t="shared" si="18"/>
        <v>0</v>
      </c>
      <c r="I68" s="292">
        <f t="shared" si="19"/>
        <v>0</v>
      </c>
      <c r="J68" s="328" t="e">
        <f t="shared" si="20"/>
        <v>#DIV/0!</v>
      </c>
      <c r="K68" s="121">
        <v>0</v>
      </c>
      <c r="L68" s="527">
        <f t="shared" si="14"/>
        <v>0</v>
      </c>
      <c r="M68" s="528" t="e">
        <f t="shared" si="15"/>
        <v>#DIV/0!</v>
      </c>
    </row>
    <row r="69" spans="1:14" s="3" customFormat="1" ht="15" customHeight="1">
      <c r="A69" s="28" t="s">
        <v>25</v>
      </c>
      <c r="B69" s="115">
        <v>1.05</v>
      </c>
      <c r="C69" s="913">
        <v>1.05</v>
      </c>
      <c r="D69" s="458">
        <f t="shared" si="16"/>
        <v>0</v>
      </c>
      <c r="E69" s="459">
        <f t="shared" si="17"/>
        <v>1</v>
      </c>
      <c r="F69" s="327">
        <v>3.55</v>
      </c>
      <c r="G69" s="914">
        <v>2.81</v>
      </c>
      <c r="H69" s="224">
        <f t="shared" si="18"/>
        <v>0.73999999999999977</v>
      </c>
      <c r="I69" s="292">
        <f t="shared" si="19"/>
        <v>-2.5</v>
      </c>
      <c r="J69" s="328">
        <f t="shared" si="20"/>
        <v>0.29577464788732399</v>
      </c>
      <c r="K69" s="121">
        <v>0.82</v>
      </c>
      <c r="L69" s="527">
        <f t="shared" si="14"/>
        <v>0.23000000000000009</v>
      </c>
      <c r="M69" s="528">
        <f t="shared" si="15"/>
        <v>1.2804878048780488</v>
      </c>
    </row>
    <row r="70" spans="1:14" s="3" customFormat="1" ht="15" customHeight="1">
      <c r="A70" s="572" t="s">
        <v>23</v>
      </c>
      <c r="B70" s="97">
        <v>1.0900000000000001</v>
      </c>
      <c r="C70" s="915">
        <v>1.0900000000000001</v>
      </c>
      <c r="D70" s="461">
        <f t="shared" si="16"/>
        <v>0</v>
      </c>
      <c r="E70" s="462">
        <f t="shared" si="17"/>
        <v>1</v>
      </c>
      <c r="F70" s="331">
        <v>1.55</v>
      </c>
      <c r="G70" s="916">
        <v>1.18</v>
      </c>
      <c r="H70" s="228">
        <f t="shared" si="18"/>
        <v>0.37000000000000011</v>
      </c>
      <c r="I70" s="293">
        <f t="shared" si="19"/>
        <v>-0.45999999999999996</v>
      </c>
      <c r="J70" s="332">
        <f t="shared" si="20"/>
        <v>0.70322580645161292</v>
      </c>
      <c r="K70" s="122">
        <v>1.71</v>
      </c>
      <c r="L70" s="289">
        <f t="shared" si="14"/>
        <v>-0.61999999999999988</v>
      </c>
      <c r="M70" s="529">
        <f t="shared" si="15"/>
        <v>0.63742690058479534</v>
      </c>
    </row>
    <row r="71" spans="1:14" ht="15" customHeight="1">
      <c r="A71" s="128" t="s">
        <v>24</v>
      </c>
      <c r="B71" s="129">
        <v>123.08</v>
      </c>
      <c r="C71" s="909">
        <v>123.81</v>
      </c>
      <c r="D71" s="452">
        <f t="shared" si="16"/>
        <v>-0.73000000000000398</v>
      </c>
      <c r="E71" s="453">
        <f t="shared" si="17"/>
        <v>0.99410386883127366</v>
      </c>
      <c r="F71" s="324">
        <v>124.06</v>
      </c>
      <c r="G71" s="910">
        <v>124.07</v>
      </c>
      <c r="H71" s="295">
        <f t="shared" si="18"/>
        <v>-9.9999999999909051E-3</v>
      </c>
      <c r="I71" s="291">
        <f t="shared" si="19"/>
        <v>-0.98000000000000398</v>
      </c>
      <c r="J71" s="323">
        <f t="shared" si="20"/>
        <v>0.99210059648557147</v>
      </c>
      <c r="K71" s="130">
        <v>109.97</v>
      </c>
      <c r="L71" s="468">
        <f t="shared" si="14"/>
        <v>13.11</v>
      </c>
      <c r="M71" s="469">
        <f t="shared" si="15"/>
        <v>1.1192143311812313</v>
      </c>
      <c r="N71" s="118"/>
    </row>
    <row r="72" spans="1:14" s="3" customFormat="1" ht="15" customHeight="1">
      <c r="A72" s="555" t="s">
        <v>55</v>
      </c>
      <c r="B72" s="115">
        <v>13.66</v>
      </c>
      <c r="C72" s="913">
        <v>13.68</v>
      </c>
      <c r="D72" s="458">
        <f t="shared" si="16"/>
        <v>-1.9999999999999574E-2</v>
      </c>
      <c r="E72" s="459">
        <f t="shared" si="17"/>
        <v>0.9985380116959065</v>
      </c>
      <c r="F72" s="327">
        <v>14.24</v>
      </c>
      <c r="G72" s="914">
        <v>14.24</v>
      </c>
      <c r="H72" s="224">
        <f t="shared" si="18"/>
        <v>0</v>
      </c>
      <c r="I72" s="292">
        <f t="shared" si="19"/>
        <v>-0.58000000000000007</v>
      </c>
      <c r="J72" s="328">
        <f t="shared" si="20"/>
        <v>0.9592696629213483</v>
      </c>
      <c r="K72" s="121">
        <v>9.24</v>
      </c>
      <c r="L72" s="527">
        <f t="shared" si="14"/>
        <v>4.42</v>
      </c>
      <c r="M72" s="528">
        <f t="shared" si="15"/>
        <v>1.4783549783549783</v>
      </c>
    </row>
    <row r="73" spans="1:14" s="3" customFormat="1" ht="15" customHeight="1">
      <c r="A73" s="555" t="s">
        <v>36</v>
      </c>
      <c r="B73" s="115">
        <v>16.87</v>
      </c>
      <c r="C73" s="913">
        <v>16.87</v>
      </c>
      <c r="D73" s="458">
        <f t="shared" si="16"/>
        <v>0</v>
      </c>
      <c r="E73" s="459">
        <f t="shared" si="17"/>
        <v>1</v>
      </c>
      <c r="F73" s="327">
        <v>17.059999999999999</v>
      </c>
      <c r="G73" s="914">
        <v>17.059999999999999</v>
      </c>
      <c r="H73" s="224">
        <f t="shared" si="18"/>
        <v>0</v>
      </c>
      <c r="I73" s="292">
        <f t="shared" si="19"/>
        <v>-0.18999999999999773</v>
      </c>
      <c r="J73" s="328">
        <f t="shared" si="20"/>
        <v>0.98886283704572109</v>
      </c>
      <c r="K73" s="121">
        <v>16.73</v>
      </c>
      <c r="L73" s="527">
        <f t="shared" si="14"/>
        <v>0.14000000000000057</v>
      </c>
      <c r="M73" s="528">
        <f t="shared" si="15"/>
        <v>1.0083682008368202</v>
      </c>
    </row>
    <row r="74" spans="1:14" s="3" customFormat="1" ht="15" customHeight="1">
      <c r="A74" s="28" t="s">
        <v>37</v>
      </c>
      <c r="B74" s="115">
        <v>14.78</v>
      </c>
      <c r="C74" s="913">
        <v>14.78</v>
      </c>
      <c r="D74" s="458">
        <f t="shared" si="16"/>
        <v>0</v>
      </c>
      <c r="E74" s="459">
        <f t="shared" si="17"/>
        <v>1</v>
      </c>
      <c r="F74" s="327">
        <v>14.95</v>
      </c>
      <c r="G74" s="914">
        <v>14.95</v>
      </c>
      <c r="H74" s="224">
        <f t="shared" si="18"/>
        <v>0</v>
      </c>
      <c r="I74" s="292">
        <f t="shared" si="19"/>
        <v>-0.16999999999999993</v>
      </c>
      <c r="J74" s="328">
        <f t="shared" si="20"/>
        <v>0.98862876254180598</v>
      </c>
      <c r="K74" s="121">
        <v>11.62</v>
      </c>
      <c r="L74" s="527">
        <f t="shared" si="14"/>
        <v>3.16</v>
      </c>
      <c r="M74" s="528">
        <f t="shared" si="15"/>
        <v>1.2719449225473323</v>
      </c>
    </row>
    <row r="75" spans="1:14" s="3" customFormat="1" ht="15" customHeight="1">
      <c r="A75" s="28" t="s">
        <v>38</v>
      </c>
      <c r="B75" s="115">
        <v>35.17</v>
      </c>
      <c r="C75" s="913">
        <v>35.17</v>
      </c>
      <c r="D75" s="458">
        <f t="shared" si="16"/>
        <v>0</v>
      </c>
      <c r="E75" s="459">
        <f t="shared" si="17"/>
        <v>1</v>
      </c>
      <c r="F75" s="327">
        <v>32.840000000000003</v>
      </c>
      <c r="G75" s="914">
        <v>32.840000000000003</v>
      </c>
      <c r="H75" s="224">
        <f t="shared" si="18"/>
        <v>0</v>
      </c>
      <c r="I75" s="292">
        <f t="shared" si="19"/>
        <v>2.3299999999999983</v>
      </c>
      <c r="J75" s="328">
        <f t="shared" si="20"/>
        <v>1.0709500609013398</v>
      </c>
      <c r="K75" s="121">
        <v>34.07</v>
      </c>
      <c r="L75" s="527">
        <f t="shared" si="14"/>
        <v>1.1000000000000014</v>
      </c>
      <c r="M75" s="528">
        <f t="shared" si="15"/>
        <v>1.0322864690343412</v>
      </c>
    </row>
    <row r="76" spans="1:14" s="3" customFormat="1" ht="15" customHeight="1">
      <c r="A76" s="28" t="s">
        <v>39</v>
      </c>
      <c r="B76" s="115">
        <v>14.21</v>
      </c>
      <c r="C76" s="913">
        <v>14.21</v>
      </c>
      <c r="D76" s="458">
        <f t="shared" si="16"/>
        <v>0</v>
      </c>
      <c r="E76" s="459">
        <f t="shared" si="17"/>
        <v>1</v>
      </c>
      <c r="F76" s="327">
        <v>14.79</v>
      </c>
      <c r="G76" s="914">
        <v>14.79</v>
      </c>
      <c r="H76" s="224">
        <f t="shared" si="18"/>
        <v>0</v>
      </c>
      <c r="I76" s="292">
        <f t="shared" si="19"/>
        <v>-0.57999999999999829</v>
      </c>
      <c r="J76" s="328">
        <f t="shared" si="20"/>
        <v>0.96078431372549034</v>
      </c>
      <c r="K76" s="121">
        <v>11.26</v>
      </c>
      <c r="L76" s="527">
        <f t="shared" si="14"/>
        <v>2.9500000000000011</v>
      </c>
      <c r="M76" s="528">
        <f t="shared" si="15"/>
        <v>1.2619893428063944</v>
      </c>
    </row>
    <row r="77" spans="1:14" s="114" customFormat="1" ht="15" customHeight="1">
      <c r="A77" s="28" t="s">
        <v>30</v>
      </c>
      <c r="B77" s="115">
        <v>13.82</v>
      </c>
      <c r="C77" s="913">
        <v>14.52</v>
      </c>
      <c r="D77" s="458">
        <f t="shared" si="16"/>
        <v>-0.69999999999999929</v>
      </c>
      <c r="E77" s="459">
        <f t="shared" si="17"/>
        <v>0.95179063360881544</v>
      </c>
      <c r="F77" s="327">
        <v>15.2</v>
      </c>
      <c r="G77" s="914">
        <v>15.2</v>
      </c>
      <c r="H77" s="224">
        <f t="shared" si="18"/>
        <v>0</v>
      </c>
      <c r="I77" s="292">
        <f t="shared" si="19"/>
        <v>-1.379999999999999</v>
      </c>
      <c r="J77" s="328">
        <f t="shared" si="20"/>
        <v>0.90921052631578958</v>
      </c>
      <c r="K77" s="121">
        <v>12.87</v>
      </c>
      <c r="L77" s="527">
        <f t="shared" si="14"/>
        <v>0.95000000000000107</v>
      </c>
      <c r="M77" s="528">
        <f t="shared" si="15"/>
        <v>1.0738150738150738</v>
      </c>
    </row>
    <row r="78" spans="1:14" s="114" customFormat="1" ht="15" customHeight="1">
      <c r="A78" s="572" t="s">
        <v>40</v>
      </c>
      <c r="B78" s="97">
        <v>9.89</v>
      </c>
      <c r="C78" s="915">
        <v>9.89</v>
      </c>
      <c r="D78" s="461">
        <f t="shared" si="16"/>
        <v>0</v>
      </c>
      <c r="E78" s="462">
        <f t="shared" si="17"/>
        <v>1</v>
      </c>
      <c r="F78" s="331">
        <v>10.19</v>
      </c>
      <c r="G78" s="916">
        <v>10.19</v>
      </c>
      <c r="H78" s="228">
        <f t="shared" si="18"/>
        <v>0</v>
      </c>
      <c r="I78" s="293">
        <f t="shared" si="19"/>
        <v>-0.29999999999999893</v>
      </c>
      <c r="J78" s="332">
        <f t="shared" si="20"/>
        <v>0.97055937193326802</v>
      </c>
      <c r="K78" s="122">
        <v>10.25</v>
      </c>
      <c r="L78" s="289">
        <f t="shared" si="14"/>
        <v>-0.35999999999999943</v>
      </c>
      <c r="M78" s="529">
        <f t="shared" si="15"/>
        <v>0.96487804878048788</v>
      </c>
    </row>
    <row r="79" spans="1:14" ht="15" customHeight="1">
      <c r="A79" s="128" t="s">
        <v>26</v>
      </c>
      <c r="B79" s="129">
        <v>13.2</v>
      </c>
      <c r="C79" s="909">
        <v>13.2</v>
      </c>
      <c r="D79" s="452">
        <f t="shared" si="16"/>
        <v>0</v>
      </c>
      <c r="E79" s="453">
        <f t="shared" si="17"/>
        <v>1</v>
      </c>
      <c r="F79" s="324">
        <v>17.5</v>
      </c>
      <c r="G79" s="910">
        <v>17.5</v>
      </c>
      <c r="H79" s="295">
        <f t="shared" si="18"/>
        <v>0</v>
      </c>
      <c r="I79" s="291">
        <f t="shared" si="19"/>
        <v>-4.3000000000000007</v>
      </c>
      <c r="J79" s="323">
        <f t="shared" si="20"/>
        <v>0.75428571428571423</v>
      </c>
      <c r="K79" s="130">
        <v>25.7</v>
      </c>
      <c r="L79" s="468">
        <f t="shared" si="14"/>
        <v>-12.5</v>
      </c>
      <c r="M79" s="469">
        <f t="shared" si="15"/>
        <v>0.51361867704280151</v>
      </c>
      <c r="N79" s="118"/>
    </row>
    <row r="80" spans="1:14" s="711" customFormat="1" ht="15" customHeight="1">
      <c r="A80" s="774" t="s">
        <v>106</v>
      </c>
      <c r="B80" s="759">
        <f>B63-B79</f>
        <v>159.24</v>
      </c>
      <c r="C80" s="922">
        <v>159.53</v>
      </c>
      <c r="D80" s="761">
        <f t="shared" si="16"/>
        <v>-0.28999999999999204</v>
      </c>
      <c r="E80" s="746">
        <f t="shared" si="17"/>
        <v>0.99818216009527994</v>
      </c>
      <c r="F80" s="762">
        <f>F63-F79</f>
        <v>164.13</v>
      </c>
      <c r="G80" s="923">
        <v>163.03</v>
      </c>
      <c r="H80" s="764">
        <f t="shared" si="18"/>
        <v>1.0999999999999943</v>
      </c>
      <c r="I80" s="763">
        <f t="shared" si="19"/>
        <v>-4.8899999999999864</v>
      </c>
      <c r="J80" s="748">
        <f t="shared" si="20"/>
        <v>0.97020654359349301</v>
      </c>
      <c r="K80" s="775">
        <f>K63-K79</f>
        <v>144.43</v>
      </c>
      <c r="L80" s="765">
        <f t="shared" si="14"/>
        <v>14.810000000000002</v>
      </c>
      <c r="M80" s="750">
        <f t="shared" si="15"/>
        <v>1.1025410233331026</v>
      </c>
    </row>
    <row r="81" spans="1:14" s="743" customFormat="1" ht="15" customHeight="1">
      <c r="A81" s="776" t="s">
        <v>107</v>
      </c>
      <c r="B81" s="745">
        <f>B79/B63</f>
        <v>7.6548364648573411E-2</v>
      </c>
      <c r="C81" s="924">
        <v>7.6419846002431541E-2</v>
      </c>
      <c r="D81" s="746">
        <f t="shared" si="16"/>
        <v>1.2851864614187025E-4</v>
      </c>
      <c r="E81" s="746">
        <f t="shared" si="17"/>
        <v>1.0016817443748549</v>
      </c>
      <c r="F81" s="767">
        <f>F79/F63</f>
        <v>9.6349721962230905E-2</v>
      </c>
      <c r="G81" s="925">
        <v>9.6936797208220238E-2</v>
      </c>
      <c r="H81" s="748">
        <f t="shared" si="18"/>
        <v>-5.8707524598933247E-4</v>
      </c>
      <c r="I81" s="747">
        <f t="shared" si="19"/>
        <v>-1.9801357313657494E-2</v>
      </c>
      <c r="J81" s="748">
        <f t="shared" si="20"/>
        <v>0.79448454120687939</v>
      </c>
      <c r="K81" s="777">
        <f>K79/K63</f>
        <v>0.15106095338858519</v>
      </c>
      <c r="L81" s="749">
        <f t="shared" si="14"/>
        <v>-7.4512588740011779E-2</v>
      </c>
      <c r="M81" s="750">
        <f t="shared" si="15"/>
        <v>0.50673825983119825</v>
      </c>
    </row>
    <row r="82" spans="1:14" s="118" customFormat="1" ht="15" customHeight="1">
      <c r="A82" s="128" t="s">
        <v>32</v>
      </c>
      <c r="B82" s="129">
        <v>0.66</v>
      </c>
      <c r="C82" s="909">
        <v>0.66</v>
      </c>
      <c r="D82" s="452">
        <f t="shared" si="16"/>
        <v>0</v>
      </c>
      <c r="E82" s="453">
        <f t="shared" si="17"/>
        <v>1</v>
      </c>
      <c r="F82" s="324">
        <v>0.53</v>
      </c>
      <c r="G82" s="910">
        <v>0.53</v>
      </c>
      <c r="H82" s="295">
        <f t="shared" si="18"/>
        <v>0</v>
      </c>
      <c r="I82" s="291">
        <f t="shared" si="19"/>
        <v>0.13</v>
      </c>
      <c r="J82" s="323">
        <f t="shared" si="20"/>
        <v>1.2452830188679245</v>
      </c>
      <c r="K82" s="130">
        <v>0.82</v>
      </c>
      <c r="L82" s="468">
        <f t="shared" si="14"/>
        <v>-0.15999999999999992</v>
      </c>
      <c r="M82" s="469">
        <f t="shared" si="15"/>
        <v>0.80487804878048785</v>
      </c>
    </row>
    <row r="83" spans="1:14" s="3" customFormat="1" ht="15" customHeight="1">
      <c r="A83" s="28" t="s">
        <v>33</v>
      </c>
      <c r="B83" s="115">
        <v>0.11</v>
      </c>
      <c r="C83" s="913">
        <v>0.11</v>
      </c>
      <c r="D83" s="458">
        <f t="shared" si="16"/>
        <v>0</v>
      </c>
      <c r="E83" s="459">
        <f t="shared" si="17"/>
        <v>1</v>
      </c>
      <c r="F83" s="327">
        <v>0.11</v>
      </c>
      <c r="G83" s="914">
        <v>0.11</v>
      </c>
      <c r="H83" s="224">
        <f t="shared" si="18"/>
        <v>0</v>
      </c>
      <c r="I83" s="292">
        <f t="shared" si="19"/>
        <v>0</v>
      </c>
      <c r="J83" s="328">
        <f t="shared" si="20"/>
        <v>1</v>
      </c>
      <c r="K83" s="121">
        <v>0.09</v>
      </c>
      <c r="L83" s="527">
        <f t="shared" si="14"/>
        <v>2.0000000000000004E-2</v>
      </c>
      <c r="M83" s="528">
        <f t="shared" si="15"/>
        <v>1.2222222222222223</v>
      </c>
    </row>
    <row r="84" spans="1:14" s="114" customFormat="1" ht="15" customHeight="1">
      <c r="A84" s="28" t="s">
        <v>35</v>
      </c>
      <c r="B84" s="115">
        <v>0.06</v>
      </c>
      <c r="C84" s="913">
        <v>0.06</v>
      </c>
      <c r="D84" s="458">
        <f t="shared" si="16"/>
        <v>0</v>
      </c>
      <c r="E84" s="459">
        <f t="shared" si="17"/>
        <v>1</v>
      </c>
      <c r="F84" s="327">
        <v>0.05</v>
      </c>
      <c r="G84" s="914">
        <v>0.05</v>
      </c>
      <c r="H84" s="224">
        <f t="shared" si="18"/>
        <v>0</v>
      </c>
      <c r="I84" s="292">
        <f t="shared" si="19"/>
        <v>9.999999999999995E-3</v>
      </c>
      <c r="J84" s="328">
        <f t="shared" si="20"/>
        <v>1.2</v>
      </c>
      <c r="K84" s="121">
        <v>0.03</v>
      </c>
      <c r="L84" s="527">
        <f t="shared" si="14"/>
        <v>0.03</v>
      </c>
      <c r="M84" s="528">
        <f t="shared" si="15"/>
        <v>2</v>
      </c>
    </row>
    <row r="85" spans="1:14" s="706" customFormat="1" ht="15" customHeight="1">
      <c r="A85" s="751" t="s">
        <v>102</v>
      </c>
      <c r="B85" s="768">
        <f>B82-B83-B84</f>
        <v>0.49000000000000005</v>
      </c>
      <c r="C85" s="769">
        <v>0.49000000000000005</v>
      </c>
      <c r="D85" s="770">
        <f t="shared" si="16"/>
        <v>0</v>
      </c>
      <c r="E85" s="753">
        <f t="shared" si="17"/>
        <v>1</v>
      </c>
      <c r="F85" s="768">
        <f>F82-F83-F84</f>
        <v>0.37000000000000005</v>
      </c>
      <c r="G85" s="771">
        <v>0.37000000000000005</v>
      </c>
      <c r="H85" s="772">
        <f t="shared" si="18"/>
        <v>0</v>
      </c>
      <c r="I85" s="771">
        <f t="shared" si="19"/>
        <v>0.12</v>
      </c>
      <c r="J85" s="755">
        <f t="shared" si="20"/>
        <v>1.3243243243243243</v>
      </c>
      <c r="K85" s="768">
        <f>K82-K83-K84</f>
        <v>0.7</v>
      </c>
      <c r="L85" s="773">
        <f t="shared" si="14"/>
        <v>-0.20999999999999991</v>
      </c>
      <c r="M85" s="758">
        <f t="shared" si="15"/>
        <v>0.70000000000000007</v>
      </c>
    </row>
    <row r="86" spans="1:14">
      <c r="J86"/>
    </row>
    <row r="87" spans="1:14" ht="15.75">
      <c r="A87" s="567" t="s">
        <v>503</v>
      </c>
      <c r="J87"/>
    </row>
    <row r="88" spans="1:14">
      <c r="A88" s="568"/>
      <c r="B88" s="21"/>
      <c r="C88" s="21"/>
      <c r="D88" s="21"/>
      <c r="E88" s="21"/>
      <c r="F88" s="21"/>
      <c r="G88" s="21"/>
      <c r="H88" s="21"/>
      <c r="I88" s="21"/>
      <c r="J88" s="21"/>
      <c r="K88" s="145"/>
      <c r="L88" s="21"/>
      <c r="M88" s="21"/>
    </row>
    <row r="89" spans="1:14" s="221" customFormat="1" ht="60">
      <c r="A89" s="569" t="s">
        <v>44</v>
      </c>
      <c r="B89" s="375" t="s">
        <v>518</v>
      </c>
      <c r="C89" s="446" t="s">
        <v>537</v>
      </c>
      <c r="D89" s="447" t="s">
        <v>475</v>
      </c>
      <c r="E89" s="448" t="s">
        <v>476</v>
      </c>
      <c r="F89" s="375" t="s">
        <v>519</v>
      </c>
      <c r="G89" s="136" t="s">
        <v>538</v>
      </c>
      <c r="H89" s="294" t="s">
        <v>539</v>
      </c>
      <c r="I89" s="443" t="s">
        <v>359</v>
      </c>
      <c r="J89" s="137" t="s">
        <v>360</v>
      </c>
      <c r="K89" s="380" t="s">
        <v>317</v>
      </c>
      <c r="L89" s="463" t="s">
        <v>318</v>
      </c>
      <c r="M89" s="475" t="s">
        <v>319</v>
      </c>
    </row>
    <row r="90" spans="1:14">
      <c r="A90" s="570"/>
      <c r="B90" s="376" t="s">
        <v>16</v>
      </c>
      <c r="C90" s="20" t="s">
        <v>16</v>
      </c>
      <c r="D90" s="449" t="s">
        <v>16</v>
      </c>
      <c r="E90" s="450" t="s">
        <v>1</v>
      </c>
      <c r="F90" s="376" t="s">
        <v>16</v>
      </c>
      <c r="G90" s="27" t="s">
        <v>16</v>
      </c>
      <c r="H90" s="6" t="s">
        <v>16</v>
      </c>
      <c r="I90" s="27" t="s">
        <v>16</v>
      </c>
      <c r="J90" s="6" t="s">
        <v>1</v>
      </c>
      <c r="K90" s="381" t="s">
        <v>16</v>
      </c>
      <c r="L90" s="16" t="s">
        <v>16</v>
      </c>
      <c r="M90" s="476" t="s">
        <v>1</v>
      </c>
    </row>
    <row r="91" spans="1:14" ht="15" customHeight="1">
      <c r="A91" s="128" t="s">
        <v>17</v>
      </c>
      <c r="B91" s="124">
        <v>791.79</v>
      </c>
      <c r="C91" s="907">
        <v>792.62</v>
      </c>
      <c r="D91" s="531">
        <f>B91-C91</f>
        <v>-0.83000000000004093</v>
      </c>
      <c r="E91" s="532">
        <f>B91/C91</f>
        <v>0.99895283994852513</v>
      </c>
      <c r="F91" s="322">
        <v>764.16</v>
      </c>
      <c r="G91" s="908">
        <v>762.87</v>
      </c>
      <c r="H91" s="325">
        <f>F91-G91</f>
        <v>1.2899999999999636</v>
      </c>
      <c r="I91" s="290">
        <f>B91-F91</f>
        <v>27.629999999999995</v>
      </c>
      <c r="J91" s="326">
        <f>B91/F91</f>
        <v>1.036157349246231</v>
      </c>
      <c r="K91" s="125">
        <v>751.88</v>
      </c>
      <c r="L91" s="468">
        <f t="shared" ref="L91:L113" si="21">B91-K91</f>
        <v>39.909999999999968</v>
      </c>
      <c r="M91" s="469">
        <f t="shared" ref="M91:M113" si="22">B91/K91</f>
        <v>1.0530802787678883</v>
      </c>
      <c r="N91" s="119"/>
    </row>
    <row r="92" spans="1:14" ht="15" customHeight="1">
      <c r="A92" s="128" t="s">
        <v>18</v>
      </c>
      <c r="B92" s="129">
        <v>147.9</v>
      </c>
      <c r="C92" s="909">
        <v>148.88999999999999</v>
      </c>
      <c r="D92" s="452">
        <f t="shared" ref="D92:D113" si="23">B92-C92</f>
        <v>-0.98999999999998067</v>
      </c>
      <c r="E92" s="453">
        <f t="shared" ref="E92:E113" si="24">B92/C92</f>
        <v>0.99335079588958308</v>
      </c>
      <c r="F92" s="324">
        <v>135.88999999999999</v>
      </c>
      <c r="G92" s="910">
        <v>135.85</v>
      </c>
      <c r="H92" s="295">
        <f t="shared" ref="H92:H113" si="25">F92-G92</f>
        <v>3.9999999999992042E-2</v>
      </c>
      <c r="I92" s="291">
        <f t="shared" ref="I92:I113" si="26">B92-F92</f>
        <v>12.010000000000019</v>
      </c>
      <c r="J92" s="323">
        <f t="shared" ref="J92:J113" si="27">B92/F92</f>
        <v>1.0883803076017369</v>
      </c>
      <c r="K92" s="130">
        <v>138.62</v>
      </c>
      <c r="L92" s="468">
        <f t="shared" si="21"/>
        <v>9.2800000000000011</v>
      </c>
      <c r="M92" s="469">
        <f t="shared" si="22"/>
        <v>1.0669456066945606</v>
      </c>
      <c r="N92" s="119"/>
    </row>
    <row r="93" spans="1:14" ht="15" customHeight="1">
      <c r="A93" s="571" t="s">
        <v>19</v>
      </c>
      <c r="B93" s="438">
        <v>643.9</v>
      </c>
      <c r="C93" s="911">
        <v>643.73</v>
      </c>
      <c r="D93" s="455">
        <f t="shared" si="23"/>
        <v>0.16999999999995907</v>
      </c>
      <c r="E93" s="456">
        <f t="shared" si="24"/>
        <v>1.0002640858745124</v>
      </c>
      <c r="F93" s="565">
        <v>628.28</v>
      </c>
      <c r="G93" s="912">
        <v>627.02</v>
      </c>
      <c r="H93" s="440">
        <f t="shared" si="25"/>
        <v>1.2599999999999909</v>
      </c>
      <c r="I93" s="439">
        <f t="shared" si="26"/>
        <v>15.620000000000005</v>
      </c>
      <c r="J93" s="441">
        <f t="shared" si="27"/>
        <v>1.0248615267078374</v>
      </c>
      <c r="K93" s="498">
        <v>612.96</v>
      </c>
      <c r="L93" s="470">
        <f t="shared" si="21"/>
        <v>30.939999999999941</v>
      </c>
      <c r="M93" s="471">
        <f t="shared" si="22"/>
        <v>1.0504763769250847</v>
      </c>
      <c r="N93" s="119"/>
    </row>
    <row r="94" spans="1:14" ht="15" customHeight="1">
      <c r="A94" s="128" t="s">
        <v>20</v>
      </c>
      <c r="B94" s="129">
        <v>86.58</v>
      </c>
      <c r="C94" s="909">
        <v>86.07</v>
      </c>
      <c r="D94" s="452">
        <f t="shared" si="23"/>
        <v>0.51000000000000512</v>
      </c>
      <c r="E94" s="453">
        <f t="shared" si="24"/>
        <v>1.005925409550366</v>
      </c>
      <c r="F94" s="324">
        <v>83.43</v>
      </c>
      <c r="G94" s="910">
        <v>82.19</v>
      </c>
      <c r="H94" s="295">
        <f t="shared" si="25"/>
        <v>1.2400000000000091</v>
      </c>
      <c r="I94" s="291">
        <f t="shared" si="26"/>
        <v>3.1499999999999915</v>
      </c>
      <c r="J94" s="323">
        <f t="shared" si="27"/>
        <v>1.0377562028047465</v>
      </c>
      <c r="K94" s="130">
        <v>82.7</v>
      </c>
      <c r="L94" s="468">
        <f t="shared" si="21"/>
        <v>3.8799999999999955</v>
      </c>
      <c r="M94" s="469">
        <f t="shared" si="22"/>
        <v>1.0469165659008464</v>
      </c>
      <c r="N94" s="118"/>
    </row>
    <row r="95" spans="1:14" s="3" customFormat="1" ht="15" customHeight="1">
      <c r="A95" s="28" t="s">
        <v>21</v>
      </c>
      <c r="B95" s="115">
        <v>9.9700000000000006</v>
      </c>
      <c r="C95" s="913">
        <v>9.9700000000000006</v>
      </c>
      <c r="D95" s="458">
        <f t="shared" si="23"/>
        <v>0</v>
      </c>
      <c r="E95" s="459">
        <f t="shared" si="24"/>
        <v>1</v>
      </c>
      <c r="F95" s="327">
        <v>9.2100000000000009</v>
      </c>
      <c r="G95" s="914">
        <v>9.36</v>
      </c>
      <c r="H95" s="224">
        <f t="shared" si="25"/>
        <v>-0.14999999999999858</v>
      </c>
      <c r="I95" s="292">
        <f t="shared" si="26"/>
        <v>0.75999999999999979</v>
      </c>
      <c r="J95" s="328">
        <f t="shared" si="27"/>
        <v>1.0825190010857764</v>
      </c>
      <c r="K95" s="121">
        <v>9.07</v>
      </c>
      <c r="L95" s="527">
        <f t="shared" si="21"/>
        <v>0.90000000000000036</v>
      </c>
      <c r="M95" s="528">
        <f t="shared" si="22"/>
        <v>1.0992282249173098</v>
      </c>
    </row>
    <row r="96" spans="1:14" s="3" customFormat="1" ht="15" customHeight="1">
      <c r="A96" s="28" t="s">
        <v>22</v>
      </c>
      <c r="B96" s="115">
        <v>4.3899999999999997</v>
      </c>
      <c r="C96" s="913">
        <v>4.3899999999999997</v>
      </c>
      <c r="D96" s="458">
        <f t="shared" si="23"/>
        <v>0</v>
      </c>
      <c r="E96" s="459">
        <f t="shared" si="24"/>
        <v>1</v>
      </c>
      <c r="F96" s="327">
        <v>4.1900000000000004</v>
      </c>
      <c r="G96" s="914">
        <v>4.1900000000000004</v>
      </c>
      <c r="H96" s="224">
        <f t="shared" si="25"/>
        <v>0</v>
      </c>
      <c r="I96" s="292">
        <f t="shared" si="26"/>
        <v>0.19999999999999929</v>
      </c>
      <c r="J96" s="328">
        <f t="shared" si="27"/>
        <v>1.0477326968973746</v>
      </c>
      <c r="K96" s="121">
        <v>3.26</v>
      </c>
      <c r="L96" s="527">
        <f t="shared" si="21"/>
        <v>1.1299999999999999</v>
      </c>
      <c r="M96" s="528">
        <f t="shared" si="22"/>
        <v>1.3466257668711656</v>
      </c>
    </row>
    <row r="97" spans="1:14" s="3" customFormat="1" ht="15" customHeight="1">
      <c r="A97" s="28" t="s">
        <v>25</v>
      </c>
      <c r="B97" s="115">
        <v>51.57</v>
      </c>
      <c r="C97" s="913">
        <v>51.07</v>
      </c>
      <c r="D97" s="458">
        <f t="shared" si="23"/>
        <v>0.5</v>
      </c>
      <c r="E97" s="459">
        <f t="shared" si="24"/>
        <v>1.0097904836498923</v>
      </c>
      <c r="F97" s="327">
        <v>50.34</v>
      </c>
      <c r="G97" s="914">
        <v>48.64</v>
      </c>
      <c r="H97" s="224">
        <f t="shared" si="25"/>
        <v>1.7000000000000028</v>
      </c>
      <c r="I97" s="292">
        <f t="shared" si="26"/>
        <v>1.2299999999999969</v>
      </c>
      <c r="J97" s="328">
        <f t="shared" si="27"/>
        <v>1.0244338498212158</v>
      </c>
      <c r="K97" s="121">
        <v>50.25</v>
      </c>
      <c r="L97" s="527">
        <f t="shared" si="21"/>
        <v>1.3200000000000003</v>
      </c>
      <c r="M97" s="528">
        <f t="shared" si="22"/>
        <v>1.0262686567164179</v>
      </c>
    </row>
    <row r="98" spans="1:14" s="3" customFormat="1" ht="15" customHeight="1">
      <c r="A98" s="572" t="s">
        <v>23</v>
      </c>
      <c r="B98" s="97">
        <v>14.94</v>
      </c>
      <c r="C98" s="915">
        <v>14.94</v>
      </c>
      <c r="D98" s="461">
        <f t="shared" si="23"/>
        <v>0</v>
      </c>
      <c r="E98" s="462">
        <f t="shared" si="24"/>
        <v>1</v>
      </c>
      <c r="F98" s="331">
        <v>13.91</v>
      </c>
      <c r="G98" s="916">
        <v>14.22</v>
      </c>
      <c r="H98" s="228">
        <f t="shared" si="25"/>
        <v>-0.3100000000000005</v>
      </c>
      <c r="I98" s="293">
        <f t="shared" si="26"/>
        <v>1.0299999999999994</v>
      </c>
      <c r="J98" s="332">
        <f t="shared" si="27"/>
        <v>1.0740474478792235</v>
      </c>
      <c r="K98" s="122">
        <v>13.87</v>
      </c>
      <c r="L98" s="289">
        <f t="shared" si="21"/>
        <v>1.0700000000000003</v>
      </c>
      <c r="M98" s="529">
        <f t="shared" si="22"/>
        <v>1.0771449170872387</v>
      </c>
    </row>
    <row r="99" spans="1:14" ht="15" customHeight="1">
      <c r="A99" s="128" t="s">
        <v>24</v>
      </c>
      <c r="B99" s="129">
        <v>278.83</v>
      </c>
      <c r="C99" s="909">
        <v>279.33999999999997</v>
      </c>
      <c r="D99" s="452">
        <f t="shared" si="23"/>
        <v>-0.50999999999999091</v>
      </c>
      <c r="E99" s="453">
        <f t="shared" si="24"/>
        <v>0.99817426791723352</v>
      </c>
      <c r="F99" s="324">
        <v>272.29000000000002</v>
      </c>
      <c r="G99" s="910">
        <v>272.29000000000002</v>
      </c>
      <c r="H99" s="295">
        <f t="shared" si="25"/>
        <v>0</v>
      </c>
      <c r="I99" s="291">
        <f t="shared" si="26"/>
        <v>6.5399999999999636</v>
      </c>
      <c r="J99" s="323">
        <f t="shared" si="27"/>
        <v>1.0240185096771823</v>
      </c>
      <c r="K99" s="130">
        <v>264.52999999999997</v>
      </c>
      <c r="L99" s="468">
        <f t="shared" si="21"/>
        <v>14.300000000000011</v>
      </c>
      <c r="M99" s="469">
        <f t="shared" si="22"/>
        <v>1.0540581408535894</v>
      </c>
      <c r="N99" s="118"/>
    </row>
    <row r="100" spans="1:14" s="3" customFormat="1" ht="15" customHeight="1">
      <c r="A100" s="555" t="s">
        <v>55</v>
      </c>
      <c r="B100" s="115">
        <v>119.16</v>
      </c>
      <c r="C100" s="913">
        <v>119.47</v>
      </c>
      <c r="D100" s="458">
        <f t="shared" si="23"/>
        <v>-0.31000000000000227</v>
      </c>
      <c r="E100" s="459">
        <f t="shared" si="24"/>
        <v>0.99740520632794838</v>
      </c>
      <c r="F100" s="327">
        <v>116.57</v>
      </c>
      <c r="G100" s="914">
        <v>116.57</v>
      </c>
      <c r="H100" s="224">
        <f t="shared" si="25"/>
        <v>0</v>
      </c>
      <c r="I100" s="292">
        <f t="shared" si="26"/>
        <v>2.5900000000000034</v>
      </c>
      <c r="J100" s="328">
        <f t="shared" si="27"/>
        <v>1.0222184095393325</v>
      </c>
      <c r="K100" s="121">
        <v>121.38</v>
      </c>
      <c r="L100" s="527">
        <f t="shared" si="21"/>
        <v>-2.2199999999999989</v>
      </c>
      <c r="M100" s="528">
        <f t="shared" si="22"/>
        <v>0.98171033119130002</v>
      </c>
    </row>
    <row r="101" spans="1:14" s="3" customFormat="1" ht="15" customHeight="1">
      <c r="A101" s="555" t="s">
        <v>36</v>
      </c>
      <c r="B101" s="115">
        <v>13.19</v>
      </c>
      <c r="C101" s="913">
        <v>13.19</v>
      </c>
      <c r="D101" s="458">
        <f t="shared" si="23"/>
        <v>0</v>
      </c>
      <c r="E101" s="459">
        <f t="shared" si="24"/>
        <v>1</v>
      </c>
      <c r="F101" s="327">
        <v>13.29</v>
      </c>
      <c r="G101" s="914">
        <v>13.29</v>
      </c>
      <c r="H101" s="224">
        <f t="shared" si="25"/>
        <v>0</v>
      </c>
      <c r="I101" s="292">
        <f t="shared" si="26"/>
        <v>-9.9999999999999645E-2</v>
      </c>
      <c r="J101" s="328">
        <f t="shared" si="27"/>
        <v>0.99247554552294959</v>
      </c>
      <c r="K101" s="121">
        <v>12.94</v>
      </c>
      <c r="L101" s="527">
        <f t="shared" si="21"/>
        <v>0.25</v>
      </c>
      <c r="M101" s="528">
        <f t="shared" si="22"/>
        <v>1.0193199381761979</v>
      </c>
    </row>
    <row r="102" spans="1:14" s="3" customFormat="1" ht="15" customHeight="1">
      <c r="A102" s="28" t="s">
        <v>37</v>
      </c>
      <c r="B102" s="115">
        <v>27.92</v>
      </c>
      <c r="C102" s="913">
        <v>27.92</v>
      </c>
      <c r="D102" s="458">
        <f t="shared" si="23"/>
        <v>0</v>
      </c>
      <c r="E102" s="459">
        <f t="shared" si="24"/>
        <v>1</v>
      </c>
      <c r="F102" s="327">
        <v>26.62</v>
      </c>
      <c r="G102" s="914">
        <v>26.62</v>
      </c>
      <c r="H102" s="224">
        <f t="shared" si="25"/>
        <v>0</v>
      </c>
      <c r="I102" s="292">
        <f t="shared" si="26"/>
        <v>1.3000000000000007</v>
      </c>
      <c r="J102" s="328">
        <f t="shared" si="27"/>
        <v>1.0488354620586027</v>
      </c>
      <c r="K102" s="121">
        <v>24.5</v>
      </c>
      <c r="L102" s="527">
        <f t="shared" si="21"/>
        <v>3.4200000000000017</v>
      </c>
      <c r="M102" s="528">
        <f t="shared" si="22"/>
        <v>1.139591836734694</v>
      </c>
    </row>
    <row r="103" spans="1:14" s="3" customFormat="1" ht="15" customHeight="1">
      <c r="A103" s="28" t="s">
        <v>38</v>
      </c>
      <c r="B103" s="115">
        <v>57.4</v>
      </c>
      <c r="C103" s="913">
        <v>57.4</v>
      </c>
      <c r="D103" s="458">
        <f t="shared" si="23"/>
        <v>0</v>
      </c>
      <c r="E103" s="459">
        <f t="shared" si="24"/>
        <v>1</v>
      </c>
      <c r="F103" s="327">
        <v>56.87</v>
      </c>
      <c r="G103" s="914">
        <v>56.87</v>
      </c>
      <c r="H103" s="224">
        <f t="shared" si="25"/>
        <v>0</v>
      </c>
      <c r="I103" s="292">
        <f t="shared" si="26"/>
        <v>0.53000000000000114</v>
      </c>
      <c r="J103" s="328">
        <f t="shared" si="27"/>
        <v>1.0093195006154387</v>
      </c>
      <c r="K103" s="121">
        <v>51.65</v>
      </c>
      <c r="L103" s="527">
        <f t="shared" si="21"/>
        <v>5.75</v>
      </c>
      <c r="M103" s="528">
        <f t="shared" si="22"/>
        <v>1.111326234269119</v>
      </c>
    </row>
    <row r="104" spans="1:14" s="3" customFormat="1" ht="15" customHeight="1">
      <c r="A104" s="28" t="s">
        <v>39</v>
      </c>
      <c r="B104" s="115">
        <v>14.23</v>
      </c>
      <c r="C104" s="913">
        <v>14.23</v>
      </c>
      <c r="D104" s="458">
        <f t="shared" si="23"/>
        <v>0</v>
      </c>
      <c r="E104" s="459">
        <f t="shared" si="24"/>
        <v>1</v>
      </c>
      <c r="F104" s="327">
        <v>13.55</v>
      </c>
      <c r="G104" s="914">
        <v>13.55</v>
      </c>
      <c r="H104" s="224">
        <f t="shared" si="25"/>
        <v>0</v>
      </c>
      <c r="I104" s="292">
        <f t="shared" si="26"/>
        <v>0.67999999999999972</v>
      </c>
      <c r="J104" s="328">
        <f t="shared" si="27"/>
        <v>1.0501845018450184</v>
      </c>
      <c r="K104" s="121">
        <v>11.43</v>
      </c>
      <c r="L104" s="527">
        <f t="shared" si="21"/>
        <v>2.8000000000000007</v>
      </c>
      <c r="M104" s="528">
        <f t="shared" si="22"/>
        <v>1.2449693788276466</v>
      </c>
    </row>
    <row r="105" spans="1:14" s="114" customFormat="1" ht="15" customHeight="1">
      <c r="A105" s="28" t="s">
        <v>30</v>
      </c>
      <c r="B105" s="115">
        <v>34.81</v>
      </c>
      <c r="C105" s="913">
        <v>35.01</v>
      </c>
      <c r="D105" s="458">
        <f t="shared" si="23"/>
        <v>-0.19999999999999574</v>
      </c>
      <c r="E105" s="459">
        <f t="shared" si="24"/>
        <v>0.99428734647243655</v>
      </c>
      <c r="F105" s="327">
        <v>33.36</v>
      </c>
      <c r="G105" s="914">
        <v>33.36</v>
      </c>
      <c r="H105" s="224">
        <f t="shared" si="25"/>
        <v>0</v>
      </c>
      <c r="I105" s="292">
        <f t="shared" si="26"/>
        <v>1.4500000000000028</v>
      </c>
      <c r="J105" s="328">
        <f t="shared" si="27"/>
        <v>1.0434652278177459</v>
      </c>
      <c r="K105" s="121">
        <v>30.69</v>
      </c>
      <c r="L105" s="527">
        <f t="shared" si="21"/>
        <v>4.120000000000001</v>
      </c>
      <c r="M105" s="528">
        <f t="shared" si="22"/>
        <v>1.1342456826327794</v>
      </c>
    </row>
    <row r="106" spans="1:14" s="114" customFormat="1" ht="15" customHeight="1">
      <c r="A106" s="572" t="s">
        <v>40</v>
      </c>
      <c r="B106" s="97">
        <v>7.64</v>
      </c>
      <c r="C106" s="915">
        <v>7.64</v>
      </c>
      <c r="D106" s="461">
        <f t="shared" si="23"/>
        <v>0</v>
      </c>
      <c r="E106" s="462">
        <f t="shared" si="24"/>
        <v>1</v>
      </c>
      <c r="F106" s="331">
        <v>7.83</v>
      </c>
      <c r="G106" s="916">
        <v>7.83</v>
      </c>
      <c r="H106" s="228">
        <f t="shared" si="25"/>
        <v>0</v>
      </c>
      <c r="I106" s="293">
        <f t="shared" si="26"/>
        <v>-0.19000000000000039</v>
      </c>
      <c r="J106" s="332">
        <f t="shared" si="27"/>
        <v>0.97573435504469985</v>
      </c>
      <c r="K106" s="122">
        <v>8.08</v>
      </c>
      <c r="L106" s="289">
        <f t="shared" si="21"/>
        <v>-0.44000000000000039</v>
      </c>
      <c r="M106" s="529">
        <f t="shared" si="22"/>
        <v>0.9455445544554455</v>
      </c>
    </row>
    <row r="107" spans="1:14" ht="15" customHeight="1">
      <c r="A107" s="128" t="s">
        <v>26</v>
      </c>
      <c r="B107" s="129">
        <v>169.4</v>
      </c>
      <c r="C107" s="909">
        <v>169.6</v>
      </c>
      <c r="D107" s="452">
        <f t="shared" si="23"/>
        <v>-0.19999999999998863</v>
      </c>
      <c r="E107" s="453">
        <f t="shared" si="24"/>
        <v>0.99882075471698117</v>
      </c>
      <c r="F107" s="324">
        <v>166.95</v>
      </c>
      <c r="G107" s="910">
        <v>166.95</v>
      </c>
      <c r="H107" s="295">
        <f t="shared" si="25"/>
        <v>0</v>
      </c>
      <c r="I107" s="291">
        <f t="shared" si="26"/>
        <v>2.4500000000000171</v>
      </c>
      <c r="J107" s="323">
        <f t="shared" si="27"/>
        <v>1.0146750524109016</v>
      </c>
      <c r="K107" s="130">
        <v>158.80000000000001</v>
      </c>
      <c r="L107" s="468">
        <f t="shared" si="21"/>
        <v>10.599999999999994</v>
      </c>
      <c r="M107" s="469">
        <f t="shared" si="22"/>
        <v>1.0667506297229219</v>
      </c>
      <c r="N107" s="118"/>
    </row>
    <row r="108" spans="1:14" s="711" customFormat="1" ht="15" customHeight="1">
      <c r="A108" s="774" t="s">
        <v>106</v>
      </c>
      <c r="B108" s="759">
        <f>B91-B107</f>
        <v>622.39</v>
      </c>
      <c r="C108" s="922">
        <v>623.02</v>
      </c>
      <c r="D108" s="761">
        <f t="shared" si="23"/>
        <v>-0.62999999999999545</v>
      </c>
      <c r="E108" s="746">
        <f t="shared" si="24"/>
        <v>0.9989887965073353</v>
      </c>
      <c r="F108" s="762">
        <f>F91-F107</f>
        <v>597.21</v>
      </c>
      <c r="G108" s="923">
        <v>595.92000000000007</v>
      </c>
      <c r="H108" s="764">
        <f t="shared" si="25"/>
        <v>1.2899999999999636</v>
      </c>
      <c r="I108" s="763">
        <f t="shared" si="26"/>
        <v>25.17999999999995</v>
      </c>
      <c r="J108" s="748">
        <f t="shared" si="27"/>
        <v>1.0421627233301518</v>
      </c>
      <c r="K108" s="775">
        <f>K91-K107</f>
        <v>593.07999999999993</v>
      </c>
      <c r="L108" s="765">
        <f t="shared" si="21"/>
        <v>29.310000000000059</v>
      </c>
      <c r="M108" s="750">
        <f t="shared" si="22"/>
        <v>1.049419977068861</v>
      </c>
    </row>
    <row r="109" spans="1:14" s="743" customFormat="1" ht="15" customHeight="1">
      <c r="A109" s="776" t="s">
        <v>107</v>
      </c>
      <c r="B109" s="745">
        <f>B107/B91</f>
        <v>0.21394561689336822</v>
      </c>
      <c r="C109" s="924">
        <v>0.21397390931341626</v>
      </c>
      <c r="D109" s="746">
        <f t="shared" si="23"/>
        <v>-2.8292420048037226E-5</v>
      </c>
      <c r="E109" s="746">
        <f t="shared" si="24"/>
        <v>0.99986777630908918</v>
      </c>
      <c r="F109" s="767">
        <f>F107/F91</f>
        <v>0.21847518844221106</v>
      </c>
      <c r="G109" s="925">
        <v>0.21884462621416492</v>
      </c>
      <c r="H109" s="748">
        <f t="shared" si="25"/>
        <v>-3.6943777195386218E-4</v>
      </c>
      <c r="I109" s="747">
        <f t="shared" si="26"/>
        <v>-4.5295715488428423E-3</v>
      </c>
      <c r="J109" s="748">
        <f t="shared" si="27"/>
        <v>0.97926734115146008</v>
      </c>
      <c r="K109" s="777">
        <f>K107/K91</f>
        <v>0.21120391551843382</v>
      </c>
      <c r="L109" s="749">
        <f t="shared" si="21"/>
        <v>2.7417013749344021E-3</v>
      </c>
      <c r="M109" s="750">
        <f t="shared" si="22"/>
        <v>1.012981299935678</v>
      </c>
    </row>
    <row r="110" spans="1:14" s="118" customFormat="1" ht="15" customHeight="1">
      <c r="A110" s="128" t="s">
        <v>32</v>
      </c>
      <c r="B110" s="129">
        <v>41.38</v>
      </c>
      <c r="C110" s="909">
        <v>41.3</v>
      </c>
      <c r="D110" s="452">
        <f t="shared" si="23"/>
        <v>8.00000000000054E-2</v>
      </c>
      <c r="E110" s="453">
        <f t="shared" si="24"/>
        <v>1.0019370460048427</v>
      </c>
      <c r="F110" s="324">
        <v>39.54</v>
      </c>
      <c r="G110" s="910">
        <v>39.54</v>
      </c>
      <c r="H110" s="295">
        <f t="shared" si="25"/>
        <v>0</v>
      </c>
      <c r="I110" s="291">
        <f t="shared" si="26"/>
        <v>1.8400000000000034</v>
      </c>
      <c r="J110" s="323">
        <f t="shared" si="27"/>
        <v>1.0465351542741528</v>
      </c>
      <c r="K110" s="130">
        <v>42.06</v>
      </c>
      <c r="L110" s="468">
        <f t="shared" si="21"/>
        <v>-0.67999999999999972</v>
      </c>
      <c r="M110" s="469">
        <f t="shared" si="22"/>
        <v>0.98383262006657157</v>
      </c>
    </row>
    <row r="111" spans="1:14" s="3" customFormat="1" ht="15" customHeight="1">
      <c r="A111" s="28" t="s">
        <v>33</v>
      </c>
      <c r="B111" s="115">
        <v>21.28</v>
      </c>
      <c r="C111" s="913">
        <v>21.2</v>
      </c>
      <c r="D111" s="458">
        <f t="shared" si="23"/>
        <v>8.0000000000001847E-2</v>
      </c>
      <c r="E111" s="459">
        <f t="shared" si="24"/>
        <v>1.0037735849056604</v>
      </c>
      <c r="F111" s="327">
        <v>20.25</v>
      </c>
      <c r="G111" s="914">
        <v>20.25</v>
      </c>
      <c r="H111" s="224">
        <f t="shared" si="25"/>
        <v>0</v>
      </c>
      <c r="I111" s="292">
        <f t="shared" si="26"/>
        <v>1.0300000000000011</v>
      </c>
      <c r="J111" s="328">
        <f t="shared" si="27"/>
        <v>1.0508641975308644</v>
      </c>
      <c r="K111" s="121">
        <v>20.88</v>
      </c>
      <c r="L111" s="527">
        <f t="shared" si="21"/>
        <v>0.40000000000000213</v>
      </c>
      <c r="M111" s="528">
        <f t="shared" si="22"/>
        <v>1.0191570881226055</v>
      </c>
    </row>
    <row r="112" spans="1:14" s="114" customFormat="1" ht="15" customHeight="1">
      <c r="A112" s="28" t="s">
        <v>35</v>
      </c>
      <c r="B112" s="115">
        <v>10.73</v>
      </c>
      <c r="C112" s="913">
        <v>10.73</v>
      </c>
      <c r="D112" s="458">
        <f t="shared" si="23"/>
        <v>0</v>
      </c>
      <c r="E112" s="459">
        <f t="shared" si="24"/>
        <v>1</v>
      </c>
      <c r="F112" s="327">
        <v>10.34</v>
      </c>
      <c r="G112" s="914">
        <v>10.34</v>
      </c>
      <c r="H112" s="224">
        <f t="shared" si="25"/>
        <v>0</v>
      </c>
      <c r="I112" s="292">
        <f t="shared" si="26"/>
        <v>0.39000000000000057</v>
      </c>
      <c r="J112" s="328">
        <f t="shared" si="27"/>
        <v>1.0377176015473888</v>
      </c>
      <c r="K112" s="121">
        <v>11.82</v>
      </c>
      <c r="L112" s="527">
        <f t="shared" si="21"/>
        <v>-1.0899999999999999</v>
      </c>
      <c r="M112" s="528">
        <f t="shared" si="22"/>
        <v>0.90778341793570216</v>
      </c>
    </row>
    <row r="113" spans="1:14" s="706" customFormat="1" ht="15" customHeight="1">
      <c r="A113" s="751" t="s">
        <v>102</v>
      </c>
      <c r="B113" s="768">
        <f>B110-B111-B112</f>
        <v>9.370000000000001</v>
      </c>
      <c r="C113" s="769">
        <v>9.3699999999999974</v>
      </c>
      <c r="D113" s="770">
        <f t="shared" si="23"/>
        <v>0</v>
      </c>
      <c r="E113" s="753">
        <f t="shared" si="24"/>
        <v>1.0000000000000004</v>
      </c>
      <c r="F113" s="768">
        <f>F110-F111-F112</f>
        <v>8.9499999999999993</v>
      </c>
      <c r="G113" s="771">
        <v>8.9499999999999993</v>
      </c>
      <c r="H113" s="772">
        <f t="shared" si="25"/>
        <v>0</v>
      </c>
      <c r="I113" s="771">
        <f t="shared" si="26"/>
        <v>0.42000000000000171</v>
      </c>
      <c r="J113" s="755">
        <f t="shared" si="27"/>
        <v>1.0469273743016763</v>
      </c>
      <c r="K113" s="768">
        <f>K110-K111-K112</f>
        <v>9.360000000000003</v>
      </c>
      <c r="L113" s="773">
        <f t="shared" si="21"/>
        <v>9.9999999999980105E-3</v>
      </c>
      <c r="M113" s="758">
        <f t="shared" si="22"/>
        <v>1.0010683760683758</v>
      </c>
    </row>
    <row r="114" spans="1:14" s="1" customFormat="1">
      <c r="A114" s="573"/>
      <c r="B114" s="141"/>
      <c r="C114" s="141"/>
      <c r="D114" s="141"/>
      <c r="E114" s="142"/>
      <c r="F114" s="142"/>
      <c r="G114" s="142"/>
      <c r="H114" s="141"/>
      <c r="I114" s="143"/>
      <c r="J114" s="105"/>
      <c r="K114" s="141"/>
      <c r="L114" s="106"/>
      <c r="M114" s="105"/>
    </row>
    <row r="115" spans="1:14" ht="15.75">
      <c r="A115" s="567" t="s">
        <v>504</v>
      </c>
      <c r="J115"/>
    </row>
    <row r="116" spans="1:14">
      <c r="A116" s="568"/>
      <c r="B116" s="21"/>
      <c r="C116" s="21"/>
      <c r="D116" s="21"/>
      <c r="E116" s="21"/>
      <c r="F116" s="21"/>
      <c r="G116" s="21"/>
      <c r="H116" s="21"/>
      <c r="I116" s="21"/>
      <c r="J116" s="21"/>
      <c r="K116" s="145"/>
      <c r="L116" s="21"/>
      <c r="M116" s="21"/>
    </row>
    <row r="117" spans="1:14" s="221" customFormat="1" ht="60">
      <c r="A117" s="569" t="s">
        <v>60</v>
      </c>
      <c r="B117" s="375" t="s">
        <v>520</v>
      </c>
      <c r="C117" s="446" t="s">
        <v>540</v>
      </c>
      <c r="D117" s="447" t="s">
        <v>480</v>
      </c>
      <c r="E117" s="448" t="s">
        <v>481</v>
      </c>
      <c r="F117" s="375" t="s">
        <v>521</v>
      </c>
      <c r="G117" s="136" t="s">
        <v>541</v>
      </c>
      <c r="H117" s="294" t="s">
        <v>542</v>
      </c>
      <c r="I117" s="443" t="s">
        <v>436</v>
      </c>
      <c r="J117" s="137" t="s">
        <v>437</v>
      </c>
      <c r="K117" s="380" t="s">
        <v>320</v>
      </c>
      <c r="L117" s="463" t="s">
        <v>321</v>
      </c>
      <c r="M117" s="475" t="s">
        <v>322</v>
      </c>
    </row>
    <row r="118" spans="1:14">
      <c r="A118" s="570"/>
      <c r="B118" s="376" t="s">
        <v>16</v>
      </c>
      <c r="C118" s="20" t="s">
        <v>16</v>
      </c>
      <c r="D118" s="449" t="s">
        <v>16</v>
      </c>
      <c r="E118" s="450" t="s">
        <v>1</v>
      </c>
      <c r="F118" s="376" t="s">
        <v>16</v>
      </c>
      <c r="G118" s="27" t="s">
        <v>16</v>
      </c>
      <c r="H118" s="6" t="s">
        <v>16</v>
      </c>
      <c r="I118" s="27" t="s">
        <v>16</v>
      </c>
      <c r="J118" s="6" t="s">
        <v>1</v>
      </c>
      <c r="K118" s="381" t="s">
        <v>16</v>
      </c>
      <c r="L118" s="16" t="s">
        <v>16</v>
      </c>
      <c r="M118" s="476" t="s">
        <v>1</v>
      </c>
    </row>
    <row r="119" spans="1:14" ht="15" customHeight="1">
      <c r="A119" s="128" t="s">
        <v>17</v>
      </c>
      <c r="B119" s="124">
        <v>1319.52</v>
      </c>
      <c r="C119" s="907">
        <v>1319.22</v>
      </c>
      <c r="D119" s="531">
        <f>B119-C119</f>
        <v>0.29999999999995453</v>
      </c>
      <c r="E119" s="532">
        <f>B119/C119</f>
        <v>1.0002274071041979</v>
      </c>
      <c r="F119" s="322">
        <v>1250.4100000000001</v>
      </c>
      <c r="G119" s="908">
        <v>1250.24</v>
      </c>
      <c r="H119" s="325">
        <f>F119-G119</f>
        <v>0.17000000000007276</v>
      </c>
      <c r="I119" s="290">
        <f>B119-F119</f>
        <v>69.1099999999999</v>
      </c>
      <c r="J119" s="326">
        <f>B119/F119</f>
        <v>1.0552698714821538</v>
      </c>
      <c r="K119" s="125">
        <v>1271.76</v>
      </c>
      <c r="L119" s="468">
        <f t="shared" ref="L119:L141" si="28">B119-K119</f>
        <v>47.759999999999991</v>
      </c>
      <c r="M119" s="469">
        <f t="shared" ref="M119:M141" si="29">B119/K119</f>
        <v>1.0375542555199093</v>
      </c>
      <c r="N119" s="119"/>
    </row>
    <row r="120" spans="1:14" ht="15" customHeight="1">
      <c r="A120" s="128" t="s">
        <v>18</v>
      </c>
      <c r="B120" s="129">
        <v>327.49</v>
      </c>
      <c r="C120" s="909">
        <v>317.86</v>
      </c>
      <c r="D120" s="452">
        <f t="shared" ref="D120:D141" si="30">B120-C120</f>
        <v>9.6299999999999955</v>
      </c>
      <c r="E120" s="453">
        <f t="shared" ref="E120:E141" si="31">B120/C120</f>
        <v>1.0302963568866796</v>
      </c>
      <c r="F120" s="324">
        <v>312.67</v>
      </c>
      <c r="G120" s="910">
        <v>312.67</v>
      </c>
      <c r="H120" s="295">
        <f t="shared" ref="H120:H141" si="32">F120-G120</f>
        <v>0</v>
      </c>
      <c r="I120" s="291">
        <f t="shared" ref="I120:I141" si="33">B120-F120</f>
        <v>14.819999999999993</v>
      </c>
      <c r="J120" s="323">
        <f t="shared" ref="J120:J141" si="34">B120/F120</f>
        <v>1.0473982153708383</v>
      </c>
      <c r="K120" s="130">
        <v>311.33999999999997</v>
      </c>
      <c r="L120" s="468">
        <f t="shared" si="28"/>
        <v>16.150000000000034</v>
      </c>
      <c r="M120" s="469">
        <f t="shared" si="29"/>
        <v>1.0518725509089741</v>
      </c>
      <c r="N120" s="119"/>
    </row>
    <row r="121" spans="1:14" ht="15" customHeight="1">
      <c r="A121" s="571" t="s">
        <v>19</v>
      </c>
      <c r="B121" s="438">
        <v>992.03</v>
      </c>
      <c r="C121" s="911">
        <v>991.36</v>
      </c>
      <c r="D121" s="455">
        <f t="shared" si="30"/>
        <v>0.66999999999995907</v>
      </c>
      <c r="E121" s="456">
        <f t="shared" si="31"/>
        <v>1.0006758392511297</v>
      </c>
      <c r="F121" s="565">
        <v>937.71</v>
      </c>
      <c r="G121" s="912">
        <v>937.58</v>
      </c>
      <c r="H121" s="440">
        <f t="shared" si="32"/>
        <v>0.12999999999999545</v>
      </c>
      <c r="I121" s="439">
        <f t="shared" si="33"/>
        <v>54.319999999999936</v>
      </c>
      <c r="J121" s="441">
        <f t="shared" si="34"/>
        <v>1.0579283573812799</v>
      </c>
      <c r="K121" s="498">
        <v>960.42</v>
      </c>
      <c r="L121" s="470">
        <f t="shared" si="28"/>
        <v>31.610000000000014</v>
      </c>
      <c r="M121" s="471">
        <f t="shared" si="29"/>
        <v>1.0329126840340686</v>
      </c>
      <c r="N121" s="119"/>
    </row>
    <row r="122" spans="1:14" ht="15" customHeight="1">
      <c r="A122" s="128" t="s">
        <v>20</v>
      </c>
      <c r="B122" s="129">
        <v>117.5</v>
      </c>
      <c r="C122" s="909">
        <v>117</v>
      </c>
      <c r="D122" s="452">
        <f t="shared" si="30"/>
        <v>0.5</v>
      </c>
      <c r="E122" s="453">
        <f t="shared" si="31"/>
        <v>1.0042735042735043</v>
      </c>
      <c r="F122" s="324">
        <v>112.87</v>
      </c>
      <c r="G122" s="910">
        <v>111.85</v>
      </c>
      <c r="H122" s="295">
        <f t="shared" si="32"/>
        <v>1.0200000000000102</v>
      </c>
      <c r="I122" s="291">
        <f t="shared" si="33"/>
        <v>4.6299999999999955</v>
      </c>
      <c r="J122" s="323">
        <f t="shared" si="34"/>
        <v>1.0410206432178613</v>
      </c>
      <c r="K122" s="130">
        <v>112.73</v>
      </c>
      <c r="L122" s="468">
        <f t="shared" si="28"/>
        <v>4.769999999999996</v>
      </c>
      <c r="M122" s="469">
        <f t="shared" si="29"/>
        <v>1.042313492415506</v>
      </c>
      <c r="N122" s="118"/>
    </row>
    <row r="123" spans="1:14" s="3" customFormat="1" ht="15" customHeight="1">
      <c r="A123" s="28" t="s">
        <v>21</v>
      </c>
      <c r="B123" s="115">
        <v>15.53</v>
      </c>
      <c r="C123" s="913">
        <v>15.53</v>
      </c>
      <c r="D123" s="458">
        <f t="shared" si="30"/>
        <v>0</v>
      </c>
      <c r="E123" s="459">
        <f t="shared" si="31"/>
        <v>1</v>
      </c>
      <c r="F123" s="327">
        <v>14.17</v>
      </c>
      <c r="G123" s="914">
        <v>14.42</v>
      </c>
      <c r="H123" s="224">
        <f t="shared" si="32"/>
        <v>-0.25</v>
      </c>
      <c r="I123" s="292">
        <f t="shared" si="33"/>
        <v>1.3599999999999994</v>
      </c>
      <c r="J123" s="328">
        <f t="shared" si="34"/>
        <v>1.0959774170783345</v>
      </c>
      <c r="K123" s="121">
        <v>14.23</v>
      </c>
      <c r="L123" s="527">
        <f t="shared" si="28"/>
        <v>1.2999999999999989</v>
      </c>
      <c r="M123" s="528">
        <f t="shared" si="29"/>
        <v>1.0913562895291637</v>
      </c>
    </row>
    <row r="124" spans="1:14" s="3" customFormat="1" ht="15" customHeight="1">
      <c r="A124" s="28" t="s">
        <v>22</v>
      </c>
      <c r="B124" s="115">
        <v>6.06</v>
      </c>
      <c r="C124" s="913">
        <v>6.06</v>
      </c>
      <c r="D124" s="458">
        <f t="shared" si="30"/>
        <v>0</v>
      </c>
      <c r="E124" s="459">
        <f t="shared" si="31"/>
        <v>1</v>
      </c>
      <c r="F124" s="327">
        <v>5.87</v>
      </c>
      <c r="G124" s="914">
        <v>5.87</v>
      </c>
      <c r="H124" s="224">
        <f t="shared" si="32"/>
        <v>0</v>
      </c>
      <c r="I124" s="292">
        <f t="shared" si="33"/>
        <v>0.1899999999999995</v>
      </c>
      <c r="J124" s="328">
        <f t="shared" si="34"/>
        <v>1.0323679727427597</v>
      </c>
      <c r="K124" s="121">
        <v>4.9400000000000004</v>
      </c>
      <c r="L124" s="527">
        <f t="shared" si="28"/>
        <v>1.1199999999999992</v>
      </c>
      <c r="M124" s="528">
        <f t="shared" si="29"/>
        <v>1.2267206477732793</v>
      </c>
    </row>
    <row r="125" spans="1:14" s="3" customFormat="1" ht="15" customHeight="1">
      <c r="A125" s="28" t="s">
        <v>25</v>
      </c>
      <c r="B125" s="115">
        <v>61.43</v>
      </c>
      <c r="C125" s="913">
        <v>60.92</v>
      </c>
      <c r="D125" s="458">
        <f t="shared" si="30"/>
        <v>0.50999999999999801</v>
      </c>
      <c r="E125" s="459">
        <f t="shared" si="31"/>
        <v>1.0083716349310572</v>
      </c>
      <c r="F125" s="327">
        <v>59.69</v>
      </c>
      <c r="G125" s="914">
        <v>57.99</v>
      </c>
      <c r="H125" s="224">
        <f t="shared" si="32"/>
        <v>1.6999999999999957</v>
      </c>
      <c r="I125" s="292">
        <f t="shared" si="33"/>
        <v>1.740000000000002</v>
      </c>
      <c r="J125" s="328">
        <f t="shared" si="34"/>
        <v>1.0291506114927125</v>
      </c>
      <c r="K125" s="121">
        <v>60.02</v>
      </c>
      <c r="L125" s="527">
        <f t="shared" si="28"/>
        <v>1.4099999999999966</v>
      </c>
      <c r="M125" s="528">
        <f t="shared" si="29"/>
        <v>1.0234921692769077</v>
      </c>
    </row>
    <row r="126" spans="1:14" s="3" customFormat="1" ht="15" customHeight="1">
      <c r="A126" s="572" t="s">
        <v>23</v>
      </c>
      <c r="B126" s="97">
        <v>22.5</v>
      </c>
      <c r="C126" s="915">
        <v>22.5</v>
      </c>
      <c r="D126" s="461">
        <f t="shared" si="30"/>
        <v>0</v>
      </c>
      <c r="E126" s="462">
        <f t="shared" si="31"/>
        <v>1</v>
      </c>
      <c r="F126" s="331">
        <v>21.24</v>
      </c>
      <c r="G126" s="916">
        <v>21.67</v>
      </c>
      <c r="H126" s="228">
        <f t="shared" si="32"/>
        <v>-0.43000000000000327</v>
      </c>
      <c r="I126" s="293">
        <f t="shared" si="33"/>
        <v>1.2600000000000016</v>
      </c>
      <c r="J126" s="332">
        <f t="shared" si="34"/>
        <v>1.0593220338983051</v>
      </c>
      <c r="K126" s="122">
        <v>21.3</v>
      </c>
      <c r="L126" s="289">
        <f t="shared" si="28"/>
        <v>1.1999999999999993</v>
      </c>
      <c r="M126" s="529">
        <f t="shared" si="29"/>
        <v>1.056338028169014</v>
      </c>
    </row>
    <row r="127" spans="1:14" ht="15" customHeight="1">
      <c r="A127" s="128" t="s">
        <v>24</v>
      </c>
      <c r="B127" s="129">
        <v>360.95</v>
      </c>
      <c r="C127" s="909">
        <v>361.36</v>
      </c>
      <c r="D127" s="452">
        <f t="shared" si="30"/>
        <v>-0.41000000000002501</v>
      </c>
      <c r="E127" s="453">
        <f t="shared" si="31"/>
        <v>0.99886539738764657</v>
      </c>
      <c r="F127" s="324">
        <v>354.62</v>
      </c>
      <c r="G127" s="910">
        <v>354.62</v>
      </c>
      <c r="H127" s="295">
        <f t="shared" si="32"/>
        <v>0</v>
      </c>
      <c r="I127" s="291">
        <f t="shared" si="33"/>
        <v>6.3299999999999841</v>
      </c>
      <c r="J127" s="323">
        <f t="shared" si="34"/>
        <v>1.0178500930573571</v>
      </c>
      <c r="K127" s="130">
        <v>346.46</v>
      </c>
      <c r="L127" s="468">
        <f t="shared" si="28"/>
        <v>14.490000000000009</v>
      </c>
      <c r="M127" s="469">
        <f t="shared" si="29"/>
        <v>1.0418230098712695</v>
      </c>
      <c r="N127" s="118"/>
    </row>
    <row r="128" spans="1:14" s="3" customFormat="1" ht="15" customHeight="1">
      <c r="A128" s="555" t="s">
        <v>55</v>
      </c>
      <c r="B128" s="115">
        <v>160.18</v>
      </c>
      <c r="C128" s="913">
        <v>160.38999999999999</v>
      </c>
      <c r="D128" s="458">
        <f t="shared" si="30"/>
        <v>-0.20999999999997954</v>
      </c>
      <c r="E128" s="459">
        <f t="shared" si="31"/>
        <v>0.99869069143961609</v>
      </c>
      <c r="F128" s="327">
        <v>157.49</v>
      </c>
      <c r="G128" s="914">
        <v>157.49</v>
      </c>
      <c r="H128" s="224">
        <f t="shared" si="32"/>
        <v>0</v>
      </c>
      <c r="I128" s="292">
        <f t="shared" si="33"/>
        <v>2.6899999999999977</v>
      </c>
      <c r="J128" s="328">
        <f t="shared" si="34"/>
        <v>1.0170804495523524</v>
      </c>
      <c r="K128" s="121">
        <v>162.56</v>
      </c>
      <c r="L128" s="527">
        <f t="shared" si="28"/>
        <v>-2.3799999999999955</v>
      </c>
      <c r="M128" s="528">
        <f t="shared" si="29"/>
        <v>0.98535925196850394</v>
      </c>
    </row>
    <row r="129" spans="1:14" s="3" customFormat="1" ht="15" customHeight="1">
      <c r="A129" s="555" t="s">
        <v>36</v>
      </c>
      <c r="B129" s="115">
        <v>17.18</v>
      </c>
      <c r="C129" s="913">
        <v>17.18</v>
      </c>
      <c r="D129" s="458">
        <f t="shared" si="30"/>
        <v>0</v>
      </c>
      <c r="E129" s="459">
        <f t="shared" si="31"/>
        <v>1</v>
      </c>
      <c r="F129" s="327">
        <v>17.260000000000002</v>
      </c>
      <c r="G129" s="914">
        <v>17.260000000000002</v>
      </c>
      <c r="H129" s="224">
        <f t="shared" si="32"/>
        <v>0</v>
      </c>
      <c r="I129" s="292">
        <f t="shared" si="33"/>
        <v>-8.0000000000001847E-2</v>
      </c>
      <c r="J129" s="328">
        <f t="shared" si="34"/>
        <v>0.99536500579374265</v>
      </c>
      <c r="K129" s="121">
        <v>16.899999999999999</v>
      </c>
      <c r="L129" s="527">
        <f t="shared" si="28"/>
        <v>0.28000000000000114</v>
      </c>
      <c r="M129" s="528">
        <f t="shared" si="29"/>
        <v>1.0165680473372782</v>
      </c>
    </row>
    <row r="130" spans="1:14" s="3" customFormat="1" ht="15" customHeight="1">
      <c r="A130" s="28" t="s">
        <v>37</v>
      </c>
      <c r="B130" s="115">
        <v>45.82</v>
      </c>
      <c r="C130" s="913">
        <v>45.82</v>
      </c>
      <c r="D130" s="458">
        <f t="shared" si="30"/>
        <v>0</v>
      </c>
      <c r="E130" s="459">
        <f t="shared" si="31"/>
        <v>1</v>
      </c>
      <c r="F130" s="327">
        <v>44.42</v>
      </c>
      <c r="G130" s="914">
        <v>44.22</v>
      </c>
      <c r="H130" s="224">
        <f t="shared" si="32"/>
        <v>0.20000000000000284</v>
      </c>
      <c r="I130" s="292">
        <f t="shared" si="33"/>
        <v>1.3999999999999986</v>
      </c>
      <c r="J130" s="328">
        <f t="shared" si="34"/>
        <v>1.0315173345339936</v>
      </c>
      <c r="K130" s="121">
        <v>42.18</v>
      </c>
      <c r="L130" s="527">
        <f t="shared" si="28"/>
        <v>3.6400000000000006</v>
      </c>
      <c r="M130" s="528">
        <f t="shared" si="29"/>
        <v>1.0862968231389285</v>
      </c>
    </row>
    <row r="131" spans="1:14" s="3" customFormat="1" ht="15" customHeight="1">
      <c r="A131" s="28" t="s">
        <v>38</v>
      </c>
      <c r="B131" s="115">
        <v>65.44</v>
      </c>
      <c r="C131" s="913">
        <v>65.44</v>
      </c>
      <c r="D131" s="458">
        <f t="shared" si="30"/>
        <v>0</v>
      </c>
      <c r="E131" s="459">
        <f t="shared" si="31"/>
        <v>1</v>
      </c>
      <c r="F131" s="327">
        <v>65.22</v>
      </c>
      <c r="G131" s="914">
        <v>65.22</v>
      </c>
      <c r="H131" s="224">
        <f t="shared" si="32"/>
        <v>0</v>
      </c>
      <c r="I131" s="292">
        <f t="shared" si="33"/>
        <v>0.21999999999999886</v>
      </c>
      <c r="J131" s="328">
        <f t="shared" si="34"/>
        <v>1.0033731984053971</v>
      </c>
      <c r="K131" s="121">
        <v>59.61</v>
      </c>
      <c r="L131" s="527">
        <f t="shared" si="28"/>
        <v>5.8299999999999983</v>
      </c>
      <c r="M131" s="528">
        <f t="shared" si="29"/>
        <v>1.0978023821506457</v>
      </c>
    </row>
    <row r="132" spans="1:14" s="3" customFormat="1" ht="15" customHeight="1">
      <c r="A132" s="28" t="s">
        <v>39</v>
      </c>
      <c r="B132" s="115">
        <v>14.63</v>
      </c>
      <c r="C132" s="913">
        <v>14.63</v>
      </c>
      <c r="D132" s="458">
        <f t="shared" si="30"/>
        <v>0</v>
      </c>
      <c r="E132" s="459">
        <f t="shared" si="31"/>
        <v>1</v>
      </c>
      <c r="F132" s="327">
        <v>13.95</v>
      </c>
      <c r="G132" s="914">
        <v>13.95</v>
      </c>
      <c r="H132" s="224">
        <f t="shared" si="32"/>
        <v>0</v>
      </c>
      <c r="I132" s="292">
        <f t="shared" si="33"/>
        <v>0.68000000000000149</v>
      </c>
      <c r="J132" s="328">
        <f t="shared" si="34"/>
        <v>1.0487455197132618</v>
      </c>
      <c r="K132" s="121">
        <v>11.91</v>
      </c>
      <c r="L132" s="527">
        <f t="shared" si="28"/>
        <v>2.7200000000000006</v>
      </c>
      <c r="M132" s="528">
        <f t="shared" si="29"/>
        <v>1.2283795130142738</v>
      </c>
    </row>
    <row r="133" spans="1:14" s="114" customFormat="1" ht="15" customHeight="1">
      <c r="A133" s="28" t="s">
        <v>30</v>
      </c>
      <c r="B133" s="115">
        <v>42.82</v>
      </c>
      <c r="C133" s="913">
        <v>43.02</v>
      </c>
      <c r="D133" s="458">
        <f t="shared" si="30"/>
        <v>-0.20000000000000284</v>
      </c>
      <c r="E133" s="459">
        <f t="shared" si="31"/>
        <v>0.99535099953509987</v>
      </c>
      <c r="F133" s="327">
        <v>41.47</v>
      </c>
      <c r="G133" s="914">
        <v>41.47</v>
      </c>
      <c r="H133" s="224">
        <f t="shared" si="32"/>
        <v>0</v>
      </c>
      <c r="I133" s="292">
        <f t="shared" si="33"/>
        <v>1.3500000000000014</v>
      </c>
      <c r="J133" s="328">
        <f t="shared" si="34"/>
        <v>1.0325536532433084</v>
      </c>
      <c r="K133" s="121">
        <v>38.700000000000003</v>
      </c>
      <c r="L133" s="527">
        <f t="shared" si="28"/>
        <v>4.1199999999999974</v>
      </c>
      <c r="M133" s="528">
        <f t="shared" si="29"/>
        <v>1.1064599483204134</v>
      </c>
    </row>
    <row r="134" spans="1:14" s="114" customFormat="1" ht="15" customHeight="1">
      <c r="A134" s="572" t="s">
        <v>40</v>
      </c>
      <c r="B134" s="97">
        <v>10.11</v>
      </c>
      <c r="C134" s="915">
        <v>10.11</v>
      </c>
      <c r="D134" s="461">
        <f t="shared" si="30"/>
        <v>0</v>
      </c>
      <c r="E134" s="462">
        <f t="shared" si="31"/>
        <v>1</v>
      </c>
      <c r="F134" s="331">
        <v>10.32</v>
      </c>
      <c r="G134" s="916">
        <v>10.32</v>
      </c>
      <c r="H134" s="228">
        <f t="shared" si="32"/>
        <v>0</v>
      </c>
      <c r="I134" s="293">
        <f t="shared" si="33"/>
        <v>-0.21000000000000085</v>
      </c>
      <c r="J134" s="332">
        <f t="shared" si="34"/>
        <v>0.97965116279069764</v>
      </c>
      <c r="K134" s="122">
        <v>10.47</v>
      </c>
      <c r="L134" s="289">
        <f t="shared" si="28"/>
        <v>-0.36000000000000121</v>
      </c>
      <c r="M134" s="529">
        <f t="shared" si="29"/>
        <v>0.96561604584527205</v>
      </c>
    </row>
    <row r="135" spans="1:14" ht="15" customHeight="1">
      <c r="A135" s="128" t="s">
        <v>26</v>
      </c>
      <c r="B135" s="129">
        <v>245.55</v>
      </c>
      <c r="C135" s="909">
        <v>245.75</v>
      </c>
      <c r="D135" s="452">
        <f t="shared" si="30"/>
        <v>-0.19999999999998863</v>
      </c>
      <c r="E135" s="453">
        <f t="shared" si="31"/>
        <v>0.9991861648016277</v>
      </c>
      <c r="F135" s="324">
        <v>239.17</v>
      </c>
      <c r="G135" s="910">
        <v>239</v>
      </c>
      <c r="H135" s="295">
        <f t="shared" si="32"/>
        <v>0.16999999999998749</v>
      </c>
      <c r="I135" s="291">
        <f t="shared" si="33"/>
        <v>6.3800000000000239</v>
      </c>
      <c r="J135" s="323">
        <f t="shared" si="34"/>
        <v>1.0266755864029771</v>
      </c>
      <c r="K135" s="130">
        <v>229.06</v>
      </c>
      <c r="L135" s="468">
        <f t="shared" si="28"/>
        <v>16.490000000000009</v>
      </c>
      <c r="M135" s="469">
        <f t="shared" si="29"/>
        <v>1.0719898716493494</v>
      </c>
      <c r="N135" s="118"/>
    </row>
    <row r="136" spans="1:14" s="711" customFormat="1" ht="15" customHeight="1">
      <c r="A136" s="774" t="s">
        <v>106</v>
      </c>
      <c r="B136" s="759">
        <f>B119-B135</f>
        <v>1073.97</v>
      </c>
      <c r="C136" s="922">
        <v>1073.47</v>
      </c>
      <c r="D136" s="761">
        <f t="shared" si="30"/>
        <v>0.5</v>
      </c>
      <c r="E136" s="746">
        <f t="shared" si="31"/>
        <v>1.0004657792020271</v>
      </c>
      <c r="F136" s="762">
        <v>1020.1700000000001</v>
      </c>
      <c r="G136" s="923">
        <v>1020.1700000000001</v>
      </c>
      <c r="H136" s="764">
        <f t="shared" si="32"/>
        <v>0</v>
      </c>
      <c r="I136" s="763">
        <f t="shared" si="33"/>
        <v>53.799999999999955</v>
      </c>
      <c r="J136" s="748">
        <f t="shared" si="34"/>
        <v>1.0527363086544399</v>
      </c>
      <c r="K136" s="775">
        <f>K119-K135</f>
        <v>1042.7</v>
      </c>
      <c r="L136" s="765">
        <f t="shared" si="28"/>
        <v>31.269999999999982</v>
      </c>
      <c r="M136" s="750">
        <f t="shared" si="29"/>
        <v>1.0299894504651386</v>
      </c>
    </row>
    <row r="137" spans="1:14" s="743" customFormat="1" ht="15" customHeight="1">
      <c r="A137" s="776" t="s">
        <v>107</v>
      </c>
      <c r="B137" s="745">
        <f>B135/B119</f>
        <v>0.18609039650782103</v>
      </c>
      <c r="C137" s="924">
        <v>0.18628431952214186</v>
      </c>
      <c r="D137" s="746">
        <f t="shared" si="30"/>
        <v>-1.9392301432083481E-4</v>
      </c>
      <c r="E137" s="746">
        <f t="shared" si="31"/>
        <v>0.99895899442949199</v>
      </c>
      <c r="F137" s="767">
        <v>0.19027700611159615</v>
      </c>
      <c r="G137" s="925">
        <v>0.19027700611159615</v>
      </c>
      <c r="H137" s="748">
        <f t="shared" si="32"/>
        <v>0</v>
      </c>
      <c r="I137" s="747">
        <f t="shared" si="33"/>
        <v>-4.186609603775121E-3</v>
      </c>
      <c r="J137" s="748">
        <f t="shared" si="34"/>
        <v>0.97799729095317112</v>
      </c>
      <c r="K137" s="777">
        <f>K135/K119</f>
        <v>0.1801125998616091</v>
      </c>
      <c r="L137" s="749">
        <f t="shared" si="28"/>
        <v>5.9777966462119247E-3</v>
      </c>
      <c r="M137" s="750">
        <f t="shared" si="29"/>
        <v>1.0331892196925978</v>
      </c>
    </row>
    <row r="138" spans="1:14" s="118" customFormat="1" ht="15" customHeight="1">
      <c r="A138" s="128" t="s">
        <v>32</v>
      </c>
      <c r="B138" s="129">
        <v>56.74</v>
      </c>
      <c r="C138" s="909">
        <v>56.76</v>
      </c>
      <c r="D138" s="452">
        <f t="shared" si="30"/>
        <v>-1.9999999999996021E-2</v>
      </c>
      <c r="E138" s="453">
        <f t="shared" si="31"/>
        <v>0.99964763918252297</v>
      </c>
      <c r="F138" s="324">
        <v>54.62</v>
      </c>
      <c r="G138" s="910">
        <v>54.62</v>
      </c>
      <c r="H138" s="295">
        <f t="shared" si="32"/>
        <v>0</v>
      </c>
      <c r="I138" s="291">
        <f t="shared" si="33"/>
        <v>2.1200000000000045</v>
      </c>
      <c r="J138" s="323">
        <f t="shared" si="34"/>
        <v>1.0388136213841084</v>
      </c>
      <c r="K138" s="130">
        <v>58.15</v>
      </c>
      <c r="L138" s="468">
        <f t="shared" si="28"/>
        <v>-1.4099999999999966</v>
      </c>
      <c r="M138" s="469">
        <f t="shared" si="29"/>
        <v>0.97575236457437664</v>
      </c>
    </row>
    <row r="139" spans="1:14" s="3" customFormat="1" ht="15" customHeight="1">
      <c r="A139" s="28" t="s">
        <v>33</v>
      </c>
      <c r="B139" s="115">
        <v>30.83</v>
      </c>
      <c r="C139" s="913">
        <v>30.85</v>
      </c>
      <c r="D139" s="458">
        <f t="shared" si="30"/>
        <v>-2.0000000000003126E-2</v>
      </c>
      <c r="E139" s="459">
        <f t="shared" si="31"/>
        <v>0.99935170178281996</v>
      </c>
      <c r="F139" s="327">
        <v>29.64</v>
      </c>
      <c r="G139" s="914">
        <v>29.64</v>
      </c>
      <c r="H139" s="224">
        <f t="shared" si="32"/>
        <v>0</v>
      </c>
      <c r="I139" s="292">
        <f t="shared" si="33"/>
        <v>1.1899999999999977</v>
      </c>
      <c r="J139" s="328">
        <f t="shared" si="34"/>
        <v>1.0401484480431848</v>
      </c>
      <c r="K139" s="121">
        <v>31.14</v>
      </c>
      <c r="L139" s="527">
        <f t="shared" si="28"/>
        <v>-0.31000000000000227</v>
      </c>
      <c r="M139" s="528">
        <f t="shared" si="29"/>
        <v>0.99004495825305061</v>
      </c>
    </row>
    <row r="140" spans="1:14" s="114" customFormat="1" ht="15" customHeight="1">
      <c r="A140" s="28" t="s">
        <v>35</v>
      </c>
      <c r="B140" s="115">
        <v>14.3</v>
      </c>
      <c r="C140" s="913">
        <v>14.3</v>
      </c>
      <c r="D140" s="458">
        <f t="shared" si="30"/>
        <v>0</v>
      </c>
      <c r="E140" s="459">
        <f t="shared" si="31"/>
        <v>1</v>
      </c>
      <c r="F140" s="327">
        <v>13.87</v>
      </c>
      <c r="G140" s="914">
        <v>13.87</v>
      </c>
      <c r="H140" s="224">
        <f t="shared" si="32"/>
        <v>0</v>
      </c>
      <c r="I140" s="292">
        <f t="shared" si="33"/>
        <v>0.43000000000000149</v>
      </c>
      <c r="J140" s="328">
        <f t="shared" si="34"/>
        <v>1.0310021629416006</v>
      </c>
      <c r="K140" s="121">
        <v>15.43</v>
      </c>
      <c r="L140" s="527">
        <f t="shared" si="28"/>
        <v>-1.129999999999999</v>
      </c>
      <c r="M140" s="528">
        <f t="shared" si="29"/>
        <v>0.92676604018146469</v>
      </c>
    </row>
    <row r="141" spans="1:14" s="706" customFormat="1" ht="15" customHeight="1">
      <c r="A141" s="751" t="s">
        <v>102</v>
      </c>
      <c r="B141" s="768">
        <f>B138-B139-B140</f>
        <v>11.610000000000003</v>
      </c>
      <c r="C141" s="769">
        <v>11.609999999999996</v>
      </c>
      <c r="D141" s="770">
        <f t="shared" si="30"/>
        <v>0</v>
      </c>
      <c r="E141" s="753">
        <f t="shared" si="31"/>
        <v>1.0000000000000007</v>
      </c>
      <c r="F141" s="768">
        <v>11.549999999999999</v>
      </c>
      <c r="G141" s="771">
        <v>11.549999999999999</v>
      </c>
      <c r="H141" s="772">
        <f t="shared" si="32"/>
        <v>0</v>
      </c>
      <c r="I141" s="771">
        <f t="shared" si="33"/>
        <v>6.000000000000405E-2</v>
      </c>
      <c r="J141" s="755">
        <f t="shared" si="34"/>
        <v>1.0051948051948056</v>
      </c>
      <c r="K141" s="768">
        <f>K138-K139-K140</f>
        <v>11.579999999999998</v>
      </c>
      <c r="L141" s="773">
        <f t="shared" si="28"/>
        <v>3.000000000000469E-2</v>
      </c>
      <c r="M141" s="758">
        <f t="shared" si="29"/>
        <v>1.00259067357513</v>
      </c>
    </row>
    <row r="142" spans="1:14" s="1" customFormat="1">
      <c r="A142" s="573"/>
      <c r="B142" s="141"/>
      <c r="C142" s="141"/>
      <c r="D142" s="141"/>
      <c r="E142" s="142"/>
      <c r="F142" s="142"/>
      <c r="G142" s="142"/>
      <c r="H142" s="141"/>
      <c r="I142" s="143"/>
      <c r="J142" s="105"/>
      <c r="K142" s="141"/>
      <c r="L142" s="106"/>
      <c r="M142" s="105"/>
    </row>
    <row r="143" spans="1:14" ht="15.75">
      <c r="A143" s="567" t="s">
        <v>505</v>
      </c>
      <c r="J143"/>
    </row>
    <row r="144" spans="1:14">
      <c r="A144" s="568"/>
      <c r="B144" s="21"/>
      <c r="C144" s="21"/>
      <c r="D144" s="21"/>
      <c r="E144" s="21"/>
      <c r="F144" s="21"/>
      <c r="G144" s="21"/>
      <c r="H144" s="21"/>
      <c r="I144" s="21"/>
      <c r="J144" s="21"/>
      <c r="K144" s="145"/>
      <c r="L144" s="21"/>
      <c r="M144" s="21"/>
    </row>
    <row r="145" spans="1:14" s="221" customFormat="1" ht="60">
      <c r="A145" s="569" t="s">
        <v>61</v>
      </c>
      <c r="B145" s="375" t="s">
        <v>522</v>
      </c>
      <c r="C145" s="446" t="s">
        <v>543</v>
      </c>
      <c r="D145" s="447" t="s">
        <v>485</v>
      </c>
      <c r="E145" s="448" t="s">
        <v>486</v>
      </c>
      <c r="F145" s="375" t="s">
        <v>523</v>
      </c>
      <c r="G145" s="136" t="s">
        <v>544</v>
      </c>
      <c r="H145" s="294" t="s">
        <v>545</v>
      </c>
      <c r="I145" s="443" t="s">
        <v>365</v>
      </c>
      <c r="J145" s="137" t="s">
        <v>366</v>
      </c>
      <c r="K145" s="380" t="s">
        <v>323</v>
      </c>
      <c r="L145" s="463" t="s">
        <v>324</v>
      </c>
      <c r="M145" s="475" t="s">
        <v>285</v>
      </c>
    </row>
    <row r="146" spans="1:14">
      <c r="A146" s="570"/>
      <c r="B146" s="376" t="s">
        <v>16</v>
      </c>
      <c r="C146" s="20" t="s">
        <v>16</v>
      </c>
      <c r="D146" s="449" t="s">
        <v>16</v>
      </c>
      <c r="E146" s="450" t="s">
        <v>1</v>
      </c>
      <c r="F146" s="376" t="s">
        <v>16</v>
      </c>
      <c r="G146" s="27" t="s">
        <v>16</v>
      </c>
      <c r="H146" s="6" t="s">
        <v>16</v>
      </c>
      <c r="I146" s="27" t="s">
        <v>16</v>
      </c>
      <c r="J146" s="6" t="s">
        <v>1</v>
      </c>
      <c r="K146" s="381" t="s">
        <v>16</v>
      </c>
      <c r="L146" s="16" t="s">
        <v>16</v>
      </c>
      <c r="M146" s="476" t="s">
        <v>1</v>
      </c>
    </row>
    <row r="147" spans="1:14" ht="15" customHeight="1">
      <c r="A147" s="128" t="s">
        <v>17</v>
      </c>
      <c r="B147" s="296">
        <f t="shared" ref="B147:C162" si="35">B119-B91</f>
        <v>527.73</v>
      </c>
      <c r="C147" s="530">
        <f t="shared" si="35"/>
        <v>526.6</v>
      </c>
      <c r="D147" s="530">
        <f>B147-C147</f>
        <v>1.1299999999999955</v>
      </c>
      <c r="E147" s="578">
        <f>B147/C147</f>
        <v>1.0021458412457274</v>
      </c>
      <c r="F147" s="296">
        <f t="shared" ref="F147:G162" si="36">F119-F91</f>
        <v>486.25000000000011</v>
      </c>
      <c r="G147" s="297">
        <f t="shared" si="36"/>
        <v>487.37</v>
      </c>
      <c r="H147" s="576">
        <f>F147-G147</f>
        <v>-1.1199999999998909</v>
      </c>
      <c r="I147" s="297">
        <f>B147-F147</f>
        <v>41.479999999999905</v>
      </c>
      <c r="J147" s="333">
        <f>B147/F147</f>
        <v>1.0853059125964009</v>
      </c>
      <c r="K147" s="560">
        <f t="shared" ref="K147:K163" si="37">K119-K91</f>
        <v>519.88</v>
      </c>
      <c r="L147" s="541">
        <f>B147-K147</f>
        <v>7.8500000000000227</v>
      </c>
      <c r="M147" s="536">
        <f>B147/K147</f>
        <v>1.0150996383780873</v>
      </c>
      <c r="N147" s="119"/>
    </row>
    <row r="148" spans="1:14" ht="15" customHeight="1">
      <c r="A148" s="128" t="s">
        <v>18</v>
      </c>
      <c r="B148" s="301">
        <f t="shared" si="35"/>
        <v>179.59</v>
      </c>
      <c r="C148" s="479">
        <f t="shared" si="35"/>
        <v>168.97000000000003</v>
      </c>
      <c r="D148" s="479">
        <f t="shared" ref="D148:D169" si="38">B148-C148</f>
        <v>10.619999999999976</v>
      </c>
      <c r="E148" s="480">
        <f t="shared" ref="E148:E169" si="39">B148/C148</f>
        <v>1.0628513937385333</v>
      </c>
      <c r="F148" s="301">
        <f t="shared" si="36"/>
        <v>176.78000000000003</v>
      </c>
      <c r="G148" s="302">
        <f t="shared" si="36"/>
        <v>176.82000000000002</v>
      </c>
      <c r="H148" s="298">
        <f t="shared" ref="H148:H169" si="40">F148-G148</f>
        <v>-3.9999999999992042E-2</v>
      </c>
      <c r="I148" s="302">
        <f t="shared" ref="I148:I169" si="41">B148-F148</f>
        <v>2.8099999999999739</v>
      </c>
      <c r="J148" s="315">
        <f t="shared" ref="J148:J169" si="42">B148/F148</f>
        <v>1.015895463287702</v>
      </c>
      <c r="K148" s="561">
        <f t="shared" si="37"/>
        <v>172.71999999999997</v>
      </c>
      <c r="L148" s="502">
        <f t="shared" ref="L148:L169" si="43">B148-K148</f>
        <v>6.870000000000033</v>
      </c>
      <c r="M148" s="507">
        <f t="shared" ref="M148:M169" si="44">B148/K148</f>
        <v>1.0397753589624827</v>
      </c>
      <c r="N148" s="119"/>
    </row>
    <row r="149" spans="1:14" ht="15" customHeight="1">
      <c r="A149" s="571" t="s">
        <v>19</v>
      </c>
      <c r="B149" s="488">
        <f t="shared" si="35"/>
        <v>348.13</v>
      </c>
      <c r="C149" s="490">
        <f t="shared" si="35"/>
        <v>347.63</v>
      </c>
      <c r="D149" s="490">
        <f t="shared" si="38"/>
        <v>0.5</v>
      </c>
      <c r="E149" s="491">
        <f t="shared" si="39"/>
        <v>1.0014383108477405</v>
      </c>
      <c r="F149" s="488">
        <f t="shared" si="36"/>
        <v>309.43000000000006</v>
      </c>
      <c r="G149" s="492">
        <f t="shared" si="36"/>
        <v>310.56000000000006</v>
      </c>
      <c r="H149" s="493">
        <f t="shared" si="40"/>
        <v>-1.1299999999999955</v>
      </c>
      <c r="I149" s="492">
        <f t="shared" si="41"/>
        <v>38.699999999999932</v>
      </c>
      <c r="J149" s="494">
        <f t="shared" si="42"/>
        <v>1.1250686746598582</v>
      </c>
      <c r="K149" s="562">
        <f t="shared" si="37"/>
        <v>347.45999999999992</v>
      </c>
      <c r="L149" s="504">
        <f t="shared" si="43"/>
        <v>0.67000000000007276</v>
      </c>
      <c r="M149" s="508">
        <f t="shared" si="44"/>
        <v>1.0019282795141888</v>
      </c>
      <c r="N149" s="119"/>
    </row>
    <row r="150" spans="1:14" ht="15" customHeight="1">
      <c r="A150" s="128" t="s">
        <v>20</v>
      </c>
      <c r="B150" s="301">
        <f t="shared" si="35"/>
        <v>30.92</v>
      </c>
      <c r="C150" s="479">
        <f t="shared" si="35"/>
        <v>30.930000000000007</v>
      </c>
      <c r="D150" s="479">
        <f t="shared" si="38"/>
        <v>-1.0000000000005116E-2</v>
      </c>
      <c r="E150" s="480">
        <f t="shared" si="39"/>
        <v>0.99967668929841558</v>
      </c>
      <c r="F150" s="301">
        <f t="shared" si="36"/>
        <v>29.439999999999998</v>
      </c>
      <c r="G150" s="302">
        <f t="shared" si="36"/>
        <v>29.659999999999997</v>
      </c>
      <c r="H150" s="298">
        <f t="shared" si="40"/>
        <v>-0.21999999999999886</v>
      </c>
      <c r="I150" s="302">
        <f t="shared" si="41"/>
        <v>1.480000000000004</v>
      </c>
      <c r="J150" s="315">
        <f t="shared" si="42"/>
        <v>1.0502717391304348</v>
      </c>
      <c r="K150" s="561">
        <f t="shared" si="37"/>
        <v>30.03</v>
      </c>
      <c r="L150" s="502">
        <f t="shared" si="43"/>
        <v>0.89000000000000057</v>
      </c>
      <c r="M150" s="507">
        <f t="shared" si="44"/>
        <v>1.0296370296370296</v>
      </c>
      <c r="N150" s="118"/>
    </row>
    <row r="151" spans="1:14" s="3" customFormat="1" ht="15" customHeight="1">
      <c r="A151" s="28" t="s">
        <v>21</v>
      </c>
      <c r="B151" s="303">
        <f t="shared" si="35"/>
        <v>5.5599999999999987</v>
      </c>
      <c r="C151" s="482">
        <f t="shared" si="35"/>
        <v>5.5599999999999987</v>
      </c>
      <c r="D151" s="482">
        <f t="shared" si="38"/>
        <v>0</v>
      </c>
      <c r="E151" s="483">
        <f t="shared" si="39"/>
        <v>1</v>
      </c>
      <c r="F151" s="303">
        <f t="shared" si="36"/>
        <v>4.9599999999999991</v>
      </c>
      <c r="G151" s="304">
        <f t="shared" si="36"/>
        <v>5.0600000000000005</v>
      </c>
      <c r="H151" s="305">
        <f t="shared" si="40"/>
        <v>-0.10000000000000142</v>
      </c>
      <c r="I151" s="304">
        <f t="shared" si="41"/>
        <v>0.59999999999999964</v>
      </c>
      <c r="J151" s="317">
        <f t="shared" si="42"/>
        <v>1.1209677419354838</v>
      </c>
      <c r="K151" s="563">
        <f t="shared" si="37"/>
        <v>5.16</v>
      </c>
      <c r="L151" s="505">
        <f t="shared" si="43"/>
        <v>0.39999999999999858</v>
      </c>
      <c r="M151" s="509">
        <f t="shared" si="44"/>
        <v>1.0775193798449609</v>
      </c>
    </row>
    <row r="152" spans="1:14" s="3" customFormat="1" ht="15" customHeight="1">
      <c r="A152" s="28" t="s">
        <v>22</v>
      </c>
      <c r="B152" s="303">
        <f t="shared" si="35"/>
        <v>1.67</v>
      </c>
      <c r="C152" s="482">
        <f t="shared" si="35"/>
        <v>1.67</v>
      </c>
      <c r="D152" s="482">
        <f t="shared" si="38"/>
        <v>0</v>
      </c>
      <c r="E152" s="483">
        <f t="shared" si="39"/>
        <v>1</v>
      </c>
      <c r="F152" s="303">
        <f t="shared" si="36"/>
        <v>1.6799999999999997</v>
      </c>
      <c r="G152" s="304">
        <f t="shared" si="36"/>
        <v>1.6799999999999997</v>
      </c>
      <c r="H152" s="305">
        <f t="shared" si="40"/>
        <v>0</v>
      </c>
      <c r="I152" s="304">
        <f t="shared" si="41"/>
        <v>-9.9999999999997868E-3</v>
      </c>
      <c r="J152" s="317">
        <f t="shared" si="42"/>
        <v>0.99404761904761918</v>
      </c>
      <c r="K152" s="563">
        <f t="shared" si="37"/>
        <v>1.6800000000000006</v>
      </c>
      <c r="L152" s="505">
        <f t="shared" si="43"/>
        <v>-1.0000000000000675E-2</v>
      </c>
      <c r="M152" s="509">
        <f t="shared" si="44"/>
        <v>0.99404761904761862</v>
      </c>
    </row>
    <row r="153" spans="1:14" s="3" customFormat="1" ht="15" customHeight="1">
      <c r="A153" s="28" t="s">
        <v>25</v>
      </c>
      <c r="B153" s="303">
        <f t="shared" si="35"/>
        <v>9.86</v>
      </c>
      <c r="C153" s="482">
        <f t="shared" si="35"/>
        <v>9.8500000000000014</v>
      </c>
      <c r="D153" s="482">
        <f t="shared" si="38"/>
        <v>9.9999999999980105E-3</v>
      </c>
      <c r="E153" s="483">
        <f t="shared" si="39"/>
        <v>1.0010152284263958</v>
      </c>
      <c r="F153" s="303">
        <f t="shared" si="36"/>
        <v>9.3499999999999943</v>
      </c>
      <c r="G153" s="304">
        <f t="shared" si="36"/>
        <v>9.3500000000000014</v>
      </c>
      <c r="H153" s="305">
        <f t="shared" si="40"/>
        <v>0</v>
      </c>
      <c r="I153" s="304">
        <f t="shared" si="41"/>
        <v>0.51000000000000512</v>
      </c>
      <c r="J153" s="317">
        <f t="shared" si="42"/>
        <v>1.0545454545454551</v>
      </c>
      <c r="K153" s="563">
        <f t="shared" si="37"/>
        <v>9.7700000000000031</v>
      </c>
      <c r="L153" s="505">
        <f t="shared" si="43"/>
        <v>8.9999999999996305E-2</v>
      </c>
      <c r="M153" s="509">
        <f t="shared" si="44"/>
        <v>1.0092118730808595</v>
      </c>
    </row>
    <row r="154" spans="1:14" s="3" customFormat="1" ht="15" customHeight="1">
      <c r="A154" s="572" t="s">
        <v>23</v>
      </c>
      <c r="B154" s="308">
        <f t="shared" si="35"/>
        <v>7.5600000000000005</v>
      </c>
      <c r="C154" s="485">
        <f t="shared" si="35"/>
        <v>7.5600000000000005</v>
      </c>
      <c r="D154" s="485">
        <f t="shared" si="38"/>
        <v>0</v>
      </c>
      <c r="E154" s="486">
        <f t="shared" si="39"/>
        <v>1</v>
      </c>
      <c r="F154" s="308">
        <f t="shared" si="36"/>
        <v>7.3299999999999983</v>
      </c>
      <c r="G154" s="309">
        <f t="shared" si="36"/>
        <v>7.4500000000000011</v>
      </c>
      <c r="H154" s="310">
        <f t="shared" si="40"/>
        <v>-0.12000000000000277</v>
      </c>
      <c r="I154" s="309">
        <f t="shared" si="41"/>
        <v>0.2300000000000022</v>
      </c>
      <c r="J154" s="311">
        <f t="shared" si="42"/>
        <v>1.0313778990450209</v>
      </c>
      <c r="K154" s="564">
        <f t="shared" si="37"/>
        <v>7.4300000000000015</v>
      </c>
      <c r="L154" s="506">
        <f t="shared" si="43"/>
        <v>0.12999999999999901</v>
      </c>
      <c r="M154" s="510">
        <f t="shared" si="44"/>
        <v>1.0174966352624495</v>
      </c>
    </row>
    <row r="155" spans="1:14" ht="15" customHeight="1">
      <c r="A155" s="128" t="s">
        <v>24</v>
      </c>
      <c r="B155" s="301">
        <f t="shared" si="35"/>
        <v>82.12</v>
      </c>
      <c r="C155" s="479">
        <f t="shared" si="35"/>
        <v>82.020000000000039</v>
      </c>
      <c r="D155" s="479">
        <f t="shared" si="38"/>
        <v>9.9999999999965894E-2</v>
      </c>
      <c r="E155" s="480">
        <f t="shared" si="39"/>
        <v>1.0012192148256518</v>
      </c>
      <c r="F155" s="301">
        <f t="shared" si="36"/>
        <v>82.329999999999984</v>
      </c>
      <c r="G155" s="302">
        <f t="shared" si="36"/>
        <v>82.329999999999984</v>
      </c>
      <c r="H155" s="298">
        <f t="shared" si="40"/>
        <v>0</v>
      </c>
      <c r="I155" s="302">
        <f t="shared" si="41"/>
        <v>-0.20999999999997954</v>
      </c>
      <c r="J155" s="315">
        <f t="shared" si="42"/>
        <v>0.99744928944491706</v>
      </c>
      <c r="K155" s="561">
        <f t="shared" si="37"/>
        <v>81.93</v>
      </c>
      <c r="L155" s="502">
        <f t="shared" si="43"/>
        <v>0.18999999999999773</v>
      </c>
      <c r="M155" s="507">
        <f t="shared" si="44"/>
        <v>1.0023190528499939</v>
      </c>
      <c r="N155" s="118"/>
    </row>
    <row r="156" spans="1:14" s="3" customFormat="1" ht="15" customHeight="1">
      <c r="A156" s="555" t="s">
        <v>55</v>
      </c>
      <c r="B156" s="303">
        <f t="shared" si="35"/>
        <v>41.02000000000001</v>
      </c>
      <c r="C156" s="482">
        <f t="shared" si="35"/>
        <v>40.919999999999987</v>
      </c>
      <c r="D156" s="482">
        <f t="shared" si="38"/>
        <v>0.10000000000002274</v>
      </c>
      <c r="E156" s="483">
        <f t="shared" si="39"/>
        <v>1.0024437927663741</v>
      </c>
      <c r="F156" s="303">
        <f t="shared" si="36"/>
        <v>40.920000000000016</v>
      </c>
      <c r="G156" s="304">
        <f t="shared" si="36"/>
        <v>40.920000000000016</v>
      </c>
      <c r="H156" s="305">
        <f t="shared" si="40"/>
        <v>0</v>
      </c>
      <c r="I156" s="304">
        <f t="shared" si="41"/>
        <v>9.9999999999994316E-2</v>
      </c>
      <c r="J156" s="317">
        <f t="shared" si="42"/>
        <v>1.0024437927663732</v>
      </c>
      <c r="K156" s="563">
        <f t="shared" si="37"/>
        <v>41.180000000000007</v>
      </c>
      <c r="L156" s="505">
        <f t="shared" si="43"/>
        <v>-0.15999999999999659</v>
      </c>
      <c r="M156" s="509">
        <f t="shared" si="44"/>
        <v>0.99611461874696461</v>
      </c>
    </row>
    <row r="157" spans="1:14" s="3" customFormat="1" ht="15" customHeight="1">
      <c r="A157" s="555" t="s">
        <v>36</v>
      </c>
      <c r="B157" s="303">
        <f t="shared" si="35"/>
        <v>3.99</v>
      </c>
      <c r="C157" s="482">
        <f t="shared" si="35"/>
        <v>3.99</v>
      </c>
      <c r="D157" s="482">
        <f t="shared" si="38"/>
        <v>0</v>
      </c>
      <c r="E157" s="483">
        <f t="shared" si="39"/>
        <v>1</v>
      </c>
      <c r="F157" s="303">
        <f t="shared" si="36"/>
        <v>3.9700000000000024</v>
      </c>
      <c r="G157" s="304">
        <f t="shared" si="36"/>
        <v>3.9700000000000024</v>
      </c>
      <c r="H157" s="305">
        <f t="shared" si="40"/>
        <v>0</v>
      </c>
      <c r="I157" s="304">
        <f t="shared" si="41"/>
        <v>1.9999999999997797E-2</v>
      </c>
      <c r="J157" s="317">
        <f t="shared" si="42"/>
        <v>1.0050377833753144</v>
      </c>
      <c r="K157" s="563">
        <f t="shared" si="37"/>
        <v>3.9599999999999991</v>
      </c>
      <c r="L157" s="505">
        <f t="shared" si="43"/>
        <v>3.0000000000001137E-2</v>
      </c>
      <c r="M157" s="509">
        <f t="shared" si="44"/>
        <v>1.0075757575757578</v>
      </c>
    </row>
    <row r="158" spans="1:14" s="3" customFormat="1" ht="15" customHeight="1">
      <c r="A158" s="28" t="s">
        <v>37</v>
      </c>
      <c r="B158" s="303">
        <f t="shared" si="35"/>
        <v>17.899999999999999</v>
      </c>
      <c r="C158" s="482">
        <f t="shared" si="35"/>
        <v>17.899999999999999</v>
      </c>
      <c r="D158" s="482">
        <f t="shared" si="38"/>
        <v>0</v>
      </c>
      <c r="E158" s="483">
        <f t="shared" si="39"/>
        <v>1</v>
      </c>
      <c r="F158" s="303">
        <f t="shared" si="36"/>
        <v>17.8</v>
      </c>
      <c r="G158" s="304">
        <f t="shared" si="36"/>
        <v>17.599999999999998</v>
      </c>
      <c r="H158" s="305">
        <f t="shared" si="40"/>
        <v>0.20000000000000284</v>
      </c>
      <c r="I158" s="304">
        <f t="shared" si="41"/>
        <v>9.9999999999997868E-2</v>
      </c>
      <c r="J158" s="317">
        <f t="shared" si="42"/>
        <v>1.0056179775280898</v>
      </c>
      <c r="K158" s="563">
        <f t="shared" si="37"/>
        <v>17.68</v>
      </c>
      <c r="L158" s="505">
        <f t="shared" si="43"/>
        <v>0.21999999999999886</v>
      </c>
      <c r="M158" s="509">
        <f t="shared" si="44"/>
        <v>1.0124434389140271</v>
      </c>
    </row>
    <row r="159" spans="1:14" s="3" customFormat="1" ht="15" customHeight="1">
      <c r="A159" s="28" t="s">
        <v>38</v>
      </c>
      <c r="B159" s="303">
        <f t="shared" si="35"/>
        <v>8.0399999999999991</v>
      </c>
      <c r="C159" s="482">
        <f t="shared" si="35"/>
        <v>8.0399999999999991</v>
      </c>
      <c r="D159" s="482">
        <f t="shared" si="38"/>
        <v>0</v>
      </c>
      <c r="E159" s="483">
        <f t="shared" si="39"/>
        <v>1</v>
      </c>
      <c r="F159" s="303">
        <f t="shared" si="36"/>
        <v>8.3500000000000014</v>
      </c>
      <c r="G159" s="304">
        <f t="shared" si="36"/>
        <v>8.3500000000000014</v>
      </c>
      <c r="H159" s="305">
        <f t="shared" si="40"/>
        <v>0</v>
      </c>
      <c r="I159" s="304">
        <f t="shared" si="41"/>
        <v>-0.31000000000000227</v>
      </c>
      <c r="J159" s="317">
        <f t="shared" si="42"/>
        <v>0.96287425149700567</v>
      </c>
      <c r="K159" s="563">
        <f t="shared" si="37"/>
        <v>7.9600000000000009</v>
      </c>
      <c r="L159" s="505">
        <f t="shared" si="43"/>
        <v>7.9999999999998295E-2</v>
      </c>
      <c r="M159" s="509">
        <f t="shared" si="44"/>
        <v>1.0100502512562812</v>
      </c>
    </row>
    <row r="160" spans="1:14" s="3" customFormat="1" ht="15" customHeight="1">
      <c r="A160" s="28" t="s">
        <v>39</v>
      </c>
      <c r="B160" s="303">
        <f t="shared" si="35"/>
        <v>0.40000000000000036</v>
      </c>
      <c r="C160" s="482">
        <f t="shared" si="35"/>
        <v>0.40000000000000036</v>
      </c>
      <c r="D160" s="482">
        <f t="shared" si="38"/>
        <v>0</v>
      </c>
      <c r="E160" s="483">
        <f t="shared" si="39"/>
        <v>1</v>
      </c>
      <c r="F160" s="303">
        <f t="shared" si="36"/>
        <v>0.39999999999999858</v>
      </c>
      <c r="G160" s="304">
        <f t="shared" si="36"/>
        <v>0.39999999999999858</v>
      </c>
      <c r="H160" s="305">
        <f t="shared" si="40"/>
        <v>0</v>
      </c>
      <c r="I160" s="304">
        <f t="shared" si="41"/>
        <v>1.7763568394002505E-15</v>
      </c>
      <c r="J160" s="317">
        <f t="shared" si="42"/>
        <v>1.0000000000000044</v>
      </c>
      <c r="K160" s="563">
        <f t="shared" si="37"/>
        <v>0.48000000000000043</v>
      </c>
      <c r="L160" s="505">
        <f t="shared" si="43"/>
        <v>-8.0000000000000071E-2</v>
      </c>
      <c r="M160" s="509">
        <f t="shared" si="44"/>
        <v>0.83333333333333337</v>
      </c>
    </row>
    <row r="161" spans="1:14" s="114" customFormat="1" ht="15" customHeight="1">
      <c r="A161" s="28" t="s">
        <v>30</v>
      </c>
      <c r="B161" s="303">
        <f t="shared" si="35"/>
        <v>8.009999999999998</v>
      </c>
      <c r="C161" s="482">
        <f t="shared" si="35"/>
        <v>8.0100000000000051</v>
      </c>
      <c r="D161" s="482">
        <f t="shared" si="38"/>
        <v>0</v>
      </c>
      <c r="E161" s="483">
        <f t="shared" si="39"/>
        <v>0.99999999999999911</v>
      </c>
      <c r="F161" s="303">
        <f t="shared" si="36"/>
        <v>8.11</v>
      </c>
      <c r="G161" s="304">
        <f t="shared" si="36"/>
        <v>8.11</v>
      </c>
      <c r="H161" s="305">
        <f t="shared" si="40"/>
        <v>0</v>
      </c>
      <c r="I161" s="304">
        <f t="shared" si="41"/>
        <v>-0.10000000000000142</v>
      </c>
      <c r="J161" s="317">
        <f t="shared" si="42"/>
        <v>0.98766954377311944</v>
      </c>
      <c r="K161" s="563">
        <f t="shared" si="37"/>
        <v>8.0100000000000016</v>
      </c>
      <c r="L161" s="505">
        <f t="shared" si="43"/>
        <v>0</v>
      </c>
      <c r="M161" s="509">
        <f t="shared" si="44"/>
        <v>0.99999999999999956</v>
      </c>
    </row>
    <row r="162" spans="1:14" s="114" customFormat="1" ht="15" customHeight="1">
      <c r="A162" s="572" t="s">
        <v>40</v>
      </c>
      <c r="B162" s="308">
        <f t="shared" si="35"/>
        <v>2.4699999999999998</v>
      </c>
      <c r="C162" s="485">
        <f t="shared" si="35"/>
        <v>2.4699999999999998</v>
      </c>
      <c r="D162" s="485">
        <f t="shared" si="38"/>
        <v>0</v>
      </c>
      <c r="E162" s="486">
        <f t="shared" si="39"/>
        <v>1</v>
      </c>
      <c r="F162" s="308">
        <f t="shared" si="36"/>
        <v>2.4900000000000002</v>
      </c>
      <c r="G162" s="309">
        <f t="shared" si="36"/>
        <v>2.4900000000000002</v>
      </c>
      <c r="H162" s="310">
        <f t="shared" si="40"/>
        <v>0</v>
      </c>
      <c r="I162" s="309">
        <f t="shared" si="41"/>
        <v>-2.0000000000000462E-2</v>
      </c>
      <c r="J162" s="311">
        <f t="shared" si="42"/>
        <v>0.99196787148594356</v>
      </c>
      <c r="K162" s="564">
        <f t="shared" si="37"/>
        <v>2.3900000000000006</v>
      </c>
      <c r="L162" s="506">
        <f t="shared" si="43"/>
        <v>7.9999999999999183E-2</v>
      </c>
      <c r="M162" s="510">
        <f t="shared" si="44"/>
        <v>1.03347280334728</v>
      </c>
    </row>
    <row r="163" spans="1:14" ht="15" customHeight="1">
      <c r="A163" s="128" t="s">
        <v>26</v>
      </c>
      <c r="B163" s="301">
        <f t="shared" ref="B163:C163" si="45">B135-B107</f>
        <v>76.150000000000006</v>
      </c>
      <c r="C163" s="479">
        <f t="shared" si="45"/>
        <v>76.150000000000006</v>
      </c>
      <c r="D163" s="479">
        <f t="shared" si="38"/>
        <v>0</v>
      </c>
      <c r="E163" s="480">
        <f t="shared" si="39"/>
        <v>1</v>
      </c>
      <c r="F163" s="301">
        <f t="shared" ref="F163:G163" si="46">F135-F107</f>
        <v>72.22</v>
      </c>
      <c r="G163" s="302">
        <f t="shared" si="46"/>
        <v>72.050000000000011</v>
      </c>
      <c r="H163" s="298">
        <f t="shared" si="40"/>
        <v>0.16999999999998749</v>
      </c>
      <c r="I163" s="302">
        <f t="shared" si="41"/>
        <v>3.9300000000000068</v>
      </c>
      <c r="J163" s="315">
        <f t="shared" si="42"/>
        <v>1.0544170589864303</v>
      </c>
      <c r="K163" s="561">
        <f t="shared" si="37"/>
        <v>70.259999999999991</v>
      </c>
      <c r="L163" s="502">
        <f t="shared" si="43"/>
        <v>5.8900000000000148</v>
      </c>
      <c r="M163" s="507">
        <f t="shared" si="44"/>
        <v>1.0838314830629094</v>
      </c>
      <c r="N163" s="118"/>
    </row>
    <row r="164" spans="1:14" s="711" customFormat="1" ht="15" customHeight="1">
      <c r="A164" s="774" t="s">
        <v>106</v>
      </c>
      <c r="B164" s="759">
        <f>B147-B163</f>
        <v>451.58000000000004</v>
      </c>
      <c r="C164" s="760">
        <f>C147-C163</f>
        <v>450.45000000000005</v>
      </c>
      <c r="D164" s="761">
        <f t="shared" si="38"/>
        <v>1.1299999999999955</v>
      </c>
      <c r="E164" s="746">
        <f t="shared" si="39"/>
        <v>1.0025086025086025</v>
      </c>
      <c r="F164" s="762">
        <f>F147-F163</f>
        <v>414.03000000000009</v>
      </c>
      <c r="G164" s="763">
        <f>G147-G163</f>
        <v>415.32</v>
      </c>
      <c r="H164" s="764">
        <f t="shared" si="40"/>
        <v>-1.2899999999999068</v>
      </c>
      <c r="I164" s="763">
        <f t="shared" si="41"/>
        <v>37.549999999999955</v>
      </c>
      <c r="J164" s="748">
        <f t="shared" si="42"/>
        <v>1.090693911069246</v>
      </c>
      <c r="K164" s="775">
        <f>K147-K163</f>
        <v>449.62</v>
      </c>
      <c r="L164" s="765">
        <f t="shared" si="43"/>
        <v>1.9600000000000364</v>
      </c>
      <c r="M164" s="750">
        <f t="shared" si="44"/>
        <v>1.0043592366887595</v>
      </c>
    </row>
    <row r="165" spans="1:14" s="743" customFormat="1" ht="15" customHeight="1">
      <c r="A165" s="776" t="s">
        <v>107</v>
      </c>
      <c r="B165" s="745">
        <f>B163/B147</f>
        <v>0.1442972732268395</v>
      </c>
      <c r="C165" s="766">
        <f>C163/C147</f>
        <v>0.14460691226737563</v>
      </c>
      <c r="D165" s="746">
        <f t="shared" si="38"/>
        <v>-3.0963904053613045E-4</v>
      </c>
      <c r="E165" s="746">
        <f t="shared" si="39"/>
        <v>0.9978587535292669</v>
      </c>
      <c r="F165" s="767">
        <f>F163/F147</f>
        <v>0.14852442159383031</v>
      </c>
      <c r="G165" s="747">
        <f>G163/G147</f>
        <v>0.14783429427334471</v>
      </c>
      <c r="H165" s="748">
        <f t="shared" si="40"/>
        <v>6.9012732048559511E-4</v>
      </c>
      <c r="I165" s="747">
        <f t="shared" si="41"/>
        <v>-4.2271483669908128E-3</v>
      </c>
      <c r="J165" s="748">
        <f t="shared" si="42"/>
        <v>0.97153903498408634</v>
      </c>
      <c r="K165" s="777">
        <f>K163/K147</f>
        <v>0.13514657228591212</v>
      </c>
      <c r="L165" s="749">
        <f t="shared" si="43"/>
        <v>9.1507009409273754E-3</v>
      </c>
      <c r="M165" s="750">
        <f t="shared" si="44"/>
        <v>1.0677094563787266</v>
      </c>
    </row>
    <row r="166" spans="1:14" s="118" customFormat="1" ht="15" customHeight="1">
      <c r="A166" s="128" t="s">
        <v>32</v>
      </c>
      <c r="B166" s="301">
        <f t="shared" ref="B166:C168" si="47">B138-B110</f>
        <v>15.36</v>
      </c>
      <c r="C166" s="479">
        <f t="shared" si="47"/>
        <v>15.46</v>
      </c>
      <c r="D166" s="479">
        <f t="shared" si="38"/>
        <v>-0.10000000000000142</v>
      </c>
      <c r="E166" s="480">
        <f t="shared" si="39"/>
        <v>0.99353169469598956</v>
      </c>
      <c r="F166" s="301">
        <f t="shared" ref="F166:G168" si="48">F138-F110</f>
        <v>15.079999999999998</v>
      </c>
      <c r="G166" s="302">
        <f t="shared" si="48"/>
        <v>15.079999999999998</v>
      </c>
      <c r="H166" s="298">
        <f t="shared" si="40"/>
        <v>0</v>
      </c>
      <c r="I166" s="302">
        <f t="shared" si="41"/>
        <v>0.28000000000000114</v>
      </c>
      <c r="J166" s="315">
        <f t="shared" si="42"/>
        <v>1.0185676392572944</v>
      </c>
      <c r="K166" s="561">
        <f>K138-K110</f>
        <v>16.089999999999996</v>
      </c>
      <c r="L166" s="502">
        <f t="shared" si="43"/>
        <v>-0.72999999999999687</v>
      </c>
      <c r="M166" s="507">
        <f t="shared" si="44"/>
        <v>0.95463020509633334</v>
      </c>
    </row>
    <row r="167" spans="1:14" s="3" customFormat="1" ht="15" customHeight="1">
      <c r="A167" s="28" t="s">
        <v>33</v>
      </c>
      <c r="B167" s="303">
        <f t="shared" si="47"/>
        <v>9.5499999999999972</v>
      </c>
      <c r="C167" s="482">
        <f t="shared" si="47"/>
        <v>9.6500000000000021</v>
      </c>
      <c r="D167" s="482">
        <f t="shared" si="38"/>
        <v>-0.10000000000000497</v>
      </c>
      <c r="E167" s="483">
        <f t="shared" si="39"/>
        <v>0.98963730569948138</v>
      </c>
      <c r="F167" s="303">
        <f t="shared" si="48"/>
        <v>9.39</v>
      </c>
      <c r="G167" s="304">
        <f t="shared" si="48"/>
        <v>9.39</v>
      </c>
      <c r="H167" s="305">
        <f t="shared" si="40"/>
        <v>0</v>
      </c>
      <c r="I167" s="304">
        <f t="shared" si="41"/>
        <v>0.15999999999999659</v>
      </c>
      <c r="J167" s="317">
        <f t="shared" si="42"/>
        <v>1.017039403620873</v>
      </c>
      <c r="K167" s="563">
        <f>K139-K111</f>
        <v>10.260000000000002</v>
      </c>
      <c r="L167" s="505">
        <f t="shared" si="43"/>
        <v>-0.71000000000000441</v>
      </c>
      <c r="M167" s="509">
        <f t="shared" si="44"/>
        <v>0.93079922027290407</v>
      </c>
    </row>
    <row r="168" spans="1:14" s="114" customFormat="1" ht="15" customHeight="1">
      <c r="A168" s="28" t="s">
        <v>35</v>
      </c>
      <c r="B168" s="303">
        <f t="shared" si="47"/>
        <v>3.5700000000000003</v>
      </c>
      <c r="C168" s="482">
        <f t="shared" si="47"/>
        <v>3.5700000000000003</v>
      </c>
      <c r="D168" s="482">
        <f t="shared" si="38"/>
        <v>0</v>
      </c>
      <c r="E168" s="483">
        <f t="shared" si="39"/>
        <v>1</v>
      </c>
      <c r="F168" s="303">
        <f t="shared" si="48"/>
        <v>3.5299999999999994</v>
      </c>
      <c r="G168" s="304">
        <f t="shared" si="48"/>
        <v>3.5299999999999994</v>
      </c>
      <c r="H168" s="305">
        <f t="shared" si="40"/>
        <v>0</v>
      </c>
      <c r="I168" s="304">
        <f t="shared" si="41"/>
        <v>4.0000000000000924E-2</v>
      </c>
      <c r="J168" s="317">
        <f t="shared" si="42"/>
        <v>1.011331444759207</v>
      </c>
      <c r="K168" s="563">
        <f>K140-K112</f>
        <v>3.6099999999999994</v>
      </c>
      <c r="L168" s="505">
        <f t="shared" si="43"/>
        <v>-3.9999999999999147E-2</v>
      </c>
      <c r="M168" s="509">
        <f t="shared" si="44"/>
        <v>0.98891966759002792</v>
      </c>
    </row>
    <row r="169" spans="1:14" s="706" customFormat="1" ht="15" customHeight="1">
      <c r="A169" s="751" t="s">
        <v>102</v>
      </c>
      <c r="B169" s="768">
        <f>B166-B167-B168</f>
        <v>2.240000000000002</v>
      </c>
      <c r="C169" s="769">
        <f>C141-C113</f>
        <v>2.2399999999999984</v>
      </c>
      <c r="D169" s="770">
        <f t="shared" si="38"/>
        <v>3.5527136788005009E-15</v>
      </c>
      <c r="E169" s="753">
        <f t="shared" si="39"/>
        <v>1.0000000000000016</v>
      </c>
      <c r="F169" s="768">
        <f>F166-F167-F168</f>
        <v>2.1599999999999984</v>
      </c>
      <c r="G169" s="771">
        <f>G141-G113</f>
        <v>2.5999999999999996</v>
      </c>
      <c r="H169" s="772">
        <f t="shared" si="40"/>
        <v>-0.44000000000000128</v>
      </c>
      <c r="I169" s="771">
        <f t="shared" si="41"/>
        <v>8.0000000000003624E-2</v>
      </c>
      <c r="J169" s="755">
        <f t="shared" si="42"/>
        <v>1.0370370370370388</v>
      </c>
      <c r="K169" s="768">
        <f>K166-K167-K168</f>
        <v>2.2199999999999953</v>
      </c>
      <c r="L169" s="773">
        <f t="shared" si="43"/>
        <v>2.0000000000006679E-2</v>
      </c>
      <c r="M169" s="758">
        <f t="shared" si="44"/>
        <v>1.009009009009012</v>
      </c>
    </row>
    <row r="170" spans="1:14">
      <c r="J170"/>
    </row>
    <row r="171" spans="1:14" ht="15.75">
      <c r="A171" s="567" t="s">
        <v>506</v>
      </c>
      <c r="J171"/>
    </row>
    <row r="172" spans="1:14">
      <c r="A172" s="568"/>
      <c r="B172" s="21"/>
      <c r="C172" s="21"/>
      <c r="D172" s="21"/>
      <c r="E172" s="21"/>
      <c r="F172" s="21"/>
      <c r="G172" s="21"/>
      <c r="H172" s="21"/>
      <c r="I172" s="21"/>
      <c r="J172" s="21"/>
      <c r="K172" s="145"/>
      <c r="L172" s="21"/>
      <c r="M172" s="21"/>
    </row>
    <row r="173" spans="1:14" s="221" customFormat="1" ht="58.15" customHeight="1">
      <c r="A173" s="569" t="s">
        <v>45</v>
      </c>
      <c r="B173" s="375" t="s">
        <v>524</v>
      </c>
      <c r="C173" s="446" t="s">
        <v>546</v>
      </c>
      <c r="D173" s="447" t="s">
        <v>547</v>
      </c>
      <c r="E173" s="448" t="s">
        <v>548</v>
      </c>
      <c r="F173" s="375" t="s">
        <v>525</v>
      </c>
      <c r="G173" s="136" t="s">
        <v>549</v>
      </c>
      <c r="H173" s="294" t="s">
        <v>550</v>
      </c>
      <c r="I173" s="443" t="s">
        <v>507</v>
      </c>
      <c r="J173" s="137" t="s">
        <v>508</v>
      </c>
      <c r="K173" s="380" t="s">
        <v>325</v>
      </c>
      <c r="L173" s="463" t="s">
        <v>326</v>
      </c>
      <c r="M173" s="475" t="s">
        <v>327</v>
      </c>
    </row>
    <row r="174" spans="1:14">
      <c r="A174" s="570"/>
      <c r="B174" s="376" t="s">
        <v>16</v>
      </c>
      <c r="C174" s="20" t="s">
        <v>16</v>
      </c>
      <c r="D174" s="449" t="s">
        <v>16</v>
      </c>
      <c r="E174" s="450" t="s">
        <v>1</v>
      </c>
      <c r="F174" s="376" t="s">
        <v>16</v>
      </c>
      <c r="G174" s="27" t="s">
        <v>16</v>
      </c>
      <c r="H174" s="6" t="s">
        <v>16</v>
      </c>
      <c r="I174" s="27" t="s">
        <v>16</v>
      </c>
      <c r="J174" s="6" t="s">
        <v>1</v>
      </c>
      <c r="K174" s="381" t="s">
        <v>16</v>
      </c>
      <c r="L174" s="16" t="s">
        <v>16</v>
      </c>
      <c r="M174" s="476" t="s">
        <v>1</v>
      </c>
    </row>
    <row r="175" spans="1:14" ht="15" customHeight="1">
      <c r="A175" s="128" t="s">
        <v>17</v>
      </c>
      <c r="B175" s="124">
        <v>253.82</v>
      </c>
      <c r="C175" s="907">
        <v>254.94</v>
      </c>
      <c r="D175" s="531">
        <f>B175-C175</f>
        <v>-1.1200000000000045</v>
      </c>
      <c r="E175" s="532">
        <f>B175/C175</f>
        <v>0.99560680944535962</v>
      </c>
      <c r="F175" s="124">
        <v>249.69</v>
      </c>
      <c r="G175" s="290">
        <v>244.8</v>
      </c>
      <c r="H175" s="325">
        <f>F175-G175</f>
        <v>4.8899999999999864</v>
      </c>
      <c r="I175" s="290">
        <f>B175-F175</f>
        <v>4.1299999999999955</v>
      </c>
      <c r="J175" s="326">
        <f>B175/F175</f>
        <v>1.0165405102326885</v>
      </c>
      <c r="K175" s="322">
        <v>246.44</v>
      </c>
      <c r="L175" s="468">
        <f t="shared" ref="L175:L197" si="49">B175-K175</f>
        <v>7.3799999999999955</v>
      </c>
      <c r="M175" s="469">
        <f t="shared" ref="M175:M197" si="50">B175/K175</f>
        <v>1.0299464372666776</v>
      </c>
      <c r="N175" s="119"/>
    </row>
    <row r="176" spans="1:14" ht="15" customHeight="1">
      <c r="A176" s="128" t="s">
        <v>18</v>
      </c>
      <c r="B176" s="129">
        <v>63.74</v>
      </c>
      <c r="C176" s="909">
        <v>64.77</v>
      </c>
      <c r="D176" s="452">
        <f t="shared" ref="D176:D197" si="51">B176-C176</f>
        <v>-1.029999999999994</v>
      </c>
      <c r="E176" s="453">
        <f t="shared" ref="E176:E197" si="52">B176/C176</f>
        <v>0.9840975760382894</v>
      </c>
      <c r="F176" s="129">
        <v>48.11</v>
      </c>
      <c r="G176" s="291">
        <v>48.13</v>
      </c>
      <c r="H176" s="295">
        <f t="shared" ref="H176:H197" si="53">F176-G176</f>
        <v>-2.0000000000003126E-2</v>
      </c>
      <c r="I176" s="291">
        <f t="shared" ref="I176:I197" si="54">B176-F176</f>
        <v>15.630000000000003</v>
      </c>
      <c r="J176" s="323">
        <f t="shared" ref="J176:J197" si="55">B176/F176</f>
        <v>1.324880482228227</v>
      </c>
      <c r="K176" s="324">
        <v>46.95</v>
      </c>
      <c r="L176" s="468">
        <f t="shared" si="49"/>
        <v>16.79</v>
      </c>
      <c r="M176" s="469">
        <f t="shared" si="50"/>
        <v>1.3576144834930777</v>
      </c>
      <c r="N176" s="119"/>
    </row>
    <row r="177" spans="1:14" ht="15" customHeight="1">
      <c r="A177" s="571" t="s">
        <v>19</v>
      </c>
      <c r="B177" s="438">
        <v>190.09</v>
      </c>
      <c r="C177" s="911">
        <v>190.16</v>
      </c>
      <c r="D177" s="455">
        <f t="shared" si="51"/>
        <v>-6.9999999999993179E-2</v>
      </c>
      <c r="E177" s="456">
        <f t="shared" si="52"/>
        <v>0.99963188893563315</v>
      </c>
      <c r="F177" s="438">
        <v>197.58</v>
      </c>
      <c r="G177" s="439">
        <v>196.67</v>
      </c>
      <c r="H177" s="440">
        <f t="shared" si="53"/>
        <v>0.91000000000002501</v>
      </c>
      <c r="I177" s="439">
        <f t="shared" si="54"/>
        <v>-7.4900000000000091</v>
      </c>
      <c r="J177" s="441">
        <f t="shared" si="55"/>
        <v>0.96209130478793392</v>
      </c>
      <c r="K177" s="565">
        <v>199.49</v>
      </c>
      <c r="L177" s="470">
        <f t="shared" si="49"/>
        <v>-9.4000000000000057</v>
      </c>
      <c r="M177" s="471">
        <f t="shared" si="50"/>
        <v>0.95287984360118294</v>
      </c>
      <c r="N177" s="119"/>
    </row>
    <row r="178" spans="1:14" ht="15" customHeight="1">
      <c r="A178" s="128" t="s">
        <v>20</v>
      </c>
      <c r="B178" s="129">
        <v>19.05</v>
      </c>
      <c r="C178" s="909">
        <v>18.420000000000002</v>
      </c>
      <c r="D178" s="452">
        <f t="shared" si="51"/>
        <v>0.62999999999999901</v>
      </c>
      <c r="E178" s="453">
        <f t="shared" si="52"/>
        <v>1.0342019543973942</v>
      </c>
      <c r="F178" s="129">
        <v>16.43</v>
      </c>
      <c r="G178" s="291">
        <v>15.11</v>
      </c>
      <c r="H178" s="295">
        <f t="shared" si="53"/>
        <v>1.3200000000000003</v>
      </c>
      <c r="I178" s="291">
        <f t="shared" si="54"/>
        <v>2.620000000000001</v>
      </c>
      <c r="J178" s="323">
        <f t="shared" si="55"/>
        <v>1.159464394400487</v>
      </c>
      <c r="K178" s="324">
        <v>20.09</v>
      </c>
      <c r="L178" s="468">
        <f t="shared" si="49"/>
        <v>-1.0399999999999991</v>
      </c>
      <c r="M178" s="469">
        <f t="shared" si="50"/>
        <v>0.94823295171727229</v>
      </c>
      <c r="N178" s="118"/>
    </row>
    <row r="179" spans="1:14" ht="15" customHeight="1">
      <c r="A179" s="28" t="s">
        <v>21</v>
      </c>
      <c r="B179" s="115">
        <v>3.22</v>
      </c>
      <c r="C179" s="913">
        <v>3.23</v>
      </c>
      <c r="D179" s="458">
        <f t="shared" si="51"/>
        <v>-9.9999999999997868E-3</v>
      </c>
      <c r="E179" s="459">
        <f t="shared" si="52"/>
        <v>0.99690402476780193</v>
      </c>
      <c r="F179" s="115">
        <v>2.62</v>
      </c>
      <c r="G179" s="292">
        <v>2.64</v>
      </c>
      <c r="H179" s="224">
        <f t="shared" si="53"/>
        <v>-2.0000000000000018E-2</v>
      </c>
      <c r="I179" s="292">
        <f t="shared" si="54"/>
        <v>0.60000000000000009</v>
      </c>
      <c r="J179" s="328">
        <f t="shared" si="55"/>
        <v>1.2290076335877862</v>
      </c>
      <c r="K179" s="327">
        <v>4.2699999999999996</v>
      </c>
      <c r="L179" s="76">
        <f t="shared" si="49"/>
        <v>-1.0499999999999994</v>
      </c>
      <c r="M179" s="472">
        <f t="shared" si="50"/>
        <v>0.75409836065573788</v>
      </c>
    </row>
    <row r="180" spans="1:14" ht="15" customHeight="1">
      <c r="A180" s="28" t="s">
        <v>22</v>
      </c>
      <c r="B180" s="115">
        <v>2.04</v>
      </c>
      <c r="C180" s="913">
        <v>2.04</v>
      </c>
      <c r="D180" s="458">
        <f t="shared" si="51"/>
        <v>0</v>
      </c>
      <c r="E180" s="459">
        <f t="shared" si="52"/>
        <v>1</v>
      </c>
      <c r="F180" s="115">
        <v>1.4</v>
      </c>
      <c r="G180" s="292">
        <v>1.4</v>
      </c>
      <c r="H180" s="224">
        <f t="shared" si="53"/>
        <v>0</v>
      </c>
      <c r="I180" s="292">
        <f t="shared" si="54"/>
        <v>0.64000000000000012</v>
      </c>
      <c r="J180" s="328">
        <f t="shared" si="55"/>
        <v>1.4571428571428573</v>
      </c>
      <c r="K180" s="327">
        <v>1.53</v>
      </c>
      <c r="L180" s="76">
        <f t="shared" si="49"/>
        <v>0.51</v>
      </c>
      <c r="M180" s="472">
        <f t="shared" si="50"/>
        <v>1.3333333333333333</v>
      </c>
    </row>
    <row r="181" spans="1:14" ht="15" customHeight="1">
      <c r="A181" s="28" t="s">
        <v>25</v>
      </c>
      <c r="B181" s="115">
        <v>6.78</v>
      </c>
      <c r="C181" s="913">
        <v>6.73</v>
      </c>
      <c r="D181" s="458">
        <f t="shared" si="51"/>
        <v>4.9999999999999822E-2</v>
      </c>
      <c r="E181" s="459">
        <f t="shared" si="52"/>
        <v>1.0074294205052006</v>
      </c>
      <c r="F181" s="115">
        <v>6.17</v>
      </c>
      <c r="G181" s="292">
        <v>5.62</v>
      </c>
      <c r="H181" s="224">
        <f t="shared" si="53"/>
        <v>0.54999999999999982</v>
      </c>
      <c r="I181" s="292">
        <f t="shared" si="54"/>
        <v>0.61000000000000032</v>
      </c>
      <c r="J181" s="328">
        <f t="shared" si="55"/>
        <v>1.0988654781199352</v>
      </c>
      <c r="K181" s="327">
        <v>8.2100000000000009</v>
      </c>
      <c r="L181" s="76">
        <f t="shared" si="49"/>
        <v>-1.4300000000000006</v>
      </c>
      <c r="M181" s="472">
        <f t="shared" si="50"/>
        <v>0.82582216808769793</v>
      </c>
    </row>
    <row r="182" spans="1:14" ht="15" customHeight="1">
      <c r="A182" s="572" t="s">
        <v>23</v>
      </c>
      <c r="B182" s="97">
        <v>4.74</v>
      </c>
      <c r="C182" s="915">
        <v>4.1500000000000004</v>
      </c>
      <c r="D182" s="461">
        <f t="shared" si="51"/>
        <v>0.58999999999999986</v>
      </c>
      <c r="E182" s="462">
        <f t="shared" si="52"/>
        <v>1.1421686746987951</v>
      </c>
      <c r="F182" s="97">
        <v>4.67</v>
      </c>
      <c r="G182" s="293">
        <v>3.87</v>
      </c>
      <c r="H182" s="228">
        <f t="shared" si="53"/>
        <v>0.79999999999999982</v>
      </c>
      <c r="I182" s="293">
        <f t="shared" si="54"/>
        <v>7.0000000000000284E-2</v>
      </c>
      <c r="J182" s="332">
        <f t="shared" si="55"/>
        <v>1.0149892933618845</v>
      </c>
      <c r="K182" s="331">
        <v>3.33</v>
      </c>
      <c r="L182" s="473">
        <f t="shared" si="49"/>
        <v>1.4100000000000001</v>
      </c>
      <c r="M182" s="474">
        <f t="shared" si="50"/>
        <v>1.4234234234234235</v>
      </c>
    </row>
    <row r="183" spans="1:14" ht="15" customHeight="1">
      <c r="A183" s="128" t="s">
        <v>24</v>
      </c>
      <c r="B183" s="129">
        <v>41.76</v>
      </c>
      <c r="C183" s="909">
        <v>42.51</v>
      </c>
      <c r="D183" s="452">
        <f t="shared" si="51"/>
        <v>-0.75</v>
      </c>
      <c r="E183" s="453">
        <f t="shared" si="52"/>
        <v>0.98235709244883562</v>
      </c>
      <c r="F183" s="129">
        <v>49.39</v>
      </c>
      <c r="G183" s="291">
        <v>49.51</v>
      </c>
      <c r="H183" s="295">
        <f t="shared" si="53"/>
        <v>-0.11999999999999744</v>
      </c>
      <c r="I183" s="291">
        <f t="shared" si="54"/>
        <v>-7.6300000000000026</v>
      </c>
      <c r="J183" s="323">
        <f t="shared" si="55"/>
        <v>0.84551528649524188</v>
      </c>
      <c r="K183" s="324">
        <v>49.21</v>
      </c>
      <c r="L183" s="468">
        <f t="shared" si="49"/>
        <v>-7.4500000000000028</v>
      </c>
      <c r="M183" s="469">
        <f t="shared" si="50"/>
        <v>0.84860800650274326</v>
      </c>
      <c r="N183" s="118"/>
    </row>
    <row r="184" spans="1:14" ht="15" customHeight="1">
      <c r="A184" s="555" t="s">
        <v>55</v>
      </c>
      <c r="B184" s="115">
        <v>11.86</v>
      </c>
      <c r="C184" s="913">
        <v>11.89</v>
      </c>
      <c r="D184" s="458">
        <f t="shared" si="51"/>
        <v>-3.0000000000001137E-2</v>
      </c>
      <c r="E184" s="459">
        <f t="shared" si="52"/>
        <v>0.99747687132043727</v>
      </c>
      <c r="F184" s="115">
        <v>14.55</v>
      </c>
      <c r="G184" s="292">
        <v>14.55</v>
      </c>
      <c r="H184" s="224">
        <f t="shared" si="53"/>
        <v>0</v>
      </c>
      <c r="I184" s="292">
        <f t="shared" si="54"/>
        <v>-2.6900000000000013</v>
      </c>
      <c r="J184" s="328">
        <f t="shared" si="55"/>
        <v>0.81512027491408923</v>
      </c>
      <c r="K184" s="327">
        <v>19.11</v>
      </c>
      <c r="L184" s="76">
        <f t="shared" si="49"/>
        <v>-7.25</v>
      </c>
      <c r="M184" s="472">
        <f t="shared" si="50"/>
        <v>0.62061747776033493</v>
      </c>
    </row>
    <row r="185" spans="1:14" ht="15" customHeight="1">
      <c r="A185" s="555" t="s">
        <v>36</v>
      </c>
      <c r="B185" s="115">
        <v>1.58</v>
      </c>
      <c r="C185" s="913">
        <v>1.58</v>
      </c>
      <c r="D185" s="458">
        <f t="shared" si="51"/>
        <v>0</v>
      </c>
      <c r="E185" s="459">
        <f t="shared" si="52"/>
        <v>1</v>
      </c>
      <c r="F185" s="115">
        <v>1.72</v>
      </c>
      <c r="G185" s="292">
        <v>1.72</v>
      </c>
      <c r="H185" s="224">
        <f t="shared" si="53"/>
        <v>0</v>
      </c>
      <c r="I185" s="292">
        <f t="shared" si="54"/>
        <v>-0.1399999999999999</v>
      </c>
      <c r="J185" s="328">
        <f t="shared" si="55"/>
        <v>0.91860465116279078</v>
      </c>
      <c r="K185" s="327">
        <v>1.74</v>
      </c>
      <c r="L185" s="76">
        <f t="shared" si="49"/>
        <v>-0.15999999999999992</v>
      </c>
      <c r="M185" s="472">
        <f t="shared" si="50"/>
        <v>0.90804597701149425</v>
      </c>
    </row>
    <row r="186" spans="1:14" ht="15" customHeight="1">
      <c r="A186" s="28" t="s">
        <v>37</v>
      </c>
      <c r="B186" s="115">
        <v>5.99</v>
      </c>
      <c r="C186" s="913">
        <v>6.19</v>
      </c>
      <c r="D186" s="458">
        <f t="shared" si="51"/>
        <v>-0.20000000000000018</v>
      </c>
      <c r="E186" s="459">
        <f t="shared" si="52"/>
        <v>0.96768982229402256</v>
      </c>
      <c r="F186" s="115">
        <v>6</v>
      </c>
      <c r="G186" s="292">
        <v>6.21</v>
      </c>
      <c r="H186" s="224">
        <f t="shared" si="53"/>
        <v>-0.20999999999999996</v>
      </c>
      <c r="I186" s="292">
        <f t="shared" si="54"/>
        <v>-9.9999999999997868E-3</v>
      </c>
      <c r="J186" s="328">
        <f t="shared" si="55"/>
        <v>0.99833333333333341</v>
      </c>
      <c r="K186" s="327">
        <v>4.83</v>
      </c>
      <c r="L186" s="76">
        <f t="shared" si="49"/>
        <v>1.1600000000000001</v>
      </c>
      <c r="M186" s="472">
        <f t="shared" si="50"/>
        <v>1.2401656314699794</v>
      </c>
    </row>
    <row r="187" spans="1:14" ht="15" customHeight="1">
      <c r="A187" s="28" t="s">
        <v>38</v>
      </c>
      <c r="B187" s="115">
        <v>12.88</v>
      </c>
      <c r="C187" s="913">
        <v>12.88</v>
      </c>
      <c r="D187" s="458">
        <f t="shared" si="51"/>
        <v>0</v>
      </c>
      <c r="E187" s="459">
        <f t="shared" si="52"/>
        <v>1</v>
      </c>
      <c r="F187" s="115">
        <v>15.8</v>
      </c>
      <c r="G187" s="292">
        <v>15.81</v>
      </c>
      <c r="H187" s="224">
        <f t="shared" si="53"/>
        <v>-9.9999999999997868E-3</v>
      </c>
      <c r="I187" s="292">
        <f t="shared" si="54"/>
        <v>-2.92</v>
      </c>
      <c r="J187" s="328">
        <f t="shared" si="55"/>
        <v>0.81518987341772153</v>
      </c>
      <c r="K187" s="327">
        <v>14.54</v>
      </c>
      <c r="L187" s="76">
        <f t="shared" si="49"/>
        <v>-1.6599999999999984</v>
      </c>
      <c r="M187" s="472">
        <f t="shared" si="50"/>
        <v>0.88583218707015143</v>
      </c>
    </row>
    <row r="188" spans="1:14" ht="15" customHeight="1">
      <c r="A188" s="28" t="s">
        <v>39</v>
      </c>
      <c r="B188" s="115">
        <v>4.13</v>
      </c>
      <c r="C188" s="913">
        <v>4.13</v>
      </c>
      <c r="D188" s="458">
        <f t="shared" si="51"/>
        <v>0</v>
      </c>
      <c r="E188" s="459">
        <f t="shared" si="52"/>
        <v>1</v>
      </c>
      <c r="F188" s="115">
        <v>4.38</v>
      </c>
      <c r="G188" s="292">
        <v>4.38</v>
      </c>
      <c r="H188" s="224">
        <f t="shared" si="53"/>
        <v>0</v>
      </c>
      <c r="I188" s="292">
        <f t="shared" si="54"/>
        <v>-0.25</v>
      </c>
      <c r="J188" s="328">
        <f t="shared" si="55"/>
        <v>0.94292237442922378</v>
      </c>
      <c r="K188" s="327">
        <v>3.36</v>
      </c>
      <c r="L188" s="76">
        <f t="shared" si="49"/>
        <v>0.77</v>
      </c>
      <c r="M188" s="472">
        <f t="shared" si="50"/>
        <v>1.2291666666666667</v>
      </c>
    </row>
    <row r="189" spans="1:14" s="101" customFormat="1" ht="15" customHeight="1">
      <c r="A189" s="28" t="s">
        <v>30</v>
      </c>
      <c r="B189" s="115">
        <v>2.82</v>
      </c>
      <c r="C189" s="913">
        <v>3.32</v>
      </c>
      <c r="D189" s="458">
        <f t="shared" si="51"/>
        <v>-0.5</v>
      </c>
      <c r="E189" s="459">
        <f t="shared" si="52"/>
        <v>0.8493975903614458</v>
      </c>
      <c r="F189" s="115">
        <v>4.4000000000000004</v>
      </c>
      <c r="G189" s="292">
        <v>4.4000000000000004</v>
      </c>
      <c r="H189" s="224">
        <f t="shared" si="53"/>
        <v>0</v>
      </c>
      <c r="I189" s="292">
        <f t="shared" si="54"/>
        <v>-1.5800000000000005</v>
      </c>
      <c r="J189" s="328">
        <f t="shared" si="55"/>
        <v>0.64090909090909087</v>
      </c>
      <c r="K189" s="327">
        <v>3.5</v>
      </c>
      <c r="L189" s="76">
        <f t="shared" si="49"/>
        <v>-0.68000000000000016</v>
      </c>
      <c r="M189" s="472">
        <f t="shared" si="50"/>
        <v>0.80571428571428572</v>
      </c>
    </row>
    <row r="190" spans="1:14" s="101" customFormat="1" ht="15" customHeight="1">
      <c r="A190" s="572" t="s">
        <v>40</v>
      </c>
      <c r="B190" s="97">
        <v>1.92</v>
      </c>
      <c r="C190" s="915">
        <v>1.92</v>
      </c>
      <c r="D190" s="461">
        <f t="shared" si="51"/>
        <v>0</v>
      </c>
      <c r="E190" s="462">
        <f t="shared" si="52"/>
        <v>1</v>
      </c>
      <c r="F190" s="97">
        <v>1.95</v>
      </c>
      <c r="G190" s="293">
        <v>1.95</v>
      </c>
      <c r="H190" s="228">
        <f t="shared" si="53"/>
        <v>0</v>
      </c>
      <c r="I190" s="293">
        <f t="shared" si="54"/>
        <v>-3.0000000000000027E-2</v>
      </c>
      <c r="J190" s="332">
        <f t="shared" si="55"/>
        <v>0.98461538461538456</v>
      </c>
      <c r="K190" s="331">
        <v>1.89</v>
      </c>
      <c r="L190" s="473">
        <f t="shared" si="49"/>
        <v>3.0000000000000027E-2</v>
      </c>
      <c r="M190" s="474">
        <f t="shared" si="50"/>
        <v>1.0158730158730158</v>
      </c>
    </row>
    <row r="191" spans="1:14" ht="15" customHeight="1">
      <c r="A191" s="128" t="s">
        <v>26</v>
      </c>
      <c r="B191" s="129">
        <v>107.13</v>
      </c>
      <c r="C191" s="909">
        <v>107.11</v>
      </c>
      <c r="D191" s="452">
        <f t="shared" si="51"/>
        <v>1.9999999999996021E-2</v>
      </c>
      <c r="E191" s="453">
        <f t="shared" si="52"/>
        <v>1.0001867239286715</v>
      </c>
      <c r="F191" s="129">
        <v>112.16</v>
      </c>
      <c r="G191" s="291">
        <v>112.34</v>
      </c>
      <c r="H191" s="295">
        <f t="shared" si="53"/>
        <v>-0.18000000000000682</v>
      </c>
      <c r="I191" s="291">
        <f t="shared" si="54"/>
        <v>-5.0300000000000011</v>
      </c>
      <c r="J191" s="323">
        <f t="shared" si="55"/>
        <v>0.95515335235378029</v>
      </c>
      <c r="K191" s="324">
        <v>102.03</v>
      </c>
      <c r="L191" s="468">
        <f t="shared" si="49"/>
        <v>5.0999999999999943</v>
      </c>
      <c r="M191" s="469">
        <f t="shared" si="50"/>
        <v>1.0499852984416347</v>
      </c>
      <c r="N191" s="118"/>
    </row>
    <row r="192" spans="1:14" s="711" customFormat="1" ht="15" customHeight="1">
      <c r="A192" s="744" t="s">
        <v>104</v>
      </c>
      <c r="B192" s="759">
        <f>B175-B191</f>
        <v>146.69</v>
      </c>
      <c r="C192" s="922">
        <v>147.82999999999998</v>
      </c>
      <c r="D192" s="761">
        <f>B192-C192</f>
        <v>-1.1399999999999864</v>
      </c>
      <c r="E192" s="746">
        <f>B192/C192</f>
        <v>0.99228843942366241</v>
      </c>
      <c r="F192" s="759">
        <f>F175-F191</f>
        <v>137.53</v>
      </c>
      <c r="G192" s="763">
        <v>132.46</v>
      </c>
      <c r="H192" s="764">
        <f>F192-G192</f>
        <v>5.0699999999999932</v>
      </c>
      <c r="I192" s="763">
        <f>B192-F192</f>
        <v>9.1599999999999966</v>
      </c>
      <c r="J192" s="748">
        <f>B192/F192</f>
        <v>1.0666036501127028</v>
      </c>
      <c r="K192" s="762">
        <f>K175-K191</f>
        <v>144.41</v>
      </c>
      <c r="L192" s="765">
        <f>B192-K192</f>
        <v>2.2800000000000011</v>
      </c>
      <c r="M192" s="750">
        <f>B192/K192</f>
        <v>1.015788380306073</v>
      </c>
      <c r="N192" s="654"/>
    </row>
    <row r="193" spans="1:14" s="711" customFormat="1" ht="15" customHeight="1">
      <c r="A193" s="744" t="s">
        <v>105</v>
      </c>
      <c r="B193" s="745">
        <f>B191/B175</f>
        <v>0.42207075880545269</v>
      </c>
      <c r="C193" s="924">
        <v>0.42013807170314582</v>
      </c>
      <c r="D193" s="746">
        <f>B193-C193</f>
        <v>1.9326871023068737E-3</v>
      </c>
      <c r="E193" s="746">
        <f>B193/C193</f>
        <v>1.0046001237033155</v>
      </c>
      <c r="F193" s="745">
        <f>F191/F175</f>
        <v>0.44919700428531378</v>
      </c>
      <c r="G193" s="747">
        <v>0.45890522875816991</v>
      </c>
      <c r="H193" s="748">
        <f>F193-G193</f>
        <v>-9.7082244728561307E-3</v>
      </c>
      <c r="I193" s="747">
        <f>B193-F193</f>
        <v>-2.7126245479861089E-2</v>
      </c>
      <c r="J193" s="748">
        <f>B193/F193</f>
        <v>0.93961169548977785</v>
      </c>
      <c r="K193" s="767">
        <f>K191/K175</f>
        <v>0.41401558188605747</v>
      </c>
      <c r="L193" s="749">
        <f>B193-K193</f>
        <v>8.0551769193952238E-3</v>
      </c>
      <c r="M193" s="750">
        <f>B193/K193</f>
        <v>1.0194562167991352</v>
      </c>
      <c r="N193" s="654"/>
    </row>
    <row r="194" spans="1:14" s="118" customFormat="1" ht="15" customHeight="1">
      <c r="A194" s="128" t="s">
        <v>32</v>
      </c>
      <c r="B194" s="129">
        <v>5.84</v>
      </c>
      <c r="C194" s="909">
        <v>5.81</v>
      </c>
      <c r="D194" s="452">
        <f t="shared" si="51"/>
        <v>3.0000000000000249E-2</v>
      </c>
      <c r="E194" s="453">
        <f t="shared" si="52"/>
        <v>1.0051635111876076</v>
      </c>
      <c r="F194" s="129">
        <v>4.21</v>
      </c>
      <c r="G194" s="291">
        <v>4.24</v>
      </c>
      <c r="H194" s="295">
        <f t="shared" si="53"/>
        <v>-3.0000000000000249E-2</v>
      </c>
      <c r="I194" s="291">
        <f t="shared" si="54"/>
        <v>1.63</v>
      </c>
      <c r="J194" s="323">
        <f t="shared" si="55"/>
        <v>1.3871733966745843</v>
      </c>
      <c r="K194" s="324">
        <v>7.43</v>
      </c>
      <c r="L194" s="468">
        <f t="shared" si="49"/>
        <v>-1.5899999999999999</v>
      </c>
      <c r="M194" s="469">
        <f t="shared" si="50"/>
        <v>0.78600269179004034</v>
      </c>
    </row>
    <row r="195" spans="1:14" ht="15" customHeight="1">
      <c r="A195" s="28" t="s">
        <v>33</v>
      </c>
      <c r="B195" s="115">
        <v>2.29</v>
      </c>
      <c r="C195" s="913">
        <v>2.23</v>
      </c>
      <c r="D195" s="458">
        <f t="shared" si="51"/>
        <v>6.0000000000000053E-2</v>
      </c>
      <c r="E195" s="459">
        <f t="shared" si="52"/>
        <v>1.0269058295964126</v>
      </c>
      <c r="F195" s="115">
        <v>1.33</v>
      </c>
      <c r="G195" s="292">
        <v>1.33</v>
      </c>
      <c r="H195" s="224">
        <f t="shared" si="53"/>
        <v>0</v>
      </c>
      <c r="I195" s="292">
        <f t="shared" si="54"/>
        <v>0.96</v>
      </c>
      <c r="J195" s="328">
        <f t="shared" si="55"/>
        <v>1.7218045112781954</v>
      </c>
      <c r="K195" s="327">
        <v>2.4300000000000002</v>
      </c>
      <c r="L195" s="76">
        <f t="shared" si="49"/>
        <v>-0.14000000000000012</v>
      </c>
      <c r="M195" s="472">
        <f t="shared" si="50"/>
        <v>0.94238683127572009</v>
      </c>
    </row>
    <row r="196" spans="1:14" s="101" customFormat="1" ht="15" customHeight="1">
      <c r="A196" s="28" t="s">
        <v>35</v>
      </c>
      <c r="B196" s="115">
        <v>2.3199999999999998</v>
      </c>
      <c r="C196" s="913">
        <v>2.3199999999999998</v>
      </c>
      <c r="D196" s="458">
        <f t="shared" si="51"/>
        <v>0</v>
      </c>
      <c r="E196" s="459">
        <f t="shared" si="52"/>
        <v>1</v>
      </c>
      <c r="F196" s="115">
        <v>1.67</v>
      </c>
      <c r="G196" s="292">
        <v>1.67</v>
      </c>
      <c r="H196" s="224">
        <f t="shared" si="53"/>
        <v>0</v>
      </c>
      <c r="I196" s="292">
        <f t="shared" si="54"/>
        <v>0.64999999999999991</v>
      </c>
      <c r="J196" s="328">
        <f t="shared" si="55"/>
        <v>1.3892215568862276</v>
      </c>
      <c r="K196" s="327">
        <v>3.29</v>
      </c>
      <c r="L196" s="76">
        <f t="shared" si="49"/>
        <v>-0.9700000000000002</v>
      </c>
      <c r="M196" s="472">
        <f t="shared" si="50"/>
        <v>0.70516717325227962</v>
      </c>
    </row>
    <row r="197" spans="1:14" s="706" customFormat="1" ht="15" customHeight="1">
      <c r="A197" s="751" t="s">
        <v>102</v>
      </c>
      <c r="B197" s="768">
        <f>B194-B195-B196</f>
        <v>1.23</v>
      </c>
      <c r="C197" s="769">
        <v>1.1599999999999997</v>
      </c>
      <c r="D197" s="770">
        <f t="shared" si="51"/>
        <v>7.0000000000000284E-2</v>
      </c>
      <c r="E197" s="753">
        <f t="shared" si="52"/>
        <v>1.0603448275862071</v>
      </c>
      <c r="F197" s="768">
        <f>F194-F195-F196</f>
        <v>1.21</v>
      </c>
      <c r="G197" s="771">
        <v>1.2400000000000002</v>
      </c>
      <c r="H197" s="772">
        <f t="shared" si="53"/>
        <v>-3.0000000000000249E-2</v>
      </c>
      <c r="I197" s="771">
        <f t="shared" si="54"/>
        <v>2.0000000000000018E-2</v>
      </c>
      <c r="J197" s="755">
        <f t="shared" si="55"/>
        <v>1.0165289256198347</v>
      </c>
      <c r="K197" s="768">
        <f>K194-K195-K196</f>
        <v>1.71</v>
      </c>
      <c r="L197" s="773">
        <f t="shared" si="49"/>
        <v>-0.48</v>
      </c>
      <c r="M197" s="758">
        <f t="shared" si="50"/>
        <v>0.7192982456140351</v>
      </c>
    </row>
    <row r="198" spans="1:14">
      <c r="J198"/>
    </row>
    <row r="199" spans="1:14" ht="15.75">
      <c r="A199" s="567" t="s">
        <v>509</v>
      </c>
      <c r="J199"/>
    </row>
    <row r="200" spans="1:14">
      <c r="A200" s="568"/>
      <c r="B200" s="21"/>
      <c r="C200" s="21"/>
      <c r="D200" s="21"/>
      <c r="E200" s="21"/>
      <c r="F200" s="21"/>
      <c r="G200" s="21"/>
      <c r="H200" s="21"/>
      <c r="I200" s="21"/>
      <c r="J200" s="21"/>
      <c r="K200" s="145"/>
      <c r="L200" s="21"/>
      <c r="M200" s="21"/>
    </row>
    <row r="201" spans="1:14" s="221" customFormat="1" ht="60">
      <c r="A201" s="569" t="s">
        <v>75</v>
      </c>
      <c r="B201" s="375" t="s">
        <v>526</v>
      </c>
      <c r="C201" s="446" t="s">
        <v>551</v>
      </c>
      <c r="D201" s="447" t="s">
        <v>552</v>
      </c>
      <c r="E201" s="448" t="s">
        <v>553</v>
      </c>
      <c r="F201" s="375" t="s">
        <v>527</v>
      </c>
      <c r="G201" s="136" t="s">
        <v>554</v>
      </c>
      <c r="H201" s="294" t="s">
        <v>555</v>
      </c>
      <c r="I201" s="443" t="s">
        <v>510</v>
      </c>
      <c r="J201" s="137" t="s">
        <v>511</v>
      </c>
      <c r="K201" s="380" t="s">
        <v>328</v>
      </c>
      <c r="L201" s="463" t="s">
        <v>329</v>
      </c>
      <c r="M201" s="475" t="s">
        <v>330</v>
      </c>
    </row>
    <row r="202" spans="1:14">
      <c r="A202" s="570"/>
      <c r="B202" s="376" t="s">
        <v>1</v>
      </c>
      <c r="C202" s="20" t="s">
        <v>1</v>
      </c>
      <c r="D202" s="449" t="s">
        <v>1</v>
      </c>
      <c r="E202" s="450" t="s">
        <v>1</v>
      </c>
      <c r="F202" s="378" t="s">
        <v>1</v>
      </c>
      <c r="G202" s="27" t="s">
        <v>1</v>
      </c>
      <c r="H202" s="6" t="s">
        <v>1</v>
      </c>
      <c r="I202" s="27" t="s">
        <v>1</v>
      </c>
      <c r="J202" s="6" t="s">
        <v>1</v>
      </c>
      <c r="K202" s="381" t="s">
        <v>1</v>
      </c>
      <c r="L202" s="16" t="s">
        <v>1</v>
      </c>
      <c r="M202" s="476" t="s">
        <v>1</v>
      </c>
    </row>
    <row r="203" spans="1:14" ht="15" customHeight="1">
      <c r="A203" s="128" t="s">
        <v>17</v>
      </c>
      <c r="B203" s="518">
        <f>B175/B119</f>
        <v>0.1923578270886383</v>
      </c>
      <c r="C203" s="578">
        <f>C175/C119</f>
        <v>0.19325055714740527</v>
      </c>
      <c r="D203" s="578">
        <f>B203-C203</f>
        <v>-8.9273005876697176E-4</v>
      </c>
      <c r="E203" s="578">
        <f>B203/C203</f>
        <v>0.9953804528589999</v>
      </c>
      <c r="F203" s="518">
        <f>F175/F119</f>
        <v>0.1996865028270727</v>
      </c>
      <c r="G203" s="313">
        <f>G175/G119</f>
        <v>0.19580240593805989</v>
      </c>
      <c r="H203" s="333">
        <f>F203-G203</f>
        <v>3.8840968890128114E-3</v>
      </c>
      <c r="I203" s="313">
        <f>B203-F203</f>
        <v>-7.3286757384344037E-3</v>
      </c>
      <c r="J203" s="333">
        <f>B203/F203</f>
        <v>0.96329909315512929</v>
      </c>
      <c r="K203" s="559">
        <f>K175/K119</f>
        <v>0.19377870038372019</v>
      </c>
      <c r="L203" s="535">
        <f>B203-K203</f>
        <v>-1.4208732950818925E-3</v>
      </c>
      <c r="M203" s="536">
        <f>B203/K203</f>
        <v>0.99266754657623213</v>
      </c>
      <c r="N203" s="119"/>
    </row>
    <row r="204" spans="1:14" ht="15" customHeight="1">
      <c r="A204" s="128" t="s">
        <v>18</v>
      </c>
      <c r="B204" s="519">
        <f t="shared" ref="B204:C219" si="56">B176/(B120+B36)</f>
        <v>0.1632182730718017</v>
      </c>
      <c r="C204" s="480">
        <f>C176/(C120+C36)</f>
        <v>0.17002677587021578</v>
      </c>
      <c r="D204" s="480">
        <f t="shared" ref="D204:D223" si="57">B204-C204</f>
        <v>-6.8085027984140789E-3</v>
      </c>
      <c r="E204" s="480">
        <f t="shared" ref="E204:E223" si="58">B204/C204</f>
        <v>0.95995629062794718</v>
      </c>
      <c r="F204" s="519">
        <f t="shared" ref="F204:G219" si="59">F176/(F120+F36)</f>
        <v>0.13011846162168009</v>
      </c>
      <c r="G204" s="314">
        <f t="shared" si="59"/>
        <v>0.1301725536863742</v>
      </c>
      <c r="H204" s="315">
        <f t="shared" ref="H204:H224" si="60">F204-G204</f>
        <v>-5.4092064694116759E-5</v>
      </c>
      <c r="I204" s="314">
        <f t="shared" ref="I204:I224" si="61">B204-F204</f>
        <v>3.3099811450121613E-2</v>
      </c>
      <c r="J204" s="315">
        <f t="shared" ref="J204:J224" si="62">B204/F204</f>
        <v>1.2543821302342126</v>
      </c>
      <c r="K204" s="521">
        <f t="shared" ref="K204:K219" si="63">K176/(K120+K36)</f>
        <v>0.12756765568959896</v>
      </c>
      <c r="L204" s="537">
        <f t="shared" ref="L204:L223" si="64">B204-K204</f>
        <v>3.5650617382202737E-2</v>
      </c>
      <c r="M204" s="507">
        <f t="shared" ref="M204:M223" si="65">B204/K204</f>
        <v>1.279464392360935</v>
      </c>
      <c r="N204" s="119"/>
    </row>
    <row r="205" spans="1:14" ht="15" customHeight="1">
      <c r="A205" s="571" t="s">
        <v>19</v>
      </c>
      <c r="B205" s="520">
        <f t="shared" si="56"/>
        <v>0.17057456411913033</v>
      </c>
      <c r="C205" s="491">
        <f t="shared" si="56"/>
        <v>0.17077836352369577</v>
      </c>
      <c r="D205" s="491">
        <f t="shared" si="57"/>
        <v>-2.0379940456544121E-4</v>
      </c>
      <c r="E205" s="491">
        <f t="shared" si="58"/>
        <v>0.99880664388415241</v>
      </c>
      <c r="F205" s="520">
        <f t="shared" si="59"/>
        <v>0.18899400246788403</v>
      </c>
      <c r="G205" s="499">
        <f t="shared" si="59"/>
        <v>0.18815054339507117</v>
      </c>
      <c r="H205" s="494">
        <f t="shared" si="60"/>
        <v>8.434590728128577E-4</v>
      </c>
      <c r="I205" s="499">
        <f t="shared" si="61"/>
        <v>-1.8419438348753703E-2</v>
      </c>
      <c r="J205" s="494">
        <f t="shared" si="62"/>
        <v>0.90253956152982295</v>
      </c>
      <c r="K205" s="522">
        <f t="shared" si="63"/>
        <v>0.18304689722250261</v>
      </c>
      <c r="L205" s="538">
        <f t="shared" si="64"/>
        <v>-1.2472333103372285E-2</v>
      </c>
      <c r="M205" s="508">
        <f t="shared" si="65"/>
        <v>0.93186263579102602</v>
      </c>
      <c r="N205" s="119"/>
    </row>
    <row r="206" spans="1:14" ht="15" customHeight="1">
      <c r="A206" s="128" t="s">
        <v>20</v>
      </c>
      <c r="B206" s="519">
        <f t="shared" si="56"/>
        <v>0.10204081632653061</v>
      </c>
      <c r="C206" s="480">
        <f t="shared" si="56"/>
        <v>9.8931199312530221E-2</v>
      </c>
      <c r="D206" s="480">
        <f t="shared" si="57"/>
        <v>3.1096170140003931E-3</v>
      </c>
      <c r="E206" s="480">
        <f t="shared" si="58"/>
        <v>1.0314321168206695</v>
      </c>
      <c r="F206" s="519">
        <f t="shared" si="59"/>
        <v>9.9202994807390407E-2</v>
      </c>
      <c r="G206" s="314">
        <f t="shared" si="59"/>
        <v>9.1798298906439854E-2</v>
      </c>
      <c r="H206" s="315">
        <f t="shared" si="60"/>
        <v>7.4046959009505531E-3</v>
      </c>
      <c r="I206" s="314">
        <f t="shared" si="61"/>
        <v>2.8378215191402073E-3</v>
      </c>
      <c r="J206" s="315">
        <f t="shared" si="62"/>
        <v>1.0286062081558127</v>
      </c>
      <c r="K206" s="521">
        <f t="shared" si="63"/>
        <v>0.11143158245049641</v>
      </c>
      <c r="L206" s="537">
        <f t="shared" si="64"/>
        <v>-9.3907661239657908E-3</v>
      </c>
      <c r="M206" s="507">
        <f t="shared" si="65"/>
        <v>0.91572617100598341</v>
      </c>
      <c r="N206" s="118"/>
    </row>
    <row r="207" spans="1:14" s="3" customFormat="1" ht="15" customHeight="1">
      <c r="A207" s="28" t="s">
        <v>21</v>
      </c>
      <c r="B207" s="557">
        <f t="shared" si="56"/>
        <v>7.4468085106382975E-2</v>
      </c>
      <c r="C207" s="483">
        <f t="shared" si="56"/>
        <v>7.435543278084715E-2</v>
      </c>
      <c r="D207" s="483">
        <f t="shared" si="57"/>
        <v>1.1265232553582527E-4</v>
      </c>
      <c r="E207" s="483">
        <f t="shared" si="58"/>
        <v>1.0015150517093734</v>
      </c>
      <c r="F207" s="557">
        <f t="shared" si="59"/>
        <v>6.6161616161616157E-2</v>
      </c>
      <c r="G207" s="316">
        <f t="shared" si="59"/>
        <v>6.8518037892551259E-2</v>
      </c>
      <c r="H207" s="317">
        <f t="shared" si="60"/>
        <v>-2.3564217309351015E-3</v>
      </c>
      <c r="I207" s="316">
        <f t="shared" si="61"/>
        <v>8.3064689447668177E-3</v>
      </c>
      <c r="J207" s="317">
        <f t="shared" si="62"/>
        <v>1.125548156569758</v>
      </c>
      <c r="K207" s="523">
        <f t="shared" si="63"/>
        <v>0.11967488789237667</v>
      </c>
      <c r="L207" s="539">
        <f t="shared" si="64"/>
        <v>-4.5206802785993691E-2</v>
      </c>
      <c r="M207" s="509">
        <f t="shared" si="65"/>
        <v>0.62225322636902691</v>
      </c>
    </row>
    <row r="208" spans="1:14" s="3" customFormat="1" ht="15" customHeight="1">
      <c r="A208" s="28" t="s">
        <v>22</v>
      </c>
      <c r="B208" s="557">
        <f t="shared" si="56"/>
        <v>0.14739884393063585</v>
      </c>
      <c r="C208" s="483">
        <f t="shared" si="56"/>
        <v>0.14739884393063585</v>
      </c>
      <c r="D208" s="483">
        <f t="shared" si="57"/>
        <v>0</v>
      </c>
      <c r="E208" s="483">
        <f t="shared" si="58"/>
        <v>1</v>
      </c>
      <c r="F208" s="557">
        <f t="shared" si="59"/>
        <v>0.11137629276054097</v>
      </c>
      <c r="G208" s="316">
        <f t="shared" si="59"/>
        <v>0.11137629276054097</v>
      </c>
      <c r="H208" s="317">
        <f t="shared" si="60"/>
        <v>0</v>
      </c>
      <c r="I208" s="316">
        <f t="shared" si="61"/>
        <v>3.6022551170094883E-2</v>
      </c>
      <c r="J208" s="317">
        <f t="shared" si="62"/>
        <v>1.3234310487200662</v>
      </c>
      <c r="K208" s="523">
        <f t="shared" si="63"/>
        <v>0.12634186622625929</v>
      </c>
      <c r="L208" s="539">
        <f t="shared" si="64"/>
        <v>2.1056977704376562E-2</v>
      </c>
      <c r="M208" s="509">
        <f t="shared" si="65"/>
        <v>1.1666666666666667</v>
      </c>
    </row>
    <row r="209" spans="1:14" s="3" customFormat="1" ht="15" customHeight="1">
      <c r="A209" s="28" t="s">
        <v>25</v>
      </c>
      <c r="B209" s="557">
        <f t="shared" si="56"/>
        <v>7.5788061703554663E-2</v>
      </c>
      <c r="C209" s="483">
        <f t="shared" si="56"/>
        <v>7.5660483417650373E-2</v>
      </c>
      <c r="D209" s="483">
        <f t="shared" si="57"/>
        <v>1.2757828590428955E-4</v>
      </c>
      <c r="E209" s="483">
        <f t="shared" si="58"/>
        <v>1.0016861944325686</v>
      </c>
      <c r="F209" s="557">
        <f t="shared" si="59"/>
        <v>8.2574946466809421E-2</v>
      </c>
      <c r="G209" s="316">
        <f t="shared" si="59"/>
        <v>7.54058768281229E-2</v>
      </c>
      <c r="H209" s="317">
        <f t="shared" si="60"/>
        <v>7.1690696386865205E-3</v>
      </c>
      <c r="I209" s="316">
        <f t="shared" si="61"/>
        <v>-6.786884763254758E-3</v>
      </c>
      <c r="J209" s="317">
        <f t="shared" si="62"/>
        <v>0.91780939554126495</v>
      </c>
      <c r="K209" s="523">
        <f t="shared" si="63"/>
        <v>8.685073521633345E-2</v>
      </c>
      <c r="L209" s="539">
        <f t="shared" si="64"/>
        <v>-1.1062673512778787E-2</v>
      </c>
      <c r="M209" s="509">
        <f t="shared" si="65"/>
        <v>0.87262429632606842</v>
      </c>
    </row>
    <row r="210" spans="1:14" s="3" customFormat="1" ht="15" customHeight="1">
      <c r="A210" s="572" t="s">
        <v>23</v>
      </c>
      <c r="B210" s="558">
        <f t="shared" si="56"/>
        <v>0.17786116322701689</v>
      </c>
      <c r="C210" s="486">
        <f t="shared" si="56"/>
        <v>0.1568998109640832</v>
      </c>
      <c r="D210" s="486">
        <f t="shared" si="57"/>
        <v>2.0961352262933691E-2</v>
      </c>
      <c r="E210" s="486">
        <f t="shared" si="58"/>
        <v>1.1335970523746015</v>
      </c>
      <c r="F210" s="558">
        <f t="shared" si="59"/>
        <v>0.1807275541795666</v>
      </c>
      <c r="G210" s="318">
        <f t="shared" si="59"/>
        <v>0.14731633041492195</v>
      </c>
      <c r="H210" s="311">
        <f t="shared" si="60"/>
        <v>3.3411223764644643E-2</v>
      </c>
      <c r="I210" s="318">
        <f t="shared" si="61"/>
        <v>-2.8663909525497022E-3</v>
      </c>
      <c r="J210" s="311">
        <f t="shared" si="62"/>
        <v>0.98413971258803334</v>
      </c>
      <c r="K210" s="524">
        <f t="shared" si="63"/>
        <v>0.13309352517985612</v>
      </c>
      <c r="L210" s="540">
        <f t="shared" si="64"/>
        <v>4.4767638047160774E-2</v>
      </c>
      <c r="M210" s="510">
        <f t="shared" si="65"/>
        <v>1.3363622534354243</v>
      </c>
    </row>
    <row r="211" spans="1:14" ht="15" customHeight="1">
      <c r="A211" s="128" t="s">
        <v>24</v>
      </c>
      <c r="B211" s="519">
        <f t="shared" si="56"/>
        <v>0.11244244594630981</v>
      </c>
      <c r="C211" s="480">
        <f t="shared" si="56"/>
        <v>0.11439104461546741</v>
      </c>
      <c r="D211" s="480">
        <f t="shared" si="57"/>
        <v>-1.9485986691576002E-3</v>
      </c>
      <c r="E211" s="480">
        <f t="shared" si="58"/>
        <v>0.98296546136362395</v>
      </c>
      <c r="F211" s="519">
        <f t="shared" si="59"/>
        <v>0.13336393584273909</v>
      </c>
      <c r="G211" s="314">
        <f t="shared" si="59"/>
        <v>0.13376381271445167</v>
      </c>
      <c r="H211" s="315">
        <f t="shared" si="60"/>
        <v>-3.9987687171258446E-4</v>
      </c>
      <c r="I211" s="314">
        <f t="shared" si="61"/>
        <v>-2.0921489896429279E-2</v>
      </c>
      <c r="J211" s="315">
        <f t="shared" si="62"/>
        <v>0.84312483158040863</v>
      </c>
      <c r="K211" s="521">
        <f t="shared" si="63"/>
        <v>0.13578543638420576</v>
      </c>
      <c r="L211" s="537">
        <f t="shared" si="64"/>
        <v>-2.334299043789595E-2</v>
      </c>
      <c r="M211" s="507">
        <f t="shared" si="65"/>
        <v>0.82808914520223798</v>
      </c>
      <c r="N211" s="118"/>
    </row>
    <row r="212" spans="1:14" s="3" customFormat="1" ht="15" customHeight="1">
      <c r="A212" s="555" t="s">
        <v>55</v>
      </c>
      <c r="B212" s="557">
        <f t="shared" si="56"/>
        <v>7.0298144745421134E-2</v>
      </c>
      <c r="C212" s="483">
        <f t="shared" si="56"/>
        <v>7.0459259259259263E-2</v>
      </c>
      <c r="D212" s="483">
        <f t="shared" si="57"/>
        <v>-1.6111451383812869E-4</v>
      </c>
      <c r="E212" s="483">
        <f t="shared" si="58"/>
        <v>0.99771336634060692</v>
      </c>
      <c r="F212" s="557">
        <f t="shared" si="59"/>
        <v>8.5287221570926136E-2</v>
      </c>
      <c r="G212" s="316">
        <f t="shared" si="59"/>
        <v>8.5287221570926136E-2</v>
      </c>
      <c r="H212" s="317">
        <f t="shared" si="60"/>
        <v>0</v>
      </c>
      <c r="I212" s="316">
        <f t="shared" si="61"/>
        <v>-1.4989076825505002E-2</v>
      </c>
      <c r="J212" s="317">
        <f t="shared" si="62"/>
        <v>0.82425178649957709</v>
      </c>
      <c r="K212" s="523">
        <f t="shared" si="63"/>
        <v>0.1082412914188615</v>
      </c>
      <c r="L212" s="539">
        <f t="shared" si="64"/>
        <v>-3.794314667344037E-2</v>
      </c>
      <c r="M212" s="509">
        <f t="shared" si="65"/>
        <v>0.64945774227127695</v>
      </c>
    </row>
    <row r="213" spans="1:14" s="3" customFormat="1" ht="15" customHeight="1">
      <c r="A213" s="555" t="s">
        <v>36</v>
      </c>
      <c r="B213" s="557">
        <f t="shared" si="56"/>
        <v>9.1967403958090804E-2</v>
      </c>
      <c r="C213" s="483">
        <f t="shared" si="56"/>
        <v>9.1967403958090804E-2</v>
      </c>
      <c r="D213" s="483">
        <f t="shared" si="57"/>
        <v>0</v>
      </c>
      <c r="E213" s="483">
        <f t="shared" si="58"/>
        <v>1</v>
      </c>
      <c r="F213" s="557">
        <f t="shared" si="59"/>
        <v>9.9652375434530691E-2</v>
      </c>
      <c r="G213" s="316">
        <f t="shared" si="59"/>
        <v>9.9652375434530691E-2</v>
      </c>
      <c r="H213" s="317">
        <f t="shared" si="60"/>
        <v>0</v>
      </c>
      <c r="I213" s="316">
        <f t="shared" si="61"/>
        <v>-7.6849714764398863E-3</v>
      </c>
      <c r="J213" s="317">
        <f t="shared" si="62"/>
        <v>0.92288220483526018</v>
      </c>
      <c r="K213" s="523">
        <f t="shared" si="63"/>
        <v>0.10295857988165681</v>
      </c>
      <c r="L213" s="539">
        <f t="shared" si="64"/>
        <v>-1.0991175923566007E-2</v>
      </c>
      <c r="M213" s="509">
        <f t="shared" si="65"/>
        <v>0.89324662465042215</v>
      </c>
    </row>
    <row r="214" spans="1:14" s="3" customFormat="1" ht="15" customHeight="1">
      <c r="A214" s="28" t="s">
        <v>37</v>
      </c>
      <c r="B214" s="557">
        <f t="shared" si="56"/>
        <v>0.1284856284856285</v>
      </c>
      <c r="C214" s="483">
        <f t="shared" si="56"/>
        <v>0.13277563277563278</v>
      </c>
      <c r="D214" s="483">
        <f t="shared" si="57"/>
        <v>-4.2900042900042845E-3</v>
      </c>
      <c r="E214" s="483">
        <f t="shared" si="58"/>
        <v>0.96768982229402267</v>
      </c>
      <c r="F214" s="557">
        <f t="shared" si="59"/>
        <v>0.13049151805132667</v>
      </c>
      <c r="G214" s="316">
        <f t="shared" si="59"/>
        <v>0.13627386438446346</v>
      </c>
      <c r="H214" s="317">
        <f t="shared" si="60"/>
        <v>-5.7823463331367897E-3</v>
      </c>
      <c r="I214" s="316">
        <f t="shared" si="61"/>
        <v>-2.0058895656981657E-3</v>
      </c>
      <c r="J214" s="317">
        <f t="shared" si="62"/>
        <v>0.9846281996281997</v>
      </c>
      <c r="K214" s="523">
        <f t="shared" si="63"/>
        <v>0.11240400279264604</v>
      </c>
      <c r="L214" s="539">
        <f t="shared" si="64"/>
        <v>1.6081625692982465E-2</v>
      </c>
      <c r="M214" s="509">
        <f t="shared" si="65"/>
        <v>1.1430698666723513</v>
      </c>
    </row>
    <row r="215" spans="1:14" s="3" customFormat="1" ht="15" customHeight="1">
      <c r="A215" s="28" t="s">
        <v>38</v>
      </c>
      <c r="B215" s="557">
        <f t="shared" si="56"/>
        <v>0.1963115378753239</v>
      </c>
      <c r="C215" s="483">
        <f t="shared" si="56"/>
        <v>0.1963115378753239</v>
      </c>
      <c r="D215" s="483">
        <f t="shared" si="57"/>
        <v>0</v>
      </c>
      <c r="E215" s="483">
        <f t="shared" si="58"/>
        <v>1</v>
      </c>
      <c r="F215" s="557">
        <f t="shared" si="59"/>
        <v>0.24184907393234351</v>
      </c>
      <c r="G215" s="316">
        <f t="shared" si="59"/>
        <v>0.2420021429664779</v>
      </c>
      <c r="H215" s="317">
        <f t="shared" si="60"/>
        <v>-1.5306903413439543E-4</v>
      </c>
      <c r="I215" s="316">
        <f t="shared" si="61"/>
        <v>-4.5537536057019601E-2</v>
      </c>
      <c r="J215" s="317">
        <f t="shared" si="62"/>
        <v>0.81171093477182976</v>
      </c>
      <c r="K215" s="523">
        <f t="shared" si="63"/>
        <v>0.2435510887772194</v>
      </c>
      <c r="L215" s="539">
        <f t="shared" si="64"/>
        <v>-4.7239550901895494E-2</v>
      </c>
      <c r="M215" s="509">
        <f t="shared" si="65"/>
        <v>0.80603843267928743</v>
      </c>
    </row>
    <row r="216" spans="1:14" s="3" customFormat="1" ht="15" customHeight="1">
      <c r="A216" s="28" t="s">
        <v>39</v>
      </c>
      <c r="B216" s="557">
        <f t="shared" si="56"/>
        <v>0.28229665071770332</v>
      </c>
      <c r="C216" s="483">
        <f t="shared" si="56"/>
        <v>0.28229665071770332</v>
      </c>
      <c r="D216" s="483">
        <f t="shared" si="57"/>
        <v>0</v>
      </c>
      <c r="E216" s="483">
        <f t="shared" si="58"/>
        <v>1</v>
      </c>
      <c r="F216" s="557">
        <f t="shared" si="59"/>
        <v>0.3139784946236559</v>
      </c>
      <c r="G216" s="316">
        <f t="shared" si="59"/>
        <v>0.3139784946236559</v>
      </c>
      <c r="H216" s="317">
        <f t="shared" si="60"/>
        <v>0</v>
      </c>
      <c r="I216" s="316">
        <f t="shared" si="61"/>
        <v>-3.1681843905952578E-2</v>
      </c>
      <c r="J216" s="317">
        <f t="shared" si="62"/>
        <v>0.89909549714884962</v>
      </c>
      <c r="K216" s="523">
        <f t="shared" si="63"/>
        <v>0.28211586901763225</v>
      </c>
      <c r="L216" s="539">
        <f t="shared" si="64"/>
        <v>1.8078170007107541E-4</v>
      </c>
      <c r="M216" s="509">
        <f t="shared" si="65"/>
        <v>1.0006408065618591</v>
      </c>
    </row>
    <row r="217" spans="1:14" s="114" customFormat="1" ht="15" customHeight="1">
      <c r="A217" s="28" t="s">
        <v>30</v>
      </c>
      <c r="B217" s="557">
        <f t="shared" si="56"/>
        <v>6.4442413162705672E-2</v>
      </c>
      <c r="C217" s="483">
        <f t="shared" si="56"/>
        <v>7.5523202911737933E-2</v>
      </c>
      <c r="D217" s="483">
        <f t="shared" si="57"/>
        <v>-1.108078974903226E-2</v>
      </c>
      <c r="E217" s="483">
        <f t="shared" si="58"/>
        <v>0.85327966344353667</v>
      </c>
      <c r="F217" s="557">
        <f t="shared" si="59"/>
        <v>0.1037735849056604</v>
      </c>
      <c r="G217" s="316">
        <f t="shared" si="59"/>
        <v>0.1037735849056604</v>
      </c>
      <c r="H217" s="317">
        <f t="shared" si="60"/>
        <v>0</v>
      </c>
      <c r="I217" s="316">
        <f t="shared" si="61"/>
        <v>-3.9331171742954724E-2</v>
      </c>
      <c r="J217" s="317">
        <f t="shared" si="62"/>
        <v>0.62099052684061817</v>
      </c>
      <c r="K217" s="523">
        <f t="shared" si="63"/>
        <v>8.8006034699522243E-2</v>
      </c>
      <c r="L217" s="539">
        <f t="shared" si="64"/>
        <v>-2.356362153681657E-2</v>
      </c>
      <c r="M217" s="509">
        <f t="shared" si="65"/>
        <v>0.7322499347088014</v>
      </c>
    </row>
    <row r="218" spans="1:14" s="114" customFormat="1" ht="15" customHeight="1">
      <c r="A218" s="572" t="s">
        <v>40</v>
      </c>
      <c r="B218" s="558">
        <f t="shared" si="56"/>
        <v>0.18991097922848665</v>
      </c>
      <c r="C218" s="732">
        <f t="shared" si="56"/>
        <v>0.18991097922848665</v>
      </c>
      <c r="D218" s="486">
        <f t="shared" si="57"/>
        <v>0</v>
      </c>
      <c r="E218" s="486">
        <f t="shared" si="58"/>
        <v>1</v>
      </c>
      <c r="F218" s="558">
        <f t="shared" si="59"/>
        <v>0.18895348837209303</v>
      </c>
      <c r="G218" s="318">
        <f t="shared" si="59"/>
        <v>0.18895348837209303</v>
      </c>
      <c r="H218" s="311">
        <f t="shared" si="60"/>
        <v>0</v>
      </c>
      <c r="I218" s="318">
        <f t="shared" si="61"/>
        <v>9.5749085639362796E-4</v>
      </c>
      <c r="J218" s="311">
        <f t="shared" si="62"/>
        <v>1.0050673362246063</v>
      </c>
      <c r="K218" s="524">
        <f t="shared" si="63"/>
        <v>0.18051575931232089</v>
      </c>
      <c r="L218" s="540">
        <f t="shared" si="64"/>
        <v>9.3952199161657646E-3</v>
      </c>
      <c r="M218" s="510">
        <f t="shared" si="65"/>
        <v>1.0520465357260611</v>
      </c>
    </row>
    <row r="219" spans="1:14" ht="15" customHeight="1">
      <c r="A219" s="128" t="s">
        <v>26</v>
      </c>
      <c r="B219" s="519">
        <f t="shared" si="56"/>
        <v>0.43623259223063765</v>
      </c>
      <c r="C219" s="480">
        <f t="shared" si="56"/>
        <v>0.43579624054032062</v>
      </c>
      <c r="D219" s="480">
        <f t="shared" si="57"/>
        <v>4.3635169031702725E-4</v>
      </c>
      <c r="E219" s="480">
        <f t="shared" si="58"/>
        <v>1.0010012745630297</v>
      </c>
      <c r="F219" s="519">
        <f t="shared" si="59"/>
        <v>0.4688963210702341</v>
      </c>
      <c r="G219" s="314">
        <f t="shared" si="59"/>
        <v>0.46998284734133794</v>
      </c>
      <c r="H219" s="315">
        <f t="shared" si="60"/>
        <v>-1.0865262711038381E-3</v>
      </c>
      <c r="I219" s="314">
        <f t="shared" si="61"/>
        <v>-3.2663728839596451E-2</v>
      </c>
      <c r="J219" s="315">
        <f t="shared" si="62"/>
        <v>0.9303391232308178</v>
      </c>
      <c r="K219" s="521">
        <f t="shared" si="63"/>
        <v>0.44539025667888943</v>
      </c>
      <c r="L219" s="537">
        <f t="shared" si="64"/>
        <v>-9.1576644482517788E-3</v>
      </c>
      <c r="M219" s="507">
        <f t="shared" si="65"/>
        <v>0.97943901037140535</v>
      </c>
      <c r="N219" s="118"/>
    </row>
    <row r="220" spans="1:14" s="711" customFormat="1" ht="15" customHeight="1">
      <c r="A220" s="744" t="s">
        <v>103</v>
      </c>
      <c r="B220" s="745">
        <f>(B175-B191)/(B119-B135)</f>
        <v>0.13658668305446148</v>
      </c>
      <c r="C220" s="746">
        <f>(C175-C191)/(C119-C135)</f>
        <v>0.13771227887132381</v>
      </c>
      <c r="D220" s="746">
        <f>B220-C220</f>
        <v>-1.1255958168623348E-3</v>
      </c>
      <c r="E220" s="746">
        <f>B220/C220</f>
        <v>0.99182646728318191</v>
      </c>
      <c r="F220" s="745">
        <f>(F175-F191)/(F119-F135)</f>
        <v>0.13600134488350935</v>
      </c>
      <c r="G220" s="747">
        <f>(G175-G191)/(G119-G135)</f>
        <v>0.13098769827142914</v>
      </c>
      <c r="H220" s="748">
        <f t="shared" si="60"/>
        <v>5.0136466120802026E-3</v>
      </c>
      <c r="I220" s="747">
        <f t="shared" si="61"/>
        <v>5.8533817095213214E-4</v>
      </c>
      <c r="J220" s="748">
        <f t="shared" si="62"/>
        <v>1.004303914578591</v>
      </c>
      <c r="K220" s="745">
        <f>(K175-K191)/(K119-K135)</f>
        <v>0.13849621175793611</v>
      </c>
      <c r="L220" s="749">
        <f>B220-K220</f>
        <v>-1.9095287034746333E-3</v>
      </c>
      <c r="M220" s="750">
        <f>B220/K220</f>
        <v>0.98621241202747034</v>
      </c>
      <c r="N220" s="654"/>
    </row>
    <row r="221" spans="1:14" s="118" customFormat="1" ht="15" customHeight="1">
      <c r="A221" s="128" t="s">
        <v>32</v>
      </c>
      <c r="B221" s="519">
        <f t="shared" ref="B221:C224" si="66">B194/(B138+B54)</f>
        <v>6.4616065501217082E-2</v>
      </c>
      <c r="C221" s="480">
        <f t="shared" si="66"/>
        <v>6.4191802010827539E-2</v>
      </c>
      <c r="D221" s="480">
        <f t="shared" si="57"/>
        <v>4.2426349038954259E-4</v>
      </c>
      <c r="E221" s="480">
        <f t="shared" si="58"/>
        <v>1.0066093095551045</v>
      </c>
      <c r="F221" s="519">
        <f t="shared" ref="F221:G224" si="67">F194/(F138+F54)</f>
        <v>4.9027599860253866E-2</v>
      </c>
      <c r="G221" s="314">
        <f t="shared" si="67"/>
        <v>4.938271604938272E-2</v>
      </c>
      <c r="H221" s="315">
        <f t="shared" si="60"/>
        <v>-3.5511618912885401E-4</v>
      </c>
      <c r="I221" s="314">
        <f t="shared" si="61"/>
        <v>1.5588465640963216E-2</v>
      </c>
      <c r="J221" s="315">
        <f t="shared" si="62"/>
        <v>1.3179528609476274</v>
      </c>
      <c r="K221" s="521">
        <f>K194/(K138+K54)</f>
        <v>8.0752092163895228E-2</v>
      </c>
      <c r="L221" s="537">
        <f t="shared" si="64"/>
        <v>-1.6136026662678146E-2</v>
      </c>
      <c r="M221" s="507">
        <f t="shared" si="65"/>
        <v>0.80017822163754826</v>
      </c>
    </row>
    <row r="222" spans="1:14" s="3" customFormat="1" ht="15" customHeight="1">
      <c r="A222" s="28" t="s">
        <v>33</v>
      </c>
      <c r="B222" s="557">
        <f t="shared" si="66"/>
        <v>5.7149987521836788E-2</v>
      </c>
      <c r="C222" s="480">
        <f t="shared" si="66"/>
        <v>5.5458841084307382E-2</v>
      </c>
      <c r="D222" s="483">
        <f t="shared" si="57"/>
        <v>1.6911464375294061E-3</v>
      </c>
      <c r="E222" s="483">
        <f t="shared" si="58"/>
        <v>1.0304937211897118</v>
      </c>
      <c r="F222" s="557">
        <f t="shared" si="67"/>
        <v>3.4420289855072464E-2</v>
      </c>
      <c r="G222" s="316">
        <f t="shared" si="67"/>
        <v>3.4420289855072464E-2</v>
      </c>
      <c r="H222" s="317">
        <f t="shared" si="60"/>
        <v>0</v>
      </c>
      <c r="I222" s="316">
        <f t="shared" si="61"/>
        <v>2.2729697666764324E-2</v>
      </c>
      <c r="J222" s="317">
        <f t="shared" si="62"/>
        <v>1.6603575322133635</v>
      </c>
      <c r="K222" s="523">
        <f>K195/(K139+K55)</f>
        <v>6.1039939713639788E-2</v>
      </c>
      <c r="L222" s="539">
        <f t="shared" si="64"/>
        <v>-3.8899521918029992E-3</v>
      </c>
      <c r="M222" s="509">
        <f t="shared" si="65"/>
        <v>0.93627201779601754</v>
      </c>
    </row>
    <row r="223" spans="1:14" s="114" customFormat="1" ht="15" customHeight="1">
      <c r="A223" s="28" t="s">
        <v>35</v>
      </c>
      <c r="B223" s="557">
        <f t="shared" si="66"/>
        <v>6.1850173287123424E-2</v>
      </c>
      <c r="C223" s="480">
        <f t="shared" si="66"/>
        <v>6.1850173287123424E-2</v>
      </c>
      <c r="D223" s="483">
        <f t="shared" si="57"/>
        <v>0</v>
      </c>
      <c r="E223" s="483">
        <f t="shared" si="58"/>
        <v>1</v>
      </c>
      <c r="F223" s="557">
        <f t="shared" si="67"/>
        <v>4.7632629777524242E-2</v>
      </c>
      <c r="G223" s="316">
        <f t="shared" si="67"/>
        <v>4.7632629777524242E-2</v>
      </c>
      <c r="H223" s="317">
        <f t="shared" si="60"/>
        <v>0</v>
      </c>
      <c r="I223" s="316">
        <f t="shared" si="61"/>
        <v>1.4217543509599181E-2</v>
      </c>
      <c r="J223" s="317">
        <f t="shared" si="62"/>
        <v>1.2984832787105074</v>
      </c>
      <c r="K223" s="523">
        <f>K196/(K140+K56)</f>
        <v>8.2746478873239437E-2</v>
      </c>
      <c r="L223" s="539">
        <f t="shared" si="64"/>
        <v>-2.0896305586116014E-2</v>
      </c>
      <c r="M223" s="509">
        <f t="shared" si="65"/>
        <v>0.74746592398055545</v>
      </c>
    </row>
    <row r="224" spans="1:14" s="706" customFormat="1" ht="15" customHeight="1">
      <c r="A224" s="751" t="s">
        <v>102</v>
      </c>
      <c r="B224" s="752">
        <f t="shared" si="66"/>
        <v>9.6093749999999992E-2</v>
      </c>
      <c r="C224" s="753">
        <f t="shared" si="66"/>
        <v>9.0695856137607514E-2</v>
      </c>
      <c r="D224" s="753">
        <f>B224-C224</f>
        <v>5.3978938623924777E-3</v>
      </c>
      <c r="E224" s="753">
        <f>B224/C224</f>
        <v>1.0595164331896549</v>
      </c>
      <c r="F224" s="752">
        <f t="shared" si="67"/>
        <v>9.5955590800951646E-2</v>
      </c>
      <c r="G224" s="754">
        <f t="shared" si="67"/>
        <v>9.8412698412698466E-2</v>
      </c>
      <c r="H224" s="755">
        <f t="shared" si="60"/>
        <v>-2.4571076117468199E-3</v>
      </c>
      <c r="I224" s="754">
        <f t="shared" si="61"/>
        <v>1.3815919904834606E-4</v>
      </c>
      <c r="J224" s="755">
        <f t="shared" si="62"/>
        <v>1.001439824380165</v>
      </c>
      <c r="K224" s="756">
        <f>K197/(K141+K57)</f>
        <v>0.137459807073955</v>
      </c>
      <c r="L224" s="757">
        <f>B224-K224</f>
        <v>-4.1366057073955007E-2</v>
      </c>
      <c r="M224" s="758">
        <f>B224/K224</f>
        <v>0.69906798245614021</v>
      </c>
    </row>
  </sheetData>
  <pageMargins left="0.7" right="0.7" top="0.75" bottom="0.75" header="0.3" footer="0.3"/>
  <pageSetup scale="1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0"/>
  <sheetViews>
    <sheetView tabSelected="1" zoomScale="95" zoomScaleNormal="95" workbookViewId="0">
      <selection activeCell="E152" sqref="E152"/>
    </sheetView>
  </sheetViews>
  <sheetFormatPr defaultRowHeight="12.75"/>
  <cols>
    <col min="1" max="1" width="35.7109375" customWidth="1"/>
    <col min="2" max="8" width="15.7109375" customWidth="1"/>
    <col min="9" max="9" width="15.7109375" style="344" customWidth="1"/>
    <col min="10" max="10" width="15.7109375" style="346" customWidth="1"/>
    <col min="11" max="13" width="15.7109375" customWidth="1"/>
  </cols>
  <sheetData>
    <row r="1" spans="1:13" ht="20.25">
      <c r="A1" s="4" t="s">
        <v>556</v>
      </c>
      <c r="L1" s="144"/>
    </row>
    <row r="2" spans="1:13">
      <c r="L2" s="144"/>
    </row>
    <row r="3" spans="1:13" ht="15.75">
      <c r="A3" s="2" t="s">
        <v>557</v>
      </c>
      <c r="L3" s="144"/>
    </row>
    <row r="4" spans="1:13">
      <c r="A4" s="21"/>
      <c r="B4" s="21"/>
      <c r="C4" s="21"/>
      <c r="D4" s="21"/>
      <c r="E4" s="21"/>
      <c r="F4" s="21"/>
      <c r="G4" s="21"/>
      <c r="H4" s="21"/>
      <c r="I4" s="345"/>
      <c r="J4" s="347"/>
      <c r="K4" s="21"/>
      <c r="L4" s="21"/>
      <c r="M4" s="21"/>
    </row>
    <row r="5" spans="1:13" s="337" customFormat="1" ht="70.150000000000006" customHeight="1">
      <c r="A5" s="134" t="s">
        <v>46</v>
      </c>
      <c r="B5" s="375" t="s">
        <v>571</v>
      </c>
      <c r="C5" s="446" t="s">
        <v>587</v>
      </c>
      <c r="D5" s="447" t="s">
        <v>460</v>
      </c>
      <c r="E5" s="447" t="s">
        <v>461</v>
      </c>
      <c r="F5" s="377" t="s">
        <v>572</v>
      </c>
      <c r="G5" s="136" t="s">
        <v>588</v>
      </c>
      <c r="H5" s="294" t="s">
        <v>589</v>
      </c>
      <c r="I5" s="542" t="s">
        <v>431</v>
      </c>
      <c r="J5" s="348" t="s">
        <v>351</v>
      </c>
      <c r="K5" s="375" t="s">
        <v>331</v>
      </c>
      <c r="L5" s="463" t="s">
        <v>259</v>
      </c>
      <c r="M5" s="475" t="s">
        <v>260</v>
      </c>
    </row>
    <row r="6" spans="1:13" ht="18" customHeight="1">
      <c r="A6" s="10"/>
      <c r="B6" s="376" t="s">
        <v>16</v>
      </c>
      <c r="C6" s="20" t="s">
        <v>16</v>
      </c>
      <c r="D6" s="449" t="s">
        <v>16</v>
      </c>
      <c r="E6" s="449" t="s">
        <v>1</v>
      </c>
      <c r="F6" s="379" t="s">
        <v>16</v>
      </c>
      <c r="G6" s="27" t="s">
        <v>16</v>
      </c>
      <c r="H6" s="6" t="s">
        <v>16</v>
      </c>
      <c r="I6" s="543" t="s">
        <v>16</v>
      </c>
      <c r="J6" s="349" t="s">
        <v>1</v>
      </c>
      <c r="K6" s="376" t="s">
        <v>16</v>
      </c>
      <c r="L6" s="16" t="s">
        <v>16</v>
      </c>
      <c r="M6" s="476" t="s">
        <v>1</v>
      </c>
    </row>
    <row r="7" spans="1:13" ht="18" customHeight="1">
      <c r="A7" s="118" t="s">
        <v>17</v>
      </c>
      <c r="B7" s="124">
        <v>337.85</v>
      </c>
      <c r="C7" s="907">
        <v>336.09</v>
      </c>
      <c r="D7" s="452">
        <f>B7-C7</f>
        <v>1.7600000000000477</v>
      </c>
      <c r="E7" s="453">
        <f>B7/C7</f>
        <v>1.0052366925525902</v>
      </c>
      <c r="F7" s="319">
        <v>313.52999999999997</v>
      </c>
      <c r="G7" s="926">
        <v>313.2</v>
      </c>
      <c r="H7" s="325">
        <f>F7-G7</f>
        <v>0.32999999999998408</v>
      </c>
      <c r="I7" s="544">
        <f>B7-F7</f>
        <v>24.32000000000005</v>
      </c>
      <c r="J7" s="334">
        <f>B7/F7</f>
        <v>1.0775683347686029</v>
      </c>
      <c r="K7" s="125">
        <v>319.77999999999997</v>
      </c>
      <c r="L7" s="466">
        <f>B7-K7</f>
        <v>18.07000000000005</v>
      </c>
      <c r="M7" s="467">
        <f>B7/K7</f>
        <v>1.0565075989742949</v>
      </c>
    </row>
    <row r="8" spans="1:13" ht="18" customHeight="1">
      <c r="A8" s="118" t="s">
        <v>18</v>
      </c>
      <c r="B8" s="129">
        <v>117.21</v>
      </c>
      <c r="C8" s="909">
        <v>118.69</v>
      </c>
      <c r="D8" s="452">
        <f t="shared" ref="D8:D20" si="0">B8-C8</f>
        <v>-1.480000000000004</v>
      </c>
      <c r="E8" s="453">
        <f t="shared" ref="E8:E20" si="1">B8/C8</f>
        <v>0.98753054174740917</v>
      </c>
      <c r="F8" s="319">
        <v>106.86</v>
      </c>
      <c r="G8" s="927">
        <v>106.86</v>
      </c>
      <c r="H8" s="295">
        <f t="shared" ref="H8:H20" si="2">F8-G8</f>
        <v>0</v>
      </c>
      <c r="I8" s="545">
        <f t="shared" ref="I8:I20" si="3">B8-F8</f>
        <v>10.349999999999994</v>
      </c>
      <c r="J8" s="335">
        <f t="shared" ref="J8:J20" si="4">B8/F8</f>
        <v>1.0968556990454801</v>
      </c>
      <c r="K8" s="130">
        <v>106.88</v>
      </c>
      <c r="L8" s="468">
        <f t="shared" ref="L8:L20" si="5">B8-K8</f>
        <v>10.329999999999998</v>
      </c>
      <c r="M8" s="469">
        <f t="shared" ref="M8:M20" si="6">B8/K8</f>
        <v>1.0966504491017963</v>
      </c>
    </row>
    <row r="9" spans="1:13" ht="18" customHeight="1">
      <c r="A9" s="437" t="s">
        <v>19</v>
      </c>
      <c r="B9" s="438">
        <v>220.64</v>
      </c>
      <c r="C9" s="911">
        <v>217.4</v>
      </c>
      <c r="D9" s="455">
        <f t="shared" si="0"/>
        <v>3.2399999999999807</v>
      </c>
      <c r="E9" s="456">
        <f t="shared" si="1"/>
        <v>1.0149034038638454</v>
      </c>
      <c r="F9" s="525">
        <v>206.68</v>
      </c>
      <c r="G9" s="928">
        <v>206.34</v>
      </c>
      <c r="H9" s="440">
        <f t="shared" si="2"/>
        <v>0.34000000000000341</v>
      </c>
      <c r="I9" s="546">
        <f t="shared" si="3"/>
        <v>13.95999999999998</v>
      </c>
      <c r="J9" s="526">
        <f t="shared" si="4"/>
        <v>1.0675440294174567</v>
      </c>
      <c r="K9" s="498">
        <v>212.9</v>
      </c>
      <c r="L9" s="470">
        <f t="shared" si="5"/>
        <v>7.7399999999999807</v>
      </c>
      <c r="M9" s="471">
        <f t="shared" si="6"/>
        <v>1.0363550962893375</v>
      </c>
    </row>
    <row r="10" spans="1:13" ht="18" customHeight="1">
      <c r="A10" s="118" t="s">
        <v>20</v>
      </c>
      <c r="B10" s="129">
        <v>172.87</v>
      </c>
      <c r="C10" s="909">
        <v>171.17</v>
      </c>
      <c r="D10" s="452">
        <f t="shared" si="0"/>
        <v>1.7000000000000171</v>
      </c>
      <c r="E10" s="453">
        <f t="shared" si="1"/>
        <v>1.009931646900742</v>
      </c>
      <c r="F10" s="319">
        <v>164.51</v>
      </c>
      <c r="G10" s="927">
        <v>164.3</v>
      </c>
      <c r="H10" s="295">
        <f t="shared" si="2"/>
        <v>0.20999999999997954</v>
      </c>
      <c r="I10" s="545">
        <f t="shared" si="3"/>
        <v>8.3600000000000136</v>
      </c>
      <c r="J10" s="335">
        <f t="shared" si="4"/>
        <v>1.0508175794784513</v>
      </c>
      <c r="K10" s="130">
        <v>170.05</v>
      </c>
      <c r="L10" s="468">
        <f t="shared" si="5"/>
        <v>2.8199999999999932</v>
      </c>
      <c r="M10" s="469">
        <f t="shared" si="6"/>
        <v>1.0165833578359305</v>
      </c>
    </row>
    <row r="11" spans="1:13" ht="18" customHeight="1">
      <c r="A11" s="3" t="s">
        <v>21</v>
      </c>
      <c r="B11" s="115">
        <v>57</v>
      </c>
      <c r="C11" s="913">
        <v>57</v>
      </c>
      <c r="D11" s="458">
        <f t="shared" si="0"/>
        <v>0</v>
      </c>
      <c r="E11" s="459">
        <f t="shared" si="1"/>
        <v>1</v>
      </c>
      <c r="F11" s="320">
        <v>56.8</v>
      </c>
      <c r="G11" s="648">
        <v>56.8</v>
      </c>
      <c r="H11" s="116">
        <f t="shared" si="2"/>
        <v>0</v>
      </c>
      <c r="I11" s="547">
        <f t="shared" si="3"/>
        <v>0.20000000000000284</v>
      </c>
      <c r="J11" s="339">
        <f t="shared" si="4"/>
        <v>1.0035211267605635</v>
      </c>
      <c r="K11" s="121">
        <v>61.4</v>
      </c>
      <c r="L11" s="527">
        <f t="shared" si="5"/>
        <v>-4.3999999999999986</v>
      </c>
      <c r="M11" s="528">
        <f t="shared" si="6"/>
        <v>0.92833876221498368</v>
      </c>
    </row>
    <row r="12" spans="1:13" ht="18" customHeight="1">
      <c r="A12" s="3" t="s">
        <v>25</v>
      </c>
      <c r="B12" s="115">
        <v>104</v>
      </c>
      <c r="C12" s="913">
        <v>102</v>
      </c>
      <c r="D12" s="458">
        <f t="shared" si="0"/>
        <v>2</v>
      </c>
      <c r="E12" s="459">
        <f t="shared" si="1"/>
        <v>1.0196078431372548</v>
      </c>
      <c r="F12" s="320">
        <v>96.5</v>
      </c>
      <c r="G12" s="648">
        <v>96.5</v>
      </c>
      <c r="H12" s="116">
        <f t="shared" si="2"/>
        <v>0</v>
      </c>
      <c r="I12" s="547">
        <f t="shared" si="3"/>
        <v>7.5</v>
      </c>
      <c r="J12" s="339">
        <f t="shared" si="4"/>
        <v>1.0777202072538861</v>
      </c>
      <c r="K12" s="121">
        <v>97.2</v>
      </c>
      <c r="L12" s="527">
        <f t="shared" si="5"/>
        <v>6.7999999999999972</v>
      </c>
      <c r="M12" s="528">
        <f t="shared" si="6"/>
        <v>1.0699588477366255</v>
      </c>
    </row>
    <row r="13" spans="1:13" ht="18" customHeight="1">
      <c r="A13" s="34" t="s">
        <v>47</v>
      </c>
      <c r="B13" s="97">
        <v>9.17</v>
      </c>
      <c r="C13" s="915">
        <v>9.17</v>
      </c>
      <c r="D13" s="461">
        <f t="shared" si="0"/>
        <v>0</v>
      </c>
      <c r="E13" s="462">
        <f t="shared" si="1"/>
        <v>1</v>
      </c>
      <c r="F13" s="321">
        <v>9</v>
      </c>
      <c r="G13" s="929">
        <v>9</v>
      </c>
      <c r="H13" s="75">
        <f t="shared" si="2"/>
        <v>0</v>
      </c>
      <c r="I13" s="548">
        <f t="shared" si="3"/>
        <v>0.16999999999999993</v>
      </c>
      <c r="J13" s="340">
        <f t="shared" si="4"/>
        <v>1.018888888888889</v>
      </c>
      <c r="K13" s="122">
        <v>8.15</v>
      </c>
      <c r="L13" s="289">
        <f t="shared" si="5"/>
        <v>1.0199999999999996</v>
      </c>
      <c r="M13" s="529">
        <f t="shared" si="6"/>
        <v>1.1251533742331288</v>
      </c>
    </row>
    <row r="14" spans="1:13" ht="18" customHeight="1">
      <c r="A14" s="118" t="s">
        <v>24</v>
      </c>
      <c r="B14" s="129">
        <v>16.77</v>
      </c>
      <c r="C14" s="909">
        <v>16.41</v>
      </c>
      <c r="D14" s="452">
        <f t="shared" si="0"/>
        <v>0.35999999999999943</v>
      </c>
      <c r="E14" s="453">
        <f t="shared" si="1"/>
        <v>1.0219378427787933</v>
      </c>
      <c r="F14" s="319">
        <v>15.41</v>
      </c>
      <c r="G14" s="927">
        <v>15.43</v>
      </c>
      <c r="H14" s="295">
        <f t="shared" si="2"/>
        <v>-1.9999999999999574E-2</v>
      </c>
      <c r="I14" s="545">
        <f t="shared" si="3"/>
        <v>1.3599999999999994</v>
      </c>
      <c r="J14" s="335">
        <f t="shared" si="4"/>
        <v>1.0882543802725502</v>
      </c>
      <c r="K14" s="130">
        <v>15.39</v>
      </c>
      <c r="L14" s="468">
        <f t="shared" si="5"/>
        <v>1.379999999999999</v>
      </c>
      <c r="M14" s="469">
        <f t="shared" si="6"/>
        <v>1.0896686159844053</v>
      </c>
    </row>
    <row r="15" spans="1:13" s="118" customFormat="1" ht="18" customHeight="1">
      <c r="A15" s="140" t="s">
        <v>26</v>
      </c>
      <c r="B15" s="129">
        <v>12.9</v>
      </c>
      <c r="C15" s="909">
        <v>12.5</v>
      </c>
      <c r="D15" s="452">
        <f t="shared" si="0"/>
        <v>0.40000000000000036</v>
      </c>
      <c r="E15" s="453">
        <f t="shared" si="1"/>
        <v>1.032</v>
      </c>
      <c r="F15" s="319">
        <v>11.79</v>
      </c>
      <c r="G15" s="927">
        <v>11.79</v>
      </c>
      <c r="H15" s="295">
        <f t="shared" si="2"/>
        <v>0</v>
      </c>
      <c r="I15" s="545">
        <f t="shared" si="3"/>
        <v>1.1100000000000012</v>
      </c>
      <c r="J15" s="335">
        <f t="shared" si="4"/>
        <v>1.0941475826972011</v>
      </c>
      <c r="K15" s="130">
        <v>12.15</v>
      </c>
      <c r="L15" s="468">
        <f t="shared" si="5"/>
        <v>0.75</v>
      </c>
      <c r="M15" s="469">
        <f t="shared" si="6"/>
        <v>1.0617283950617284</v>
      </c>
    </row>
    <row r="16" spans="1:13" s="654" customFormat="1" ht="18" customHeight="1">
      <c r="A16" s="741" t="s">
        <v>106</v>
      </c>
      <c r="B16" s="663">
        <f>B7-B15</f>
        <v>324.95000000000005</v>
      </c>
      <c r="C16" s="917">
        <v>323.58999999999997</v>
      </c>
      <c r="D16" s="664">
        <f t="shared" si="0"/>
        <v>1.3600000000000705</v>
      </c>
      <c r="E16" s="656">
        <f t="shared" si="1"/>
        <v>1.0042028492845887</v>
      </c>
      <c r="F16" s="663">
        <f>F7-F15</f>
        <v>301.73999999999995</v>
      </c>
      <c r="G16" s="930">
        <v>301.40999999999997</v>
      </c>
      <c r="H16" s="668">
        <f>F16-G16</f>
        <v>0.32999999999998408</v>
      </c>
      <c r="I16" s="676">
        <f>B16-F16</f>
        <v>23.210000000000093</v>
      </c>
      <c r="J16" s="669">
        <f>B16/F16</f>
        <v>1.076920527606549</v>
      </c>
      <c r="K16" s="663">
        <f>K7-K15</f>
        <v>307.63</v>
      </c>
      <c r="L16" s="677">
        <f>B16-K16</f>
        <v>17.32000000000005</v>
      </c>
      <c r="M16" s="661">
        <f>B16/K16</f>
        <v>1.0563014010337095</v>
      </c>
    </row>
    <row r="17" spans="1:13" s="671" customFormat="1" ht="18" customHeight="1">
      <c r="A17" s="742" t="s">
        <v>107</v>
      </c>
      <c r="B17" s="655">
        <f>B15/B7</f>
        <v>3.818262542548468E-2</v>
      </c>
      <c r="C17" s="919">
        <v>3.7192418697372727E-2</v>
      </c>
      <c r="D17" s="656">
        <f t="shared" si="0"/>
        <v>9.9020672811195309E-4</v>
      </c>
      <c r="E17" s="656">
        <f t="shared" si="1"/>
        <v>1.0266238863400916</v>
      </c>
      <c r="F17" s="655">
        <f>F15/F7</f>
        <v>3.7604057028035598E-2</v>
      </c>
      <c r="G17" s="657">
        <v>3.7643678160919541E-2</v>
      </c>
      <c r="H17" s="658">
        <f>F17-G17</f>
        <v>-3.9621132883943533E-5</v>
      </c>
      <c r="I17" s="657">
        <f>B17-F17</f>
        <v>5.7856839744908212E-4</v>
      </c>
      <c r="J17" s="669">
        <f>B17/F17</f>
        <v>1.0153857972563367</v>
      </c>
      <c r="K17" s="655">
        <f>K15/K7</f>
        <v>3.7994871474138478E-2</v>
      </c>
      <c r="L17" s="660">
        <f>B17-K17</f>
        <v>1.8775395134620204E-4</v>
      </c>
      <c r="M17" s="661">
        <f>B17/K17</f>
        <v>1.0049415603754313</v>
      </c>
    </row>
    <row r="18" spans="1:13" ht="18" customHeight="1">
      <c r="A18" s="131" t="s">
        <v>55</v>
      </c>
      <c r="B18" s="115">
        <v>2.42</v>
      </c>
      <c r="C18" s="913">
        <v>2.42</v>
      </c>
      <c r="D18" s="458">
        <f t="shared" si="0"/>
        <v>0</v>
      </c>
      <c r="E18" s="459">
        <f t="shared" si="1"/>
        <v>1</v>
      </c>
      <c r="F18" s="320">
        <v>2.2599999999999998</v>
      </c>
      <c r="G18" s="648">
        <v>2.2599999999999998</v>
      </c>
      <c r="H18" s="116">
        <f t="shared" si="2"/>
        <v>0</v>
      </c>
      <c r="I18" s="547">
        <f t="shared" si="3"/>
        <v>0.16000000000000014</v>
      </c>
      <c r="J18" s="339">
        <f t="shared" si="4"/>
        <v>1.0707964601769913</v>
      </c>
      <c r="K18" s="121">
        <v>1.83</v>
      </c>
      <c r="L18" s="527">
        <f t="shared" si="5"/>
        <v>0.58999999999999986</v>
      </c>
      <c r="M18" s="528">
        <f t="shared" si="6"/>
        <v>1.3224043715846994</v>
      </c>
    </row>
    <row r="19" spans="1:13" ht="18" customHeight="1">
      <c r="A19" s="3" t="s">
        <v>36</v>
      </c>
      <c r="B19" s="115">
        <v>0.24</v>
      </c>
      <c r="C19" s="913">
        <v>0.24</v>
      </c>
      <c r="D19" s="458">
        <f t="shared" si="0"/>
        <v>0</v>
      </c>
      <c r="E19" s="459">
        <f t="shared" si="1"/>
        <v>1</v>
      </c>
      <c r="F19" s="320">
        <v>0.24</v>
      </c>
      <c r="G19" s="648">
        <v>0.24</v>
      </c>
      <c r="H19" s="116">
        <f t="shared" si="2"/>
        <v>0</v>
      </c>
      <c r="I19" s="547">
        <f t="shared" si="3"/>
        <v>0</v>
      </c>
      <c r="J19" s="339">
        <f t="shared" si="4"/>
        <v>1</v>
      </c>
      <c r="K19" s="121">
        <v>0.23</v>
      </c>
      <c r="L19" s="527">
        <f t="shared" si="5"/>
        <v>9.9999999999999811E-3</v>
      </c>
      <c r="M19" s="528">
        <f t="shared" si="6"/>
        <v>1.0434782608695652</v>
      </c>
    </row>
    <row r="20" spans="1:13" ht="18" customHeight="1">
      <c r="A20" s="34" t="s">
        <v>37</v>
      </c>
      <c r="B20" s="97">
        <v>0.43</v>
      </c>
      <c r="C20" s="915">
        <v>0.43</v>
      </c>
      <c r="D20" s="461">
        <f t="shared" si="0"/>
        <v>0</v>
      </c>
      <c r="E20" s="462">
        <f t="shared" si="1"/>
        <v>1</v>
      </c>
      <c r="F20" s="321">
        <v>0.33</v>
      </c>
      <c r="G20" s="929">
        <v>0.33</v>
      </c>
      <c r="H20" s="75">
        <f t="shared" si="2"/>
        <v>0</v>
      </c>
      <c r="I20" s="548">
        <f t="shared" si="3"/>
        <v>9.9999999999999978E-2</v>
      </c>
      <c r="J20" s="340">
        <f t="shared" si="4"/>
        <v>1.303030303030303</v>
      </c>
      <c r="K20" s="122">
        <v>0.35</v>
      </c>
      <c r="L20" s="289">
        <f t="shared" si="5"/>
        <v>8.0000000000000016E-2</v>
      </c>
      <c r="M20" s="529">
        <f t="shared" si="6"/>
        <v>1.2285714285714286</v>
      </c>
    </row>
    <row r="21" spans="1:13" ht="18" customHeight="1"/>
    <row r="22" spans="1:13" ht="18" customHeight="1"/>
    <row r="23" spans="1:13" ht="18" customHeight="1">
      <c r="A23" s="2" t="s">
        <v>558</v>
      </c>
    </row>
    <row r="24" spans="1:13" ht="18" customHeight="1">
      <c r="A24" s="21"/>
      <c r="B24" s="21"/>
      <c r="C24" s="21"/>
      <c r="D24" s="21"/>
      <c r="E24" s="21"/>
      <c r="F24" s="21"/>
      <c r="G24" s="21"/>
      <c r="H24" s="21"/>
      <c r="I24" s="345"/>
      <c r="J24" s="347"/>
      <c r="K24" s="21"/>
      <c r="L24" s="101"/>
    </row>
    <row r="25" spans="1:13" ht="60" customHeight="1">
      <c r="A25" s="551" t="s">
        <v>56</v>
      </c>
      <c r="B25" s="375" t="s">
        <v>573</v>
      </c>
      <c r="C25" s="446" t="s">
        <v>590</v>
      </c>
      <c r="D25" s="447" t="s">
        <v>465</v>
      </c>
      <c r="E25" s="447" t="s">
        <v>466</v>
      </c>
      <c r="F25" s="377" t="s">
        <v>574</v>
      </c>
      <c r="G25" s="136" t="s">
        <v>591</v>
      </c>
      <c r="H25" s="294" t="s">
        <v>592</v>
      </c>
      <c r="I25" s="542" t="s">
        <v>353</v>
      </c>
      <c r="J25" s="348" t="s">
        <v>354</v>
      </c>
      <c r="K25" s="375" t="s">
        <v>332</v>
      </c>
      <c r="L25" s="463" t="s">
        <v>264</v>
      </c>
      <c r="M25" s="475" t="s">
        <v>333</v>
      </c>
    </row>
    <row r="26" spans="1:13" ht="18" customHeight="1">
      <c r="A26" s="552"/>
      <c r="B26" s="376" t="s">
        <v>16</v>
      </c>
      <c r="C26" s="20" t="s">
        <v>16</v>
      </c>
      <c r="D26" s="449" t="s">
        <v>16</v>
      </c>
      <c r="E26" s="449" t="s">
        <v>1</v>
      </c>
      <c r="F26" s="379" t="s">
        <v>16</v>
      </c>
      <c r="G26" s="27" t="s">
        <v>16</v>
      </c>
      <c r="H26" s="6" t="s">
        <v>16</v>
      </c>
      <c r="I26" s="543" t="s">
        <v>16</v>
      </c>
      <c r="J26" s="349" t="s">
        <v>1</v>
      </c>
      <c r="K26" s="376" t="s">
        <v>16</v>
      </c>
      <c r="L26" s="16" t="s">
        <v>16</v>
      </c>
      <c r="M26" s="476" t="s">
        <v>1</v>
      </c>
    </row>
    <row r="27" spans="1:13" ht="18" customHeight="1">
      <c r="A27" s="553" t="s">
        <v>17</v>
      </c>
      <c r="B27" s="124">
        <v>139.9</v>
      </c>
      <c r="C27" s="907">
        <v>139.25</v>
      </c>
      <c r="D27" s="452">
        <f>B27-C27</f>
        <v>0.65000000000000568</v>
      </c>
      <c r="E27" s="453">
        <f>B27/C27</f>
        <v>1.0046678635547577</v>
      </c>
      <c r="F27" s="319">
        <v>132.18</v>
      </c>
      <c r="G27" s="926">
        <v>131.94999999999999</v>
      </c>
      <c r="H27" s="584">
        <f>F27-G27</f>
        <v>0.23000000000001819</v>
      </c>
      <c r="I27" s="544">
        <f>B27-F27</f>
        <v>7.7199999999999989</v>
      </c>
      <c r="J27" s="334">
        <f>B27/F27</f>
        <v>1.0584052050234529</v>
      </c>
      <c r="K27" s="125">
        <v>126.22</v>
      </c>
      <c r="L27" s="466">
        <f>B27-K27</f>
        <v>13.680000000000007</v>
      </c>
      <c r="M27" s="467">
        <f>B27/K27</f>
        <v>1.1083821898272856</v>
      </c>
    </row>
    <row r="28" spans="1:13" ht="18" customHeight="1">
      <c r="A28" s="553" t="s">
        <v>18</v>
      </c>
      <c r="B28" s="129">
        <v>55.79</v>
      </c>
      <c r="C28" s="909">
        <v>55.79</v>
      </c>
      <c r="D28" s="452">
        <f t="shared" ref="D28:D40" si="7">B28-C28</f>
        <v>0</v>
      </c>
      <c r="E28" s="453">
        <f t="shared" ref="E28:E40" si="8">B28/C28</f>
        <v>1</v>
      </c>
      <c r="F28" s="319">
        <v>52.69</v>
      </c>
      <c r="G28" s="927">
        <v>52.69</v>
      </c>
      <c r="H28" s="585">
        <f t="shared" ref="H28:H40" si="9">F28-G28</f>
        <v>0</v>
      </c>
      <c r="I28" s="545">
        <f t="shared" ref="I28:I40" si="10">B28-F28</f>
        <v>3.1000000000000014</v>
      </c>
      <c r="J28" s="335">
        <f t="shared" ref="J28:J40" si="11">B28/F28</f>
        <v>1.058834693490226</v>
      </c>
      <c r="K28" s="130">
        <v>50.14</v>
      </c>
      <c r="L28" s="468">
        <f t="shared" ref="L28:L40" si="12">B28-K28</f>
        <v>5.6499999999999986</v>
      </c>
      <c r="M28" s="469">
        <f t="shared" ref="M28:M40" si="13">B28/K28</f>
        <v>1.1126844834463503</v>
      </c>
    </row>
    <row r="29" spans="1:13" ht="18" customHeight="1">
      <c r="A29" s="554" t="s">
        <v>19</v>
      </c>
      <c r="B29" s="438">
        <v>84.11</v>
      </c>
      <c r="C29" s="911">
        <v>83.46</v>
      </c>
      <c r="D29" s="455">
        <f t="shared" si="7"/>
        <v>0.65000000000000568</v>
      </c>
      <c r="E29" s="456">
        <f t="shared" si="8"/>
        <v>1.0077881619937696</v>
      </c>
      <c r="F29" s="525">
        <v>79.489999999999995</v>
      </c>
      <c r="G29" s="928">
        <v>79.27</v>
      </c>
      <c r="H29" s="594">
        <f t="shared" si="9"/>
        <v>0.21999999999999886</v>
      </c>
      <c r="I29" s="546">
        <f t="shared" si="10"/>
        <v>4.6200000000000045</v>
      </c>
      <c r="J29" s="526">
        <f t="shared" si="11"/>
        <v>1.0581205183041893</v>
      </c>
      <c r="K29" s="498">
        <v>76.08</v>
      </c>
      <c r="L29" s="470">
        <f t="shared" si="12"/>
        <v>8.0300000000000011</v>
      </c>
      <c r="M29" s="471">
        <f t="shared" si="13"/>
        <v>1.1055467928496321</v>
      </c>
    </row>
    <row r="30" spans="1:13" ht="18" customHeight="1">
      <c r="A30" s="553" t="s">
        <v>20</v>
      </c>
      <c r="B30" s="129">
        <v>76.25</v>
      </c>
      <c r="C30" s="909">
        <v>75.45</v>
      </c>
      <c r="D30" s="452">
        <f t="shared" si="7"/>
        <v>0.79999999999999716</v>
      </c>
      <c r="E30" s="453">
        <f t="shared" si="8"/>
        <v>1.0106030483764081</v>
      </c>
      <c r="F30" s="319">
        <v>71.650000000000006</v>
      </c>
      <c r="G30" s="927">
        <v>71.430000000000007</v>
      </c>
      <c r="H30" s="585">
        <f t="shared" si="9"/>
        <v>0.21999999999999886</v>
      </c>
      <c r="I30" s="545">
        <f t="shared" si="10"/>
        <v>4.5999999999999943</v>
      </c>
      <c r="J30" s="335">
        <f t="shared" si="11"/>
        <v>1.0642009769713887</v>
      </c>
      <c r="K30" s="130">
        <v>68.790000000000006</v>
      </c>
      <c r="L30" s="468">
        <f t="shared" si="12"/>
        <v>7.4599999999999937</v>
      </c>
      <c r="M30" s="469">
        <f t="shared" si="13"/>
        <v>1.108445995057421</v>
      </c>
    </row>
    <row r="31" spans="1:13" ht="18" customHeight="1">
      <c r="A31" s="555" t="s">
        <v>21</v>
      </c>
      <c r="B31" s="115">
        <v>9</v>
      </c>
      <c r="C31" s="913">
        <v>9</v>
      </c>
      <c r="D31" s="458">
        <f t="shared" si="7"/>
        <v>0</v>
      </c>
      <c r="E31" s="459">
        <f t="shared" si="8"/>
        <v>1</v>
      </c>
      <c r="F31" s="320">
        <v>9.92</v>
      </c>
      <c r="G31" s="648">
        <v>9.92</v>
      </c>
      <c r="H31" s="939">
        <f t="shared" si="9"/>
        <v>0</v>
      </c>
      <c r="I31" s="547">
        <f t="shared" si="10"/>
        <v>-0.91999999999999993</v>
      </c>
      <c r="J31" s="339">
        <f t="shared" si="11"/>
        <v>0.907258064516129</v>
      </c>
      <c r="K31" s="121">
        <v>10.57</v>
      </c>
      <c r="L31" s="527">
        <f t="shared" si="12"/>
        <v>-1.5700000000000003</v>
      </c>
      <c r="M31" s="528">
        <f t="shared" si="13"/>
        <v>0.85146641438032167</v>
      </c>
    </row>
    <row r="32" spans="1:13" ht="18" customHeight="1">
      <c r="A32" s="555" t="s">
        <v>25</v>
      </c>
      <c r="B32" s="115">
        <v>59.5</v>
      </c>
      <c r="C32" s="913">
        <v>58.4</v>
      </c>
      <c r="D32" s="458">
        <f t="shared" si="7"/>
        <v>1.1000000000000014</v>
      </c>
      <c r="E32" s="459">
        <f t="shared" si="8"/>
        <v>1.0188356164383563</v>
      </c>
      <c r="F32" s="320">
        <v>54.38</v>
      </c>
      <c r="G32" s="648">
        <v>54.38</v>
      </c>
      <c r="H32" s="939">
        <f t="shared" si="9"/>
        <v>0</v>
      </c>
      <c r="I32" s="547">
        <f t="shared" si="10"/>
        <v>5.1199999999999974</v>
      </c>
      <c r="J32" s="339">
        <f t="shared" si="11"/>
        <v>1.0941522618609782</v>
      </c>
      <c r="K32" s="121">
        <v>50.61</v>
      </c>
      <c r="L32" s="527">
        <f t="shared" si="12"/>
        <v>8.89</v>
      </c>
      <c r="M32" s="528">
        <f t="shared" si="13"/>
        <v>1.1756569847856155</v>
      </c>
    </row>
    <row r="33" spans="1:13" ht="18" customHeight="1">
      <c r="A33" s="424" t="s">
        <v>47</v>
      </c>
      <c r="B33" s="97">
        <v>5.3</v>
      </c>
      <c r="C33" s="915">
        <v>5.3</v>
      </c>
      <c r="D33" s="461">
        <f t="shared" si="7"/>
        <v>0</v>
      </c>
      <c r="E33" s="462">
        <f t="shared" si="8"/>
        <v>1</v>
      </c>
      <c r="F33" s="321">
        <v>5.3</v>
      </c>
      <c r="G33" s="929">
        <v>5.3</v>
      </c>
      <c r="H33" s="940">
        <f t="shared" si="9"/>
        <v>0</v>
      </c>
      <c r="I33" s="548">
        <f t="shared" si="10"/>
        <v>0</v>
      </c>
      <c r="J33" s="340">
        <f t="shared" si="11"/>
        <v>1</v>
      </c>
      <c r="K33" s="122">
        <v>4.49</v>
      </c>
      <c r="L33" s="289">
        <f t="shared" si="12"/>
        <v>0.80999999999999961</v>
      </c>
      <c r="M33" s="529">
        <f t="shared" si="13"/>
        <v>1.1804008908685968</v>
      </c>
    </row>
    <row r="34" spans="1:13" ht="18" customHeight="1">
      <c r="A34" s="553" t="s">
        <v>24</v>
      </c>
      <c r="B34" s="129">
        <v>0.33</v>
      </c>
      <c r="C34" s="909">
        <v>0.33</v>
      </c>
      <c r="D34" s="452">
        <f t="shared" si="7"/>
        <v>0</v>
      </c>
      <c r="E34" s="453">
        <f t="shared" si="8"/>
        <v>1</v>
      </c>
      <c r="F34" s="319">
        <v>0.32</v>
      </c>
      <c r="G34" s="927">
        <v>0.32</v>
      </c>
      <c r="H34" s="585">
        <f t="shared" si="9"/>
        <v>0</v>
      </c>
      <c r="I34" s="545">
        <f t="shared" si="10"/>
        <v>1.0000000000000009E-2</v>
      </c>
      <c r="J34" s="335">
        <f t="shared" si="11"/>
        <v>1.03125</v>
      </c>
      <c r="K34" s="130">
        <v>0.28999999999999998</v>
      </c>
      <c r="L34" s="468">
        <f t="shared" si="12"/>
        <v>4.0000000000000036E-2</v>
      </c>
      <c r="M34" s="469">
        <f t="shared" si="13"/>
        <v>1.1379310344827587</v>
      </c>
    </row>
    <row r="35" spans="1:13" s="118" customFormat="1" ht="18" customHeight="1">
      <c r="A35" s="553" t="s">
        <v>26</v>
      </c>
      <c r="B35" s="129">
        <v>0.15</v>
      </c>
      <c r="C35" s="909">
        <v>0.15</v>
      </c>
      <c r="D35" s="452">
        <f t="shared" si="7"/>
        <v>0</v>
      </c>
      <c r="E35" s="453">
        <f t="shared" si="8"/>
        <v>1</v>
      </c>
      <c r="F35" s="319">
        <v>0.11</v>
      </c>
      <c r="G35" s="927">
        <v>0.11</v>
      </c>
      <c r="H35" s="585">
        <f t="shared" si="9"/>
        <v>0</v>
      </c>
      <c r="I35" s="545">
        <f t="shared" si="10"/>
        <v>3.9999999999999994E-2</v>
      </c>
      <c r="J35" s="335">
        <f t="shared" si="11"/>
        <v>1.3636363636363635</v>
      </c>
      <c r="K35" s="130">
        <v>0.14000000000000001</v>
      </c>
      <c r="L35" s="468">
        <f t="shared" si="12"/>
        <v>9.9999999999999811E-3</v>
      </c>
      <c r="M35" s="469">
        <f t="shared" si="13"/>
        <v>1.0714285714285714</v>
      </c>
    </row>
    <row r="36" spans="1:13" s="654" customFormat="1" ht="18" customHeight="1">
      <c r="A36" s="741" t="s">
        <v>106</v>
      </c>
      <c r="B36" s="663">
        <f>B27-B35</f>
        <v>139.75</v>
      </c>
      <c r="C36" s="917">
        <v>139.1</v>
      </c>
      <c r="D36" s="664">
        <f t="shared" si="7"/>
        <v>0.65000000000000568</v>
      </c>
      <c r="E36" s="656">
        <f t="shared" si="8"/>
        <v>1.0046728971962617</v>
      </c>
      <c r="F36" s="663">
        <f>F27-F35</f>
        <v>132.07</v>
      </c>
      <c r="G36" s="666">
        <f>G27-G35</f>
        <v>131.83999999999997</v>
      </c>
      <c r="H36" s="667">
        <f t="shared" si="9"/>
        <v>0.23000000000001819</v>
      </c>
      <c r="I36" s="676">
        <f t="shared" si="10"/>
        <v>7.6800000000000068</v>
      </c>
      <c r="J36" s="669">
        <f t="shared" si="11"/>
        <v>1.0581509805406224</v>
      </c>
      <c r="K36" s="663">
        <f>K27-K35</f>
        <v>126.08</v>
      </c>
      <c r="L36" s="677">
        <f t="shared" si="12"/>
        <v>13.670000000000002</v>
      </c>
      <c r="M36" s="661">
        <f t="shared" si="13"/>
        <v>1.1084232233502538</v>
      </c>
    </row>
    <row r="37" spans="1:13" s="671" customFormat="1" ht="18" customHeight="1">
      <c r="A37" s="742" t="s">
        <v>107</v>
      </c>
      <c r="B37" s="655">
        <f>B35/B27</f>
        <v>1.0721944245889921E-3</v>
      </c>
      <c r="C37" s="919">
        <v>1.0771992818671453E-3</v>
      </c>
      <c r="D37" s="656">
        <f t="shared" si="7"/>
        <v>-5.0048572781532727E-6</v>
      </c>
      <c r="E37" s="656">
        <f t="shared" si="8"/>
        <v>0.99535382416011442</v>
      </c>
      <c r="F37" s="655">
        <f>F35/F27</f>
        <v>8.3219851717355119E-4</v>
      </c>
      <c r="G37" s="657">
        <f>G35/G27</f>
        <v>8.3364910951117855E-4</v>
      </c>
      <c r="H37" s="669">
        <f t="shared" si="9"/>
        <v>-1.4505923376273606E-6</v>
      </c>
      <c r="I37" s="657">
        <f t="shared" si="10"/>
        <v>2.3999590741544086E-4</v>
      </c>
      <c r="J37" s="669">
        <f t="shared" si="11"/>
        <v>1.2883878094742998</v>
      </c>
      <c r="K37" s="655">
        <f>K35/K27</f>
        <v>1.1091744572967834E-3</v>
      </c>
      <c r="L37" s="660">
        <f t="shared" si="12"/>
        <v>-3.6980032707791379E-5</v>
      </c>
      <c r="M37" s="661">
        <f t="shared" si="13"/>
        <v>0.96665985908301832</v>
      </c>
    </row>
    <row r="38" spans="1:13" ht="18" customHeight="1">
      <c r="A38" s="555" t="s">
        <v>55</v>
      </c>
      <c r="B38" s="115">
        <v>0.15</v>
      </c>
      <c r="C38" s="913">
        <v>0.15</v>
      </c>
      <c r="D38" s="458">
        <f t="shared" si="7"/>
        <v>0</v>
      </c>
      <c r="E38" s="459">
        <f t="shared" si="8"/>
        <v>1</v>
      </c>
      <c r="F38" s="320">
        <v>0.14000000000000001</v>
      </c>
      <c r="G38" s="648">
        <v>0.15</v>
      </c>
      <c r="H38" s="939">
        <f t="shared" si="9"/>
        <v>-9.9999999999999811E-3</v>
      </c>
      <c r="I38" s="547">
        <f t="shared" si="10"/>
        <v>9.9999999999999811E-3</v>
      </c>
      <c r="J38" s="339">
        <f t="shared" si="11"/>
        <v>1.0714285714285714</v>
      </c>
      <c r="K38" s="121">
        <v>0.12</v>
      </c>
      <c r="L38" s="527">
        <f t="shared" si="12"/>
        <v>0.03</v>
      </c>
      <c r="M38" s="528">
        <f t="shared" si="13"/>
        <v>1.25</v>
      </c>
    </row>
    <row r="39" spans="1:13" ht="18" customHeight="1">
      <c r="A39" s="555" t="s">
        <v>36</v>
      </c>
      <c r="B39" s="115">
        <v>0</v>
      </c>
      <c r="C39" s="913">
        <v>0</v>
      </c>
      <c r="D39" s="458">
        <f t="shared" si="7"/>
        <v>0</v>
      </c>
      <c r="E39" s="459" t="e">
        <f t="shared" si="8"/>
        <v>#DIV/0!</v>
      </c>
      <c r="F39" s="320">
        <v>0</v>
      </c>
      <c r="G39" s="648">
        <v>0</v>
      </c>
      <c r="H39" s="939">
        <f t="shared" si="9"/>
        <v>0</v>
      </c>
      <c r="I39" s="547">
        <f t="shared" si="10"/>
        <v>0</v>
      </c>
      <c r="J39" s="339" t="e">
        <f t="shared" si="11"/>
        <v>#DIV/0!</v>
      </c>
      <c r="K39" s="121">
        <v>0</v>
      </c>
      <c r="L39" s="527">
        <f t="shared" si="12"/>
        <v>0</v>
      </c>
      <c r="M39" s="528" t="e">
        <f t="shared" si="13"/>
        <v>#DIV/0!</v>
      </c>
    </row>
    <row r="40" spans="1:13" ht="18" customHeight="1">
      <c r="A40" s="424" t="s">
        <v>37</v>
      </c>
      <c r="B40" s="97">
        <v>0</v>
      </c>
      <c r="C40" s="915">
        <v>0</v>
      </c>
      <c r="D40" s="461">
        <f t="shared" si="7"/>
        <v>0</v>
      </c>
      <c r="E40" s="462" t="e">
        <f t="shared" si="8"/>
        <v>#DIV/0!</v>
      </c>
      <c r="F40" s="321">
        <v>0</v>
      </c>
      <c r="G40" s="929">
        <v>0</v>
      </c>
      <c r="H40" s="940">
        <f t="shared" si="9"/>
        <v>0</v>
      </c>
      <c r="I40" s="548">
        <f t="shared" si="10"/>
        <v>0</v>
      </c>
      <c r="J40" s="340" t="e">
        <f t="shared" si="11"/>
        <v>#DIV/0!</v>
      </c>
      <c r="K40" s="122">
        <v>0</v>
      </c>
      <c r="L40" s="289">
        <f t="shared" si="12"/>
        <v>0</v>
      </c>
      <c r="M40" s="529" t="e">
        <f t="shared" si="13"/>
        <v>#DIV/0!</v>
      </c>
    </row>
    <row r="41" spans="1:13" ht="18" customHeight="1">
      <c r="B41" s="138"/>
    </row>
    <row r="42" spans="1:13" ht="18" customHeight="1"/>
    <row r="43" spans="1:13" ht="18" customHeight="1">
      <c r="A43" s="2" t="s">
        <v>559</v>
      </c>
    </row>
    <row r="44" spans="1:13" ht="18" customHeight="1">
      <c r="A44" s="21"/>
      <c r="B44" s="21"/>
      <c r="C44" s="21"/>
      <c r="D44" s="21"/>
      <c r="E44" s="21"/>
      <c r="F44" s="21"/>
      <c r="G44" s="21"/>
      <c r="H44" s="21"/>
      <c r="I44" s="345"/>
      <c r="J44" s="347"/>
      <c r="K44" s="21"/>
      <c r="L44" s="101"/>
    </row>
    <row r="45" spans="1:13" ht="60">
      <c r="A45" s="556" t="s">
        <v>57</v>
      </c>
      <c r="B45" s="375" t="s">
        <v>575</v>
      </c>
      <c r="C45" s="446" t="s">
        <v>593</v>
      </c>
      <c r="D45" s="447" t="s">
        <v>470</v>
      </c>
      <c r="E45" s="447" t="s">
        <v>471</v>
      </c>
      <c r="F45" s="377" t="s">
        <v>576</v>
      </c>
      <c r="G45" s="136" t="s">
        <v>594</v>
      </c>
      <c r="H45" s="294" t="s">
        <v>595</v>
      </c>
      <c r="I45" s="542" t="s">
        <v>356</v>
      </c>
      <c r="J45" s="348" t="s">
        <v>357</v>
      </c>
      <c r="K45" s="375" t="s">
        <v>334</v>
      </c>
      <c r="L45" s="463" t="s">
        <v>269</v>
      </c>
      <c r="M45" s="475" t="s">
        <v>270</v>
      </c>
    </row>
    <row r="46" spans="1:13" ht="18" customHeight="1">
      <c r="A46" s="552"/>
      <c r="B46" s="376" t="s">
        <v>16</v>
      </c>
      <c r="C46" s="20" t="s">
        <v>16</v>
      </c>
      <c r="D46" s="449" t="s">
        <v>16</v>
      </c>
      <c r="E46" s="449" t="s">
        <v>1</v>
      </c>
      <c r="F46" s="379" t="s">
        <v>16</v>
      </c>
      <c r="G46" s="27" t="s">
        <v>16</v>
      </c>
      <c r="H46" s="6" t="s">
        <v>16</v>
      </c>
      <c r="I46" s="543" t="s">
        <v>16</v>
      </c>
      <c r="J46" s="349" t="s">
        <v>1</v>
      </c>
      <c r="K46" s="376" t="s">
        <v>16</v>
      </c>
      <c r="L46" s="16" t="s">
        <v>16</v>
      </c>
      <c r="M46" s="476" t="s">
        <v>1</v>
      </c>
    </row>
    <row r="47" spans="1:13" ht="18" customHeight="1">
      <c r="A47" s="553" t="s">
        <v>17</v>
      </c>
      <c r="B47" s="124">
        <v>137.53</v>
      </c>
      <c r="C47" s="907">
        <v>136.96</v>
      </c>
      <c r="D47" s="452">
        <f>B47-C47</f>
        <v>0.56999999999999318</v>
      </c>
      <c r="E47" s="453">
        <f>B47/C47</f>
        <v>1.0041617990654206</v>
      </c>
      <c r="F47" s="319">
        <v>133.31</v>
      </c>
      <c r="G47" s="926">
        <v>132.99</v>
      </c>
      <c r="H47" s="325">
        <f>F47-G47</f>
        <v>0.31999999999999318</v>
      </c>
      <c r="I47" s="544">
        <f>B47-F47</f>
        <v>4.2199999999999989</v>
      </c>
      <c r="J47" s="334">
        <f>B47/F47</f>
        <v>1.0316555397194509</v>
      </c>
      <c r="K47" s="125">
        <v>124.36</v>
      </c>
      <c r="L47" s="466">
        <f>B47-K47</f>
        <v>13.170000000000002</v>
      </c>
      <c r="M47" s="467">
        <f>B47/K47</f>
        <v>1.1059022193631394</v>
      </c>
    </row>
    <row r="48" spans="1:13" ht="18" customHeight="1">
      <c r="A48" s="553" t="s">
        <v>18</v>
      </c>
      <c r="B48" s="129">
        <v>0.68</v>
      </c>
      <c r="C48" s="909">
        <v>0.82</v>
      </c>
      <c r="D48" s="452">
        <f t="shared" ref="D48:D60" si="14">B48-C48</f>
        <v>-0.1399999999999999</v>
      </c>
      <c r="E48" s="453">
        <f t="shared" ref="E48:E60" si="15">B48/C48</f>
        <v>0.8292682926829269</v>
      </c>
      <c r="F48" s="319">
        <v>0.64</v>
      </c>
      <c r="G48" s="927">
        <v>0.64</v>
      </c>
      <c r="H48" s="295">
        <f t="shared" ref="H48:H60" si="16">F48-G48</f>
        <v>0</v>
      </c>
      <c r="I48" s="545">
        <f t="shared" ref="I48:I60" si="17">B48-F48</f>
        <v>4.0000000000000036E-2</v>
      </c>
      <c r="J48" s="335">
        <f t="shared" ref="J48:J60" si="18">B48/F48</f>
        <v>1.0625</v>
      </c>
      <c r="K48" s="130">
        <v>0.9</v>
      </c>
      <c r="L48" s="468">
        <f t="shared" ref="L48:L60" si="19">B48-K48</f>
        <v>-0.21999999999999997</v>
      </c>
      <c r="M48" s="469">
        <f t="shared" ref="M48:M60" si="20">B48/K48</f>
        <v>0.75555555555555554</v>
      </c>
    </row>
    <row r="49" spans="1:13" ht="18" customHeight="1">
      <c r="A49" s="554" t="s">
        <v>19</v>
      </c>
      <c r="B49" s="438">
        <v>136.85</v>
      </c>
      <c r="C49" s="911">
        <v>136.15</v>
      </c>
      <c r="D49" s="455">
        <f t="shared" si="14"/>
        <v>0.69999999999998863</v>
      </c>
      <c r="E49" s="456">
        <f t="shared" si="15"/>
        <v>1.005141388174807</v>
      </c>
      <c r="F49" s="525">
        <v>132.66999999999999</v>
      </c>
      <c r="G49" s="928">
        <v>132.35</v>
      </c>
      <c r="H49" s="440">
        <f t="shared" si="16"/>
        <v>0.31999999999999318</v>
      </c>
      <c r="I49" s="546">
        <f t="shared" si="17"/>
        <v>4.1800000000000068</v>
      </c>
      <c r="J49" s="526">
        <f t="shared" si="18"/>
        <v>1.0315067460616567</v>
      </c>
      <c r="K49" s="498">
        <v>123.46</v>
      </c>
      <c r="L49" s="470">
        <f t="shared" si="19"/>
        <v>13.39</v>
      </c>
      <c r="M49" s="471">
        <f t="shared" si="20"/>
        <v>1.1084561801393165</v>
      </c>
    </row>
    <row r="50" spans="1:13" ht="18" customHeight="1">
      <c r="A50" s="553" t="s">
        <v>20</v>
      </c>
      <c r="B50" s="129">
        <v>1.36</v>
      </c>
      <c r="C50" s="909">
        <v>0.66</v>
      </c>
      <c r="D50" s="452">
        <f t="shared" si="14"/>
        <v>0.70000000000000007</v>
      </c>
      <c r="E50" s="453">
        <f t="shared" si="15"/>
        <v>2.0606060606060606</v>
      </c>
      <c r="F50" s="319">
        <v>1.1000000000000001</v>
      </c>
      <c r="G50" s="927">
        <v>1.1000000000000001</v>
      </c>
      <c r="H50" s="295">
        <f t="shared" si="16"/>
        <v>0</v>
      </c>
      <c r="I50" s="545">
        <f t="shared" si="17"/>
        <v>0.26</v>
      </c>
      <c r="J50" s="335">
        <f t="shared" si="18"/>
        <v>1.2363636363636363</v>
      </c>
      <c r="K50" s="130">
        <v>0.32</v>
      </c>
      <c r="L50" s="468">
        <f t="shared" si="19"/>
        <v>1.04</v>
      </c>
      <c r="M50" s="469">
        <f t="shared" si="20"/>
        <v>4.25</v>
      </c>
    </row>
    <row r="51" spans="1:13" ht="18" customHeight="1">
      <c r="A51" s="555" t="s">
        <v>21</v>
      </c>
      <c r="B51" s="115">
        <v>1</v>
      </c>
      <c r="C51" s="913">
        <v>0.3</v>
      </c>
      <c r="D51" s="458">
        <f t="shared" si="14"/>
        <v>0.7</v>
      </c>
      <c r="E51" s="459">
        <f t="shared" si="15"/>
        <v>3.3333333333333335</v>
      </c>
      <c r="F51" s="320">
        <v>0.68</v>
      </c>
      <c r="G51" s="648">
        <v>0.68</v>
      </c>
      <c r="H51" s="116">
        <f t="shared" si="16"/>
        <v>0</v>
      </c>
      <c r="I51" s="547">
        <f t="shared" si="17"/>
        <v>0.31999999999999995</v>
      </c>
      <c r="J51" s="339">
        <f t="shared" si="18"/>
        <v>1.4705882352941175</v>
      </c>
      <c r="K51" s="121">
        <v>0</v>
      </c>
      <c r="L51" s="527">
        <f t="shared" si="19"/>
        <v>1</v>
      </c>
      <c r="M51" s="528" t="e">
        <f t="shared" si="20"/>
        <v>#DIV/0!</v>
      </c>
    </row>
    <row r="52" spans="1:13" ht="18" customHeight="1">
      <c r="A52" s="555" t="s">
        <v>25</v>
      </c>
      <c r="B52" s="115">
        <v>0.35</v>
      </c>
      <c r="C52" s="913">
        <v>0.35</v>
      </c>
      <c r="D52" s="458">
        <f t="shared" si="14"/>
        <v>0</v>
      </c>
      <c r="E52" s="459">
        <f t="shared" si="15"/>
        <v>1</v>
      </c>
      <c r="F52" s="320">
        <v>0.41</v>
      </c>
      <c r="G52" s="648">
        <v>0.41</v>
      </c>
      <c r="H52" s="116">
        <f t="shared" si="16"/>
        <v>0</v>
      </c>
      <c r="I52" s="547">
        <f t="shared" si="17"/>
        <v>-0.06</v>
      </c>
      <c r="J52" s="339">
        <f t="shared" si="18"/>
        <v>0.85365853658536583</v>
      </c>
      <c r="K52" s="121">
        <v>0.31</v>
      </c>
      <c r="L52" s="527">
        <f t="shared" si="19"/>
        <v>3.999999999999998E-2</v>
      </c>
      <c r="M52" s="528">
        <f t="shared" si="20"/>
        <v>1.129032258064516</v>
      </c>
    </row>
    <row r="53" spans="1:13" ht="18" customHeight="1">
      <c r="A53" s="424" t="s">
        <v>47</v>
      </c>
      <c r="B53" s="97">
        <v>0.01</v>
      </c>
      <c r="C53" s="915">
        <v>0.01</v>
      </c>
      <c r="D53" s="461">
        <f t="shared" si="14"/>
        <v>0</v>
      </c>
      <c r="E53" s="462">
        <f t="shared" si="15"/>
        <v>1</v>
      </c>
      <c r="F53" s="321">
        <v>0.01</v>
      </c>
      <c r="G53" s="929">
        <v>0.01</v>
      </c>
      <c r="H53" s="75">
        <f t="shared" si="16"/>
        <v>0</v>
      </c>
      <c r="I53" s="548">
        <f t="shared" si="17"/>
        <v>0</v>
      </c>
      <c r="J53" s="340">
        <f t="shared" si="18"/>
        <v>1</v>
      </c>
      <c r="K53" s="122">
        <v>0.01</v>
      </c>
      <c r="L53" s="289">
        <f t="shared" si="19"/>
        <v>0</v>
      </c>
      <c r="M53" s="529">
        <f t="shared" si="20"/>
        <v>1</v>
      </c>
    </row>
    <row r="54" spans="1:13" ht="18" customHeight="1">
      <c r="A54" s="553" t="s">
        <v>24</v>
      </c>
      <c r="B54" s="129">
        <v>114.94</v>
      </c>
      <c r="C54" s="909">
        <v>114.94</v>
      </c>
      <c r="D54" s="452">
        <f t="shared" si="14"/>
        <v>0</v>
      </c>
      <c r="E54" s="453">
        <f t="shared" si="15"/>
        <v>1</v>
      </c>
      <c r="F54" s="319">
        <v>113.13</v>
      </c>
      <c r="G54" s="927">
        <v>112.8</v>
      </c>
      <c r="H54" s="295">
        <f t="shared" si="16"/>
        <v>0.32999999999999829</v>
      </c>
      <c r="I54" s="545">
        <f t="shared" si="17"/>
        <v>1.8100000000000023</v>
      </c>
      <c r="J54" s="335">
        <f t="shared" si="18"/>
        <v>1.015999292848935</v>
      </c>
      <c r="K54" s="130">
        <v>105.97</v>
      </c>
      <c r="L54" s="468">
        <f t="shared" si="19"/>
        <v>8.9699999999999989</v>
      </c>
      <c r="M54" s="469">
        <f t="shared" si="20"/>
        <v>1.0846465980938</v>
      </c>
    </row>
    <row r="55" spans="1:13" s="118" customFormat="1" ht="18" customHeight="1">
      <c r="A55" s="553" t="s">
        <v>26</v>
      </c>
      <c r="B55" s="129">
        <v>86</v>
      </c>
      <c r="C55" s="909">
        <v>86</v>
      </c>
      <c r="D55" s="452">
        <f t="shared" si="14"/>
        <v>0</v>
      </c>
      <c r="E55" s="453">
        <f t="shared" si="15"/>
        <v>1</v>
      </c>
      <c r="F55" s="319">
        <v>83.23</v>
      </c>
      <c r="G55" s="927">
        <v>83.23</v>
      </c>
      <c r="H55" s="295">
        <f t="shared" si="16"/>
        <v>0</v>
      </c>
      <c r="I55" s="545">
        <f t="shared" si="17"/>
        <v>2.769999999999996</v>
      </c>
      <c r="J55" s="335">
        <f t="shared" si="18"/>
        <v>1.0332812687732789</v>
      </c>
      <c r="K55" s="130">
        <v>78.349999999999994</v>
      </c>
      <c r="L55" s="468">
        <f t="shared" si="19"/>
        <v>7.6500000000000057</v>
      </c>
      <c r="M55" s="469">
        <f t="shared" si="20"/>
        <v>1.0976388002552648</v>
      </c>
    </row>
    <row r="56" spans="1:13" s="654" customFormat="1" ht="18" customHeight="1">
      <c r="A56" s="741" t="s">
        <v>106</v>
      </c>
      <c r="B56" s="663">
        <f>B47-B55</f>
        <v>51.53</v>
      </c>
      <c r="C56" s="917">
        <v>50.960000000000008</v>
      </c>
      <c r="D56" s="664">
        <f t="shared" si="14"/>
        <v>0.56999999999999318</v>
      </c>
      <c r="E56" s="656">
        <f t="shared" si="15"/>
        <v>1.0111852433281003</v>
      </c>
      <c r="F56" s="663">
        <f>F47-F55</f>
        <v>50.08</v>
      </c>
      <c r="G56" s="930">
        <v>49.760000000000005</v>
      </c>
      <c r="H56" s="668">
        <f t="shared" si="16"/>
        <v>0.31999999999999318</v>
      </c>
      <c r="I56" s="676">
        <f t="shared" si="17"/>
        <v>1.4500000000000028</v>
      </c>
      <c r="J56" s="669">
        <f t="shared" si="18"/>
        <v>1.0289536741214058</v>
      </c>
      <c r="K56" s="663">
        <f>K47-K55</f>
        <v>46.010000000000005</v>
      </c>
      <c r="L56" s="677">
        <f t="shared" si="19"/>
        <v>5.519999999999996</v>
      </c>
      <c r="M56" s="661">
        <f t="shared" si="20"/>
        <v>1.1199739187133231</v>
      </c>
    </row>
    <row r="57" spans="1:13" s="671" customFormat="1" ht="18" customHeight="1">
      <c r="A57" s="742" t="s">
        <v>107</v>
      </c>
      <c r="B57" s="655">
        <f>B55/B47</f>
        <v>0.62531811241183743</v>
      </c>
      <c r="C57" s="919">
        <v>0.62792056074766356</v>
      </c>
      <c r="D57" s="656">
        <f t="shared" si="14"/>
        <v>-2.6024483358261241E-3</v>
      </c>
      <c r="E57" s="656">
        <f t="shared" si="15"/>
        <v>0.99585544972006113</v>
      </c>
      <c r="F57" s="655">
        <f>F55/F47</f>
        <v>0.62433425849523672</v>
      </c>
      <c r="G57" s="657">
        <v>0.62583652906233556</v>
      </c>
      <c r="H57" s="658">
        <f t="shared" si="16"/>
        <v>-1.5022705670988401E-3</v>
      </c>
      <c r="I57" s="657">
        <f t="shared" si="17"/>
        <v>9.8385391660071875E-4</v>
      </c>
      <c r="J57" s="669">
        <f t="shared" si="18"/>
        <v>1.00157584483506</v>
      </c>
      <c r="K57" s="655">
        <f>K55/K47</f>
        <v>0.63002573174654231</v>
      </c>
      <c r="L57" s="660">
        <f t="shared" si="19"/>
        <v>-4.7076193347048712E-3</v>
      </c>
      <c r="M57" s="661">
        <f t="shared" si="20"/>
        <v>0.99252789354864202</v>
      </c>
    </row>
    <row r="58" spans="1:13" ht="18" customHeight="1">
      <c r="A58" s="555" t="s">
        <v>55</v>
      </c>
      <c r="B58" s="115">
        <v>13.8</v>
      </c>
      <c r="C58" s="913">
        <v>13.8</v>
      </c>
      <c r="D58" s="458">
        <f t="shared" si="14"/>
        <v>0</v>
      </c>
      <c r="E58" s="459">
        <f t="shared" si="15"/>
        <v>1</v>
      </c>
      <c r="F58" s="320">
        <v>15.01</v>
      </c>
      <c r="G58" s="648">
        <v>14.73</v>
      </c>
      <c r="H58" s="116">
        <f t="shared" si="16"/>
        <v>0.27999999999999936</v>
      </c>
      <c r="I58" s="547">
        <f t="shared" si="17"/>
        <v>-1.2099999999999991</v>
      </c>
      <c r="J58" s="339">
        <f t="shared" si="18"/>
        <v>0.91938707528314467</v>
      </c>
      <c r="K58" s="121">
        <v>13.91</v>
      </c>
      <c r="L58" s="527">
        <f t="shared" si="19"/>
        <v>-0.10999999999999943</v>
      </c>
      <c r="M58" s="528">
        <f t="shared" si="20"/>
        <v>0.99209202012940334</v>
      </c>
    </row>
    <row r="59" spans="1:13" ht="18" customHeight="1">
      <c r="A59" s="555" t="s">
        <v>36</v>
      </c>
      <c r="B59" s="115">
        <v>3.1</v>
      </c>
      <c r="C59" s="913">
        <v>3.1</v>
      </c>
      <c r="D59" s="458">
        <f t="shared" si="14"/>
        <v>0</v>
      </c>
      <c r="E59" s="459">
        <f t="shared" si="15"/>
        <v>1</v>
      </c>
      <c r="F59" s="320">
        <v>3.19</v>
      </c>
      <c r="G59" s="648">
        <v>3.19</v>
      </c>
      <c r="H59" s="116">
        <f t="shared" si="16"/>
        <v>0</v>
      </c>
      <c r="I59" s="547">
        <f t="shared" si="17"/>
        <v>-8.9999999999999858E-2</v>
      </c>
      <c r="J59" s="339">
        <f t="shared" si="18"/>
        <v>0.97178683385579945</v>
      </c>
      <c r="K59" s="121">
        <v>3</v>
      </c>
      <c r="L59" s="527">
        <f t="shared" si="19"/>
        <v>0.10000000000000009</v>
      </c>
      <c r="M59" s="528">
        <f t="shared" si="20"/>
        <v>1.0333333333333334</v>
      </c>
    </row>
    <row r="60" spans="1:13" ht="18" customHeight="1">
      <c r="A60" s="424" t="s">
        <v>37</v>
      </c>
      <c r="B60" s="97">
        <v>4.3</v>
      </c>
      <c r="C60" s="915">
        <v>4.3</v>
      </c>
      <c r="D60" s="461">
        <f t="shared" si="14"/>
        <v>0</v>
      </c>
      <c r="E60" s="462">
        <f t="shared" si="15"/>
        <v>1</v>
      </c>
      <c r="F60" s="321">
        <v>4.13</v>
      </c>
      <c r="G60" s="929">
        <v>4.13</v>
      </c>
      <c r="H60" s="75">
        <f t="shared" si="16"/>
        <v>0</v>
      </c>
      <c r="I60" s="548">
        <f t="shared" si="17"/>
        <v>0.16999999999999993</v>
      </c>
      <c r="J60" s="340">
        <f t="shared" si="18"/>
        <v>1.0411622276029056</v>
      </c>
      <c r="K60" s="122">
        <v>3.82</v>
      </c>
      <c r="L60" s="289">
        <f t="shared" si="19"/>
        <v>0.48</v>
      </c>
      <c r="M60" s="529">
        <f t="shared" si="20"/>
        <v>1.12565445026178</v>
      </c>
    </row>
    <row r="61" spans="1:13" ht="18" customHeight="1"/>
    <row r="62" spans="1:13" ht="18" customHeight="1"/>
    <row r="63" spans="1:13" ht="18" customHeight="1">
      <c r="A63" s="2" t="s">
        <v>560</v>
      </c>
    </row>
    <row r="64" spans="1:13" ht="18" customHeight="1">
      <c r="A64" s="21"/>
      <c r="B64" s="21"/>
      <c r="C64" s="21"/>
      <c r="D64" s="21"/>
      <c r="E64" s="21"/>
      <c r="F64" s="21"/>
      <c r="G64" s="21"/>
      <c r="H64" s="21"/>
      <c r="I64" s="345"/>
      <c r="J64" s="347"/>
      <c r="K64" s="21"/>
      <c r="L64" s="21"/>
      <c r="M64" s="21"/>
    </row>
    <row r="65" spans="1:13" ht="60">
      <c r="A65" s="551" t="s">
        <v>48</v>
      </c>
      <c r="B65" s="375" t="s">
        <v>577</v>
      </c>
      <c r="C65" s="446" t="s">
        <v>596</v>
      </c>
      <c r="D65" s="447" t="s">
        <v>597</v>
      </c>
      <c r="E65" s="447" t="s">
        <v>598</v>
      </c>
      <c r="F65" s="377" t="s">
        <v>578</v>
      </c>
      <c r="G65" s="136" t="s">
        <v>599</v>
      </c>
      <c r="H65" s="294" t="s">
        <v>600</v>
      </c>
      <c r="I65" s="542" t="s">
        <v>561</v>
      </c>
      <c r="J65" s="348" t="s">
        <v>562</v>
      </c>
      <c r="K65" s="375" t="s">
        <v>335</v>
      </c>
      <c r="L65" s="463" t="s">
        <v>336</v>
      </c>
      <c r="M65" s="475" t="s">
        <v>337</v>
      </c>
    </row>
    <row r="66" spans="1:13" ht="18" customHeight="1">
      <c r="A66" s="552"/>
      <c r="B66" s="376" t="s">
        <v>16</v>
      </c>
      <c r="C66" s="20" t="s">
        <v>16</v>
      </c>
      <c r="D66" s="449" t="s">
        <v>16</v>
      </c>
      <c r="E66" s="449" t="s">
        <v>1</v>
      </c>
      <c r="F66" s="379" t="s">
        <v>16</v>
      </c>
      <c r="G66" s="27" t="s">
        <v>16</v>
      </c>
      <c r="H66" s="6" t="s">
        <v>16</v>
      </c>
      <c r="I66" s="543" t="s">
        <v>16</v>
      </c>
      <c r="J66" s="349" t="s">
        <v>1</v>
      </c>
      <c r="K66" s="376" t="s">
        <v>16</v>
      </c>
      <c r="L66" s="16" t="s">
        <v>16</v>
      </c>
      <c r="M66" s="476" t="s">
        <v>1</v>
      </c>
    </row>
    <row r="67" spans="1:13" ht="18" customHeight="1">
      <c r="A67" s="553" t="s">
        <v>17</v>
      </c>
      <c r="B67" s="124">
        <v>290.33999999999997</v>
      </c>
      <c r="C67" s="907">
        <v>289.44</v>
      </c>
      <c r="D67" s="452">
        <f>B67-C67</f>
        <v>0.89999999999997726</v>
      </c>
      <c r="E67" s="453">
        <f>B67/C67</f>
        <v>1.0031094527363182</v>
      </c>
      <c r="F67" s="319">
        <v>276.76</v>
      </c>
      <c r="G67" s="926">
        <v>276.41000000000003</v>
      </c>
      <c r="H67" s="325">
        <f>F67-G67</f>
        <v>0.34999999999996589</v>
      </c>
      <c r="I67" s="544">
        <f>B67-F67</f>
        <v>13.579999999999984</v>
      </c>
      <c r="J67" s="334">
        <f>B67/F67</f>
        <v>1.0490677843619018</v>
      </c>
      <c r="K67" s="125">
        <v>264.49</v>
      </c>
      <c r="L67" s="466">
        <f>B67-K67</f>
        <v>25.849999999999966</v>
      </c>
      <c r="M67" s="467">
        <f>B67/K67</f>
        <v>1.0977352640931604</v>
      </c>
    </row>
    <row r="68" spans="1:13" ht="18" customHeight="1">
      <c r="A68" s="553" t="s">
        <v>18</v>
      </c>
      <c r="B68" s="129">
        <v>52.53</v>
      </c>
      <c r="C68" s="909">
        <v>52.53</v>
      </c>
      <c r="D68" s="452">
        <f t="shared" ref="D68:D80" si="21">B68-C68</f>
        <v>0</v>
      </c>
      <c r="E68" s="453">
        <f t="shared" ref="E68:E80" si="22">B68/C68</f>
        <v>1</v>
      </c>
      <c r="F68" s="319">
        <v>51.34</v>
      </c>
      <c r="G68" s="927">
        <v>51.34</v>
      </c>
      <c r="H68" s="295">
        <f t="shared" ref="H68:H80" si="23">F68-G68</f>
        <v>0</v>
      </c>
      <c r="I68" s="545">
        <f t="shared" ref="I68:I80" si="24">B68-F68</f>
        <v>1.1899999999999977</v>
      </c>
      <c r="J68" s="335">
        <f t="shared" ref="J68:J80" si="25">B68/F68</f>
        <v>1.0231788079470199</v>
      </c>
      <c r="K68" s="130">
        <v>50.98</v>
      </c>
      <c r="L68" s="468">
        <f t="shared" ref="L68:L80" si="26">B68-K68</f>
        <v>1.5500000000000043</v>
      </c>
      <c r="M68" s="469">
        <f t="shared" ref="M68:M80" si="27">B68/K68</f>
        <v>1.030404080031385</v>
      </c>
    </row>
    <row r="69" spans="1:13" ht="18" customHeight="1">
      <c r="A69" s="554" t="s">
        <v>19</v>
      </c>
      <c r="B69" s="438">
        <v>237.82</v>
      </c>
      <c r="C69" s="911">
        <v>236.92</v>
      </c>
      <c r="D69" s="455">
        <f t="shared" si="21"/>
        <v>0.90000000000000568</v>
      </c>
      <c r="E69" s="456">
        <f t="shared" si="22"/>
        <v>1.0037987506331252</v>
      </c>
      <c r="F69" s="525">
        <v>225.42</v>
      </c>
      <c r="G69" s="928">
        <v>225.07</v>
      </c>
      <c r="H69" s="440">
        <f t="shared" si="23"/>
        <v>0.34999999999999432</v>
      </c>
      <c r="I69" s="546">
        <f t="shared" si="24"/>
        <v>12.400000000000006</v>
      </c>
      <c r="J69" s="526">
        <f t="shared" si="25"/>
        <v>1.055008428710851</v>
      </c>
      <c r="K69" s="498">
        <v>213.52</v>
      </c>
      <c r="L69" s="470">
        <f t="shared" si="26"/>
        <v>24.299999999999983</v>
      </c>
      <c r="M69" s="471">
        <f t="shared" si="27"/>
        <v>1.113806669164481</v>
      </c>
    </row>
    <row r="70" spans="1:13" ht="18" customHeight="1">
      <c r="A70" s="553" t="s">
        <v>20</v>
      </c>
      <c r="B70" s="129">
        <v>89.2</v>
      </c>
      <c r="C70" s="909">
        <v>88.3</v>
      </c>
      <c r="D70" s="452">
        <f t="shared" si="21"/>
        <v>0.90000000000000568</v>
      </c>
      <c r="E70" s="453">
        <f t="shared" si="22"/>
        <v>1.0101925254813138</v>
      </c>
      <c r="F70" s="319">
        <v>86.98</v>
      </c>
      <c r="G70" s="927">
        <v>86.98</v>
      </c>
      <c r="H70" s="295">
        <f t="shared" si="23"/>
        <v>0</v>
      </c>
      <c r="I70" s="545">
        <f t="shared" si="24"/>
        <v>2.2199999999999989</v>
      </c>
      <c r="J70" s="335">
        <f t="shared" si="25"/>
        <v>1.0255231087606347</v>
      </c>
      <c r="K70" s="130">
        <v>84.27</v>
      </c>
      <c r="L70" s="468">
        <f t="shared" si="26"/>
        <v>4.9300000000000068</v>
      </c>
      <c r="M70" s="469">
        <f t="shared" si="27"/>
        <v>1.0585024326569361</v>
      </c>
    </row>
    <row r="71" spans="1:13" ht="18" customHeight="1">
      <c r="A71" s="555" t="s">
        <v>21</v>
      </c>
      <c r="B71" s="115">
        <v>44.7</v>
      </c>
      <c r="C71" s="913">
        <v>43.8</v>
      </c>
      <c r="D71" s="458">
        <f t="shared" si="21"/>
        <v>0.90000000000000568</v>
      </c>
      <c r="E71" s="459">
        <f t="shared" si="22"/>
        <v>1.0205479452054795</v>
      </c>
      <c r="F71" s="320">
        <v>43.23</v>
      </c>
      <c r="G71" s="648">
        <v>43.23</v>
      </c>
      <c r="H71" s="116">
        <f t="shared" si="23"/>
        <v>0</v>
      </c>
      <c r="I71" s="547">
        <f t="shared" si="24"/>
        <v>1.470000000000006</v>
      </c>
      <c r="J71" s="339">
        <f t="shared" si="25"/>
        <v>1.0340041637751562</v>
      </c>
      <c r="K71" s="121">
        <v>40.020000000000003</v>
      </c>
      <c r="L71" s="527">
        <f t="shared" si="26"/>
        <v>4.68</v>
      </c>
      <c r="M71" s="528">
        <f t="shared" si="27"/>
        <v>1.1169415292353824</v>
      </c>
    </row>
    <row r="72" spans="1:13" ht="18" customHeight="1">
      <c r="A72" s="555" t="s">
        <v>25</v>
      </c>
      <c r="B72" s="115">
        <v>40.5</v>
      </c>
      <c r="C72" s="913">
        <v>40.5</v>
      </c>
      <c r="D72" s="458">
        <f t="shared" si="21"/>
        <v>0</v>
      </c>
      <c r="E72" s="459">
        <f t="shared" si="22"/>
        <v>1</v>
      </c>
      <c r="F72" s="320">
        <v>39.9</v>
      </c>
      <c r="G72" s="648">
        <v>39.9</v>
      </c>
      <c r="H72" s="116">
        <f t="shared" si="23"/>
        <v>0</v>
      </c>
      <c r="I72" s="547">
        <f t="shared" si="24"/>
        <v>0.60000000000000142</v>
      </c>
      <c r="J72" s="339">
        <f t="shared" si="25"/>
        <v>1.0150375939849625</v>
      </c>
      <c r="K72" s="121">
        <v>40.44</v>
      </c>
      <c r="L72" s="527">
        <f t="shared" si="26"/>
        <v>6.0000000000002274E-2</v>
      </c>
      <c r="M72" s="528">
        <f t="shared" si="27"/>
        <v>1.0014836795252227</v>
      </c>
    </row>
    <row r="73" spans="1:13" ht="18" customHeight="1">
      <c r="A73" s="424" t="s">
        <v>47</v>
      </c>
      <c r="B73" s="97">
        <v>3.8</v>
      </c>
      <c r="C73" s="915">
        <v>3.8</v>
      </c>
      <c r="D73" s="461">
        <f t="shared" si="21"/>
        <v>0</v>
      </c>
      <c r="E73" s="462">
        <f t="shared" si="22"/>
        <v>1</v>
      </c>
      <c r="F73" s="321">
        <v>3.7</v>
      </c>
      <c r="G73" s="929">
        <v>3.7</v>
      </c>
      <c r="H73" s="75">
        <f t="shared" si="23"/>
        <v>0</v>
      </c>
      <c r="I73" s="548">
        <f t="shared" si="24"/>
        <v>9.9999999999999645E-2</v>
      </c>
      <c r="J73" s="340">
        <f t="shared" si="25"/>
        <v>1.027027027027027</v>
      </c>
      <c r="K73" s="122">
        <v>3.65</v>
      </c>
      <c r="L73" s="289">
        <f t="shared" si="26"/>
        <v>0.14999999999999991</v>
      </c>
      <c r="M73" s="529">
        <f t="shared" si="27"/>
        <v>1.0410958904109588</v>
      </c>
    </row>
    <row r="74" spans="1:13" ht="18" customHeight="1">
      <c r="A74" s="553" t="s">
        <v>24</v>
      </c>
      <c r="B74" s="129">
        <v>112.33</v>
      </c>
      <c r="C74" s="909">
        <v>112.33</v>
      </c>
      <c r="D74" s="452">
        <f t="shared" si="21"/>
        <v>0</v>
      </c>
      <c r="E74" s="453">
        <f t="shared" si="22"/>
        <v>1</v>
      </c>
      <c r="F74" s="319">
        <v>107.33</v>
      </c>
      <c r="G74" s="927">
        <v>107.18</v>
      </c>
      <c r="H74" s="295">
        <f t="shared" si="23"/>
        <v>0.14999999999999147</v>
      </c>
      <c r="I74" s="545">
        <f t="shared" si="24"/>
        <v>5</v>
      </c>
      <c r="J74" s="335">
        <f t="shared" si="25"/>
        <v>1.0465852976800523</v>
      </c>
      <c r="K74" s="130">
        <v>98.31</v>
      </c>
      <c r="L74" s="468">
        <f t="shared" si="26"/>
        <v>14.019999999999996</v>
      </c>
      <c r="M74" s="469">
        <f t="shared" si="27"/>
        <v>1.1426101108737665</v>
      </c>
    </row>
    <row r="75" spans="1:13" s="118" customFormat="1" ht="18" customHeight="1">
      <c r="A75" s="553" t="s">
        <v>26</v>
      </c>
      <c r="B75" s="129">
        <v>86.5</v>
      </c>
      <c r="C75" s="909">
        <v>86.5</v>
      </c>
      <c r="D75" s="452">
        <f t="shared" si="21"/>
        <v>0</v>
      </c>
      <c r="E75" s="453">
        <f t="shared" si="22"/>
        <v>1</v>
      </c>
      <c r="F75" s="319">
        <v>81.3</v>
      </c>
      <c r="G75" s="927">
        <v>81.3</v>
      </c>
      <c r="H75" s="295">
        <f t="shared" si="23"/>
        <v>0</v>
      </c>
      <c r="I75" s="545">
        <f t="shared" si="24"/>
        <v>5.2000000000000028</v>
      </c>
      <c r="J75" s="335">
        <f t="shared" si="25"/>
        <v>1.0639606396063961</v>
      </c>
      <c r="K75" s="130">
        <v>74.5</v>
      </c>
      <c r="L75" s="468">
        <f t="shared" si="26"/>
        <v>12</v>
      </c>
      <c r="M75" s="469">
        <f t="shared" si="27"/>
        <v>1.1610738255033557</v>
      </c>
    </row>
    <row r="76" spans="1:13" s="654" customFormat="1" ht="18" customHeight="1">
      <c r="A76" s="741" t="s">
        <v>106</v>
      </c>
      <c r="B76" s="663">
        <f>B67-B75</f>
        <v>203.83999999999997</v>
      </c>
      <c r="C76" s="917">
        <v>202.94</v>
      </c>
      <c r="D76" s="664">
        <f t="shared" si="21"/>
        <v>0.89999999999997726</v>
      </c>
      <c r="E76" s="656">
        <f t="shared" si="22"/>
        <v>1.0044348083177292</v>
      </c>
      <c r="F76" s="663">
        <f>F67-F75</f>
        <v>195.45999999999998</v>
      </c>
      <c r="G76" s="930">
        <v>195.11</v>
      </c>
      <c r="H76" s="668">
        <f t="shared" si="23"/>
        <v>0.34999999999996589</v>
      </c>
      <c r="I76" s="676">
        <f t="shared" si="24"/>
        <v>8.3799999999999955</v>
      </c>
      <c r="J76" s="669">
        <f t="shared" si="25"/>
        <v>1.0428732221426378</v>
      </c>
      <c r="K76" s="675">
        <f>K67-K75</f>
        <v>189.99</v>
      </c>
      <c r="L76" s="677">
        <f t="shared" si="26"/>
        <v>13.849999999999966</v>
      </c>
      <c r="M76" s="661">
        <f t="shared" si="27"/>
        <v>1.0728985736091372</v>
      </c>
    </row>
    <row r="77" spans="1:13" s="671" customFormat="1" ht="18" customHeight="1">
      <c r="A77" s="742" t="s">
        <v>107</v>
      </c>
      <c r="B77" s="655">
        <f>B75/B67</f>
        <v>0.29792656885031343</v>
      </c>
      <c r="C77" s="919">
        <v>0.29885295743504697</v>
      </c>
      <c r="D77" s="656">
        <f t="shared" si="21"/>
        <v>-9.2638858473353958E-4</v>
      </c>
      <c r="E77" s="656">
        <f t="shared" si="22"/>
        <v>0.99690018598884078</v>
      </c>
      <c r="F77" s="655">
        <f>F75/F67</f>
        <v>0.29375632316808786</v>
      </c>
      <c r="G77" s="657">
        <v>0.29412828768857852</v>
      </c>
      <c r="H77" s="658">
        <f t="shared" si="23"/>
        <v>-3.7196452049065298E-4</v>
      </c>
      <c r="I77" s="657">
        <f t="shared" si="24"/>
        <v>4.1702456822255707E-3</v>
      </c>
      <c r="J77" s="669">
        <f t="shared" si="25"/>
        <v>1.0141962754614113</v>
      </c>
      <c r="K77" s="655">
        <f>K75/K67</f>
        <v>0.28167416537487239</v>
      </c>
      <c r="L77" s="660">
        <f t="shared" si="26"/>
        <v>1.6252403475441046E-2</v>
      </c>
      <c r="M77" s="661">
        <f t="shared" si="27"/>
        <v>1.0576993046338174</v>
      </c>
    </row>
    <row r="78" spans="1:13" ht="18" customHeight="1">
      <c r="A78" s="555" t="s">
        <v>55</v>
      </c>
      <c r="B78" s="115">
        <v>14.7</v>
      </c>
      <c r="C78" s="913">
        <v>14.7</v>
      </c>
      <c r="D78" s="458">
        <f t="shared" si="21"/>
        <v>0</v>
      </c>
      <c r="E78" s="459">
        <f t="shared" si="22"/>
        <v>1</v>
      </c>
      <c r="F78" s="320">
        <v>15.1</v>
      </c>
      <c r="G78" s="648">
        <v>15</v>
      </c>
      <c r="H78" s="116">
        <f t="shared" si="23"/>
        <v>9.9999999999999645E-2</v>
      </c>
      <c r="I78" s="547">
        <f t="shared" si="24"/>
        <v>-0.40000000000000036</v>
      </c>
      <c r="J78" s="339">
        <f t="shared" si="25"/>
        <v>0.97350993377483441</v>
      </c>
      <c r="K78" s="121">
        <v>14</v>
      </c>
      <c r="L78" s="527">
        <f t="shared" si="26"/>
        <v>0.69999999999999929</v>
      </c>
      <c r="M78" s="528">
        <f t="shared" si="27"/>
        <v>1.05</v>
      </c>
    </row>
    <row r="79" spans="1:13" ht="18" customHeight="1">
      <c r="A79" s="555" t="s">
        <v>36</v>
      </c>
      <c r="B79" s="115">
        <v>2.2000000000000002</v>
      </c>
      <c r="C79" s="913">
        <v>2.2000000000000002</v>
      </c>
      <c r="D79" s="458">
        <f t="shared" si="21"/>
        <v>0</v>
      </c>
      <c r="E79" s="459">
        <f t="shared" si="22"/>
        <v>1</v>
      </c>
      <c r="F79" s="320">
        <v>2.2799999999999998</v>
      </c>
      <c r="G79" s="648">
        <v>2.2799999999999998</v>
      </c>
      <c r="H79" s="116">
        <f t="shared" si="23"/>
        <v>0</v>
      </c>
      <c r="I79" s="547">
        <f t="shared" si="24"/>
        <v>-7.9999999999999627E-2</v>
      </c>
      <c r="J79" s="339">
        <f t="shared" si="25"/>
        <v>0.9649122807017545</v>
      </c>
      <c r="K79" s="121">
        <v>2.15</v>
      </c>
      <c r="L79" s="527">
        <f t="shared" si="26"/>
        <v>5.0000000000000266E-2</v>
      </c>
      <c r="M79" s="528">
        <f t="shared" si="27"/>
        <v>1.0232558139534884</v>
      </c>
    </row>
    <row r="80" spans="1:13" ht="18" customHeight="1">
      <c r="A80" s="424" t="s">
        <v>37</v>
      </c>
      <c r="B80" s="97">
        <v>4.6500000000000004</v>
      </c>
      <c r="C80" s="915">
        <v>4.6500000000000004</v>
      </c>
      <c r="D80" s="461">
        <f t="shared" si="21"/>
        <v>0</v>
      </c>
      <c r="E80" s="462">
        <f t="shared" si="22"/>
        <v>1</v>
      </c>
      <c r="F80" s="321">
        <v>4.4000000000000004</v>
      </c>
      <c r="G80" s="929">
        <v>4.4000000000000004</v>
      </c>
      <c r="H80" s="75">
        <f t="shared" si="23"/>
        <v>0</v>
      </c>
      <c r="I80" s="548">
        <f t="shared" si="24"/>
        <v>0.25</v>
      </c>
      <c r="J80" s="340">
        <f t="shared" si="25"/>
        <v>1.0568181818181819</v>
      </c>
      <c r="K80" s="122">
        <v>4.18</v>
      </c>
      <c r="L80" s="289">
        <f t="shared" si="26"/>
        <v>0.47000000000000064</v>
      </c>
      <c r="M80" s="529">
        <f t="shared" si="27"/>
        <v>1.1124401913875599</v>
      </c>
    </row>
    <row r="81" spans="1:13" s="1" customFormat="1" ht="18" customHeight="1">
      <c r="A81" s="26"/>
      <c r="B81" s="141" t="s">
        <v>88</v>
      </c>
      <c r="C81" s="141"/>
      <c r="D81" s="141"/>
      <c r="E81" s="142"/>
      <c r="F81" s="142"/>
      <c r="G81" s="141"/>
      <c r="H81" s="143"/>
      <c r="I81" s="106"/>
      <c r="J81" s="142"/>
      <c r="K81" s="106"/>
      <c r="L81" s="105"/>
    </row>
    <row r="82" spans="1:13" s="1" customFormat="1" ht="18" customHeight="1">
      <c r="A82" s="26"/>
      <c r="B82" s="141"/>
      <c r="C82" s="141"/>
      <c r="D82" s="141"/>
      <c r="E82" s="142"/>
      <c r="F82" s="142"/>
      <c r="G82" s="141"/>
      <c r="H82" s="143"/>
      <c r="I82" s="106"/>
      <c r="J82" s="142"/>
      <c r="K82" s="106"/>
      <c r="L82" s="105"/>
    </row>
    <row r="83" spans="1:13" ht="18" customHeight="1">
      <c r="A83" s="2" t="s">
        <v>563</v>
      </c>
    </row>
    <row r="84" spans="1:13" ht="18" customHeight="1">
      <c r="A84" s="21"/>
      <c r="B84" s="21"/>
      <c r="C84" s="21"/>
      <c r="D84" s="21"/>
      <c r="E84" s="21"/>
      <c r="F84" s="21"/>
      <c r="G84" s="21"/>
      <c r="H84" s="21"/>
      <c r="I84" s="345"/>
      <c r="J84" s="347"/>
      <c r="K84" s="21"/>
      <c r="L84" s="21"/>
      <c r="M84" s="21"/>
    </row>
    <row r="85" spans="1:13" ht="72">
      <c r="A85" s="551" t="s">
        <v>65</v>
      </c>
      <c r="B85" s="375" t="s">
        <v>579</v>
      </c>
      <c r="C85" s="446" t="s">
        <v>601</v>
      </c>
      <c r="D85" s="447" t="s">
        <v>602</v>
      </c>
      <c r="E85" s="447" t="s">
        <v>603</v>
      </c>
      <c r="F85" s="377" t="s">
        <v>580</v>
      </c>
      <c r="G85" s="136" t="s">
        <v>604</v>
      </c>
      <c r="H85" s="294" t="s">
        <v>605</v>
      </c>
      <c r="I85" s="542" t="s">
        <v>564</v>
      </c>
      <c r="J85" s="348" t="s">
        <v>565</v>
      </c>
      <c r="K85" s="375" t="s">
        <v>338</v>
      </c>
      <c r="L85" s="463" t="s">
        <v>339</v>
      </c>
      <c r="M85" s="475" t="s">
        <v>340</v>
      </c>
    </row>
    <row r="86" spans="1:13" ht="18" customHeight="1">
      <c r="A86" s="552"/>
      <c r="B86" s="376" t="s">
        <v>16</v>
      </c>
      <c r="C86" s="20" t="s">
        <v>16</v>
      </c>
      <c r="D86" s="449" t="s">
        <v>16</v>
      </c>
      <c r="E86" s="449" t="s">
        <v>1</v>
      </c>
      <c r="F86" s="379" t="s">
        <v>16</v>
      </c>
      <c r="G86" s="27" t="s">
        <v>16</v>
      </c>
      <c r="H86" s="6" t="s">
        <v>16</v>
      </c>
      <c r="I86" s="543" t="s">
        <v>16</v>
      </c>
      <c r="J86" s="349" t="s">
        <v>1</v>
      </c>
      <c r="K86" s="376" t="s">
        <v>16</v>
      </c>
      <c r="L86" s="16" t="s">
        <v>16</v>
      </c>
      <c r="M86" s="476" t="s">
        <v>1</v>
      </c>
    </row>
    <row r="87" spans="1:13" ht="18" customHeight="1">
      <c r="A87" s="553" t="s">
        <v>17</v>
      </c>
      <c r="B87" s="124">
        <v>330.34</v>
      </c>
      <c r="C87" s="907">
        <v>330.09</v>
      </c>
      <c r="D87" s="452">
        <f>B87-C87</f>
        <v>0.25</v>
      </c>
      <c r="E87" s="453">
        <f>B87/C87</f>
        <v>1.0007573692023388</v>
      </c>
      <c r="F87" s="319">
        <v>315.52999999999997</v>
      </c>
      <c r="G87" s="926">
        <v>315.74</v>
      </c>
      <c r="H87" s="325">
        <f>F87-G87</f>
        <v>-0.21000000000003638</v>
      </c>
      <c r="I87" s="544">
        <f>B87-F87</f>
        <v>14.810000000000002</v>
      </c>
      <c r="J87" s="334">
        <f>B87/F87</f>
        <v>1.0469368998193516</v>
      </c>
      <c r="K87" s="125">
        <v>301.70999999999998</v>
      </c>
      <c r="L87" s="466">
        <f>B87-K87</f>
        <v>28.629999999999995</v>
      </c>
      <c r="M87" s="467">
        <f>B87/K87</f>
        <v>1.0948924463889165</v>
      </c>
    </row>
    <row r="88" spans="1:13" ht="18" customHeight="1">
      <c r="A88" s="553" t="s">
        <v>18</v>
      </c>
      <c r="B88" s="129">
        <v>56.02</v>
      </c>
      <c r="C88" s="909">
        <v>56</v>
      </c>
      <c r="D88" s="452">
        <f t="shared" ref="D88:D100" si="28">B88-C88</f>
        <v>2.0000000000003126E-2</v>
      </c>
      <c r="E88" s="453">
        <f t="shared" ref="E88:E100" si="29">B88/C88</f>
        <v>1.0003571428571429</v>
      </c>
      <c r="F88" s="319">
        <v>54.64</v>
      </c>
      <c r="G88" s="927">
        <v>54.63</v>
      </c>
      <c r="H88" s="295">
        <f t="shared" ref="H88:H100" si="30">F88-G88</f>
        <v>9.9999999999980105E-3</v>
      </c>
      <c r="I88" s="545">
        <f t="shared" ref="I88:I100" si="31">B88-F88</f>
        <v>1.3800000000000026</v>
      </c>
      <c r="J88" s="335">
        <f t="shared" ref="J88:J100" si="32">B88/F88</f>
        <v>1.0252562225475843</v>
      </c>
      <c r="K88" s="130">
        <v>54.96</v>
      </c>
      <c r="L88" s="468">
        <f t="shared" ref="L88:L100" si="33">B88-K88</f>
        <v>1.0600000000000023</v>
      </c>
      <c r="M88" s="469">
        <f t="shared" ref="M88:M100" si="34">B88/K88</f>
        <v>1.0192867540029114</v>
      </c>
    </row>
    <row r="89" spans="1:13" ht="18" customHeight="1">
      <c r="A89" s="554" t="s">
        <v>19</v>
      </c>
      <c r="B89" s="438">
        <v>274.33</v>
      </c>
      <c r="C89" s="911">
        <v>274.08999999999997</v>
      </c>
      <c r="D89" s="455">
        <f t="shared" si="28"/>
        <v>0.24000000000000909</v>
      </c>
      <c r="E89" s="456">
        <f t="shared" si="29"/>
        <v>1.0008756247947754</v>
      </c>
      <c r="F89" s="525">
        <v>260.88</v>
      </c>
      <c r="G89" s="928">
        <v>261.10000000000002</v>
      </c>
      <c r="H89" s="440">
        <f t="shared" si="30"/>
        <v>-0.22000000000002728</v>
      </c>
      <c r="I89" s="546">
        <f t="shared" si="31"/>
        <v>13.449999999999989</v>
      </c>
      <c r="J89" s="526">
        <f t="shared" si="32"/>
        <v>1.0515562710824899</v>
      </c>
      <c r="K89" s="498">
        <v>246.75</v>
      </c>
      <c r="L89" s="470">
        <f t="shared" si="33"/>
        <v>27.579999999999984</v>
      </c>
      <c r="M89" s="471">
        <f t="shared" si="34"/>
        <v>1.1117730496453899</v>
      </c>
    </row>
    <row r="90" spans="1:13" ht="18" customHeight="1">
      <c r="A90" s="553" t="s">
        <v>20</v>
      </c>
      <c r="B90" s="129">
        <v>97.34</v>
      </c>
      <c r="C90" s="909">
        <v>96.45</v>
      </c>
      <c r="D90" s="452">
        <f t="shared" si="28"/>
        <v>0.89000000000000057</v>
      </c>
      <c r="E90" s="453">
        <f t="shared" si="29"/>
        <v>1.009227579056506</v>
      </c>
      <c r="F90" s="319">
        <v>94.84</v>
      </c>
      <c r="G90" s="927">
        <v>94.84</v>
      </c>
      <c r="H90" s="295">
        <f t="shared" si="30"/>
        <v>0</v>
      </c>
      <c r="I90" s="545">
        <f t="shared" si="31"/>
        <v>2.5</v>
      </c>
      <c r="J90" s="335">
        <f t="shared" si="32"/>
        <v>1.0263601855757065</v>
      </c>
      <c r="K90" s="130">
        <v>91.47</v>
      </c>
      <c r="L90" s="468">
        <f t="shared" si="33"/>
        <v>5.8700000000000045</v>
      </c>
      <c r="M90" s="469">
        <f t="shared" si="34"/>
        <v>1.0641740461353451</v>
      </c>
    </row>
    <row r="91" spans="1:13" ht="18" customHeight="1">
      <c r="A91" s="555" t="s">
        <v>21</v>
      </c>
      <c r="B91" s="115">
        <v>49.15</v>
      </c>
      <c r="C91" s="913">
        <v>48.25</v>
      </c>
      <c r="D91" s="458">
        <f t="shared" si="28"/>
        <v>0.89999999999999858</v>
      </c>
      <c r="E91" s="459">
        <f t="shared" si="29"/>
        <v>1.0186528497409326</v>
      </c>
      <c r="F91" s="320">
        <v>47.52</v>
      </c>
      <c r="G91" s="648">
        <v>47.52</v>
      </c>
      <c r="H91" s="116">
        <f t="shared" si="30"/>
        <v>0</v>
      </c>
      <c r="I91" s="547">
        <f t="shared" si="31"/>
        <v>1.6299999999999955</v>
      </c>
      <c r="J91" s="339">
        <f t="shared" si="32"/>
        <v>1.0343013468013467</v>
      </c>
      <c r="K91" s="121">
        <v>44.18</v>
      </c>
      <c r="L91" s="527">
        <f t="shared" si="33"/>
        <v>4.9699999999999989</v>
      </c>
      <c r="M91" s="528">
        <f t="shared" si="34"/>
        <v>1.112494341330919</v>
      </c>
    </row>
    <row r="92" spans="1:13" ht="18" customHeight="1">
      <c r="A92" s="555" t="s">
        <v>25</v>
      </c>
      <c r="B92" s="115">
        <v>44.1</v>
      </c>
      <c r="C92" s="913">
        <v>44.1</v>
      </c>
      <c r="D92" s="458">
        <f t="shared" si="28"/>
        <v>0</v>
      </c>
      <c r="E92" s="459">
        <f t="shared" si="29"/>
        <v>1</v>
      </c>
      <c r="F92" s="320">
        <v>43.4</v>
      </c>
      <c r="G92" s="648">
        <v>43.4</v>
      </c>
      <c r="H92" s="116">
        <f t="shared" si="30"/>
        <v>0</v>
      </c>
      <c r="I92" s="547">
        <f t="shared" si="31"/>
        <v>0.70000000000000284</v>
      </c>
      <c r="J92" s="339">
        <f t="shared" si="32"/>
        <v>1.0161290322580645</v>
      </c>
      <c r="K92" s="121">
        <v>43.41</v>
      </c>
      <c r="L92" s="527">
        <f t="shared" si="33"/>
        <v>0.69000000000000483</v>
      </c>
      <c r="M92" s="528">
        <f t="shared" si="34"/>
        <v>1.0158949550794749</v>
      </c>
    </row>
    <row r="93" spans="1:13" ht="18" customHeight="1">
      <c r="A93" s="424" t="s">
        <v>47</v>
      </c>
      <c r="B93" s="97">
        <v>3.85</v>
      </c>
      <c r="C93" s="915">
        <v>3.85</v>
      </c>
      <c r="D93" s="461">
        <f t="shared" si="28"/>
        <v>0</v>
      </c>
      <c r="E93" s="462">
        <f t="shared" si="29"/>
        <v>1</v>
      </c>
      <c r="F93" s="321">
        <v>3.74</v>
      </c>
      <c r="G93" s="929">
        <v>3.74</v>
      </c>
      <c r="H93" s="75">
        <f t="shared" si="30"/>
        <v>0</v>
      </c>
      <c r="I93" s="548">
        <f t="shared" si="31"/>
        <v>0.10999999999999988</v>
      </c>
      <c r="J93" s="340">
        <f t="shared" si="32"/>
        <v>1.0294117647058822</v>
      </c>
      <c r="K93" s="122">
        <v>3.69</v>
      </c>
      <c r="L93" s="289">
        <f t="shared" si="33"/>
        <v>0.16000000000000014</v>
      </c>
      <c r="M93" s="529">
        <f t="shared" si="34"/>
        <v>1.0433604336043361</v>
      </c>
    </row>
    <row r="94" spans="1:13" ht="18" customHeight="1">
      <c r="A94" s="553" t="s">
        <v>24</v>
      </c>
      <c r="B94" s="129">
        <v>133.72999999999999</v>
      </c>
      <c r="C94" s="909">
        <v>133.72999999999999</v>
      </c>
      <c r="D94" s="452">
        <f t="shared" si="28"/>
        <v>0</v>
      </c>
      <c r="E94" s="453">
        <f t="shared" si="29"/>
        <v>1</v>
      </c>
      <c r="F94" s="319">
        <v>127.95</v>
      </c>
      <c r="G94" s="927">
        <v>127.8</v>
      </c>
      <c r="H94" s="295">
        <f t="shared" si="30"/>
        <v>0.15000000000000568</v>
      </c>
      <c r="I94" s="545">
        <f t="shared" si="31"/>
        <v>5.7799999999999869</v>
      </c>
      <c r="J94" s="335">
        <f t="shared" si="32"/>
        <v>1.0451738960531456</v>
      </c>
      <c r="K94" s="130">
        <v>117.65</v>
      </c>
      <c r="L94" s="468">
        <f t="shared" si="33"/>
        <v>16.079999999999984</v>
      </c>
      <c r="M94" s="469">
        <f t="shared" si="34"/>
        <v>1.1366765830854226</v>
      </c>
    </row>
    <row r="95" spans="1:13" s="118" customFormat="1" ht="18" customHeight="1">
      <c r="A95" s="553" t="s">
        <v>26</v>
      </c>
      <c r="B95" s="129">
        <v>100.8</v>
      </c>
      <c r="C95" s="909">
        <v>100.8</v>
      </c>
      <c r="D95" s="452">
        <f t="shared" si="28"/>
        <v>0</v>
      </c>
      <c r="E95" s="453">
        <f t="shared" si="29"/>
        <v>1</v>
      </c>
      <c r="F95" s="319">
        <v>95</v>
      </c>
      <c r="G95" s="927">
        <v>95</v>
      </c>
      <c r="H95" s="295">
        <f t="shared" si="30"/>
        <v>0</v>
      </c>
      <c r="I95" s="545">
        <f t="shared" si="31"/>
        <v>5.7999999999999972</v>
      </c>
      <c r="J95" s="335">
        <f t="shared" si="32"/>
        <v>1.0610526315789472</v>
      </c>
      <c r="K95" s="130">
        <v>87.2</v>
      </c>
      <c r="L95" s="468">
        <f t="shared" si="33"/>
        <v>13.599999999999994</v>
      </c>
      <c r="M95" s="469">
        <f t="shared" si="34"/>
        <v>1.1559633027522935</v>
      </c>
    </row>
    <row r="96" spans="1:13" s="654" customFormat="1" ht="18" customHeight="1">
      <c r="A96" s="741" t="s">
        <v>106</v>
      </c>
      <c r="B96" s="663">
        <f>B87-B95</f>
        <v>229.53999999999996</v>
      </c>
      <c r="C96" s="917">
        <v>229.28999999999996</v>
      </c>
      <c r="D96" s="664">
        <f t="shared" si="28"/>
        <v>0.25</v>
      </c>
      <c r="E96" s="656">
        <f t="shared" si="29"/>
        <v>1.0010903222992718</v>
      </c>
      <c r="F96" s="675">
        <f>F87-F95</f>
        <v>220.52999999999997</v>
      </c>
      <c r="G96" s="930">
        <v>220.74</v>
      </c>
      <c r="H96" s="668">
        <f t="shared" si="30"/>
        <v>-0.21000000000003638</v>
      </c>
      <c r="I96" s="676">
        <f t="shared" si="31"/>
        <v>9.0099999999999909</v>
      </c>
      <c r="J96" s="669">
        <f t="shared" si="32"/>
        <v>1.0408561193488415</v>
      </c>
      <c r="K96" s="663">
        <f>K87-K95</f>
        <v>214.51</v>
      </c>
      <c r="L96" s="677">
        <f t="shared" si="33"/>
        <v>15.029999999999973</v>
      </c>
      <c r="M96" s="661">
        <f t="shared" si="34"/>
        <v>1.0700666635588083</v>
      </c>
    </row>
    <row r="97" spans="1:13" s="671" customFormat="1" ht="18" customHeight="1">
      <c r="A97" s="742" t="s">
        <v>107</v>
      </c>
      <c r="B97" s="655">
        <f>B95/B87</f>
        <v>0.30514015862444754</v>
      </c>
      <c r="C97" s="919">
        <v>0.30537126238298645</v>
      </c>
      <c r="D97" s="656">
        <f t="shared" si="28"/>
        <v>-2.3110375853890863E-4</v>
      </c>
      <c r="E97" s="656">
        <f t="shared" si="29"/>
        <v>0.99924320397166555</v>
      </c>
      <c r="F97" s="655">
        <f>F95/F87</f>
        <v>0.30108072132602293</v>
      </c>
      <c r="G97" s="657">
        <v>0.30088047127383288</v>
      </c>
      <c r="H97" s="658">
        <f t="shared" si="30"/>
        <v>2.0025005219004299E-4</v>
      </c>
      <c r="I97" s="657">
        <f t="shared" si="31"/>
        <v>4.0594372984246174E-3</v>
      </c>
      <c r="J97" s="669">
        <f t="shared" si="32"/>
        <v>1.0134828868502308</v>
      </c>
      <c r="K97" s="655">
        <f>K95/K87</f>
        <v>0.28901925690232344</v>
      </c>
      <c r="L97" s="660">
        <f t="shared" si="33"/>
        <v>1.6120901722124104E-2</v>
      </c>
      <c r="M97" s="661">
        <f t="shared" si="34"/>
        <v>1.0557779502130971</v>
      </c>
    </row>
    <row r="98" spans="1:13" ht="18" customHeight="1">
      <c r="A98" s="555" t="s">
        <v>55</v>
      </c>
      <c r="B98" s="115">
        <v>16.29</v>
      </c>
      <c r="C98" s="913">
        <v>16.29</v>
      </c>
      <c r="D98" s="458">
        <f t="shared" si="28"/>
        <v>0</v>
      </c>
      <c r="E98" s="459">
        <f t="shared" si="29"/>
        <v>1</v>
      </c>
      <c r="F98" s="320">
        <v>16.68</v>
      </c>
      <c r="G98" s="648">
        <v>16.579999999999998</v>
      </c>
      <c r="H98" s="116">
        <f t="shared" si="30"/>
        <v>0.10000000000000142</v>
      </c>
      <c r="I98" s="547">
        <f t="shared" si="31"/>
        <v>-0.39000000000000057</v>
      </c>
      <c r="J98" s="339">
        <f t="shared" si="32"/>
        <v>0.97661870503597115</v>
      </c>
      <c r="K98" s="121">
        <v>15.57</v>
      </c>
      <c r="L98" s="527">
        <f t="shared" si="33"/>
        <v>0.71999999999999886</v>
      </c>
      <c r="M98" s="528">
        <f t="shared" si="34"/>
        <v>1.046242774566474</v>
      </c>
    </row>
    <row r="99" spans="1:13" ht="18" customHeight="1">
      <c r="A99" s="555" t="s">
        <v>36</v>
      </c>
      <c r="B99" s="115">
        <v>3.36</v>
      </c>
      <c r="C99" s="913">
        <v>3.36</v>
      </c>
      <c r="D99" s="458">
        <f t="shared" si="28"/>
        <v>0</v>
      </c>
      <c r="E99" s="459">
        <f t="shared" si="29"/>
        <v>1</v>
      </c>
      <c r="F99" s="320">
        <v>3.43</v>
      </c>
      <c r="G99" s="648">
        <v>3.43</v>
      </c>
      <c r="H99" s="116">
        <f t="shared" si="30"/>
        <v>0</v>
      </c>
      <c r="I99" s="547">
        <f t="shared" si="31"/>
        <v>-7.0000000000000284E-2</v>
      </c>
      <c r="J99" s="339">
        <f t="shared" si="32"/>
        <v>0.97959183673469374</v>
      </c>
      <c r="K99" s="121">
        <v>3.24</v>
      </c>
      <c r="L99" s="527">
        <f t="shared" si="33"/>
        <v>0.11999999999999966</v>
      </c>
      <c r="M99" s="528">
        <f t="shared" si="34"/>
        <v>1.037037037037037</v>
      </c>
    </row>
    <row r="100" spans="1:13" ht="18" customHeight="1">
      <c r="A100" s="424" t="s">
        <v>37</v>
      </c>
      <c r="B100" s="97">
        <v>4.7</v>
      </c>
      <c r="C100" s="915">
        <v>4.7</v>
      </c>
      <c r="D100" s="461">
        <f t="shared" si="28"/>
        <v>0</v>
      </c>
      <c r="E100" s="462">
        <f t="shared" si="29"/>
        <v>1</v>
      </c>
      <c r="F100" s="321">
        <v>4.45</v>
      </c>
      <c r="G100" s="929">
        <v>4.45</v>
      </c>
      <c r="H100" s="75">
        <f t="shared" si="30"/>
        <v>0</v>
      </c>
      <c r="I100" s="548">
        <f t="shared" si="31"/>
        <v>0.25</v>
      </c>
      <c r="J100" s="340">
        <f t="shared" si="32"/>
        <v>1.0561797752808988</v>
      </c>
      <c r="K100" s="122">
        <v>4.21</v>
      </c>
      <c r="L100" s="289">
        <f t="shared" si="33"/>
        <v>0.49000000000000021</v>
      </c>
      <c r="M100" s="529">
        <f t="shared" si="34"/>
        <v>1.1163895486935866</v>
      </c>
    </row>
    <row r="101" spans="1:13" s="1" customFormat="1" ht="18" customHeight="1">
      <c r="A101" s="26"/>
      <c r="B101" s="141"/>
      <c r="C101" s="141"/>
      <c r="D101" s="141"/>
      <c r="E101" s="142"/>
      <c r="F101" s="142"/>
      <c r="G101" s="141"/>
      <c r="H101" s="143"/>
      <c r="I101" s="106"/>
      <c r="J101" s="142"/>
      <c r="K101" s="106"/>
      <c r="L101" s="105"/>
    </row>
    <row r="102" spans="1:13" s="1" customFormat="1" ht="18" customHeight="1">
      <c r="B102" s="141"/>
      <c r="C102" s="141"/>
      <c r="D102" s="141"/>
      <c r="E102" s="142"/>
      <c r="F102" s="142"/>
      <c r="G102" s="141"/>
      <c r="H102" s="143"/>
      <c r="I102" s="106"/>
      <c r="J102" s="142"/>
      <c r="K102" s="106"/>
      <c r="L102" s="105"/>
    </row>
    <row r="103" spans="1:13" ht="18" customHeight="1">
      <c r="A103" s="2" t="s">
        <v>566</v>
      </c>
    </row>
    <row r="104" spans="1:13" ht="18" customHeight="1">
      <c r="A104" s="21"/>
      <c r="B104" s="21"/>
      <c r="C104" s="21"/>
      <c r="D104" s="21"/>
      <c r="E104" s="21"/>
      <c r="F104" s="21"/>
      <c r="G104" s="21"/>
      <c r="H104" s="21"/>
      <c r="I104" s="345"/>
      <c r="J104" s="347"/>
      <c r="K104" s="21"/>
      <c r="L104" s="21"/>
      <c r="M104" s="21"/>
    </row>
    <row r="105" spans="1:13" ht="72">
      <c r="A105" s="551" t="s">
        <v>64</v>
      </c>
      <c r="B105" s="375" t="s">
        <v>581</v>
      </c>
      <c r="C105" s="446" t="s">
        <v>606</v>
      </c>
      <c r="D105" s="447" t="s">
        <v>607</v>
      </c>
      <c r="E105" s="447" t="s">
        <v>608</v>
      </c>
      <c r="F105" s="377" t="s">
        <v>582</v>
      </c>
      <c r="G105" s="136" t="s">
        <v>609</v>
      </c>
      <c r="H105" s="294" t="s">
        <v>610</v>
      </c>
      <c r="I105" s="542" t="s">
        <v>567</v>
      </c>
      <c r="J105" s="348" t="s">
        <v>568</v>
      </c>
      <c r="K105" s="375" t="s">
        <v>341</v>
      </c>
      <c r="L105" s="463" t="s">
        <v>342</v>
      </c>
      <c r="M105" s="475" t="s">
        <v>343</v>
      </c>
    </row>
    <row r="106" spans="1:13" ht="18" customHeight="1">
      <c r="A106" s="552"/>
      <c r="B106" s="376" t="s">
        <v>16</v>
      </c>
      <c r="C106" s="20" t="s">
        <v>16</v>
      </c>
      <c r="D106" s="449" t="s">
        <v>16</v>
      </c>
      <c r="E106" s="449" t="s">
        <v>1</v>
      </c>
      <c r="F106" s="379" t="s">
        <v>16</v>
      </c>
      <c r="G106" s="27" t="s">
        <v>16</v>
      </c>
      <c r="H106" s="6" t="s">
        <v>16</v>
      </c>
      <c r="I106" s="543" t="s">
        <v>16</v>
      </c>
      <c r="J106" s="349" t="s">
        <v>1</v>
      </c>
      <c r="K106" s="376" t="s">
        <v>16</v>
      </c>
      <c r="L106" s="16" t="s">
        <v>16</v>
      </c>
      <c r="M106" s="476" t="s">
        <v>1</v>
      </c>
    </row>
    <row r="107" spans="1:13" ht="18" customHeight="1">
      <c r="A107" s="553" t="s">
        <v>17</v>
      </c>
      <c r="B107" s="296">
        <f t="shared" ref="B107:C115" si="35">B87-B67</f>
        <v>40</v>
      </c>
      <c r="C107" s="451">
        <f t="shared" si="35"/>
        <v>40.649999999999977</v>
      </c>
      <c r="D107" s="452">
        <f>B107-C107</f>
        <v>-0.64999999999997726</v>
      </c>
      <c r="E107" s="453">
        <f>B107/C107</f>
        <v>0.98400984009840153</v>
      </c>
      <c r="F107" s="296">
        <f t="shared" ref="F107:G115" si="36">F87-F67</f>
        <v>38.769999999999982</v>
      </c>
      <c r="G107" s="297">
        <f t="shared" si="36"/>
        <v>39.329999999999984</v>
      </c>
      <c r="H107" s="325">
        <f>F107-G107</f>
        <v>-0.56000000000000227</v>
      </c>
      <c r="I107" s="544">
        <f>B107-F107</f>
        <v>1.2300000000000182</v>
      </c>
      <c r="J107" s="333">
        <f>B107/F107</f>
        <v>1.0317255610007743</v>
      </c>
      <c r="K107" s="560">
        <f t="shared" ref="K107:K115" si="37">K87-K67</f>
        <v>37.21999999999997</v>
      </c>
      <c r="L107" s="541">
        <f>B107-K107</f>
        <v>2.7800000000000296</v>
      </c>
      <c r="M107" s="536">
        <f>B107/K107</f>
        <v>1.074691026329931</v>
      </c>
    </row>
    <row r="108" spans="1:13" ht="18" customHeight="1">
      <c r="A108" s="553" t="s">
        <v>18</v>
      </c>
      <c r="B108" s="301">
        <f t="shared" si="35"/>
        <v>3.490000000000002</v>
      </c>
      <c r="C108" s="451">
        <f t="shared" si="35"/>
        <v>3.4699999999999989</v>
      </c>
      <c r="D108" s="452">
        <f t="shared" ref="D108:D120" si="38">B108-C108</f>
        <v>2.0000000000003126E-2</v>
      </c>
      <c r="E108" s="453">
        <f t="shared" ref="E108:E120" si="39">B108/C108</f>
        <v>1.0057636887608079</v>
      </c>
      <c r="F108" s="301">
        <f t="shared" si="36"/>
        <v>3.2999999999999972</v>
      </c>
      <c r="G108" s="302">
        <f t="shared" si="36"/>
        <v>3.2899999999999991</v>
      </c>
      <c r="H108" s="295">
        <f t="shared" ref="H108:H120" si="40">F108-G108</f>
        <v>9.9999999999980105E-3</v>
      </c>
      <c r="I108" s="545">
        <f t="shared" ref="I108:I120" si="41">B108-F108</f>
        <v>0.19000000000000483</v>
      </c>
      <c r="J108" s="315">
        <f t="shared" ref="J108:J120" si="42">B108/F108</f>
        <v>1.0575757575757592</v>
      </c>
      <c r="K108" s="561">
        <f t="shared" si="37"/>
        <v>3.980000000000004</v>
      </c>
      <c r="L108" s="502">
        <f t="shared" ref="L108:L120" si="43">B108-K108</f>
        <v>-0.49000000000000199</v>
      </c>
      <c r="M108" s="507">
        <f t="shared" ref="M108:M120" si="44">B108/K108</f>
        <v>0.8768844221105524</v>
      </c>
    </row>
    <row r="109" spans="1:13" ht="18" customHeight="1">
      <c r="A109" s="554" t="s">
        <v>19</v>
      </c>
      <c r="B109" s="488">
        <f t="shared" si="35"/>
        <v>36.509999999999991</v>
      </c>
      <c r="C109" s="454">
        <f t="shared" si="35"/>
        <v>37.169999999999987</v>
      </c>
      <c r="D109" s="455">
        <f t="shared" si="38"/>
        <v>-0.65999999999999659</v>
      </c>
      <c r="E109" s="456">
        <f t="shared" si="39"/>
        <v>0.9822437449556094</v>
      </c>
      <c r="F109" s="488">
        <f t="shared" si="36"/>
        <v>35.460000000000008</v>
      </c>
      <c r="G109" s="492">
        <f t="shared" si="36"/>
        <v>36.03000000000003</v>
      </c>
      <c r="H109" s="440">
        <f t="shared" si="40"/>
        <v>-0.5700000000000216</v>
      </c>
      <c r="I109" s="546">
        <f t="shared" si="41"/>
        <v>1.0499999999999829</v>
      </c>
      <c r="J109" s="494">
        <f t="shared" si="42"/>
        <v>1.0296108291032144</v>
      </c>
      <c r="K109" s="562">
        <f t="shared" si="37"/>
        <v>33.22999999999999</v>
      </c>
      <c r="L109" s="504">
        <f t="shared" si="43"/>
        <v>3.2800000000000011</v>
      </c>
      <c r="M109" s="508">
        <f t="shared" si="44"/>
        <v>1.0987059885645503</v>
      </c>
    </row>
    <row r="110" spans="1:13" ht="18" customHeight="1">
      <c r="A110" s="553" t="s">
        <v>20</v>
      </c>
      <c r="B110" s="301">
        <f t="shared" si="35"/>
        <v>8.14</v>
      </c>
      <c r="C110" s="451">
        <f t="shared" si="35"/>
        <v>8.1500000000000057</v>
      </c>
      <c r="D110" s="452">
        <f t="shared" si="38"/>
        <v>-1.0000000000005116E-2</v>
      </c>
      <c r="E110" s="453">
        <f t="shared" si="39"/>
        <v>0.99877300613496867</v>
      </c>
      <c r="F110" s="301">
        <f t="shared" si="36"/>
        <v>7.8599999999999994</v>
      </c>
      <c r="G110" s="302">
        <f t="shared" si="36"/>
        <v>7.8599999999999994</v>
      </c>
      <c r="H110" s="295">
        <f t="shared" si="40"/>
        <v>0</v>
      </c>
      <c r="I110" s="545">
        <f t="shared" si="41"/>
        <v>0.28000000000000114</v>
      </c>
      <c r="J110" s="315">
        <f t="shared" si="42"/>
        <v>1.0356234096692114</v>
      </c>
      <c r="K110" s="561">
        <f t="shared" si="37"/>
        <v>7.2000000000000028</v>
      </c>
      <c r="L110" s="502">
        <f t="shared" si="43"/>
        <v>0.93999999999999773</v>
      </c>
      <c r="M110" s="507">
        <f t="shared" si="44"/>
        <v>1.1305555555555551</v>
      </c>
    </row>
    <row r="111" spans="1:13" s="3" customFormat="1" ht="18" customHeight="1">
      <c r="A111" s="555" t="s">
        <v>21</v>
      </c>
      <c r="B111" s="303">
        <f t="shared" si="35"/>
        <v>4.4499999999999957</v>
      </c>
      <c r="C111" s="457">
        <f t="shared" si="35"/>
        <v>4.4500000000000028</v>
      </c>
      <c r="D111" s="458">
        <f t="shared" si="38"/>
        <v>-7.1054273576010019E-15</v>
      </c>
      <c r="E111" s="459">
        <f t="shared" si="39"/>
        <v>0.99999999999999845</v>
      </c>
      <c r="F111" s="303">
        <f t="shared" si="36"/>
        <v>4.2900000000000063</v>
      </c>
      <c r="G111" s="304">
        <f t="shared" si="36"/>
        <v>4.2900000000000063</v>
      </c>
      <c r="H111" s="224">
        <f t="shared" si="40"/>
        <v>0</v>
      </c>
      <c r="I111" s="549">
        <f t="shared" si="41"/>
        <v>0.15999999999998948</v>
      </c>
      <c r="J111" s="317">
        <f t="shared" si="42"/>
        <v>1.0372960372960347</v>
      </c>
      <c r="K111" s="563">
        <f t="shared" si="37"/>
        <v>4.1599999999999966</v>
      </c>
      <c r="L111" s="505">
        <f t="shared" si="43"/>
        <v>0.28999999999999915</v>
      </c>
      <c r="M111" s="509">
        <f t="shared" si="44"/>
        <v>1.0697115384615383</v>
      </c>
    </row>
    <row r="112" spans="1:13" s="3" customFormat="1" ht="18" customHeight="1">
      <c r="A112" s="555" t="s">
        <v>25</v>
      </c>
      <c r="B112" s="303">
        <f t="shared" si="35"/>
        <v>3.6000000000000014</v>
      </c>
      <c r="C112" s="457">
        <f t="shared" si="35"/>
        <v>3.6000000000000014</v>
      </c>
      <c r="D112" s="458">
        <f t="shared" si="38"/>
        <v>0</v>
      </c>
      <c r="E112" s="459">
        <f t="shared" si="39"/>
        <v>1</v>
      </c>
      <c r="F112" s="303">
        <f t="shared" si="36"/>
        <v>3.5</v>
      </c>
      <c r="G112" s="304">
        <f t="shared" si="36"/>
        <v>3.5</v>
      </c>
      <c r="H112" s="224">
        <f t="shared" si="40"/>
        <v>0</v>
      </c>
      <c r="I112" s="549">
        <f t="shared" si="41"/>
        <v>0.10000000000000142</v>
      </c>
      <c r="J112" s="317">
        <f t="shared" si="42"/>
        <v>1.0285714285714289</v>
      </c>
      <c r="K112" s="563">
        <f t="shared" si="37"/>
        <v>2.9699999999999989</v>
      </c>
      <c r="L112" s="505">
        <f t="shared" si="43"/>
        <v>0.63000000000000256</v>
      </c>
      <c r="M112" s="509">
        <f t="shared" si="44"/>
        <v>1.212121212121213</v>
      </c>
    </row>
    <row r="113" spans="1:13" s="3" customFormat="1" ht="18" customHeight="1">
      <c r="A113" s="424" t="s">
        <v>47</v>
      </c>
      <c r="B113" s="308">
        <f t="shared" si="35"/>
        <v>5.0000000000000266E-2</v>
      </c>
      <c r="C113" s="460">
        <f t="shared" si="35"/>
        <v>5.0000000000000266E-2</v>
      </c>
      <c r="D113" s="461">
        <f t="shared" si="38"/>
        <v>0</v>
      </c>
      <c r="E113" s="462">
        <f t="shared" si="39"/>
        <v>1</v>
      </c>
      <c r="F113" s="308">
        <f t="shared" si="36"/>
        <v>4.0000000000000036E-2</v>
      </c>
      <c r="G113" s="309">
        <f t="shared" si="36"/>
        <v>4.0000000000000036E-2</v>
      </c>
      <c r="H113" s="228">
        <f t="shared" si="40"/>
        <v>0</v>
      </c>
      <c r="I113" s="550">
        <f t="shared" si="41"/>
        <v>1.0000000000000231E-2</v>
      </c>
      <c r="J113" s="311">
        <f t="shared" si="42"/>
        <v>1.2500000000000056</v>
      </c>
      <c r="K113" s="564">
        <f t="shared" si="37"/>
        <v>4.0000000000000036E-2</v>
      </c>
      <c r="L113" s="506">
        <f t="shared" si="43"/>
        <v>1.0000000000000231E-2</v>
      </c>
      <c r="M113" s="510">
        <f t="shared" si="44"/>
        <v>1.2500000000000056</v>
      </c>
    </row>
    <row r="114" spans="1:13" ht="18" customHeight="1">
      <c r="A114" s="553" t="s">
        <v>24</v>
      </c>
      <c r="B114" s="301">
        <f t="shared" si="35"/>
        <v>21.399999999999991</v>
      </c>
      <c r="C114" s="451">
        <f t="shared" si="35"/>
        <v>21.399999999999991</v>
      </c>
      <c r="D114" s="452">
        <f t="shared" si="38"/>
        <v>0</v>
      </c>
      <c r="E114" s="453">
        <f t="shared" si="39"/>
        <v>1</v>
      </c>
      <c r="F114" s="301">
        <f t="shared" si="36"/>
        <v>20.620000000000005</v>
      </c>
      <c r="G114" s="302">
        <f t="shared" si="36"/>
        <v>20.61999999999999</v>
      </c>
      <c r="H114" s="295">
        <f t="shared" si="40"/>
        <v>0</v>
      </c>
      <c r="I114" s="545">
        <f t="shared" si="41"/>
        <v>0.77999999999998693</v>
      </c>
      <c r="J114" s="315">
        <f t="shared" si="42"/>
        <v>1.0378273520853534</v>
      </c>
      <c r="K114" s="561">
        <f t="shared" si="37"/>
        <v>19.340000000000003</v>
      </c>
      <c r="L114" s="502">
        <f t="shared" si="43"/>
        <v>2.0599999999999881</v>
      </c>
      <c r="M114" s="507">
        <f t="shared" si="44"/>
        <v>1.1065149948293684</v>
      </c>
    </row>
    <row r="115" spans="1:13" s="118" customFormat="1" ht="18" customHeight="1">
      <c r="A115" s="553" t="s">
        <v>26</v>
      </c>
      <c r="B115" s="301">
        <f t="shared" si="35"/>
        <v>14.299999999999997</v>
      </c>
      <c r="C115" s="451">
        <f t="shared" si="35"/>
        <v>14.299999999999997</v>
      </c>
      <c r="D115" s="452">
        <f t="shared" si="38"/>
        <v>0</v>
      </c>
      <c r="E115" s="453">
        <f t="shared" si="39"/>
        <v>1</v>
      </c>
      <c r="F115" s="301">
        <f t="shared" si="36"/>
        <v>13.700000000000003</v>
      </c>
      <c r="G115" s="302">
        <f t="shared" si="36"/>
        <v>13.700000000000003</v>
      </c>
      <c r="H115" s="295">
        <f t="shared" si="40"/>
        <v>0</v>
      </c>
      <c r="I115" s="545">
        <f t="shared" si="41"/>
        <v>0.59999999999999432</v>
      </c>
      <c r="J115" s="315">
        <f t="shared" si="42"/>
        <v>1.0437956204379557</v>
      </c>
      <c r="K115" s="561">
        <f t="shared" si="37"/>
        <v>12.700000000000003</v>
      </c>
      <c r="L115" s="502">
        <f t="shared" si="43"/>
        <v>1.5999999999999943</v>
      </c>
      <c r="M115" s="507">
        <f t="shared" si="44"/>
        <v>1.1259842519685035</v>
      </c>
    </row>
    <row r="116" spans="1:13" s="654" customFormat="1" ht="18" customHeight="1">
      <c r="A116" s="741" t="s">
        <v>106</v>
      </c>
      <c r="B116" s="663">
        <f>B107-B115</f>
        <v>25.700000000000003</v>
      </c>
      <c r="C116" s="674">
        <f>C107-C115</f>
        <v>26.34999999999998</v>
      </c>
      <c r="D116" s="664">
        <f t="shared" si="38"/>
        <v>-0.64999999999997726</v>
      </c>
      <c r="E116" s="656">
        <f t="shared" si="39"/>
        <v>0.97533206831119634</v>
      </c>
      <c r="F116" s="675">
        <f>F107-F115</f>
        <v>25.069999999999979</v>
      </c>
      <c r="G116" s="666">
        <f>G107-G115</f>
        <v>25.629999999999981</v>
      </c>
      <c r="H116" s="668">
        <f t="shared" si="40"/>
        <v>-0.56000000000000227</v>
      </c>
      <c r="I116" s="676">
        <f t="shared" si="41"/>
        <v>0.63000000000002387</v>
      </c>
      <c r="J116" s="669">
        <f t="shared" si="42"/>
        <v>1.0251296370163552</v>
      </c>
      <c r="K116" s="675">
        <f>K107-K115</f>
        <v>24.519999999999968</v>
      </c>
      <c r="L116" s="677">
        <f t="shared" si="43"/>
        <v>1.1800000000000352</v>
      </c>
      <c r="M116" s="661">
        <f t="shared" si="44"/>
        <v>1.0481239804241451</v>
      </c>
    </row>
    <row r="117" spans="1:13" s="671" customFormat="1" ht="18" customHeight="1">
      <c r="A117" s="742" t="s">
        <v>107</v>
      </c>
      <c r="B117" s="655">
        <f>B115/B107</f>
        <v>0.35749999999999993</v>
      </c>
      <c r="C117" s="678">
        <f>C115/C107</f>
        <v>0.35178351783517847</v>
      </c>
      <c r="D117" s="656">
        <f t="shared" si="38"/>
        <v>5.716482164821457E-3</v>
      </c>
      <c r="E117" s="656">
        <f t="shared" si="39"/>
        <v>1.0162499999999994</v>
      </c>
      <c r="F117" s="655">
        <f>F115/F107</f>
        <v>0.35336600464276524</v>
      </c>
      <c r="G117" s="657">
        <f>G115/G107</f>
        <v>0.34833460462751104</v>
      </c>
      <c r="H117" s="658">
        <f t="shared" si="40"/>
        <v>5.031400015254206E-3</v>
      </c>
      <c r="I117" s="657">
        <f t="shared" si="41"/>
        <v>4.1339953572346877E-3</v>
      </c>
      <c r="J117" s="669">
        <f t="shared" si="42"/>
        <v>1.0116989051094882</v>
      </c>
      <c r="K117" s="655">
        <f>K115/K107</f>
        <v>0.34121440085975319</v>
      </c>
      <c r="L117" s="660">
        <f t="shared" si="43"/>
        <v>1.6285599140246743E-2</v>
      </c>
      <c r="M117" s="661">
        <f t="shared" si="44"/>
        <v>1.0477283464566916</v>
      </c>
    </row>
    <row r="118" spans="1:13" s="3" customFormat="1" ht="18" customHeight="1">
      <c r="A118" s="555" t="s">
        <v>55</v>
      </c>
      <c r="B118" s="303">
        <f t="shared" ref="B118:C120" si="45">B98-B78</f>
        <v>1.5899999999999999</v>
      </c>
      <c r="C118" s="457">
        <f t="shared" si="45"/>
        <v>1.5899999999999999</v>
      </c>
      <c r="D118" s="458">
        <f t="shared" si="38"/>
        <v>0</v>
      </c>
      <c r="E118" s="459">
        <f t="shared" si="39"/>
        <v>1</v>
      </c>
      <c r="F118" s="303">
        <f t="shared" ref="F118:G120" si="46">F98-F78</f>
        <v>1.58</v>
      </c>
      <c r="G118" s="304">
        <f t="shared" si="46"/>
        <v>1.5799999999999983</v>
      </c>
      <c r="H118" s="224">
        <f t="shared" si="40"/>
        <v>1.7763568394002505E-15</v>
      </c>
      <c r="I118" s="549">
        <f t="shared" si="41"/>
        <v>9.9999999999997868E-3</v>
      </c>
      <c r="J118" s="317">
        <f t="shared" si="42"/>
        <v>1.0063291139240504</v>
      </c>
      <c r="K118" s="563">
        <f>K98-K78</f>
        <v>1.5700000000000003</v>
      </c>
      <c r="L118" s="505">
        <f t="shared" si="43"/>
        <v>1.9999999999999574E-2</v>
      </c>
      <c r="M118" s="509">
        <f t="shared" si="44"/>
        <v>1.0127388535031845</v>
      </c>
    </row>
    <row r="119" spans="1:13" s="3" customFormat="1" ht="18" customHeight="1">
      <c r="A119" s="555" t="s">
        <v>36</v>
      </c>
      <c r="B119" s="303">
        <f t="shared" si="45"/>
        <v>1.1599999999999997</v>
      </c>
      <c r="C119" s="457">
        <f t="shared" si="45"/>
        <v>1.1599999999999997</v>
      </c>
      <c r="D119" s="458">
        <f t="shared" si="38"/>
        <v>0</v>
      </c>
      <c r="E119" s="459">
        <f t="shared" si="39"/>
        <v>1</v>
      </c>
      <c r="F119" s="303">
        <f t="shared" si="46"/>
        <v>1.1500000000000004</v>
      </c>
      <c r="G119" s="304">
        <f t="shared" si="46"/>
        <v>1.1500000000000004</v>
      </c>
      <c r="H119" s="224">
        <f t="shared" si="40"/>
        <v>0</v>
      </c>
      <c r="I119" s="549">
        <f t="shared" si="41"/>
        <v>9.9999999999993427E-3</v>
      </c>
      <c r="J119" s="317">
        <f t="shared" si="42"/>
        <v>1.0086956521739125</v>
      </c>
      <c r="K119" s="563">
        <f>K99-K79</f>
        <v>1.0900000000000003</v>
      </c>
      <c r="L119" s="505">
        <f t="shared" si="43"/>
        <v>6.9999999999999396E-2</v>
      </c>
      <c r="M119" s="509">
        <f t="shared" si="44"/>
        <v>1.0642201834862379</v>
      </c>
    </row>
    <row r="120" spans="1:13" s="3" customFormat="1" ht="18" customHeight="1">
      <c r="A120" s="424" t="s">
        <v>37</v>
      </c>
      <c r="B120" s="308">
        <f t="shared" si="45"/>
        <v>4.9999999999999822E-2</v>
      </c>
      <c r="C120" s="460">
        <f t="shared" si="45"/>
        <v>4.9999999999999822E-2</v>
      </c>
      <c r="D120" s="461">
        <f t="shared" si="38"/>
        <v>0</v>
      </c>
      <c r="E120" s="462">
        <f t="shared" si="39"/>
        <v>1</v>
      </c>
      <c r="F120" s="308">
        <f t="shared" si="46"/>
        <v>4.9999999999999822E-2</v>
      </c>
      <c r="G120" s="309">
        <f t="shared" si="46"/>
        <v>4.9999999999999822E-2</v>
      </c>
      <c r="H120" s="228">
        <f t="shared" si="40"/>
        <v>0</v>
      </c>
      <c r="I120" s="550">
        <f t="shared" si="41"/>
        <v>0</v>
      </c>
      <c r="J120" s="311">
        <f t="shared" si="42"/>
        <v>1</v>
      </c>
      <c r="K120" s="564">
        <f>K100-K80</f>
        <v>3.0000000000000249E-2</v>
      </c>
      <c r="L120" s="506">
        <f t="shared" si="43"/>
        <v>1.9999999999999574E-2</v>
      </c>
      <c r="M120" s="510">
        <f t="shared" si="44"/>
        <v>1.666666666666647</v>
      </c>
    </row>
    <row r="121" spans="1:13" s="1" customFormat="1" ht="18" customHeight="1">
      <c r="A121" s="26"/>
      <c r="B121" s="141"/>
      <c r="C121" s="141"/>
      <c r="D121" s="141"/>
      <c r="E121" s="142"/>
      <c r="F121" s="142"/>
      <c r="G121" s="141"/>
      <c r="H121" s="143"/>
      <c r="I121" s="106"/>
      <c r="J121" s="142"/>
      <c r="K121" s="106"/>
      <c r="L121" s="105"/>
    </row>
    <row r="122" spans="1:13" ht="18" customHeight="1"/>
    <row r="123" spans="1:13" ht="18" customHeight="1">
      <c r="A123" s="2" t="s">
        <v>569</v>
      </c>
    </row>
    <row r="124" spans="1:13" ht="18" customHeight="1">
      <c r="A124" s="21"/>
      <c r="B124" s="21"/>
      <c r="C124" s="21"/>
      <c r="D124" s="21"/>
      <c r="E124" s="21"/>
      <c r="F124" s="21"/>
      <c r="G124" s="21"/>
      <c r="H124" s="21"/>
      <c r="I124" s="345"/>
      <c r="J124" s="347"/>
      <c r="K124" s="21"/>
      <c r="L124" s="21"/>
      <c r="M124" s="21"/>
    </row>
    <row r="125" spans="1:13" ht="60">
      <c r="A125" s="551" t="s">
        <v>69</v>
      </c>
      <c r="B125" s="375" t="s">
        <v>583</v>
      </c>
      <c r="C125" s="446" t="s">
        <v>611</v>
      </c>
      <c r="D125" s="447" t="s">
        <v>490</v>
      </c>
      <c r="E125" s="447" t="s">
        <v>491</v>
      </c>
      <c r="F125" s="377" t="s">
        <v>584</v>
      </c>
      <c r="G125" s="136" t="s">
        <v>612</v>
      </c>
      <c r="H125" s="294" t="s">
        <v>613</v>
      </c>
      <c r="I125" s="542" t="s">
        <v>368</v>
      </c>
      <c r="J125" s="348" t="s">
        <v>369</v>
      </c>
      <c r="K125" s="375" t="s">
        <v>344</v>
      </c>
      <c r="L125" s="463" t="s">
        <v>304</v>
      </c>
      <c r="M125" s="475" t="s">
        <v>290</v>
      </c>
    </row>
    <row r="126" spans="1:13" ht="18" customHeight="1">
      <c r="A126" s="552"/>
      <c r="B126" s="376" t="s">
        <v>16</v>
      </c>
      <c r="C126" s="20" t="s">
        <v>16</v>
      </c>
      <c r="D126" s="449" t="s">
        <v>16</v>
      </c>
      <c r="E126" s="449" t="s">
        <v>1</v>
      </c>
      <c r="F126" s="379" t="s">
        <v>16</v>
      </c>
      <c r="G126" s="27" t="s">
        <v>16</v>
      </c>
      <c r="H126" s="6" t="s">
        <v>16</v>
      </c>
      <c r="I126" s="543" t="s">
        <v>16</v>
      </c>
      <c r="J126" s="349" t="s">
        <v>1</v>
      </c>
      <c r="K126" s="376" t="s">
        <v>16</v>
      </c>
      <c r="L126" s="16" t="s">
        <v>16</v>
      </c>
      <c r="M126" s="476" t="s">
        <v>1</v>
      </c>
    </row>
    <row r="127" spans="1:13" ht="18" customHeight="1">
      <c r="A127" s="553" t="s">
        <v>17</v>
      </c>
      <c r="B127" s="124">
        <v>82.32</v>
      </c>
      <c r="C127" s="907">
        <v>82.85</v>
      </c>
      <c r="D127" s="452">
        <f>B127-C127</f>
        <v>-0.53000000000000114</v>
      </c>
      <c r="E127" s="453">
        <f>B127/C127</f>
        <v>0.99360289680144842</v>
      </c>
      <c r="F127" s="319">
        <v>77.19</v>
      </c>
      <c r="G127" s="926">
        <v>77.22</v>
      </c>
      <c r="H127" s="325">
        <f>F127-G127</f>
        <v>-3.0000000000001137E-2</v>
      </c>
      <c r="I127" s="544">
        <f>B127-F127</f>
        <v>5.1299999999999955</v>
      </c>
      <c r="J127" s="334">
        <f>B127/F127</f>
        <v>1.06645938593082</v>
      </c>
      <c r="K127" s="125">
        <v>78.05</v>
      </c>
      <c r="L127" s="466">
        <f>B127-K127</f>
        <v>4.269999999999996</v>
      </c>
      <c r="M127" s="467">
        <f>B127/K127</f>
        <v>1.0547085201793722</v>
      </c>
    </row>
    <row r="128" spans="1:13" ht="18" customHeight="1">
      <c r="A128" s="553" t="s">
        <v>18</v>
      </c>
      <c r="B128" s="129">
        <v>11.44</v>
      </c>
      <c r="C128" s="909">
        <v>13.08</v>
      </c>
      <c r="D128" s="452">
        <f t="shared" ref="D128:D140" si="47">B128-C128</f>
        <v>-1.6400000000000006</v>
      </c>
      <c r="E128" s="453">
        <f t="shared" ref="E128:E140" si="48">B128/C128</f>
        <v>0.87461773700305812</v>
      </c>
      <c r="F128" s="319">
        <v>5.35</v>
      </c>
      <c r="G128" s="927">
        <v>5.36</v>
      </c>
      <c r="H128" s="295">
        <f t="shared" ref="H128:H140" si="49">F128-G128</f>
        <v>-1.0000000000000675E-2</v>
      </c>
      <c r="I128" s="545">
        <f t="shared" ref="I128:I140" si="50">B128-F128</f>
        <v>6.09</v>
      </c>
      <c r="J128" s="335">
        <f t="shared" ref="J128:J140" si="51">B128/F128</f>
        <v>2.1383177570093457</v>
      </c>
      <c r="K128" s="130">
        <v>5.19</v>
      </c>
      <c r="L128" s="468">
        <f t="shared" ref="L128:L140" si="52">B128-K128</f>
        <v>6.2499999999999991</v>
      </c>
      <c r="M128" s="469">
        <f t="shared" ref="M128:M140" si="53">B128/K128</f>
        <v>2.2042389210019264</v>
      </c>
    </row>
    <row r="129" spans="1:13" ht="18" customHeight="1">
      <c r="A129" s="554" t="s">
        <v>19</v>
      </c>
      <c r="B129" s="438">
        <v>70.89</v>
      </c>
      <c r="C129" s="911">
        <v>69.77</v>
      </c>
      <c r="D129" s="455">
        <f t="shared" si="47"/>
        <v>1.1200000000000045</v>
      </c>
      <c r="E129" s="456">
        <f t="shared" si="48"/>
        <v>1.0160527447326932</v>
      </c>
      <c r="F129" s="525">
        <v>71.83</v>
      </c>
      <c r="G129" s="928">
        <v>71.86</v>
      </c>
      <c r="H129" s="440">
        <f t="shared" si="49"/>
        <v>-3.0000000000001137E-2</v>
      </c>
      <c r="I129" s="546">
        <f t="shared" si="50"/>
        <v>-0.93999999999999773</v>
      </c>
      <c r="J129" s="526">
        <f t="shared" si="51"/>
        <v>0.98691354587219826</v>
      </c>
      <c r="K129" s="498">
        <v>72.86</v>
      </c>
      <c r="L129" s="470">
        <f t="shared" si="52"/>
        <v>-1.9699999999999989</v>
      </c>
      <c r="M129" s="471">
        <f t="shared" si="53"/>
        <v>0.97296184463354385</v>
      </c>
    </row>
    <row r="130" spans="1:13" ht="18" customHeight="1">
      <c r="A130" s="553" t="s">
        <v>20</v>
      </c>
      <c r="B130" s="129">
        <v>51.34</v>
      </c>
      <c r="C130" s="909">
        <v>50.64</v>
      </c>
      <c r="D130" s="452">
        <f t="shared" si="47"/>
        <v>0.70000000000000284</v>
      </c>
      <c r="E130" s="453">
        <f t="shared" si="48"/>
        <v>1.0138230647709321</v>
      </c>
      <c r="F130" s="319">
        <v>50.7</v>
      </c>
      <c r="G130" s="927">
        <v>50.61</v>
      </c>
      <c r="H130" s="295">
        <f t="shared" si="49"/>
        <v>9.0000000000003411E-2</v>
      </c>
      <c r="I130" s="545">
        <f t="shared" si="50"/>
        <v>0.64000000000000057</v>
      </c>
      <c r="J130" s="335">
        <f t="shared" si="51"/>
        <v>1.0126232741617358</v>
      </c>
      <c r="K130" s="130">
        <v>51.59</v>
      </c>
      <c r="L130" s="468">
        <f t="shared" si="52"/>
        <v>-0.25</v>
      </c>
      <c r="M130" s="469">
        <f t="shared" si="53"/>
        <v>0.99515409963171153</v>
      </c>
    </row>
    <row r="131" spans="1:13" ht="18" customHeight="1">
      <c r="A131" s="555" t="s">
        <v>21</v>
      </c>
      <c r="B131" s="115">
        <v>31.8</v>
      </c>
      <c r="C131" s="913">
        <v>32</v>
      </c>
      <c r="D131" s="458">
        <f t="shared" si="47"/>
        <v>-0.19999999999999929</v>
      </c>
      <c r="E131" s="459">
        <f t="shared" si="48"/>
        <v>0.99375000000000002</v>
      </c>
      <c r="F131" s="320">
        <v>31.95</v>
      </c>
      <c r="G131" s="648">
        <v>31.95</v>
      </c>
      <c r="H131" s="116">
        <f t="shared" si="49"/>
        <v>0</v>
      </c>
      <c r="I131" s="547">
        <f t="shared" si="50"/>
        <v>-0.14999999999999858</v>
      </c>
      <c r="J131" s="339">
        <f t="shared" si="51"/>
        <v>0.99530516431924887</v>
      </c>
      <c r="K131" s="121">
        <v>31.92</v>
      </c>
      <c r="L131" s="527">
        <f t="shared" si="52"/>
        <v>-0.12000000000000099</v>
      </c>
      <c r="M131" s="528">
        <f t="shared" si="53"/>
        <v>0.99624060150375937</v>
      </c>
    </row>
    <row r="132" spans="1:13" ht="18" customHeight="1">
      <c r="A132" s="555" t="s">
        <v>25</v>
      </c>
      <c r="B132" s="115">
        <v>19.38</v>
      </c>
      <c r="C132" s="913">
        <v>18.48</v>
      </c>
      <c r="D132" s="458">
        <f t="shared" si="47"/>
        <v>0.89999999999999858</v>
      </c>
      <c r="E132" s="459">
        <f t="shared" si="48"/>
        <v>1.0487012987012987</v>
      </c>
      <c r="F132" s="320">
        <v>18.63</v>
      </c>
      <c r="G132" s="648">
        <v>18.63</v>
      </c>
      <c r="H132" s="116">
        <f t="shared" si="49"/>
        <v>0</v>
      </c>
      <c r="I132" s="547">
        <f t="shared" si="50"/>
        <v>0.75</v>
      </c>
      <c r="J132" s="339">
        <f t="shared" si="51"/>
        <v>1.0402576489533011</v>
      </c>
      <c r="K132" s="121">
        <v>19.5</v>
      </c>
      <c r="L132" s="527">
        <f t="shared" si="52"/>
        <v>-0.12000000000000099</v>
      </c>
      <c r="M132" s="528">
        <f t="shared" si="53"/>
        <v>0.99384615384615382</v>
      </c>
    </row>
    <row r="133" spans="1:13" ht="18" customHeight="1">
      <c r="A133" s="424" t="s">
        <v>47</v>
      </c>
      <c r="B133" s="97">
        <v>0.11</v>
      </c>
      <c r="C133" s="915">
        <v>0.11</v>
      </c>
      <c r="D133" s="461">
        <f t="shared" si="47"/>
        <v>0</v>
      </c>
      <c r="E133" s="462">
        <f t="shared" si="48"/>
        <v>1</v>
      </c>
      <c r="F133" s="321">
        <v>0.08</v>
      </c>
      <c r="G133" s="929">
        <v>0.08</v>
      </c>
      <c r="H133" s="75">
        <f t="shared" si="49"/>
        <v>0</v>
      </c>
      <c r="I133" s="548">
        <f t="shared" si="50"/>
        <v>0.03</v>
      </c>
      <c r="J133" s="340">
        <f t="shared" si="51"/>
        <v>1.375</v>
      </c>
      <c r="K133" s="122">
        <v>0.12</v>
      </c>
      <c r="L133" s="289">
        <f t="shared" si="52"/>
        <v>-9.999999999999995E-3</v>
      </c>
      <c r="M133" s="529">
        <f t="shared" si="53"/>
        <v>0.91666666666666674</v>
      </c>
    </row>
    <row r="134" spans="1:13" ht="18" customHeight="1">
      <c r="A134" s="553" t="s">
        <v>24</v>
      </c>
      <c r="B134" s="129">
        <v>16.53</v>
      </c>
      <c r="C134" s="909">
        <v>15.96</v>
      </c>
      <c r="D134" s="452">
        <f t="shared" si="47"/>
        <v>0.57000000000000028</v>
      </c>
      <c r="E134" s="453">
        <f t="shared" si="48"/>
        <v>1.0357142857142858</v>
      </c>
      <c r="F134" s="319">
        <v>18.88</v>
      </c>
      <c r="G134" s="927">
        <v>18.7</v>
      </c>
      <c r="H134" s="295">
        <f t="shared" si="49"/>
        <v>0.17999999999999972</v>
      </c>
      <c r="I134" s="545">
        <f t="shared" si="50"/>
        <v>-2.3499999999999979</v>
      </c>
      <c r="J134" s="335">
        <f t="shared" si="51"/>
        <v>0.87552966101694929</v>
      </c>
      <c r="K134" s="130">
        <v>18.600000000000001</v>
      </c>
      <c r="L134" s="468">
        <f t="shared" si="52"/>
        <v>-2.0700000000000003</v>
      </c>
      <c r="M134" s="469">
        <f t="shared" si="53"/>
        <v>0.8887096774193548</v>
      </c>
    </row>
    <row r="135" spans="1:13" s="118" customFormat="1" ht="18" customHeight="1">
      <c r="A135" s="553" t="s">
        <v>26</v>
      </c>
      <c r="B135" s="129">
        <v>14.86</v>
      </c>
      <c r="C135" s="909">
        <v>14.46</v>
      </c>
      <c r="D135" s="452">
        <f t="shared" si="47"/>
        <v>0.39999999999999858</v>
      </c>
      <c r="E135" s="453">
        <f t="shared" si="48"/>
        <v>1.0276625172890732</v>
      </c>
      <c r="F135" s="319">
        <v>16.91</v>
      </c>
      <c r="G135" s="927">
        <v>16.91</v>
      </c>
      <c r="H135" s="295">
        <f t="shared" si="49"/>
        <v>0</v>
      </c>
      <c r="I135" s="545">
        <f t="shared" si="50"/>
        <v>-2.0500000000000007</v>
      </c>
      <c r="J135" s="335">
        <f t="shared" si="51"/>
        <v>0.87876995860437612</v>
      </c>
      <c r="K135" s="130">
        <v>17.010000000000002</v>
      </c>
      <c r="L135" s="468">
        <f t="shared" si="52"/>
        <v>-2.1500000000000021</v>
      </c>
      <c r="M135" s="469">
        <f t="shared" si="53"/>
        <v>0.87360376249265126</v>
      </c>
    </row>
    <row r="136" spans="1:13" s="654" customFormat="1" ht="18" customHeight="1">
      <c r="A136" s="741" t="s">
        <v>106</v>
      </c>
      <c r="B136" s="663">
        <f>B127-B135</f>
        <v>67.459999999999994</v>
      </c>
      <c r="C136" s="917">
        <v>68.389999999999986</v>
      </c>
      <c r="D136" s="664">
        <f t="shared" si="47"/>
        <v>-0.92999999999999261</v>
      </c>
      <c r="E136" s="656">
        <f t="shared" si="48"/>
        <v>0.98640152069015952</v>
      </c>
      <c r="F136" s="675">
        <f>F127-F135</f>
        <v>60.28</v>
      </c>
      <c r="G136" s="930">
        <v>60.31</v>
      </c>
      <c r="H136" s="668">
        <f t="shared" si="49"/>
        <v>-3.0000000000001137E-2</v>
      </c>
      <c r="I136" s="676">
        <f t="shared" si="50"/>
        <v>7.1799999999999926</v>
      </c>
      <c r="J136" s="669">
        <f t="shared" si="51"/>
        <v>1.1191108161911081</v>
      </c>
      <c r="K136" s="675">
        <f>K127-K135</f>
        <v>61.039999999999992</v>
      </c>
      <c r="L136" s="677">
        <f t="shared" si="52"/>
        <v>6.4200000000000017</v>
      </c>
      <c r="M136" s="661">
        <f t="shared" si="53"/>
        <v>1.1051769331585846</v>
      </c>
    </row>
    <row r="137" spans="1:13" s="671" customFormat="1" ht="18" customHeight="1">
      <c r="A137" s="742" t="s">
        <v>107</v>
      </c>
      <c r="B137" s="655">
        <f>B135/B127</f>
        <v>0.18051506316812441</v>
      </c>
      <c r="C137" s="919">
        <v>0.17453228726614364</v>
      </c>
      <c r="D137" s="656">
        <f t="shared" si="47"/>
        <v>5.9827759019807636E-3</v>
      </c>
      <c r="E137" s="656">
        <f t="shared" si="48"/>
        <v>1.0342789061880433</v>
      </c>
      <c r="F137" s="655">
        <f>F135/F127</f>
        <v>0.21906982769788833</v>
      </c>
      <c r="G137" s="657">
        <v>0.218984718984719</v>
      </c>
      <c r="H137" s="658">
        <f t="shared" si="49"/>
        <v>8.5108713169329553E-5</v>
      </c>
      <c r="I137" s="657">
        <f t="shared" si="50"/>
        <v>-3.8554764529763919E-2</v>
      </c>
      <c r="J137" s="669">
        <f t="shared" si="51"/>
        <v>0.82400696191292266</v>
      </c>
      <c r="K137" s="655">
        <f>K135/K127</f>
        <v>0.21793721973094174</v>
      </c>
      <c r="L137" s="660">
        <f t="shared" si="52"/>
        <v>-3.7422156562817332E-2</v>
      </c>
      <c r="M137" s="661">
        <f t="shared" si="53"/>
        <v>0.82828928161505633</v>
      </c>
    </row>
    <row r="138" spans="1:13" ht="18" customHeight="1">
      <c r="A138" s="555" t="s">
        <v>55</v>
      </c>
      <c r="B138" s="115">
        <v>0.9</v>
      </c>
      <c r="C138" s="913">
        <v>0.72</v>
      </c>
      <c r="D138" s="458">
        <f t="shared" si="47"/>
        <v>0.18000000000000005</v>
      </c>
      <c r="E138" s="459">
        <f t="shared" si="48"/>
        <v>1.25</v>
      </c>
      <c r="F138" s="320">
        <v>1.1200000000000001</v>
      </c>
      <c r="G138" s="648">
        <v>0.95</v>
      </c>
      <c r="H138" s="116">
        <f t="shared" si="49"/>
        <v>0.17000000000000015</v>
      </c>
      <c r="I138" s="547">
        <f t="shared" si="50"/>
        <v>-0.22000000000000008</v>
      </c>
      <c r="J138" s="339">
        <f t="shared" si="51"/>
        <v>0.80357142857142849</v>
      </c>
      <c r="K138" s="121">
        <v>0.68</v>
      </c>
      <c r="L138" s="527">
        <f t="shared" si="52"/>
        <v>0.21999999999999997</v>
      </c>
      <c r="M138" s="528">
        <f t="shared" si="53"/>
        <v>1.3235294117647058</v>
      </c>
    </row>
    <row r="139" spans="1:13" ht="18" customHeight="1">
      <c r="A139" s="555" t="s">
        <v>36</v>
      </c>
      <c r="B139" s="115">
        <v>0.19</v>
      </c>
      <c r="C139" s="913">
        <v>0.19</v>
      </c>
      <c r="D139" s="458">
        <f t="shared" si="47"/>
        <v>0</v>
      </c>
      <c r="E139" s="459">
        <f t="shared" si="48"/>
        <v>1</v>
      </c>
      <c r="F139" s="320">
        <v>0.21</v>
      </c>
      <c r="G139" s="648">
        <v>0.21</v>
      </c>
      <c r="H139" s="116">
        <f t="shared" si="49"/>
        <v>0</v>
      </c>
      <c r="I139" s="547">
        <f t="shared" si="50"/>
        <v>-1.999999999999999E-2</v>
      </c>
      <c r="J139" s="339">
        <f t="shared" si="51"/>
        <v>0.90476190476190477</v>
      </c>
      <c r="K139" s="121">
        <v>0.21</v>
      </c>
      <c r="L139" s="527">
        <f t="shared" si="52"/>
        <v>-1.999999999999999E-2</v>
      </c>
      <c r="M139" s="528">
        <f t="shared" si="53"/>
        <v>0.90476190476190477</v>
      </c>
    </row>
    <row r="140" spans="1:13" ht="18" customHeight="1">
      <c r="A140" s="424" t="s">
        <v>37</v>
      </c>
      <c r="B140" s="97">
        <v>0.11</v>
      </c>
      <c r="C140" s="915">
        <v>0.11</v>
      </c>
      <c r="D140" s="461">
        <f t="shared" si="47"/>
        <v>0</v>
      </c>
      <c r="E140" s="462">
        <f t="shared" si="48"/>
        <v>1</v>
      </c>
      <c r="F140" s="321">
        <v>0.08</v>
      </c>
      <c r="G140" s="929">
        <v>0.08</v>
      </c>
      <c r="H140" s="75">
        <f t="shared" si="49"/>
        <v>0</v>
      </c>
      <c r="I140" s="548">
        <f t="shared" si="50"/>
        <v>0.03</v>
      </c>
      <c r="J140" s="340">
        <f t="shared" si="51"/>
        <v>1.375</v>
      </c>
      <c r="K140" s="122">
        <v>7.0000000000000007E-2</v>
      </c>
      <c r="L140" s="289">
        <f t="shared" si="52"/>
        <v>3.9999999999999994E-2</v>
      </c>
      <c r="M140" s="529">
        <f t="shared" si="53"/>
        <v>1.5714285714285714</v>
      </c>
    </row>
    <row r="141" spans="1:13" ht="18" customHeight="1"/>
    <row r="142" spans="1:13" ht="18" customHeight="1"/>
    <row r="143" spans="1:13" ht="18" customHeight="1">
      <c r="A143" s="2" t="s">
        <v>570</v>
      </c>
    </row>
    <row r="144" spans="1:13" ht="18" customHeight="1">
      <c r="A144" s="21"/>
      <c r="B144" s="21"/>
      <c r="C144" s="21"/>
      <c r="D144" s="21"/>
      <c r="E144" s="21"/>
      <c r="F144" s="21"/>
      <c r="G144" s="21"/>
      <c r="H144" s="21"/>
      <c r="I144" s="345"/>
      <c r="J144" s="347"/>
      <c r="K144" s="21"/>
      <c r="L144" s="21"/>
    </row>
    <row r="145" spans="1:13" ht="60">
      <c r="A145" s="551" t="s">
        <v>77</v>
      </c>
      <c r="B145" s="375" t="s">
        <v>585</v>
      </c>
      <c r="C145" s="446" t="s">
        <v>614</v>
      </c>
      <c r="D145" s="447" t="s">
        <v>552</v>
      </c>
      <c r="E145" s="447" t="s">
        <v>553</v>
      </c>
      <c r="F145" s="377" t="s">
        <v>586</v>
      </c>
      <c r="G145" s="136" t="s">
        <v>615</v>
      </c>
      <c r="H145" s="294" t="s">
        <v>616</v>
      </c>
      <c r="I145" s="542" t="s">
        <v>510</v>
      </c>
      <c r="J145" s="348" t="s">
        <v>511</v>
      </c>
      <c r="K145" s="375" t="s">
        <v>345</v>
      </c>
      <c r="L145" s="533" t="s">
        <v>346</v>
      </c>
      <c r="M145" s="475" t="s">
        <v>347</v>
      </c>
    </row>
    <row r="146" spans="1:13" ht="18" customHeight="1">
      <c r="A146" s="552"/>
      <c r="B146" s="376" t="s">
        <v>1</v>
      </c>
      <c r="C146" s="20" t="s">
        <v>1</v>
      </c>
      <c r="D146" s="449" t="s">
        <v>1</v>
      </c>
      <c r="E146" s="450" t="s">
        <v>1</v>
      </c>
      <c r="F146" s="378" t="s">
        <v>1</v>
      </c>
      <c r="G146" s="27" t="s">
        <v>1</v>
      </c>
      <c r="H146" s="6" t="s">
        <v>1</v>
      </c>
      <c r="I146" s="543" t="s">
        <v>1</v>
      </c>
      <c r="J146" s="349" t="s">
        <v>1</v>
      </c>
      <c r="K146" s="376" t="s">
        <v>1</v>
      </c>
      <c r="L146" s="16" t="s">
        <v>1</v>
      </c>
      <c r="M146" s="534" t="s">
        <v>1</v>
      </c>
    </row>
    <row r="147" spans="1:13" ht="18" customHeight="1">
      <c r="A147" s="553" t="s">
        <v>17</v>
      </c>
      <c r="B147" s="518">
        <f>B127/(B87)</f>
        <v>0.24919779620996549</v>
      </c>
      <c r="C147" s="532">
        <f>C127/(C87)</f>
        <v>0.25099215365506378</v>
      </c>
      <c r="D147" s="532">
        <f>B147-C147</f>
        <v>-1.794357445098288E-3</v>
      </c>
      <c r="E147" s="532">
        <f>B147/C147</f>
        <v>0.99285094207540747</v>
      </c>
      <c r="F147" s="518">
        <f>F127/(F87)</f>
        <v>0.24463600925427062</v>
      </c>
      <c r="G147" s="313">
        <f>G127/(G87)</f>
        <v>0.24456831570279342</v>
      </c>
      <c r="H147" s="326">
        <f>F147-G147</f>
        <v>6.7693551477204794E-5</v>
      </c>
      <c r="I147" s="358">
        <f>B147-F147</f>
        <v>4.5617869556948687E-3</v>
      </c>
      <c r="J147" s="326">
        <f>B147/F147</f>
        <v>1.0186472423646897</v>
      </c>
      <c r="K147" s="559">
        <f>K127/(K87)</f>
        <v>0.25869212157369659</v>
      </c>
      <c r="L147" s="535">
        <f>B147-K147</f>
        <v>-9.4943253637310987E-3</v>
      </c>
      <c r="M147" s="536">
        <f>B147/K147</f>
        <v>0.96329874560549256</v>
      </c>
    </row>
    <row r="148" spans="1:13" ht="18" customHeight="1">
      <c r="A148" s="553" t="s">
        <v>18</v>
      </c>
      <c r="B148" s="519">
        <f t="shared" ref="B148:C155" si="54">B128/(B88+B28)</f>
        <v>0.10231642965745461</v>
      </c>
      <c r="C148" s="453">
        <f t="shared" si="54"/>
        <v>0.11700509884605063</v>
      </c>
      <c r="D148" s="453">
        <f t="shared" ref="D148:D159" si="55">B148-C148</f>
        <v>-1.4688669188596029E-2</v>
      </c>
      <c r="E148" s="453">
        <f t="shared" ref="E148:E159" si="56">B148/C148</f>
        <v>0.87446128986290905</v>
      </c>
      <c r="F148" s="519">
        <f t="shared" ref="F148:G155" si="57">F128/(F88+F28)</f>
        <v>4.9846268517655827E-2</v>
      </c>
      <c r="G148" s="314">
        <f t="shared" si="57"/>
        <v>4.9944092433842721E-2</v>
      </c>
      <c r="H148" s="323">
        <f t="shared" ref="H148:H159" si="58">F148-G148</f>
        <v>-9.7823916186894067E-5</v>
      </c>
      <c r="I148" s="359">
        <f t="shared" ref="I148:I159" si="59">B148-F148</f>
        <v>5.2470161139798778E-2</v>
      </c>
      <c r="J148" s="315">
        <f t="shared" ref="J148:J159" si="60">B148/F148</f>
        <v>2.0526397000251593</v>
      </c>
      <c r="K148" s="521">
        <f t="shared" ref="K148:K155" si="61">K128/(K88+K28)</f>
        <v>4.9381541389153197E-2</v>
      </c>
      <c r="L148" s="537">
        <f t="shared" ref="L148:L159" si="62">B148-K148</f>
        <v>5.2934888268301408E-2</v>
      </c>
      <c r="M148" s="507">
        <f t="shared" ref="M148:M159" si="63">B148/K148</f>
        <v>2.0719569859341957</v>
      </c>
    </row>
    <row r="149" spans="1:13" ht="18" customHeight="1">
      <c r="A149" s="554" t="s">
        <v>19</v>
      </c>
      <c r="B149" s="520">
        <f t="shared" si="54"/>
        <v>0.19777368597254771</v>
      </c>
      <c r="C149" s="456">
        <f t="shared" si="54"/>
        <v>0.19513354775555869</v>
      </c>
      <c r="D149" s="456">
        <f t="shared" si="55"/>
        <v>2.6401382169890242E-3</v>
      </c>
      <c r="E149" s="456">
        <f t="shared" si="56"/>
        <v>1.0135299042494543</v>
      </c>
      <c r="F149" s="520">
        <f t="shared" si="57"/>
        <v>0.21103505009254633</v>
      </c>
      <c r="G149" s="499">
        <f t="shared" si="57"/>
        <v>0.21112318947028233</v>
      </c>
      <c r="H149" s="441">
        <f t="shared" si="58"/>
        <v>-8.8139377735996227E-5</v>
      </c>
      <c r="I149" s="511">
        <f t="shared" si="59"/>
        <v>-1.326136411999862E-2</v>
      </c>
      <c r="J149" s="494">
        <f t="shared" si="60"/>
        <v>0.93716037163408139</v>
      </c>
      <c r="K149" s="522">
        <f t="shared" si="61"/>
        <v>0.22569154043924047</v>
      </c>
      <c r="L149" s="538">
        <f t="shared" si="62"/>
        <v>-2.791785446669276E-2</v>
      </c>
      <c r="M149" s="508">
        <f t="shared" si="63"/>
        <v>0.8763008378056214</v>
      </c>
    </row>
    <row r="150" spans="1:13" ht="18" customHeight="1">
      <c r="A150" s="553" t="s">
        <v>20</v>
      </c>
      <c r="B150" s="519">
        <f t="shared" si="54"/>
        <v>0.29575436373062963</v>
      </c>
      <c r="C150" s="453">
        <f t="shared" si="54"/>
        <v>0.29458987783595114</v>
      </c>
      <c r="D150" s="453">
        <f t="shared" si="55"/>
        <v>1.1644858946784908E-3</v>
      </c>
      <c r="E150" s="453">
        <f t="shared" si="56"/>
        <v>1.0039529053178364</v>
      </c>
      <c r="F150" s="519">
        <f t="shared" si="57"/>
        <v>0.30452279416181149</v>
      </c>
      <c r="G150" s="314">
        <f t="shared" si="57"/>
        <v>0.30438443495519335</v>
      </c>
      <c r="H150" s="323">
        <f t="shared" si="58"/>
        <v>1.3835920661814383E-4</v>
      </c>
      <c r="I150" s="359">
        <f t="shared" si="59"/>
        <v>-8.7684304311818617E-3</v>
      </c>
      <c r="J150" s="315">
        <f t="shared" si="60"/>
        <v>0.97120599640064165</v>
      </c>
      <c r="K150" s="521">
        <f t="shared" si="61"/>
        <v>0.32191438911768383</v>
      </c>
      <c r="L150" s="537">
        <f t="shared" si="62"/>
        <v>-2.6160025387054198E-2</v>
      </c>
      <c r="M150" s="507">
        <f t="shared" si="63"/>
        <v>0.91873607930743739</v>
      </c>
    </row>
    <row r="151" spans="1:13" s="3" customFormat="1" ht="18" customHeight="1">
      <c r="A151" s="555" t="s">
        <v>21</v>
      </c>
      <c r="B151" s="557">
        <f t="shared" si="54"/>
        <v>0.54686156491831472</v>
      </c>
      <c r="C151" s="459">
        <f t="shared" si="54"/>
        <v>0.55895196506550215</v>
      </c>
      <c r="D151" s="459">
        <f t="shared" si="55"/>
        <v>-1.209040014718743E-2</v>
      </c>
      <c r="E151" s="459">
        <f t="shared" si="56"/>
        <v>0.97836951848667253</v>
      </c>
      <c r="F151" s="557">
        <f t="shared" si="57"/>
        <v>0.55623259052924789</v>
      </c>
      <c r="G151" s="316">
        <f t="shared" si="57"/>
        <v>0.55623259052924789</v>
      </c>
      <c r="H151" s="328">
        <f t="shared" si="58"/>
        <v>0</v>
      </c>
      <c r="I151" s="360">
        <f t="shared" si="59"/>
        <v>-9.3710256109331702E-3</v>
      </c>
      <c r="J151" s="317">
        <f t="shared" si="60"/>
        <v>0.98315268509884191</v>
      </c>
      <c r="K151" s="523">
        <f t="shared" si="61"/>
        <v>0.58301369863013697</v>
      </c>
      <c r="L151" s="539">
        <f t="shared" si="62"/>
        <v>-3.6152133711822243E-2</v>
      </c>
      <c r="M151" s="509">
        <f t="shared" si="63"/>
        <v>0.93799093606759809</v>
      </c>
    </row>
    <row r="152" spans="1:13" s="3" customFormat="1" ht="18" customHeight="1">
      <c r="A152" s="555" t="s">
        <v>25</v>
      </c>
      <c r="B152" s="557">
        <f t="shared" si="54"/>
        <v>0.18706563706563706</v>
      </c>
      <c r="C152" s="459">
        <f t="shared" si="54"/>
        <v>0.18029268292682926</v>
      </c>
      <c r="D152" s="459">
        <f t="shared" si="55"/>
        <v>6.7729541388077963E-3</v>
      </c>
      <c r="E152" s="459">
        <f t="shared" si="56"/>
        <v>1.0375664393521535</v>
      </c>
      <c r="F152" s="557">
        <f t="shared" si="57"/>
        <v>0.1905297606872571</v>
      </c>
      <c r="G152" s="316">
        <f t="shared" si="57"/>
        <v>0.1905297606872571</v>
      </c>
      <c r="H152" s="328">
        <f t="shared" si="58"/>
        <v>0</v>
      </c>
      <c r="I152" s="360">
        <f t="shared" si="59"/>
        <v>-3.4641236216200466E-3</v>
      </c>
      <c r="J152" s="317">
        <f t="shared" si="60"/>
        <v>0.98181846442716003</v>
      </c>
      <c r="K152" s="523">
        <f t="shared" si="61"/>
        <v>0.20740268028079134</v>
      </c>
      <c r="L152" s="539">
        <f t="shared" si="62"/>
        <v>-2.0337043215154282E-2</v>
      </c>
      <c r="M152" s="509">
        <f t="shared" si="63"/>
        <v>0.90194416394416377</v>
      </c>
    </row>
    <row r="153" spans="1:13" s="3" customFormat="1" ht="18" customHeight="1">
      <c r="A153" s="424" t="s">
        <v>47</v>
      </c>
      <c r="B153" s="558">
        <f t="shared" si="54"/>
        <v>1.2021857923497267E-2</v>
      </c>
      <c r="C153" s="462">
        <f t="shared" si="54"/>
        <v>1.2021857923497267E-2</v>
      </c>
      <c r="D153" s="462">
        <f t="shared" si="55"/>
        <v>0</v>
      </c>
      <c r="E153" s="462">
        <f t="shared" si="56"/>
        <v>1</v>
      </c>
      <c r="F153" s="558">
        <f t="shared" si="57"/>
        <v>8.8495575221238954E-3</v>
      </c>
      <c r="G153" s="318">
        <f t="shared" si="57"/>
        <v>8.8495575221238954E-3</v>
      </c>
      <c r="H153" s="332">
        <f t="shared" si="58"/>
        <v>0</v>
      </c>
      <c r="I153" s="361">
        <f t="shared" si="59"/>
        <v>3.1723004013733715E-3</v>
      </c>
      <c r="J153" s="311">
        <f t="shared" si="60"/>
        <v>1.3584699453551909</v>
      </c>
      <c r="K153" s="524">
        <f t="shared" si="61"/>
        <v>1.4669926650366748E-2</v>
      </c>
      <c r="L153" s="540">
        <f t="shared" si="62"/>
        <v>-2.6480687268694812E-3</v>
      </c>
      <c r="M153" s="510">
        <f t="shared" si="63"/>
        <v>0.81948998178506371</v>
      </c>
    </row>
    <row r="154" spans="1:13" ht="18" customHeight="1">
      <c r="A154" s="553" t="s">
        <v>24</v>
      </c>
      <c r="B154" s="519">
        <f t="shared" si="54"/>
        <v>0.12330299865731763</v>
      </c>
      <c r="C154" s="453">
        <f t="shared" si="54"/>
        <v>0.11905117111741012</v>
      </c>
      <c r="D154" s="453">
        <f t="shared" si="55"/>
        <v>4.2518275399075073E-3</v>
      </c>
      <c r="E154" s="453">
        <f t="shared" si="56"/>
        <v>1.0357142857142858</v>
      </c>
      <c r="F154" s="519">
        <f t="shared" si="57"/>
        <v>0.14718952210181646</v>
      </c>
      <c r="G154" s="314">
        <f t="shared" si="57"/>
        <v>0.14595691539182015</v>
      </c>
      <c r="H154" s="323">
        <f t="shared" si="58"/>
        <v>1.2326067099963089E-3</v>
      </c>
      <c r="I154" s="359">
        <f t="shared" si="59"/>
        <v>-2.3886523444498833E-2</v>
      </c>
      <c r="J154" s="315">
        <f t="shared" si="60"/>
        <v>0.83771587064481645</v>
      </c>
      <c r="K154" s="521">
        <f t="shared" si="61"/>
        <v>0.1577073088010853</v>
      </c>
      <c r="L154" s="537">
        <f t="shared" si="62"/>
        <v>-3.4404310143767672E-2</v>
      </c>
      <c r="M154" s="507">
        <f t="shared" si="63"/>
        <v>0.78184707858301294</v>
      </c>
    </row>
    <row r="155" spans="1:13" s="118" customFormat="1" ht="18" customHeight="1">
      <c r="A155" s="553" t="s">
        <v>26</v>
      </c>
      <c r="B155" s="519">
        <f t="shared" si="54"/>
        <v>0.14720158494304109</v>
      </c>
      <c r="C155" s="453">
        <f t="shared" si="54"/>
        <v>0.14323922734026745</v>
      </c>
      <c r="D155" s="453">
        <f t="shared" si="55"/>
        <v>3.9623576027736362E-3</v>
      </c>
      <c r="E155" s="453">
        <f t="shared" si="56"/>
        <v>1.0276625172890732</v>
      </c>
      <c r="F155" s="519">
        <f t="shared" si="57"/>
        <v>0.17779413310903164</v>
      </c>
      <c r="G155" s="314">
        <f t="shared" si="57"/>
        <v>0.17779413310903164</v>
      </c>
      <c r="H155" s="323">
        <f t="shared" si="58"/>
        <v>0</v>
      </c>
      <c r="I155" s="359">
        <f t="shared" si="59"/>
        <v>-3.0592548165990552E-2</v>
      </c>
      <c r="J155" s="315">
        <f t="shared" si="60"/>
        <v>0.82793274653652504</v>
      </c>
      <c r="K155" s="521">
        <f t="shared" si="61"/>
        <v>0.19475612548660409</v>
      </c>
      <c r="L155" s="537">
        <f t="shared" si="62"/>
        <v>-4.7554540543563006E-2</v>
      </c>
      <c r="M155" s="507">
        <f t="shared" si="63"/>
        <v>0.75582518688566769</v>
      </c>
    </row>
    <row r="156" spans="1:13" s="654" customFormat="1" ht="18" customHeight="1">
      <c r="A156" s="654" t="s">
        <v>103</v>
      </c>
      <c r="B156" s="655">
        <f>(B127-B135)/(B87-B95)</f>
        <v>0.29389213209026749</v>
      </c>
      <c r="C156" s="656">
        <f>(C127-C135)/(C87-C95)</f>
        <v>0.29826856818875658</v>
      </c>
      <c r="D156" s="656">
        <f t="shared" si="55"/>
        <v>-4.3764360984890893E-3</v>
      </c>
      <c r="E156" s="656">
        <f t="shared" si="56"/>
        <v>0.98532719647576306</v>
      </c>
      <c r="F156" s="655">
        <f>(F127-F135)/(F87-F95)</f>
        <v>0.27334149548814224</v>
      </c>
      <c r="G156" s="657">
        <f>(G127-G135)/(G87-G95)</f>
        <v>0.27321735978979794</v>
      </c>
      <c r="H156" s="658">
        <f>F156-G156</f>
        <v>1.241356983442965E-4</v>
      </c>
      <c r="I156" s="657">
        <f>B156-F156</f>
        <v>2.055063660212525E-2</v>
      </c>
      <c r="J156" s="658">
        <f>B156/F156</f>
        <v>1.0751830107808009</v>
      </c>
      <c r="K156" s="655">
        <f>(K127-K135)/(K87-K95)</f>
        <v>0.28455549857815482</v>
      </c>
      <c r="L156" s="660">
        <f>B156-K156</f>
        <v>9.3366335121126687E-3</v>
      </c>
      <c r="M156" s="661">
        <f>B156/K156</f>
        <v>1.0328112918526096</v>
      </c>
    </row>
    <row r="157" spans="1:13" s="3" customFormat="1" ht="18" customHeight="1">
      <c r="A157" s="555" t="s">
        <v>55</v>
      </c>
      <c r="B157" s="557">
        <f t="shared" ref="B157:C159" si="64">B138/(B98+B38)</f>
        <v>5.4744525547445265E-2</v>
      </c>
      <c r="C157" s="459">
        <f t="shared" si="64"/>
        <v>4.3795620437956206E-2</v>
      </c>
      <c r="D157" s="459">
        <f t="shared" si="55"/>
        <v>1.0948905109489059E-2</v>
      </c>
      <c r="E157" s="459">
        <f t="shared" si="56"/>
        <v>1.2500000000000002</v>
      </c>
      <c r="F157" s="557">
        <f t="shared" ref="F157:G159" si="65">F138/(F98+F38)</f>
        <v>6.6587395957193818E-2</v>
      </c>
      <c r="G157" s="316">
        <f t="shared" si="65"/>
        <v>5.6784219964136289E-2</v>
      </c>
      <c r="H157" s="328">
        <f t="shared" si="58"/>
        <v>9.8031759930575293E-3</v>
      </c>
      <c r="I157" s="360">
        <f t="shared" si="59"/>
        <v>-1.1842870409748553E-2</v>
      </c>
      <c r="J157" s="317">
        <f t="shared" si="60"/>
        <v>0.8221454640250262</v>
      </c>
      <c r="K157" s="523">
        <f>K138/(K98+K38)</f>
        <v>4.3339706819630341E-2</v>
      </c>
      <c r="L157" s="539">
        <f t="shared" si="62"/>
        <v>1.1404818727814924E-2</v>
      </c>
      <c r="M157" s="509">
        <f t="shared" si="63"/>
        <v>1.2631494203520826</v>
      </c>
    </row>
    <row r="158" spans="1:13" s="3" customFormat="1" ht="18" customHeight="1">
      <c r="A158" s="555" t="s">
        <v>36</v>
      </c>
      <c r="B158" s="557">
        <f t="shared" si="64"/>
        <v>5.6547619047619048E-2</v>
      </c>
      <c r="C158" s="459">
        <f t="shared" si="64"/>
        <v>5.6547619047619048E-2</v>
      </c>
      <c r="D158" s="459">
        <f t="shared" si="55"/>
        <v>0</v>
      </c>
      <c r="E158" s="459">
        <f t="shared" si="56"/>
        <v>1</v>
      </c>
      <c r="F158" s="557">
        <f t="shared" si="65"/>
        <v>6.1224489795918359E-2</v>
      </c>
      <c r="G158" s="316">
        <f t="shared" si="65"/>
        <v>6.1224489795918359E-2</v>
      </c>
      <c r="H158" s="328">
        <f t="shared" si="58"/>
        <v>0</v>
      </c>
      <c r="I158" s="360">
        <f t="shared" si="59"/>
        <v>-4.676870748299311E-3</v>
      </c>
      <c r="J158" s="317">
        <f t="shared" si="60"/>
        <v>0.92361111111111127</v>
      </c>
      <c r="K158" s="523">
        <f>K139/(K99+K39)</f>
        <v>6.4814814814814811E-2</v>
      </c>
      <c r="L158" s="539">
        <f t="shared" si="62"/>
        <v>-8.2671957671957633E-3</v>
      </c>
      <c r="M158" s="509">
        <f t="shared" si="63"/>
        <v>0.87244897959183676</v>
      </c>
    </row>
    <row r="159" spans="1:13" s="3" customFormat="1" ht="18" customHeight="1">
      <c r="A159" s="424" t="s">
        <v>37</v>
      </c>
      <c r="B159" s="558">
        <f t="shared" si="64"/>
        <v>2.3404255319148935E-2</v>
      </c>
      <c r="C159" s="462">
        <f t="shared" si="64"/>
        <v>2.3404255319148935E-2</v>
      </c>
      <c r="D159" s="462">
        <f t="shared" si="55"/>
        <v>0</v>
      </c>
      <c r="E159" s="462">
        <f t="shared" si="56"/>
        <v>1</v>
      </c>
      <c r="F159" s="558">
        <f t="shared" si="65"/>
        <v>1.7977528089887639E-2</v>
      </c>
      <c r="G159" s="318">
        <f t="shared" si="65"/>
        <v>1.7977528089887639E-2</v>
      </c>
      <c r="H159" s="332">
        <f t="shared" si="58"/>
        <v>0</v>
      </c>
      <c r="I159" s="361">
        <f t="shared" si="59"/>
        <v>5.4267272292612967E-3</v>
      </c>
      <c r="J159" s="311">
        <f t="shared" si="60"/>
        <v>1.3018617021276597</v>
      </c>
      <c r="K159" s="524">
        <f>K140/(K100+K40)</f>
        <v>1.6627078384798103E-2</v>
      </c>
      <c r="L159" s="540">
        <f t="shared" si="62"/>
        <v>6.7771769343508322E-3</v>
      </c>
      <c r="M159" s="510">
        <f t="shared" si="63"/>
        <v>1.4075987841945286</v>
      </c>
    </row>
    <row r="160" spans="1:13" ht="18" customHeight="1"/>
  </sheetData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USDA Reports vs Trade Estimates</vt:lpstr>
      <vt:lpstr>World Wheat S-D</vt:lpstr>
      <vt:lpstr>World Corn S-D</vt:lpstr>
      <vt:lpstr>World Coarse Grain S-D</vt:lpstr>
      <vt:lpstr>World Soybean S-D</vt:lpstr>
    </vt:vector>
  </TitlesOfParts>
  <Company>Midstate Mills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dbaldwin</dc:creator>
  <cp:lastModifiedBy>Dan O'Brien</cp:lastModifiedBy>
  <cp:lastPrinted>2016-01-12T21:51:17Z</cp:lastPrinted>
  <dcterms:created xsi:type="dcterms:W3CDTF">2007-09-11T14:34:55Z</dcterms:created>
  <dcterms:modified xsi:type="dcterms:W3CDTF">2017-01-14T02:09:39Z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