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<sst xmlns="http://schemas.openxmlformats.org/spreadsheetml/2006/main" count="384" uniqueCount="147">
  <si>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</si>
  <si>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</si>
  <si>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</si>
  <si>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</si>
  <si>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</si>
  <si>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</si>
  <si>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</si>
  <si>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</si>
  <si>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</si>
  <si>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</si>
  <si>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</si>
  <si>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</si>
  <si>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</si>
  <si>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</si>
  <si>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</si>
  <si>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</si>
  <si>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</si>
  <si>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</si>
  <si>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</si>
  <si>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</si>
  <si>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</si>
  <si>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</si>
  <si>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</si>
  <si>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</si>
  <si>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</si>
  <si>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</si>
  <si>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</si>
  <si>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</si>
  <si>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</si>
  <si>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</si>
  <si>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</si>
  <si>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</si>
  <si>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</si>
  <si>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</si>
  <si>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</si>
  <si>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</si>
  <si>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</si>
  <si>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</si>
  <si>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</si>
  <si>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</si>
  <si>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</si>
  <si>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</si>
  <si>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</si>
  <si>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</si>
  <si>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</si>
  <si>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</si>
  <si>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</si>
  <si>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</si>
  <si>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</si>
  <si>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</si>
  <si>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</si>
  <si>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</si>
  <si>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</si>
  <si>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</si>
  <si>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</si>
  <si>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</si>
  <si>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</si>
  <si>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</si>
  <si>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</si>
  <si>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</si>
  <si>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</si>
  <si>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</si>
  <si>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</si>
  <si>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</si>
  <si>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</si>
  <si>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</si>
  <si>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</si>
  <si>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</si>
  <si>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</si>
  <si>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</si>
  <si>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</si>
  <si>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</si>
  <si>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</si>
  <si>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</si>
  <si>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</si>
  <si>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</si>
  <si>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</si>
  <si>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</si>
  <si>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</si>
  <si>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</si>
  <si>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</si>
  <si>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</si>
  <si>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</si>
  <si>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</si>
  <si>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</si>
  <si>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</si>
  <si>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</si>
  <si>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</si>
  <si>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</si>
  <si>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</si>
  <si>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</si>
  <si>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</si>
  <si>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</si>
  <si>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</si>
  <si>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</si>
  <si>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</si>
  <si>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</si>
  <si>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</si>
  <si>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</si>
  <si>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</si>
  <si>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</si>
  <si>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</si>
  <si>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</si>
  <si>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</si>
  <si>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</si>
  <si>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</si>
  <si>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</si>
  <si>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</si>
  <si>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</si>
  <si>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</si>
  <si>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</si>
  <si>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</si>
  <si>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</si>
  <si>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</si>
  <si>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</si>
  <si>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</si>
  <si>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</si>
  <si>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</si>
  <si>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</si>
  <si>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</si>
  <si>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</si>
  <si>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</si>
  <si>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</si>
  <si>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</si>
  <si>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</si>
  <si>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</si>
  <si>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</si>
  <si>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</si>
  <si>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</si>
  <si>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</si>
  <si>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</si>
  <si>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</si>
  <si>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</si>
  <si>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</si>
  <si>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</si>
  <si>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</si>
  <si>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</si>
  <si>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</si>
  <si>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</si>
  <si>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</si>
  <si>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</si>
  <si>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</si>
  <si>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</si>
  <si>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</si>
  <si>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5.10.18</t>
  </si>
  <si>
    <t>Source:  USDA WASDE Report 5.10.18</t>
  </si>
  <si>
    <t>18/19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</si>
</sst>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0.5333998005982054</c:v>
                </c:pt>
                <c:pt idx="45">
                  <c:v>0.4609073359073359</c:v>
                </c:pt>
              </c:numCache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 val="autoZero"/>
        <c:auto val="1"/>
        <c:lblOffset val="100"/>
        <c:tickLblSkip val="2"/>
        <c:noMultiLvlLbl val="0"/>
      </c:catAx>
      <c:valAx>
        <c:axId val="15677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</c:v>
                </c:pt>
                <c:pt idx="45">
                  <c:v>5</c:v>
                </c:pt>
              </c:numCache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17615"/>
        <c:crosses val="autoZero"/>
        <c:auto val="0"/>
        <c:lblOffset val="100"/>
        <c:tickLblSkip val="2"/>
        <c:tickMarkSkip val="2"/>
        <c:noMultiLvlLbl val="0"/>
      </c:catAx>
      <c:valAx>
        <c:axId val="3571761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0.5333998005982054</c:v>
                </c:pt>
                <c:pt idx="45">
                  <c:v>0.4609073359073359</c:v>
                </c:pt>
              </c:numCache>
            </c:numRef>
          </c:val>
        </c:ser>
        <c:axId val="53023080"/>
        <c:axId val="7445673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</c:v>
                </c:pt>
                <c:pt idx="45">
                  <c:v>5</c:v>
                </c:pt>
              </c:numCache>
            </c:numRef>
          </c:val>
          <c:smooth val="0"/>
        </c:ser>
        <c:axId val="67011058"/>
        <c:axId val="66228611"/>
      </c:lineChart>
      <c:catAx>
        <c:axId val="5302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autoZero"/>
        <c:auto val="0"/>
        <c:lblOffset val="100"/>
        <c:tickLblSkip val="2"/>
        <c:tickMarkSkip val="2"/>
        <c:noMultiLvlLbl val="0"/>
      </c:catAx>
      <c:valAx>
        <c:axId val="744567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between"/>
        <c:dispUnits/>
        <c:minorUnit val="0.05"/>
      </c:valAx>
      <c:catAx>
        <c:axId val="67011058"/>
        <c:scaling>
          <c:orientation val="minMax"/>
        </c:scaling>
        <c:axPos val="b"/>
        <c:delete val="1"/>
        <c:majorTickMark val="out"/>
        <c:minorTickMark val="none"/>
        <c:tickLblPos val="none"/>
        <c:crossAx val="66228611"/>
        <c:crosses val="autoZero"/>
        <c:auto val="0"/>
        <c:lblOffset val="100"/>
        <c:tickLblSkip val="1"/>
        <c:noMultiLvlLbl val="0"/>
      </c:catAx>
      <c:valAx>
        <c:axId val="6622861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1821</c:v>
                </c:pt>
              </c:numCache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17245"/>
        <c:crosses val="autoZero"/>
        <c:auto val="0"/>
        <c:lblOffset val="100"/>
        <c:tickLblSkip val="2"/>
        <c:tickMarkSkip val="2"/>
        <c:noMultiLvlLbl val="0"/>
      </c:catAx>
      <c:valAx>
        <c:axId val="62917245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65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1167</c:v>
                </c:pt>
                <c:pt idx="44">
                  <c:v>1096</c:v>
                </c:pt>
                <c:pt idx="45">
                  <c:v>1147</c:v>
                </c:pt>
              </c:numCache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 val="autoZero"/>
        <c:auto val="1"/>
        <c:lblOffset val="100"/>
        <c:tickLblSkip val="2"/>
        <c:noMultiLvlLbl val="0"/>
      </c:catAx>
      <c:valAx>
        <c:axId val="61892767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156</c:v>
                </c:pt>
                <c:pt idx="44">
                  <c:v>70</c:v>
                </c:pt>
                <c:pt idx="45">
                  <c:v>120</c:v>
                </c:pt>
              </c:numCache>
            </c:numRef>
          </c:val>
        </c:ser>
        <c:axId val="20163992"/>
        <c:axId val="47258201"/>
      </c:barChart>
      <c:cat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258201"/>
        <c:crosses val="autoZero"/>
        <c:auto val="1"/>
        <c:lblOffset val="100"/>
        <c:tickLblSkip val="2"/>
        <c:noMultiLvlLbl val="0"/>
      </c:catAx>
      <c:valAx>
        <c:axId val="47258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163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963</c:v>
                </c:pt>
                <c:pt idx="45">
                  <c:v>965</c:v>
                </c:pt>
              </c:numCache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09043"/>
        <c:crosses val="autoZero"/>
        <c:auto val="1"/>
        <c:lblOffset val="100"/>
        <c:tickLblSkip val="2"/>
        <c:noMultiLvlLbl val="0"/>
      </c:catAx>
      <c:valAx>
        <c:axId val="2709043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670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105901"/>
        <c:crosses val="autoZero"/>
        <c:auto val="0"/>
        <c:lblOffset val="100"/>
        <c:tickLblSkip val="2"/>
        <c:tickMarkSkip val="2"/>
        <c:noMultiLvlLbl val="0"/>
      </c:catAx>
      <c:valAx>
        <c:axId val="1810590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38138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  <c:pt idx="45">
                  <c:v>46.8</c:v>
                </c:pt>
              </c:numCache>
            </c:numRef>
          </c:val>
        </c:ser>
        <c:axId val="28735382"/>
        <c:axId val="57291847"/>
      </c:barChart>
      <c:catAx>
        <c:axId val="2873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 val="autoZero"/>
        <c:auto val="0"/>
        <c:lblOffset val="100"/>
        <c:tickLblSkip val="2"/>
        <c:tickMarkSkip val="2"/>
        <c:noMultiLvlLbl val="0"/>
      </c:catAx>
      <c:valAx>
        <c:axId val="57291847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  <c:pt idx="45">
                  <c:v>47.3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 val="autoZero"/>
        <c:auto val="0"/>
        <c:lblOffset val="100"/>
        <c:tickLblSkip val="2"/>
        <c:tickMarkSkip val="2"/>
        <c:noMultiLvlLbl val="0"/>
      </c:catAx>
      <c:valAx>
        <c:axId val="1012800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645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3076</c:v>
                </c:pt>
                <c:pt idx="45">
                  <c:v>3027</c:v>
                </c:pt>
              </c:numCache>
            </c:numRef>
          </c:val>
        </c:ser>
        <c:axId val="24043146"/>
        <c:axId val="15061723"/>
      </c:barChart>
      <c:catAx>
        <c:axId val="240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61723"/>
        <c:crosses val="autoZero"/>
        <c:auto val="0"/>
        <c:lblOffset val="100"/>
        <c:tickLblSkip val="2"/>
        <c:tickMarkSkip val="2"/>
        <c:noMultiLvlLbl val="0"/>
      </c:catAx>
      <c:valAx>
        <c:axId val="15061723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910</c:v>
                </c:pt>
                <c:pt idx="45">
                  <c:v>925</c:v>
                </c:pt>
              </c:numCache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 val="autoZero"/>
        <c:auto val="0"/>
        <c:lblOffset val="100"/>
        <c:tickLblSkip val="2"/>
        <c:tickMarkSkip val="2"/>
        <c:noMultiLvlLbl val="0"/>
      </c:catAx>
      <c:valAx>
        <c:axId val="120400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47.3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0.94525</cdr:x>
      <cdr:y>0.3565</cdr:y>
    </cdr:from>
    <cdr:to>
      <cdr:x>0.96675</cdr:x>
      <cdr:y>0.537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5011157-0e13-4998-bdca-9228ee83a10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based on USDA yield estimate of 46.8 bu/A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425eee2-11e5-42f5-abde-107b00b9665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5288a77-65c4-4f02-9808-8211af0f75d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47.3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46.8 bu/A and USDA estimated 47.3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b6c892e-2a50-4e3f-b984-f29cfded6b0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656cd3c-9311-4292-a973-6790b9d64d9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4013936-a37e-43bb-821e-c64caafb982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8097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7dca993-5ab7-456e-8655-e6d3c03db61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4f82eec-cda8-43cb-8e33-fc60741817a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0.21525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46.8 bu/A and USDA estimated 47.3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14f501b-267d-4b21-97f9-6dc0f0bf2a8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0.6295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45545c-af02-4e5c-81f7-6a3dae471c0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c33a5179-1c02-47bf-88bb-a3bf1f9eaf9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b4c695c-91ed-4e37-875c-1351d287c36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5.10.18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50" ht="12.75">
      <c r="B3" s="15" t="str">
        <f>'Wheat Annual Balance Sheet'!B2&amp;" "&amp;"&amp; K-State Ag. Econ. Dept."</f>
        <v>Source:  USDA WASDE Report 5.10.18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146</v>
      </c>
      <c r="AW6" s="114" t="s">
        <v>146</v>
      </c>
      <c r="AX6" s="114" t="s">
        <v>146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</v>
      </c>
      <c r="AV8" s="95">
        <v>47.3</v>
      </c>
      <c r="AW8" s="75">
        <f>AV8</f>
        <v>47.3</v>
      </c>
      <c r="AX8" s="75">
        <f>AW8</f>
        <v>47.3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06">
        <v>38.9</v>
      </c>
      <c r="AW9" s="75">
        <f>AV9</f>
        <v>38.9</v>
      </c>
      <c r="AX9" s="75">
        <f>AW9</f>
        <v>38.9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46.3</v>
      </c>
      <c r="AV10" s="106">
        <v>46.8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0.8762475049900199</v>
      </c>
      <c r="AU11" s="59">
        <f>AU9/AU8</f>
        <v>0.8173913043478261</v>
      </c>
      <c r="AV11" s="76">
        <f>AV9/AV8</f>
        <v>0.8224101479915433</v>
      </c>
      <c r="AW11" s="76">
        <f t="shared" si="6"/>
        <v>0.8224101479915433</v>
      </c>
      <c r="AX11" s="76">
        <f t="shared" si="6"/>
        <v>0.8224101479915433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>AM9*AM10</f>
        <v>2217.6648</v>
      </c>
      <c r="AN12" s="91">
        <f>AN9*AN10</f>
        <v>2206.58067</v>
      </c>
      <c r="AO12" s="61">
        <f>AO9*AO10</f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2309</v>
      </c>
      <c r="AU12" s="61">
        <v>1741</v>
      </c>
      <c r="AV12" s="77">
        <v>1821</v>
      </c>
      <c r="AW12" s="77">
        <f>AW9*AW10</f>
        <v>1506.1282051282053</v>
      </c>
      <c r="AX12" s="77">
        <f>AX9*AX10</f>
        <v>2050.03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v>1070</v>
      </c>
      <c r="AW13" s="107">
        <f>AV13</f>
        <v>1070</v>
      </c>
      <c r="AX13" s="107">
        <f>AW13</f>
        <v>1070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155</v>
      </c>
      <c r="AV14" s="92">
        <v>135</v>
      </c>
      <c r="AW14" s="107">
        <f>AV14</f>
        <v>135</v>
      </c>
      <c r="AX14" s="107">
        <f>AW14</f>
        <v>135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7" ref="D15:AM15">SUM(D12:D14)</f>
        <v>2125</v>
      </c>
      <c r="E15" s="60">
        <f t="shared" si="7"/>
        <v>2564</v>
      </c>
      <c r="F15" s="60">
        <f t="shared" si="7"/>
        <v>2818</v>
      </c>
      <c r="G15" s="60">
        <f t="shared" si="7"/>
        <v>3161</v>
      </c>
      <c r="H15" s="60">
        <f t="shared" si="7"/>
        <v>2956</v>
      </c>
      <c r="I15" s="60">
        <f t="shared" si="7"/>
        <v>3060</v>
      </c>
      <c r="J15" s="60">
        <f t="shared" si="7"/>
        <v>3286</v>
      </c>
      <c r="K15" s="60">
        <f t="shared" si="7"/>
        <v>3777</v>
      </c>
      <c r="L15" s="60">
        <f t="shared" si="7"/>
        <v>3931</v>
      </c>
      <c r="M15" s="60">
        <f t="shared" si="7"/>
        <v>3939</v>
      </c>
      <c r="N15" s="60">
        <f t="shared" si="7"/>
        <v>4003</v>
      </c>
      <c r="O15" s="60">
        <f t="shared" si="7"/>
        <v>3865</v>
      </c>
      <c r="P15" s="60">
        <f t="shared" si="7"/>
        <v>4016.57</v>
      </c>
      <c r="Q15" s="60">
        <f t="shared" si="7"/>
        <v>3944.685</v>
      </c>
      <c r="R15" s="60">
        <f t="shared" si="7"/>
        <v>3096.201</v>
      </c>
      <c r="S15" s="60">
        <f t="shared" si="7"/>
        <v>2760.618</v>
      </c>
      <c r="T15" s="60">
        <f t="shared" si="7"/>
        <v>3302.7000000000003</v>
      </c>
      <c r="U15" s="60">
        <f t="shared" si="7"/>
        <v>2888.8999999999996</v>
      </c>
      <c r="V15" s="60">
        <f t="shared" si="7"/>
        <v>3011.8</v>
      </c>
      <c r="W15" s="60">
        <f t="shared" si="7"/>
        <v>3035.9000000000005</v>
      </c>
      <c r="X15" s="60">
        <f t="shared" si="7"/>
        <v>2980.9100000000003</v>
      </c>
      <c r="Y15" s="60">
        <f t="shared" si="7"/>
        <v>2757.208</v>
      </c>
      <c r="Z15" s="60">
        <f t="shared" si="7"/>
        <v>2745.388</v>
      </c>
      <c r="AA15" s="60">
        <f t="shared" si="7"/>
        <v>3019.966</v>
      </c>
      <c r="AB15" s="60">
        <f t="shared" si="7"/>
        <v>3372.4</v>
      </c>
      <c r="AC15" s="60">
        <f t="shared" si="7"/>
        <v>3338.634</v>
      </c>
      <c r="AD15" s="60">
        <f t="shared" si="7"/>
        <v>3271.1939999999995</v>
      </c>
      <c r="AE15" s="60">
        <f t="shared" si="7"/>
        <v>2931</v>
      </c>
      <c r="AF15" s="60">
        <f t="shared" si="7"/>
        <v>2460.6169999999997</v>
      </c>
      <c r="AG15" s="60">
        <f t="shared" si="7"/>
        <v>2899</v>
      </c>
      <c r="AH15" s="60">
        <f t="shared" si="7"/>
        <v>2775</v>
      </c>
      <c r="AI15" s="60">
        <f t="shared" si="7"/>
        <v>2727</v>
      </c>
      <c r="AJ15" s="60">
        <f t="shared" si="7"/>
        <v>2505</v>
      </c>
      <c r="AK15" s="60">
        <f t="shared" si="7"/>
        <v>2634.5</v>
      </c>
      <c r="AL15" s="60">
        <f t="shared" si="7"/>
        <v>2932</v>
      </c>
      <c r="AM15" s="60">
        <f t="shared" si="7"/>
        <v>2993.6648</v>
      </c>
      <c r="AN15" s="61">
        <f aca="true" t="shared" si="8" ref="AN15:AX15">SUM(AN12:AN14)</f>
        <v>3279.24547</v>
      </c>
      <c r="AO15" s="61">
        <f t="shared" si="8"/>
        <v>2973.5741000000003</v>
      </c>
      <c r="AP15" s="61">
        <f t="shared" si="8"/>
        <v>3117.7727000000004</v>
      </c>
      <c r="AQ15" s="61">
        <f t="shared" si="8"/>
        <v>3026.3087</v>
      </c>
      <c r="AR15" s="61">
        <f t="shared" si="8"/>
        <v>2768.1147</v>
      </c>
      <c r="AS15" s="61">
        <f t="shared" si="8"/>
        <v>2927</v>
      </c>
      <c r="AT15" s="61">
        <v>3402</v>
      </c>
      <c r="AU15" s="61">
        <v>3076</v>
      </c>
      <c r="AV15" s="77">
        <v>3027</v>
      </c>
      <c r="AW15" s="77">
        <f t="shared" si="8"/>
        <v>2711.128205128205</v>
      </c>
      <c r="AX15" s="77">
        <f t="shared" si="8"/>
        <v>3255.03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62</v>
      </c>
      <c r="AW17" s="107">
        <f>AV17</f>
        <v>62</v>
      </c>
      <c r="AX17" s="107">
        <f>AW17</f>
        <v>62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963</v>
      </c>
      <c r="AV18" s="92">
        <v>965</v>
      </c>
      <c r="AW18" s="107">
        <f>AV18</f>
        <v>965</v>
      </c>
      <c r="AX18" s="107">
        <f>AW18</f>
        <v>965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156</v>
      </c>
      <c r="AU19" s="91">
        <v>70</v>
      </c>
      <c r="AV19" s="92">
        <v>120</v>
      </c>
      <c r="AW19" s="107">
        <f>AV19</f>
        <v>120</v>
      </c>
      <c r="AX19" s="107">
        <f>AW19</f>
        <v>120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9" ref="C20:Z20">SUM(C17:C19)</f>
        <v>753</v>
      </c>
      <c r="D20" s="60">
        <f t="shared" si="9"/>
        <v>672</v>
      </c>
      <c r="E20" s="60">
        <f t="shared" si="9"/>
        <v>726</v>
      </c>
      <c r="F20" s="60">
        <f t="shared" si="9"/>
        <v>754</v>
      </c>
      <c r="G20" s="60">
        <f t="shared" si="9"/>
        <v>860</v>
      </c>
      <c r="H20" s="60">
        <f t="shared" si="9"/>
        <v>837</v>
      </c>
      <c r="I20" s="60">
        <f t="shared" si="9"/>
        <v>783</v>
      </c>
      <c r="J20" s="60">
        <f t="shared" si="9"/>
        <v>783</v>
      </c>
      <c r="K20" s="60">
        <f t="shared" si="9"/>
        <v>847</v>
      </c>
      <c r="L20" s="60">
        <f t="shared" si="9"/>
        <v>908</v>
      </c>
      <c r="M20" s="60">
        <f t="shared" si="9"/>
        <v>1113</v>
      </c>
      <c r="N20" s="60">
        <f t="shared" si="9"/>
        <v>1158</v>
      </c>
      <c r="O20" s="60">
        <f t="shared" si="9"/>
        <v>1051</v>
      </c>
      <c r="P20" s="60">
        <f t="shared" si="9"/>
        <v>1197</v>
      </c>
      <c r="Q20" s="60">
        <f t="shared" si="9"/>
        <v>1096</v>
      </c>
      <c r="R20" s="60">
        <f t="shared" si="9"/>
        <v>982</v>
      </c>
      <c r="S20" s="60">
        <f t="shared" si="9"/>
        <v>993</v>
      </c>
      <c r="T20" s="60">
        <f t="shared" si="9"/>
        <v>1365.1</v>
      </c>
      <c r="U20" s="60">
        <f t="shared" si="9"/>
        <v>1131.7</v>
      </c>
      <c r="V20" s="60">
        <f t="shared" si="9"/>
        <v>1127.5</v>
      </c>
      <c r="W20" s="60">
        <f t="shared" si="9"/>
        <v>1239.7</v>
      </c>
      <c r="X20" s="60">
        <f t="shared" si="9"/>
        <v>1287.4</v>
      </c>
      <c r="Y20" s="60">
        <f t="shared" si="9"/>
        <v>1140</v>
      </c>
      <c r="Z20" s="60">
        <f t="shared" si="9"/>
        <v>1300.5</v>
      </c>
      <c r="AA20" s="60">
        <f aca="true" t="shared" si="10" ref="AA20:AF20">SUM(AA17:AA19)</f>
        <v>1258</v>
      </c>
      <c r="AB20" s="60">
        <f t="shared" si="10"/>
        <v>1385</v>
      </c>
      <c r="AC20" s="60">
        <f t="shared" si="10"/>
        <v>1299.8</v>
      </c>
      <c r="AD20" s="60">
        <f t="shared" si="10"/>
        <v>1332.8999999999999</v>
      </c>
      <c r="AE20" s="60">
        <f t="shared" si="10"/>
        <v>1191</v>
      </c>
      <c r="AF20" s="60">
        <f t="shared" si="10"/>
        <v>1115</v>
      </c>
      <c r="AG20" s="61">
        <f aca="true" t="shared" si="11" ref="AG20:AL20">SUM(AG17:AG19)</f>
        <v>1194</v>
      </c>
      <c r="AH20" s="61">
        <f t="shared" si="11"/>
        <v>1173</v>
      </c>
      <c r="AI20" s="61">
        <f t="shared" si="11"/>
        <v>1146</v>
      </c>
      <c r="AJ20" s="61">
        <f t="shared" si="11"/>
        <v>1140</v>
      </c>
      <c r="AK20" s="61">
        <f t="shared" si="11"/>
        <v>1066</v>
      </c>
      <c r="AL20" s="61">
        <f t="shared" si="11"/>
        <v>1260</v>
      </c>
      <c r="AM20" s="61">
        <f aca="true" t="shared" si="12" ref="AM20:AX20">SUM(AM17:AM19)</f>
        <v>1137</v>
      </c>
      <c r="AN20" s="61">
        <f t="shared" si="12"/>
        <v>1129</v>
      </c>
      <c r="AO20" s="61">
        <f t="shared" si="12"/>
        <v>1183</v>
      </c>
      <c r="AP20" s="61">
        <f t="shared" si="12"/>
        <v>1388</v>
      </c>
      <c r="AQ20" s="61">
        <f t="shared" si="12"/>
        <v>1260</v>
      </c>
      <c r="AR20" s="61">
        <f t="shared" si="12"/>
        <v>1151</v>
      </c>
      <c r="AS20" s="61">
        <v>1174</v>
      </c>
      <c r="AT20" s="61">
        <v>1167</v>
      </c>
      <c r="AU20" s="61">
        <f t="shared" si="12"/>
        <v>1096</v>
      </c>
      <c r="AV20" s="77">
        <f>SUM(AV17:AV19)</f>
        <v>1147</v>
      </c>
      <c r="AW20" s="77">
        <f t="shared" si="12"/>
        <v>1147</v>
      </c>
      <c r="AX20" s="77">
        <f t="shared" si="12"/>
        <v>1147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1">
        <v>910</v>
      </c>
      <c r="AV22" s="92">
        <v>925</v>
      </c>
      <c r="AW22" s="107">
        <f>AV22</f>
        <v>925</v>
      </c>
      <c r="AX22" s="107">
        <f>AW22</f>
        <v>925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3" ref="C24:AK24">SUM(C22:C23)</f>
        <v>1217</v>
      </c>
      <c r="D24" s="61">
        <f t="shared" si="13"/>
        <v>1019</v>
      </c>
      <c r="E24" s="61">
        <f t="shared" si="13"/>
        <v>1173</v>
      </c>
      <c r="F24" s="61">
        <f t="shared" si="13"/>
        <v>950</v>
      </c>
      <c r="G24" s="61">
        <f t="shared" si="13"/>
        <v>1124</v>
      </c>
      <c r="H24" s="61">
        <f t="shared" si="13"/>
        <v>1194</v>
      </c>
      <c r="I24" s="61">
        <f t="shared" si="13"/>
        <v>1375</v>
      </c>
      <c r="J24" s="61">
        <f t="shared" si="13"/>
        <v>1514</v>
      </c>
      <c r="K24" s="61">
        <f t="shared" si="13"/>
        <v>1771</v>
      </c>
      <c r="L24" s="61">
        <f t="shared" si="13"/>
        <v>1509</v>
      </c>
      <c r="M24" s="61">
        <f t="shared" si="13"/>
        <v>1426</v>
      </c>
      <c r="N24" s="61">
        <f t="shared" si="13"/>
        <v>1421</v>
      </c>
      <c r="O24" s="61">
        <f t="shared" si="13"/>
        <v>909</v>
      </c>
      <c r="P24" s="61">
        <f t="shared" si="13"/>
        <v>999</v>
      </c>
      <c r="Q24" s="61">
        <f t="shared" si="13"/>
        <v>1588</v>
      </c>
      <c r="R24" s="61">
        <f t="shared" si="13"/>
        <v>1415</v>
      </c>
      <c r="S24" s="61">
        <f t="shared" si="13"/>
        <v>1232</v>
      </c>
      <c r="T24" s="61">
        <f t="shared" si="13"/>
        <v>1069.5</v>
      </c>
      <c r="U24" s="61">
        <f t="shared" si="13"/>
        <v>1282.3</v>
      </c>
      <c r="V24" s="61">
        <f t="shared" si="13"/>
        <v>1353.6</v>
      </c>
      <c r="W24" s="61">
        <f t="shared" si="13"/>
        <v>1227.8</v>
      </c>
      <c r="X24" s="61">
        <f t="shared" si="13"/>
        <v>1187.5</v>
      </c>
      <c r="Y24" s="61">
        <f t="shared" si="13"/>
        <v>1241</v>
      </c>
      <c r="Z24" s="61">
        <f t="shared" si="13"/>
        <v>1001.5</v>
      </c>
      <c r="AA24" s="61">
        <f t="shared" si="13"/>
        <v>1040</v>
      </c>
      <c r="AB24" s="61">
        <f t="shared" si="13"/>
        <v>1042</v>
      </c>
      <c r="AC24" s="61">
        <f t="shared" si="13"/>
        <v>1089.5</v>
      </c>
      <c r="AD24" s="61">
        <f t="shared" si="13"/>
        <v>1061.8</v>
      </c>
      <c r="AE24" s="61">
        <f t="shared" si="13"/>
        <v>961.67</v>
      </c>
      <c r="AF24" s="61">
        <f t="shared" si="13"/>
        <v>853.5999999999999</v>
      </c>
      <c r="AG24" s="61">
        <f t="shared" si="13"/>
        <v>1158.8</v>
      </c>
      <c r="AH24" s="61">
        <f t="shared" si="13"/>
        <v>1062.8</v>
      </c>
      <c r="AI24" s="61">
        <f t="shared" si="13"/>
        <v>1008.8</v>
      </c>
      <c r="AJ24" s="61">
        <f t="shared" si="13"/>
        <v>909</v>
      </c>
      <c r="AK24" s="61">
        <f t="shared" si="13"/>
        <v>1264</v>
      </c>
      <c r="AL24" s="61">
        <f aca="true" t="shared" si="14" ref="AL24:AX24">SUM(AL22:AL23)</f>
        <v>1015</v>
      </c>
      <c r="AM24" s="61">
        <f t="shared" si="14"/>
        <v>881</v>
      </c>
      <c r="AN24" s="61">
        <f t="shared" si="14"/>
        <v>1289</v>
      </c>
      <c r="AO24" s="61">
        <f t="shared" si="14"/>
        <v>1048</v>
      </c>
      <c r="AP24" s="61">
        <f t="shared" si="14"/>
        <v>1012</v>
      </c>
      <c r="AQ24" s="61">
        <f t="shared" si="14"/>
        <v>1176</v>
      </c>
      <c r="AR24" s="61">
        <f t="shared" si="14"/>
        <v>864</v>
      </c>
      <c r="AS24" s="61">
        <f t="shared" si="14"/>
        <v>778</v>
      </c>
      <c r="AT24" s="61">
        <f t="shared" si="14"/>
        <v>1055</v>
      </c>
      <c r="AU24" s="61">
        <f t="shared" si="14"/>
        <v>910</v>
      </c>
      <c r="AV24" s="77">
        <f t="shared" si="14"/>
        <v>925</v>
      </c>
      <c r="AW24" s="77">
        <f t="shared" si="14"/>
        <v>925</v>
      </c>
      <c r="AX24" s="77">
        <f t="shared" si="14"/>
        <v>925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5" ref="F26:AM26">F20+F24</f>
        <v>1704</v>
      </c>
      <c r="G26" s="60">
        <f t="shared" si="15"/>
        <v>1984</v>
      </c>
      <c r="H26" s="60">
        <f t="shared" si="15"/>
        <v>2031</v>
      </c>
      <c r="I26" s="60">
        <f t="shared" si="15"/>
        <v>2158</v>
      </c>
      <c r="J26" s="60">
        <f t="shared" si="15"/>
        <v>2297</v>
      </c>
      <c r="K26" s="60">
        <f t="shared" si="15"/>
        <v>2618</v>
      </c>
      <c r="L26" s="60">
        <f t="shared" si="15"/>
        <v>2417</v>
      </c>
      <c r="M26" s="60">
        <f t="shared" si="15"/>
        <v>2539</v>
      </c>
      <c r="N26" s="60">
        <f t="shared" si="15"/>
        <v>2579</v>
      </c>
      <c r="O26" s="60">
        <f t="shared" si="15"/>
        <v>1960</v>
      </c>
      <c r="P26" s="60">
        <f t="shared" si="15"/>
        <v>2196</v>
      </c>
      <c r="Q26" s="60">
        <f t="shared" si="15"/>
        <v>2684</v>
      </c>
      <c r="R26" s="60">
        <f t="shared" si="15"/>
        <v>2397</v>
      </c>
      <c r="S26" s="60">
        <f t="shared" si="15"/>
        <v>2225</v>
      </c>
      <c r="T26" s="60">
        <f t="shared" si="15"/>
        <v>2434.6</v>
      </c>
      <c r="U26" s="60">
        <f t="shared" si="15"/>
        <v>2414</v>
      </c>
      <c r="V26" s="60">
        <f t="shared" si="15"/>
        <v>2481.1</v>
      </c>
      <c r="W26" s="60">
        <f t="shared" si="15"/>
        <v>2467.5</v>
      </c>
      <c r="X26" s="60">
        <f t="shared" si="15"/>
        <v>2474.9</v>
      </c>
      <c r="Y26" s="60">
        <f t="shared" si="15"/>
        <v>2381</v>
      </c>
      <c r="Z26" s="60">
        <f t="shared" si="15"/>
        <v>2302</v>
      </c>
      <c r="AA26" s="60">
        <f t="shared" si="15"/>
        <v>2298</v>
      </c>
      <c r="AB26" s="60">
        <f t="shared" si="15"/>
        <v>2427</v>
      </c>
      <c r="AC26" s="60">
        <f t="shared" si="15"/>
        <v>2389.3</v>
      </c>
      <c r="AD26" s="60">
        <f t="shared" si="15"/>
        <v>2394.7</v>
      </c>
      <c r="AE26" s="60">
        <f t="shared" si="15"/>
        <v>2152.67</v>
      </c>
      <c r="AF26" s="60">
        <f t="shared" si="15"/>
        <v>1968.6</v>
      </c>
      <c r="AG26" s="60">
        <f t="shared" si="15"/>
        <v>2352.8</v>
      </c>
      <c r="AH26" s="60">
        <f t="shared" si="15"/>
        <v>2235.8</v>
      </c>
      <c r="AI26" s="60">
        <f t="shared" si="15"/>
        <v>2154.8</v>
      </c>
      <c r="AJ26" s="60">
        <f t="shared" si="15"/>
        <v>2049</v>
      </c>
      <c r="AK26" s="60">
        <f t="shared" si="15"/>
        <v>2330</v>
      </c>
      <c r="AL26" s="60">
        <f t="shared" si="15"/>
        <v>2275</v>
      </c>
      <c r="AM26" s="60">
        <f t="shared" si="15"/>
        <v>2018</v>
      </c>
      <c r="AN26" s="61">
        <f aca="true" t="shared" si="16" ref="AN26:AW26">AN20+AN24</f>
        <v>2418</v>
      </c>
      <c r="AO26" s="61">
        <f t="shared" si="16"/>
        <v>2231</v>
      </c>
      <c r="AP26" s="61">
        <f t="shared" si="16"/>
        <v>2400</v>
      </c>
      <c r="AQ26" s="61">
        <f t="shared" si="16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2006</v>
      </c>
      <c r="AV26" s="77">
        <v>2072</v>
      </c>
      <c r="AW26" s="77">
        <f t="shared" si="16"/>
        <v>2072</v>
      </c>
      <c r="AX26" s="77">
        <f>AX20+AX24</f>
        <v>2072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7" ref="AG28:AM28">AG15-AG26</f>
        <v>546.1999999999998</v>
      </c>
      <c r="AH28" s="91">
        <f t="shared" si="17"/>
        <v>539.1999999999998</v>
      </c>
      <c r="AI28" s="91">
        <f t="shared" si="17"/>
        <v>572.1999999999998</v>
      </c>
      <c r="AJ28" s="91">
        <f t="shared" si="17"/>
        <v>456</v>
      </c>
      <c r="AK28" s="91">
        <v>306</v>
      </c>
      <c r="AL28" s="91">
        <f t="shared" si="17"/>
        <v>657</v>
      </c>
      <c r="AM28" s="91">
        <f t="shared" si="17"/>
        <v>975.6648</v>
      </c>
      <c r="AN28" s="91">
        <f aca="true" t="shared" si="18" ref="AN28:AW28">AN15-AN26</f>
        <v>861.2454699999998</v>
      </c>
      <c r="AO28" s="91">
        <f t="shared" si="18"/>
        <v>742.5741000000003</v>
      </c>
      <c r="AP28" s="91">
        <f t="shared" si="18"/>
        <v>717.7727000000004</v>
      </c>
      <c r="AQ28" s="91">
        <f t="shared" si="18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1070</v>
      </c>
      <c r="AV28" s="92">
        <v>955</v>
      </c>
      <c r="AW28" s="77">
        <f t="shared" si="18"/>
        <v>639.1282051282051</v>
      </c>
      <c r="AX28" s="77">
        <f>AX15-AX26</f>
        <v>1183.0300000000002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19" ref="AD29:AI29">AD28-AD32</f>
        <v>779.4939999999992</v>
      </c>
      <c r="AE29" s="91">
        <f t="shared" si="19"/>
        <v>678</v>
      </c>
      <c r="AF29" s="91">
        <f t="shared" si="19"/>
        <v>425</v>
      </c>
      <c r="AG29" s="91">
        <f t="shared" si="19"/>
        <v>485.1999999999998</v>
      </c>
      <c r="AH29" s="91">
        <f t="shared" si="19"/>
        <v>485.1999999999998</v>
      </c>
      <c r="AI29" s="91">
        <f t="shared" si="19"/>
        <v>529.1999999999998</v>
      </c>
      <c r="AJ29" s="91">
        <f>AJ28-AJ32</f>
        <v>415</v>
      </c>
      <c r="AK29" s="91">
        <v>306</v>
      </c>
      <c r="AL29" s="91">
        <f aca="true" t="shared" si="20" ref="AL29:AR29">AL28-AL32</f>
        <v>657</v>
      </c>
      <c r="AM29" s="91">
        <f t="shared" si="20"/>
        <v>975.6648</v>
      </c>
      <c r="AN29" s="91">
        <f t="shared" si="20"/>
        <v>861.2454699999998</v>
      </c>
      <c r="AO29" s="91">
        <f t="shared" si="20"/>
        <v>742.5741000000003</v>
      </c>
      <c r="AP29" s="91">
        <f t="shared" si="20"/>
        <v>717.7727000000004</v>
      </c>
      <c r="AQ29" s="91">
        <f t="shared" si="20"/>
        <v>590.3087</v>
      </c>
      <c r="AR29" s="91">
        <f t="shared" si="20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1" ref="AE34:AL34">AE28/AE26</f>
        <v>0.3609471029001194</v>
      </c>
      <c r="AF34" s="84">
        <f t="shared" si="21"/>
        <v>0.24941582850756885</v>
      </c>
      <c r="AG34" s="84">
        <f t="shared" si="21"/>
        <v>0.23214892893573605</v>
      </c>
      <c r="AH34" s="84">
        <f t="shared" si="21"/>
        <v>0.24116647285088103</v>
      </c>
      <c r="AI34" s="84">
        <f t="shared" si="21"/>
        <v>0.26554668646742147</v>
      </c>
      <c r="AJ34" s="84">
        <f>AJ28/AJ26</f>
        <v>0.2225475841874085</v>
      </c>
      <c r="AK34" s="84">
        <f t="shared" si="21"/>
        <v>0.1313304721030043</v>
      </c>
      <c r="AL34" s="84">
        <f t="shared" si="21"/>
        <v>0.2887912087912088</v>
      </c>
      <c r="AM34" s="84">
        <f aca="true" t="shared" si="22" ref="AM34:AX34">AM28/AM26</f>
        <v>0.4834810703666997</v>
      </c>
      <c r="AN34" s="84">
        <f t="shared" si="22"/>
        <v>0.35618092224979314</v>
      </c>
      <c r="AO34" s="84">
        <f t="shared" si="22"/>
        <v>0.33284361272971774</v>
      </c>
      <c r="AP34" s="84">
        <f t="shared" si="22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0.5315031503150315</v>
      </c>
      <c r="AU34" s="84">
        <f>AU28/AU26</f>
        <v>0.5333998005982054</v>
      </c>
      <c r="AV34" s="84">
        <f>AV28/AV26</f>
        <v>0.4609073359073359</v>
      </c>
      <c r="AW34" s="84">
        <f t="shared" si="22"/>
        <v>0.3084595584595584</v>
      </c>
      <c r="AX34" s="84">
        <f t="shared" si="22"/>
        <v>0.5709604247104249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</v>
      </c>
      <c r="AV36" s="96">
        <f>AV42</f>
        <v>5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3" ref="D39:AI39">D36/D38</f>
        <v>2.9854014598540144</v>
      </c>
      <c r="E39" s="63">
        <f t="shared" si="23"/>
        <v>2.5985401459854014</v>
      </c>
      <c r="F39" s="63">
        <f t="shared" si="23"/>
        <v>1.2133333333333334</v>
      </c>
      <c r="G39" s="63">
        <f t="shared" si="23"/>
        <v>1.0355555555555556</v>
      </c>
      <c r="H39" s="63">
        <f t="shared" si="23"/>
        <v>1.2680851063829788</v>
      </c>
      <c r="I39" s="63">
        <f t="shared" si="23"/>
        <v>1.52</v>
      </c>
      <c r="J39" s="63">
        <f t="shared" si="23"/>
        <v>1.33</v>
      </c>
      <c r="K39" s="63">
        <f t="shared" si="23"/>
        <v>1.153125</v>
      </c>
      <c r="L39" s="63">
        <f t="shared" si="23"/>
        <v>0.9718309859154931</v>
      </c>
      <c r="M39" s="63">
        <f t="shared" si="23"/>
        <v>0.9616438356164383</v>
      </c>
      <c r="N39" s="63">
        <f t="shared" si="23"/>
        <v>1.0272727272727273</v>
      </c>
      <c r="O39" s="63">
        <f t="shared" si="23"/>
        <v>0.9333333333333335</v>
      </c>
      <c r="P39" s="63">
        <f t="shared" si="23"/>
        <v>1.0521739130434784</v>
      </c>
      <c r="Q39" s="63">
        <f t="shared" si="23"/>
        <v>1.1271929824561404</v>
      </c>
      <c r="R39" s="63">
        <f t="shared" si="23"/>
        <v>1.6832579185520362</v>
      </c>
      <c r="S39" s="63">
        <f t="shared" si="23"/>
        <v>1.8058252427184467</v>
      </c>
      <c r="T39" s="63">
        <f t="shared" si="23"/>
        <v>1.3384615384615384</v>
      </c>
      <c r="U39" s="63">
        <f t="shared" si="23"/>
        <v>1.4705882352941175</v>
      </c>
      <c r="V39" s="63">
        <f t="shared" si="23"/>
        <v>1.4660633484162897</v>
      </c>
      <c r="W39" s="63">
        <f t="shared" si="23"/>
        <v>1.330612244897959</v>
      </c>
      <c r="X39" s="63">
        <f t="shared" si="23"/>
        <v>1.3372093023255813</v>
      </c>
      <c r="Y39" s="63">
        <f t="shared" si="23"/>
        <v>1.744186046511628</v>
      </c>
      <c r="Z39" s="63">
        <f t="shared" si="23"/>
        <v>1.6860465116279069</v>
      </c>
      <c r="AA39" s="63">
        <f t="shared" si="23"/>
        <v>1.317829457364341</v>
      </c>
      <c r="AB39" s="63">
        <f t="shared" si="23"/>
        <v>1.0271317829457365</v>
      </c>
      <c r="AC39" s="63">
        <f t="shared" si="23"/>
        <v>0.9612403100775193</v>
      </c>
      <c r="AD39" s="63">
        <f t="shared" si="23"/>
        <v>1.0155038759689923</v>
      </c>
      <c r="AE39" s="63">
        <f t="shared" si="23"/>
        <v>1.0775193798449612</v>
      </c>
      <c r="AF39" s="63">
        <f t="shared" si="23"/>
        <v>1.2714285714285716</v>
      </c>
      <c r="AG39" s="63">
        <f t="shared" si="23"/>
        <v>1.2142857142857144</v>
      </c>
      <c r="AH39" s="63">
        <f t="shared" si="23"/>
        <v>1.0029498525073746</v>
      </c>
      <c r="AI39" s="63">
        <f t="shared" si="23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4.5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5.5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146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4" ref="C73:AF73">C67/C65</f>
        <v>0.1579925650557621</v>
      </c>
      <c r="D73" s="63">
        <f t="shared" si="24"/>
        <v>0.2717391304347826</v>
      </c>
      <c r="E73" s="63">
        <f t="shared" si="24"/>
        <v>0.415929203539823</v>
      </c>
      <c r="F73" s="63">
        <f t="shared" si="24"/>
        <v>0.8101604278074866</v>
      </c>
      <c r="G73" s="63">
        <f t="shared" si="24"/>
        <v>0.650875386199794</v>
      </c>
      <c r="H73" s="63">
        <f t="shared" si="24"/>
        <v>0.40712223291626565</v>
      </c>
      <c r="I73" s="63">
        <f t="shared" si="24"/>
        <v>0.40930232558139534</v>
      </c>
      <c r="J73" s="63">
        <f t="shared" si="24"/>
        <v>0.5009259259259259</v>
      </c>
      <c r="K73" s="63">
        <f t="shared" si="24"/>
        <v>0.48251121076233183</v>
      </c>
      <c r="L73" s="63">
        <f t="shared" si="24"/>
        <v>0.7341772151898734</v>
      </c>
      <c r="M73" s="63">
        <f t="shared" si="24"/>
        <v>0.6172328086164043</v>
      </c>
      <c r="N73" s="63">
        <f t="shared" si="24"/>
        <v>0.5605942142298671</v>
      </c>
      <c r="O73" s="63">
        <f t="shared" si="24"/>
        <v>1.0756929637526653</v>
      </c>
      <c r="P73" s="63">
        <f t="shared" si="24"/>
        <v>0.9240265906932573</v>
      </c>
      <c r="Q73" s="63">
        <f t="shared" si="24"/>
        <v>0.39789473684210525</v>
      </c>
      <c r="R73" s="63">
        <f t="shared" si="24"/>
        <v>0.2643979057591623</v>
      </c>
      <c r="S73" s="63">
        <f t="shared" si="24"/>
        <v>0.2694235588972431</v>
      </c>
      <c r="T73" s="63">
        <f t="shared" si="24"/>
        <v>0.3429169840060929</v>
      </c>
      <c r="U73" s="63">
        <f t="shared" si="24"/>
        <v>0.182039745031871</v>
      </c>
      <c r="V73" s="63">
        <f t="shared" si="24"/>
        <v>0.21273486430062633</v>
      </c>
      <c r="W73" s="63">
        <f t="shared" si="24"/>
        <v>0.2170172084130019</v>
      </c>
      <c r="X73" s="63">
        <f t="shared" si="24"/>
        <v>0.19206349206349205</v>
      </c>
      <c r="Y73" s="63">
        <f t="shared" si="24"/>
        <v>0.17803468208092485</v>
      </c>
      <c r="Z73" s="63">
        <f t="shared" si="24"/>
        <v>0.18536534717715764</v>
      </c>
      <c r="AA73" s="63">
        <f t="shared" si="24"/>
        <v>0.32822333939458753</v>
      </c>
      <c r="AB73" s="63">
        <f t="shared" si="24"/>
        <v>0.41397090978229834</v>
      </c>
      <c r="AC73" s="63">
        <f t="shared" si="24"/>
        <v>0.44573249027237327</v>
      </c>
      <c r="AD73" s="63">
        <f t="shared" si="24"/>
        <v>0.4601936422655024</v>
      </c>
      <c r="AE73" s="63">
        <f t="shared" si="24"/>
        <v>0.4445245098039213</v>
      </c>
      <c r="AF73" s="63">
        <f t="shared" si="24"/>
        <v>0.23834462876795434</v>
      </c>
      <c r="AG73" s="63">
        <f aca="true" t="shared" si="25" ref="AG73:AO73">AG67/AG65</f>
        <v>0.3553163758671428</v>
      </c>
      <c r="AH73" s="63">
        <f t="shared" si="25"/>
        <v>0.2166105499438833</v>
      </c>
      <c r="AI73" s="63">
        <f t="shared" si="25"/>
        <v>0.18210526315789474</v>
      </c>
      <c r="AJ73" s="63">
        <f t="shared" si="25"/>
        <v>0.22510231923601637</v>
      </c>
      <c r="AK73" s="63">
        <f t="shared" si="25"/>
        <v>0.14054600606673406</v>
      </c>
      <c r="AL73" s="63">
        <f t="shared" si="25"/>
        <v>0.29437706725468576</v>
      </c>
      <c r="AM73" s="63">
        <f t="shared" si="25"/>
        <v>0.3767123287671233</v>
      </c>
      <c r="AN73" s="63">
        <f t="shared" si="25"/>
        <v>0.3788027477919529</v>
      </c>
      <c r="AO73" s="63">
        <f t="shared" si="25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9" sqref="C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156</v>
      </c>
      <c r="N47" s="45">
        <f>'Wheat Annual Balance Sheet'!$AT$20</f>
        <v>1167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155</v>
      </c>
      <c r="J48" s="51">
        <f>'Wheat Annual Balance Sheet'!$AU$15</f>
        <v>3076</v>
      </c>
      <c r="K48" s="51">
        <f>'Wheat Annual Balance Sheet'!$AU$17</f>
        <v>63</v>
      </c>
      <c r="L48" s="51">
        <f>'Wheat Annual Balance Sheet'!$AU$18</f>
        <v>963</v>
      </c>
      <c r="M48" s="51">
        <f>'Wheat Annual Balance Sheet'!$AU$19</f>
        <v>70</v>
      </c>
      <c r="N48" s="51">
        <f>'Wheat Annual Balance Sheet'!$AU$20</f>
        <v>1096</v>
      </c>
      <c r="O48" s="51">
        <f>'Wheat Annual Balance Sheet'!$AU$22</f>
        <v>910</v>
      </c>
      <c r="P48" s="51">
        <f>'Wheat Annual Balance Sheet'!$AU$23</f>
        <v>0</v>
      </c>
      <c r="Q48" s="51">
        <f>'Wheat Annual Balance Sheet'!$AU$24</f>
        <v>910</v>
      </c>
      <c r="R48" s="51">
        <f>'Wheat Annual Balance Sheet'!$AU$26</f>
        <v>2006</v>
      </c>
      <c r="S48" s="51">
        <f>'Wheat Annual Balance Sheet'!$AU$28</f>
        <v>1070</v>
      </c>
      <c r="T48" s="51"/>
      <c r="U48" s="51"/>
      <c r="V48" s="51"/>
      <c r="W48" s="51"/>
      <c r="X48" s="52">
        <f>'Wheat Annual Balance Sheet'!$AU$34</f>
        <v>0.5333998005982054</v>
      </c>
      <c r="Y48" s="53">
        <f>'Wheat Annual Balance Sheet'!$AU$36</f>
        <v>4.7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47.3</v>
      </c>
      <c r="D49" s="50">
        <f>'Wheat Annual Balance Sheet'!$AV$9</f>
        <v>38.9</v>
      </c>
      <c r="E49" s="50"/>
      <c r="F49" s="50">
        <f>'Wheat Annual Balance Sheet'!$AV$10</f>
        <v>46.8</v>
      </c>
      <c r="G49" s="51">
        <f>'Wheat Annual Balance Sheet'!$AV$12</f>
        <v>1821</v>
      </c>
      <c r="H49" s="51">
        <f>'Wheat Annual Balance Sheet'!$AV$13</f>
        <v>1070</v>
      </c>
      <c r="I49" s="51">
        <f>'Wheat Annual Balance Sheet'!$AV$14</f>
        <v>135</v>
      </c>
      <c r="J49" s="51">
        <f>'Wheat Annual Balance Sheet'!$AV$15</f>
        <v>3027</v>
      </c>
      <c r="K49" s="51">
        <f>'Wheat Annual Balance Sheet'!$AV$17</f>
        <v>62</v>
      </c>
      <c r="L49" s="51">
        <f>'Wheat Annual Balance Sheet'!$AV$18</f>
        <v>965</v>
      </c>
      <c r="M49" s="51">
        <f>'Wheat Annual Balance Sheet'!$AV$19</f>
        <v>120</v>
      </c>
      <c r="N49" s="51">
        <f>'Wheat Annual Balance Sheet'!$AV$20</f>
        <v>1147</v>
      </c>
      <c r="O49" s="51">
        <f>'Wheat Annual Balance Sheet'!$AV$22</f>
        <v>925</v>
      </c>
      <c r="P49" s="51">
        <f>'Wheat Annual Balance Sheet'!$AV$23</f>
        <v>0</v>
      </c>
      <c r="Q49" s="51">
        <f>'Wheat Annual Balance Sheet'!$AV$24</f>
        <v>925</v>
      </c>
      <c r="R49" s="51">
        <f>'Wheat Annual Balance Sheet'!$AV$26</f>
        <v>2072</v>
      </c>
      <c r="S49" s="51">
        <f>'Wheat Annual Balance Sheet'!$AV$28</f>
        <v>955</v>
      </c>
      <c r="T49" s="51"/>
      <c r="U49" s="51"/>
      <c r="V49" s="51"/>
      <c r="W49" s="51"/>
      <c r="X49" s="52">
        <f>'Wheat Annual Balance Sheet'!$AV$34</f>
        <v>0.4609073359073359</v>
      </c>
      <c r="Y49" s="53">
        <f>'Wheat Annual Balance Sheet'!$AV$36</f>
        <v>5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2018-05-14T22:18:01Z</dcterms:modified>
  <cp:category/>
  <cp:version/>
  <cp:contentType/>
  <cp:contentStatus/>
</cp:coreProperties>
</file>