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<sst xmlns="http://schemas.openxmlformats.org/spreadsheetml/2006/main" count="381" uniqueCount="144">
  <si>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</si>
  <si>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</si>
  <si>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</si>
  <si>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</si>
  <si>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</si>
  <si>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</si>
  <si>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</si>
  <si>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</si>
  <si>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</si>
  <si>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</si>
  <si>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</si>
  <si>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</si>
  <si>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</si>
  <si>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</si>
  <si>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</si>
  <si>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</si>
  <si>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</si>
  <si>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</si>
  <si>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</si>
  <si>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</si>
  <si>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</si>
  <si>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</si>
  <si>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</si>
  <si>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</si>
  <si>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</si>
  <si>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</si>
  <si>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</si>
  <si>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</si>
  <si>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</si>
  <si>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</si>
  <si>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</si>
  <si>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</si>
  <si>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</si>
  <si>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</si>
  <si>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</si>
  <si>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</si>
  <si>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</si>
  <si>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</si>
  <si>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</si>
  <si>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</si>
  <si>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</si>
  <si>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</si>
  <si>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</si>
  <si>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</si>
  <si>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</si>
  <si>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</si>
  <si>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</si>
  <si>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</si>
  <si>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</si>
  <si>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</si>
  <si>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</si>
  <si>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</si>
  <si>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</si>
  <si>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</si>
  <si>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</si>
  <si>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</si>
  <si>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</si>
  <si>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</si>
  <si>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</si>
  <si>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</si>
  <si>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</si>
  <si>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</si>
  <si>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</si>
  <si>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</si>
  <si>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</si>
  <si>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</si>
  <si>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</si>
  <si>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</si>
  <si>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</si>
  <si>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</si>
  <si>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</si>
  <si>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</si>
  <si>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</si>
  <si>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</si>
  <si>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</si>
  <si>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</si>
  <si>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</si>
  <si>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</si>
  <si>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</si>
  <si>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</si>
  <si>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</si>
  <si>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</si>
  <si>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</si>
  <si>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</si>
  <si>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</si>
  <si>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</si>
  <si>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</si>
  <si>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</si>
  <si>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</si>
  <si>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</si>
  <si>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</si>
  <si>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</si>
  <si>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</si>
  <si>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</si>
  <si>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</si>
  <si>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</si>
  <si>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</si>
  <si>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</si>
  <si>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</si>
  <si>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</si>
  <si>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</si>
  <si>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</si>
  <si>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</si>
  <si>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</si>
  <si>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</si>
  <si>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</si>
  <si>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</si>
  <si>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</si>
  <si>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</si>
  <si>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</si>
  <si>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</si>
  <si>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</si>
  <si>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</si>
  <si>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</si>
  <si>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</si>
  <si>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</si>
  <si>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</si>
  <si>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</si>
  <si>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</si>
  <si>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</si>
  <si>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</si>
  <si>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</si>
  <si>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</si>
  <si>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</si>
  <si>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</si>
  <si>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</si>
  <si>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</si>
  <si>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</si>
  <si>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</si>
  <si>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</si>
  <si>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</si>
  <si>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</si>
  <si>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</si>
  <si>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</si>
  <si>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</si>
  <si>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</si>
  <si>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</si>
  <si>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</si>
  <si>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</si>
  <si>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</si>
  <si>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</si>
  <si>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</si>
  <si>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Updated 4.11.24</t>
  </si>
  <si>
    <t>Source:  USDA WASDE Report 4.11.24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</si>
</sst>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5.9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3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875"/>
          <c:w val="0.856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Sheet'!$X$4:$X$54</c:f>
              <c:numCache>
                <c:ptCount val="51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0.35232618923157344</c:v>
                </c:pt>
                <c:pt idx="49">
                  <c:v>0.30383795309168443</c:v>
                </c:pt>
                <c:pt idx="50">
                  <c:v>0.3826754385964912</c:v>
                </c:pt>
              </c:numCache>
            </c:numRef>
          </c:val>
        </c:ser>
        <c:axId val="12655749"/>
        <c:axId val="46792878"/>
      </c:barChart>
      <c:catAx>
        <c:axId val="12655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2878"/>
        <c:crosses val="autoZero"/>
        <c:auto val="1"/>
        <c:lblOffset val="100"/>
        <c:tickLblSkip val="3"/>
        <c:noMultiLvlLbl val="0"/>
      </c:catAx>
      <c:valAx>
        <c:axId val="46792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55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22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275"/>
          <c:w val="0.891"/>
          <c:h val="0.8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Sheet'!$Y$4:$Y$54</c:f>
              <c:numCache>
                <c:ptCount val="51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8.83</c:v>
                </c:pt>
                <c:pt idx="50">
                  <c:v>7.15</c:v>
                </c:pt>
              </c:numCache>
            </c:numRef>
          </c:val>
          <c:smooth val="0"/>
        </c:ser>
        <c:marker val="1"/>
        <c:axId val="25059183"/>
        <c:axId val="24206056"/>
      </c:lineChart>
      <c:catAx>
        <c:axId val="25059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056"/>
        <c:crosses val="autoZero"/>
        <c:auto val="0"/>
        <c:lblOffset val="100"/>
        <c:tickLblSkip val="3"/>
        <c:tickMarkSkip val="2"/>
        <c:noMultiLvlLbl val="0"/>
      </c:catAx>
      <c:valAx>
        <c:axId val="2420605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591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-0.018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1"/>
          <c:w val="0.83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Sheet'!$X$4:$X$54</c:f>
              <c:numCache>
                <c:ptCount val="51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0.35232618923157344</c:v>
                </c:pt>
                <c:pt idx="49">
                  <c:v>0.30383795309168443</c:v>
                </c:pt>
                <c:pt idx="50">
                  <c:v>0.3826754385964912</c:v>
                </c:pt>
              </c:numCache>
            </c:numRef>
          </c:val>
        </c:ser>
        <c:axId val="16527913"/>
        <c:axId val="14533490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Sheet'!$Y$4:$Y$54</c:f>
              <c:numCache>
                <c:ptCount val="51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8.83</c:v>
                </c:pt>
                <c:pt idx="50">
                  <c:v>7.15</c:v>
                </c:pt>
              </c:numCache>
            </c:numRef>
          </c:val>
          <c:smooth val="0"/>
        </c:ser>
        <c:axId val="63692547"/>
        <c:axId val="36362012"/>
      </c:lineChart>
      <c:catAx>
        <c:axId val="165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33490"/>
        <c:crosses val="autoZero"/>
        <c:auto val="0"/>
        <c:lblOffset val="100"/>
        <c:tickLblSkip val="3"/>
        <c:tickMarkSkip val="2"/>
        <c:noMultiLvlLbl val="0"/>
      </c:catAx>
      <c:valAx>
        <c:axId val="1453349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27913"/>
        <c:crossesAt val="1"/>
        <c:crossBetween val="between"/>
        <c:dispUnits/>
        <c:minorUnit val="0.05"/>
      </c:valAx>
      <c:catAx>
        <c:axId val="63692547"/>
        <c:scaling>
          <c:orientation val="minMax"/>
        </c:scaling>
        <c:axPos val="b"/>
        <c:delete val="1"/>
        <c:majorTickMark val="out"/>
        <c:minorTickMark val="none"/>
        <c:tickLblPos val="nextTo"/>
        <c:crossAx val="36362012"/>
        <c:crosses val="autoZero"/>
        <c:auto val="0"/>
        <c:lblOffset val="100"/>
        <c:tickLblSkip val="1"/>
        <c:noMultiLvlLbl val="0"/>
      </c:catAx>
      <c:valAx>
        <c:axId val="3636201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1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92547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3675"/>
          <c:w val="0.288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3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485"/>
          <c:w val="0.824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Sheet'!$G$4:$G$54</c:f>
              <c:numCache>
                <c:ptCount val="51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1828</c:v>
                </c:pt>
                <c:pt idx="48">
                  <c:v>1646</c:v>
                </c:pt>
                <c:pt idx="49">
                  <c:v>1650</c:v>
                </c:pt>
                <c:pt idx="50">
                  <c:v>1812</c:v>
                </c:pt>
              </c:numCache>
            </c:numRef>
          </c:val>
        </c:ser>
        <c:axId val="58822653"/>
        <c:axId val="59641830"/>
      </c:barChart>
      <c:catAx>
        <c:axId val="588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41830"/>
        <c:crosses val="autoZero"/>
        <c:auto val="0"/>
        <c:lblOffset val="100"/>
        <c:tickLblSkip val="3"/>
        <c:tickMarkSkip val="2"/>
        <c:noMultiLvlLbl val="0"/>
      </c:catAx>
      <c:valAx>
        <c:axId val="59641830"/>
        <c:scaling>
          <c:orientation val="minMax"/>
          <c:max val="3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226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Sheet'!$N$4:$N$54</c:f>
              <c:numCache>
                <c:ptCount val="51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1117</c:v>
                </c:pt>
                <c:pt idx="48">
                  <c:v>1117</c:v>
                </c:pt>
                <c:pt idx="49">
                  <c:v>1118</c:v>
                </c:pt>
                <c:pt idx="50">
                  <c:v>1114</c:v>
                </c:pt>
              </c:numCache>
            </c:numRef>
          </c:val>
        </c:ser>
        <c:axId val="18482719"/>
        <c:axId val="32126744"/>
      </c:barChart>
      <c:catAx>
        <c:axId val="18482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6744"/>
        <c:crosses val="autoZero"/>
        <c:auto val="1"/>
        <c:lblOffset val="100"/>
        <c:tickLblSkip val="3"/>
        <c:noMultiLvlLbl val="0"/>
      </c:catAx>
      <c:valAx>
        <c:axId val="32126744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271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10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8525"/>
          <c:w val="0.858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Sheet'!$M$4:$M$54</c:f>
              <c:numCache>
                <c:ptCount val="51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95</c:v>
                </c:pt>
                <c:pt idx="47">
                  <c:v>93</c:v>
                </c:pt>
                <c:pt idx="48">
                  <c:v>88</c:v>
                </c:pt>
                <c:pt idx="49">
                  <c:v>77</c:v>
                </c:pt>
                <c:pt idx="50">
                  <c:v>90</c:v>
                </c:pt>
              </c:numCache>
            </c:numRef>
          </c:val>
        </c:ser>
        <c:axId val="20705241"/>
        <c:axId val="52129442"/>
      </c:barChart>
      <c:catAx>
        <c:axId val="20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129442"/>
        <c:crosses val="autoZero"/>
        <c:auto val="1"/>
        <c:lblOffset val="100"/>
        <c:tickLblSkip val="3"/>
        <c:noMultiLvlLbl val="0"/>
      </c:catAx>
      <c:valAx>
        <c:axId val="52129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705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Sheet'!$L$4:$L$54</c:f>
              <c:numCache>
                <c:ptCount val="51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961</c:v>
                </c:pt>
                <c:pt idx="48">
                  <c:v>971</c:v>
                </c:pt>
                <c:pt idx="49">
                  <c:v>973</c:v>
                </c:pt>
                <c:pt idx="50">
                  <c:v>960</c:v>
                </c:pt>
              </c:numCache>
            </c:numRef>
          </c:val>
        </c:ser>
        <c:axId val="66511795"/>
        <c:axId val="61735244"/>
      </c:barChart>
      <c:catAx>
        <c:axId val="6651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735244"/>
        <c:crosses val="autoZero"/>
        <c:auto val="1"/>
        <c:lblOffset val="100"/>
        <c:tickLblSkip val="3"/>
        <c:noMultiLvlLbl val="0"/>
      </c:catAx>
      <c:valAx>
        <c:axId val="61735244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511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Winter Wheat Planted Acreage</a:t>
            </a:r>
          </a:p>
        </c:rich>
      </c:tx>
      <c:layout>
        <c:manualLayout>
          <c:xMode val="factor"/>
          <c:yMode val="factor"/>
          <c:x val="0.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5"/>
          <c:y val="0.06875"/>
          <c:w val="0.851"/>
          <c:h val="0.808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Sheet'!$E$4:$E$55</c:f>
              <c:numCache>
                <c:ptCount val="52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  <c:pt idx="49">
                  <c:v>23.8</c:v>
                </c:pt>
                <c:pt idx="50">
                  <c:v>25.3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18746285"/>
        <c:axId val="34498838"/>
      </c:lineChart>
      <c:catAx>
        <c:axId val="1874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498838"/>
        <c:crosses val="autoZero"/>
        <c:auto val="0"/>
        <c:lblOffset val="100"/>
        <c:tickLblSkip val="3"/>
        <c:tickMarkSkip val="2"/>
        <c:noMultiLvlLbl val="0"/>
      </c:catAx>
      <c:valAx>
        <c:axId val="34498838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74628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6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057"/>
          <c:w val="0.829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Sheet'!$F$4:$F$54</c:f>
              <c:numCache>
                <c:ptCount val="51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44.3</c:v>
                </c:pt>
                <c:pt idx="49">
                  <c:v>46.5</c:v>
                </c:pt>
                <c:pt idx="50">
                  <c:v>48.6</c:v>
                </c:pt>
              </c:numCache>
            </c:numRef>
          </c:val>
        </c:ser>
        <c:axId val="42054087"/>
        <c:axId val="42942464"/>
      </c:barChart>
      <c:catAx>
        <c:axId val="4205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42464"/>
        <c:crosses val="autoZero"/>
        <c:auto val="0"/>
        <c:lblOffset val="100"/>
        <c:tickLblSkip val="3"/>
        <c:tickMarkSkip val="2"/>
        <c:noMultiLvlLbl val="0"/>
      </c:catAx>
      <c:valAx>
        <c:axId val="4294246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087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Sheet'!$C$4:$C$54</c:f>
              <c:numCache>
                <c:ptCount val="51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44.5</c:v>
                </c:pt>
                <c:pt idx="48">
                  <c:v>46.7</c:v>
                </c:pt>
                <c:pt idx="49">
                  <c:v>45.8</c:v>
                </c:pt>
                <c:pt idx="50">
                  <c:v>49.6</c:v>
                </c:pt>
              </c:numCache>
            </c:numRef>
          </c:val>
          <c:smooth val="0"/>
        </c:ser>
        <c:marker val="1"/>
        <c:axId val="50937857"/>
        <c:axId val="55787530"/>
      </c:lineChart>
      <c:catAx>
        <c:axId val="5093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87530"/>
        <c:crosses val="autoZero"/>
        <c:auto val="0"/>
        <c:lblOffset val="100"/>
        <c:tickLblSkip val="3"/>
        <c:tickMarkSkip val="2"/>
        <c:noMultiLvlLbl val="0"/>
      </c:catAx>
      <c:valAx>
        <c:axId val="5578753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8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15"/>
          <c:w val="0.84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Sheet'!$J$4:$J$54</c:f>
              <c:numCache>
                <c:ptCount val="51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2956</c:v>
                </c:pt>
                <c:pt idx="48">
                  <c:v>2588</c:v>
                </c:pt>
                <c:pt idx="49">
                  <c:v>2446</c:v>
                </c:pt>
                <c:pt idx="50">
                  <c:v>2522</c:v>
                </c:pt>
              </c:numCache>
            </c:numRef>
          </c:val>
        </c:ser>
        <c:axId val="32325723"/>
        <c:axId val="22496052"/>
      </c:barChart>
      <c:catAx>
        <c:axId val="3232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96052"/>
        <c:crosses val="autoZero"/>
        <c:auto val="0"/>
        <c:lblOffset val="100"/>
        <c:tickLblSkip val="3"/>
        <c:tickMarkSkip val="2"/>
        <c:noMultiLvlLbl val="0"/>
      </c:catAx>
      <c:valAx>
        <c:axId val="224960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57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28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5125"/>
          <c:w val="0.84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Sheet'!$Q$4:$Q$54</c:f>
              <c:numCache>
                <c:ptCount val="51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994</c:v>
                </c:pt>
                <c:pt idx="48">
                  <c:v>796</c:v>
                </c:pt>
                <c:pt idx="49">
                  <c:v>759</c:v>
                </c:pt>
                <c:pt idx="50">
                  <c:v>710</c:v>
                </c:pt>
              </c:numCache>
            </c:numRef>
          </c:val>
        </c:ser>
        <c:axId val="1137877"/>
        <c:axId val="10240894"/>
      </c:barChart>
      <c:catAx>
        <c:axId val="113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40894"/>
        <c:crosses val="autoZero"/>
        <c:auto val="0"/>
        <c:lblOffset val="100"/>
        <c:tickLblSkip val="3"/>
        <c:tickMarkSkip val="2"/>
        <c:noMultiLvlLbl val="0"/>
      </c:catAx>
      <c:valAx>
        <c:axId val="1024089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78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0.2375</cdr:y>
    </cdr:from>
    <cdr:to>
      <cdr:x>0.9715</cdr:x>
      <cdr:y>0.382</cdr:y>
    </cdr:to>
    <cdr:sp>
      <cdr:nvSpPr>
        <cdr:cNvPr id="1" name="Text Box 2"/>
        <cdr:cNvSpPr txBox="1">
          <a:spLocks noChangeArrowheads="1"/>
        </cdr:cNvSpPr>
      </cdr:nvSpPr>
      <cdr:spPr>
        <a:xfrm>
          <a:off x="2790825" y="800100"/>
          <a:ext cx="2714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Estimate using USDA planted acreage estimate of 49.6 m. acres</a:t>
          </a:r>
        </a:p>
      </cdr:txBody>
    </cdr:sp>
  </cdr:relSizeAnchor>
  <cdr:relSizeAnchor xmlns:cdr="http://schemas.openxmlformats.org/drawingml/2006/chartDrawing">
    <cdr:from>
      <cdr:x>0.4325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47925" y="3295650"/>
          <a:ext cx="3276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0.904</cdr:x>
      <cdr:y>0.294</cdr:y>
    </cdr:from>
    <cdr:to>
      <cdr:x>0.93025</cdr:x>
      <cdr:y>0.51125</cdr:y>
    </cdr:to>
    <cdr:sp>
      <cdr:nvSpPr>
        <cdr:cNvPr id="3" name="Line 5"/>
        <cdr:cNvSpPr>
          <a:spLocks/>
        </cdr:cNvSpPr>
      </cdr:nvSpPr>
      <cdr:spPr>
        <a:xfrm>
          <a:off x="5124450" y="990600"/>
          <a:ext cx="1524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0.48575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809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a2262dc-518f-40cb-a171-0969ad6e0440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561975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048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85725</xdr:colOff>
      <xdr:row>19</xdr:row>
      <xdr:rowOff>152400</xdr:rowOff>
    </xdr:from>
    <xdr:to>
      <xdr:col>9</xdr:col>
      <xdr:colOff>552450</xdr:colOff>
      <xdr:row>22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2289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0.07925</cdr:y>
    </cdr:from>
    <cdr:to>
      <cdr:x>0.95025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43050" y="266700"/>
          <a:ext cx="3409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based on USDA yield estimate of 48.6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305175"/>
          <a:ext cx="2990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0.92825</cdr:x>
      <cdr:y>0.1585</cdr:y>
    </cdr:from>
    <cdr:to>
      <cdr:x>0.94475</cdr:x>
      <cdr:y>0.25375</cdr:y>
    </cdr:to>
    <cdr:sp>
      <cdr:nvSpPr>
        <cdr:cNvPr id="3" name="Line 5"/>
        <cdr:cNvSpPr>
          <a:spLocks/>
        </cdr:cNvSpPr>
      </cdr:nvSpPr>
      <cdr:spPr>
        <a:xfrm>
          <a:off x="4838700" y="533400"/>
          <a:ext cx="85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0.9545</cdr:y>
    </cdr:from>
    <cdr:to>
      <cdr:x>0.45825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438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1e80176-7b0b-419a-a42b-4040ccc8ac72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19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f4a063e-aa9b-4bc5-b097-619ed4c7495d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USDA Estimate of 49.6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209550</xdr:colOff>
      <xdr:row>13</xdr:row>
      <xdr:rowOff>85725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00025" cy="1333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0.07575</cdr:y>
    </cdr:from>
    <cdr:to>
      <cdr:x>0.946</cdr:x>
      <cdr:y>0.2785</cdr:y>
    </cdr:to>
    <cdr:sp>
      <cdr:nvSpPr>
        <cdr:cNvPr id="1" name="Text Box 2"/>
        <cdr:cNvSpPr txBox="1">
          <a:spLocks noChangeArrowheads="1"/>
        </cdr:cNvSpPr>
      </cdr:nvSpPr>
      <cdr:spPr>
        <a:xfrm>
          <a:off x="2847975" y="257175"/>
          <a:ext cx="21621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USDA estimated yield of 48.6 bu/A and USDA estimated 49.6 m. planted acres</a:t>
          </a:r>
        </a:p>
      </cdr:txBody>
    </cdr:sp>
  </cdr:relSizeAnchor>
  <cdr:relSizeAnchor xmlns:cdr="http://schemas.openxmlformats.org/drawingml/2006/chartDrawing">
    <cdr:from>
      <cdr:x>0.453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90775" y="3314700"/>
          <a:ext cx="2943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0.91425</cdr:x>
      <cdr:y>0.20375</cdr:y>
    </cdr:from>
    <cdr:to>
      <cdr:x>0.9345</cdr:x>
      <cdr:y>0.389</cdr:y>
    </cdr:to>
    <cdr:sp>
      <cdr:nvSpPr>
        <cdr:cNvPr id="3" name="Line 5"/>
        <cdr:cNvSpPr>
          <a:spLocks/>
        </cdr:cNvSpPr>
      </cdr:nvSpPr>
      <cdr:spPr>
        <a:xfrm>
          <a:off x="4838700" y="685800"/>
          <a:ext cx="104775" cy="628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0.94875</cdr:y>
    </cdr:from>
    <cdr:to>
      <cdr:x>0.44975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428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8be7cba-814c-4427-b4d6-8d452fc79b48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0.12075</cdr:y>
    </cdr:from>
    <cdr:to>
      <cdr:x>0.94475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581400" y="400050"/>
          <a:ext cx="12287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</a:t>
          </a:r>
        </a:p>
      </cdr:txBody>
    </cdr:sp>
  </cdr:relSizeAnchor>
  <cdr:relSizeAnchor xmlns:cdr="http://schemas.openxmlformats.org/drawingml/2006/chartDrawing">
    <cdr:from>
      <cdr:x>0.46775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762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0.9065</cdr:x>
      <cdr:y>0.2045</cdr:y>
    </cdr:from>
    <cdr:to>
      <cdr:x>0.93925</cdr:x>
      <cdr:y>0.4445</cdr:y>
    </cdr:to>
    <cdr:sp>
      <cdr:nvSpPr>
        <cdr:cNvPr id="3" name="Line 5"/>
        <cdr:cNvSpPr>
          <a:spLocks/>
        </cdr:cNvSpPr>
      </cdr:nvSpPr>
      <cdr:spPr>
        <a:xfrm>
          <a:off x="4610100" y="685800"/>
          <a:ext cx="17145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</cdr:x>
      <cdr:y>0.9515</cdr:y>
    </cdr:from>
    <cdr:to>
      <cdr:x>0.456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5eef70e-04af-43f9-96b0-12e3687f2f8d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095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0.2885</cdr:y>
    </cdr:from>
    <cdr:to>
      <cdr:x>0.77025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62400" y="9715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924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-0.00975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457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9372288-c5a2-43cb-890c-bb0765dab9b6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76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57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4</xdr:row>
      <xdr:rowOff>114300</xdr:rowOff>
    </xdr:from>
    <xdr:to>
      <xdr:col>7</xdr:col>
      <xdr:colOff>352425</xdr:colOff>
      <xdr:row>5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762000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</a:t>
          </a:r>
        </a:p>
      </xdr:txBody>
    </xdr:sp>
    <xdr:clientData fLocksWithSheet="0" fPrintsWithSheet="0"/>
  </xdr:twoCellAnchor>
  <xdr:twoCellAnchor>
    <xdr:from>
      <xdr:col>7</xdr:col>
      <xdr:colOff>161925</xdr:colOff>
      <xdr:row>5</xdr:row>
      <xdr:rowOff>95250</xdr:rowOff>
    </xdr:from>
    <xdr:to>
      <xdr:col>8</xdr:col>
      <xdr:colOff>76200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429125" y="904875"/>
          <a:ext cx="5238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0.20675</cdr:y>
    </cdr:from>
    <cdr:to>
      <cdr:x>0.8555</cdr:x>
      <cdr:y>0.2655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267200" y="76200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0.9585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543300"/>
          <a:ext cx="3219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-0.00775</cdr:x>
      <cdr:y>0.94975</cdr:y>
    </cdr:from>
    <cdr:to>
      <cdr:x>0.466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51472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bb051b7-289a-4201-9bec-75b18335f6b4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457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486025" y="3305175"/>
          <a:ext cx="2857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</cdr:x>
      <cdr:y>0.19825</cdr:y>
    </cdr:from>
    <cdr:to>
      <cdr:x>0.9345</cdr:x>
      <cdr:y>0.41775</cdr:y>
    </cdr:to>
    <cdr:sp>
      <cdr:nvSpPr>
        <cdr:cNvPr id="2" name="Line 5"/>
        <cdr:cNvSpPr>
          <a:spLocks/>
        </cdr:cNvSpPr>
      </cdr:nvSpPr>
      <cdr:spPr>
        <a:xfrm>
          <a:off x="4867275" y="666750"/>
          <a:ext cx="762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466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a4b5b83-103d-47d9-8946-0189d8452e83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  <cdr:relSizeAnchor xmlns:cdr="http://schemas.openxmlformats.org/drawingml/2006/chartDrawing">
    <cdr:from>
      <cdr:x>0.43775</cdr:x>
      <cdr:y>0.06975</cdr:y>
    </cdr:from>
    <cdr:to>
      <cdr:x>0.932</cdr:x>
      <cdr:y>0.19125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228600"/>
          <a:ext cx="26193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USDA estimated yield of 48.6 bu/A and USDA estimated 49.6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cb3746e-7d3f-4abb-b313-5abe332a179e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2023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0.25</cdr:y>
    </cdr:from>
    <cdr:to>
      <cdr:x>0.96925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191000" y="84772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95550" y="3257550"/>
          <a:ext cx="2952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0.91275</cdr:x>
      <cdr:y>0.3015</cdr:y>
    </cdr:from>
    <cdr:to>
      <cdr:x>0.939</cdr:x>
      <cdr:y>0.64875</cdr:y>
    </cdr:to>
    <cdr:sp>
      <cdr:nvSpPr>
        <cdr:cNvPr id="3" name="Line 5"/>
        <cdr:cNvSpPr>
          <a:spLocks/>
        </cdr:cNvSpPr>
      </cdr:nvSpPr>
      <cdr:spPr>
        <a:xfrm>
          <a:off x="4924425" y="1019175"/>
          <a:ext cx="142875" cy="1181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533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cbe7479-5d97-4b82-a766-c7d49e05fc94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0.9405</cdr:x>
      <cdr:y>0.12875</cdr:y>
    </cdr:from>
    <cdr:to>
      <cdr:x>0.97025</cdr:x>
      <cdr:y>0.2095</cdr:y>
    </cdr:to>
    <cdr:sp>
      <cdr:nvSpPr>
        <cdr:cNvPr id="3" name="Line 5"/>
        <cdr:cNvSpPr>
          <a:spLocks/>
        </cdr:cNvSpPr>
      </cdr:nvSpPr>
      <cdr:spPr>
        <a:xfrm>
          <a:off x="4581525" y="4286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2f8efec6-d06d-4552-8efd-ea54c6782a4d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</cdr:x>
      <cdr:y>0.9725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762250" y="3590925"/>
          <a:ext cx="3333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-0.008</cdr:x>
      <cdr:y>0.9335</cdr:y>
    </cdr:from>
    <cdr:to>
      <cdr:x>0.44925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48050"/>
          <a:ext cx="2762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46e89be-2329-495f-b2ad-a5c5486d9454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A4" sqref="BA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2" width="9.140625" style="4" customWidth="1"/>
    <col min="53" max="16384" width="9.7109375" style="4" customWidth="1"/>
  </cols>
  <sheetData>
    <row r="1" spans="2:24" ht="12.75">
      <c r="B1" s="77" t="s">
        <v>142</v>
      </c>
      <c r="C1" s="2"/>
      <c r="D1" s="2"/>
      <c r="X1" s="5"/>
    </row>
    <row r="2" spans="2:3" ht="12.75">
      <c r="B2" s="70" t="s">
        <v>143</v>
      </c>
      <c r="C2" s="70"/>
    </row>
    <row r="3" spans="2:51" ht="12.75">
      <c r="B3" s="15" t="str">
        <f>'Wheat Annual Balance Sheet'!B2&amp;" "&amp;"&amp; K-State Ag. Econ. Dept."</f>
        <v>Source:  USDA WASDE Report 4.11.24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71" t="s">
        <v>127</v>
      </c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7">
        <v>21</v>
      </c>
      <c r="AZ5" s="97">
        <v>22</v>
      </c>
      <c r="BA5" s="98">
        <v>23</v>
      </c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7" t="s">
        <v>138</v>
      </c>
      <c r="AZ6" s="107" t="s">
        <v>139</v>
      </c>
      <c r="BA6" s="106" t="s">
        <v>140</v>
      </c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2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44.5</v>
      </c>
      <c r="AY8" s="87">
        <v>46.7</v>
      </c>
      <c r="AZ8" s="87">
        <v>45.8</v>
      </c>
      <c r="BA8" s="88">
        <v>49.6</v>
      </c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36.8</v>
      </c>
      <c r="AY9" s="103">
        <v>37.1</v>
      </c>
      <c r="AZ9" s="103">
        <v>35.5</v>
      </c>
      <c r="BA9" s="99">
        <v>37.3</v>
      </c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103">
        <v>44.3</v>
      </c>
      <c r="AZ10" s="103">
        <v>46.5</v>
      </c>
      <c r="BA10" s="99">
        <v>48.6</v>
      </c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0.8269662921348314</v>
      </c>
      <c r="AY11" s="59">
        <f>AY9/AY8</f>
        <v>0.7944325481798715</v>
      </c>
      <c r="AZ11" s="59">
        <f>AZ9/AZ8</f>
        <v>0.7751091703056769</v>
      </c>
      <c r="BA11" s="73">
        <f>BA9/BA8</f>
        <v>0.752016129032258</v>
      </c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1828</v>
      </c>
      <c r="AY12" s="61">
        <v>1646</v>
      </c>
      <c r="AZ12" s="61">
        <v>1650</v>
      </c>
      <c r="BA12" s="74">
        <v>1812</v>
      </c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4">
        <f>AX28</f>
        <v>845</v>
      </c>
      <c r="AZ13" s="84">
        <v>674</v>
      </c>
      <c r="BA13" s="85">
        <v>570</v>
      </c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4">
        <v>96</v>
      </c>
      <c r="AZ14" s="84">
        <v>122</v>
      </c>
      <c r="BA14" s="85">
        <v>140</v>
      </c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2956</v>
      </c>
      <c r="AY15" s="61">
        <v>2588</v>
      </c>
      <c r="AZ15" s="61">
        <v>2446</v>
      </c>
      <c r="BA15" s="74">
        <v>2522</v>
      </c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74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62</v>
      </c>
      <c r="AX17" s="84">
        <v>64</v>
      </c>
      <c r="AY17" s="84">
        <v>58</v>
      </c>
      <c r="AZ17" s="84">
        <v>68</v>
      </c>
      <c r="BA17" s="85">
        <v>64</v>
      </c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961</v>
      </c>
      <c r="AY18" s="84">
        <v>971</v>
      </c>
      <c r="AZ18" s="84">
        <v>973</v>
      </c>
      <c r="BA18" s="85">
        <v>960</v>
      </c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95</v>
      </c>
      <c r="AX19" s="84">
        <v>93</v>
      </c>
      <c r="AY19" s="84">
        <v>88</v>
      </c>
      <c r="AZ19" s="84">
        <v>77</v>
      </c>
      <c r="BA19" s="85">
        <v>90</v>
      </c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1117</v>
      </c>
      <c r="AY20" s="61">
        <v>1117</v>
      </c>
      <c r="AZ20" s="61">
        <v>1118</v>
      </c>
      <c r="BA20" s="74">
        <v>1114</v>
      </c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74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994</v>
      </c>
      <c r="AY22" s="84">
        <v>796</v>
      </c>
      <c r="AZ22" s="84">
        <v>759</v>
      </c>
      <c r="BA22" s="85">
        <v>710</v>
      </c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4"/>
      <c r="AZ23" s="84"/>
      <c r="BA23" s="85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969</v>
      </c>
      <c r="AX24" s="61">
        <f>SUM(AX22:AX23)</f>
        <v>994</v>
      </c>
      <c r="AY24" s="61">
        <f>SUM(AY22:AY23)</f>
        <v>796</v>
      </c>
      <c r="AZ24" s="61">
        <f>SUM(AZ22:AZ23)</f>
        <v>759</v>
      </c>
      <c r="BA24" s="74">
        <v>710</v>
      </c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74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2111</v>
      </c>
      <c r="AY26" s="61">
        <v>1913</v>
      </c>
      <c r="AZ26" s="61">
        <v>1876</v>
      </c>
      <c r="BA26" s="74">
        <v>1824</v>
      </c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74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845</v>
      </c>
      <c r="AY28" s="84">
        <v>674</v>
      </c>
      <c r="AZ28" s="84">
        <v>570</v>
      </c>
      <c r="BA28" s="85">
        <v>698</v>
      </c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4"/>
      <c r="AZ29" s="84"/>
      <c r="BA29" s="85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5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4"/>
      <c r="AZ31" s="84"/>
      <c r="BA31" s="85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4"/>
      <c r="AZ32" s="84"/>
      <c r="BA32" s="85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0.492573071394346</v>
      </c>
      <c r="AX34" s="109">
        <f>AX28/AX26</f>
        <v>0.40028422548555187</v>
      </c>
      <c r="AY34" s="109">
        <f>AY28/AY26</f>
        <v>0.35232618923157344</v>
      </c>
      <c r="AZ34" s="109">
        <f>AZ28/AZ26</f>
        <v>0.30383795309168443</v>
      </c>
      <c r="BA34" s="109">
        <f>BA28/BA26</f>
        <v>0.3826754385964912</v>
      </c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7.63</v>
      </c>
      <c r="AZ36" s="89">
        <v>8.83</v>
      </c>
      <c r="BA36" s="89">
        <v>7.15</v>
      </c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138</v>
      </c>
      <c r="AZ45" s="12" t="s">
        <v>139</v>
      </c>
      <c r="BA45" s="12" t="s">
        <v>140</v>
      </c>
      <c r="BB45" s="12" t="s">
        <v>141</v>
      </c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4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>
        <v>23.8</v>
      </c>
      <c r="BA47" s="56">
        <v>25.3</v>
      </c>
      <c r="BB47" s="56">
        <v>24</v>
      </c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P108"/>
  <sheetViews>
    <sheetView zoomScalePageLayoutView="0" workbookViewId="0" topLeftCell="A1">
      <pane xSplit="2" ySplit="3" topLeftCell="C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5" sqref="E55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42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62</v>
      </c>
      <c r="L50" s="45">
        <f>'Wheat Annual Balance Sheet'!$AW$18</f>
        <v>962</v>
      </c>
      <c r="M50" s="45">
        <f>'Wheat Annual Balance Sheet'!$AW$19</f>
        <v>95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44.5</v>
      </c>
      <c r="D51" s="44">
        <f>'Wheat Annual Balance Sheet'!$AX$9</f>
        <v>36.8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1828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2956</v>
      </c>
      <c r="K51" s="45">
        <f>'Wheat Annual Balance Sheet'!$AX$17</f>
        <v>64</v>
      </c>
      <c r="L51" s="45">
        <f>'Wheat Annual Balance Sheet'!$AX$18</f>
        <v>961</v>
      </c>
      <c r="M51" s="45">
        <f>'Wheat Annual Balance Sheet'!$AX$19</f>
        <v>93</v>
      </c>
      <c r="N51" s="45">
        <f>'Wheat Annual Balance Sheet'!$AX$20</f>
        <v>1117</v>
      </c>
      <c r="O51" s="45">
        <f>'Wheat Annual Balance Sheet'!$AX$22</f>
        <v>994</v>
      </c>
      <c r="P51" s="45">
        <f>'Wheat Annual Balance Sheet'!$AX$23</f>
        <v>0</v>
      </c>
      <c r="Q51" s="45">
        <f>'Wheat Annual Balance Sheet'!$AX$24</f>
        <v>994</v>
      </c>
      <c r="R51" s="45">
        <f>'Wheat Annual Balance Sheet'!$AX$26</f>
        <v>2111</v>
      </c>
      <c r="S51" s="45">
        <f>'Wheat Annual Balance Sheet'!$AX$28</f>
        <v>845</v>
      </c>
      <c r="T51" s="45"/>
      <c r="U51" s="45"/>
      <c r="V51" s="45"/>
      <c r="W51" s="45"/>
      <c r="X51" s="46">
        <f>'Wheat Annual Balance Sheet'!$AX$34</f>
        <v>0.40028422548555187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5">
        <v>21</v>
      </c>
      <c r="C52" s="44">
        <f>'Wheat Annual Balance Sheet'!$AY$8</f>
        <v>46.7</v>
      </c>
      <c r="D52" s="44">
        <f>'Wheat Annual Balance Sheet'!$AY$9</f>
        <v>37.1</v>
      </c>
      <c r="E52" s="44">
        <f>'Wheat Annual Balance Sheet'!$AY$47</f>
        <v>22.3</v>
      </c>
      <c r="F52" s="44">
        <f>'Wheat Annual Balance Sheet'!$AY$10</f>
        <v>44.3</v>
      </c>
      <c r="G52" s="45">
        <f>'Wheat Annual Balance Sheet'!$AY$12</f>
        <v>1646</v>
      </c>
      <c r="H52" s="45">
        <f>'Wheat Annual Balance Sheet'!$AY$13</f>
        <v>845</v>
      </c>
      <c r="I52" s="45">
        <f>'Wheat Annual Balance Sheet'!$AY$14</f>
        <v>96</v>
      </c>
      <c r="J52" s="45">
        <f>'Wheat Annual Balance Sheet'!$AY$15</f>
        <v>2588</v>
      </c>
      <c r="K52" s="45">
        <f>'Wheat Annual Balance Sheet'!$AY$17</f>
        <v>58</v>
      </c>
      <c r="L52" s="45">
        <f>'Wheat Annual Balance Sheet'!$AY$18</f>
        <v>971</v>
      </c>
      <c r="M52" s="45">
        <f>'Wheat Annual Balance Sheet'!$AY$19</f>
        <v>88</v>
      </c>
      <c r="N52" s="45">
        <f>'Wheat Annual Balance Sheet'!$AY$20</f>
        <v>1117</v>
      </c>
      <c r="O52" s="45">
        <f>'Wheat Annual Balance Sheet'!$AY$22</f>
        <v>796</v>
      </c>
      <c r="P52" s="45">
        <f>'Wheat Annual Balance Sheet'!$AY$23</f>
        <v>0</v>
      </c>
      <c r="Q52" s="45">
        <f>'Wheat Annual Balance Sheet'!$AY$24</f>
        <v>796</v>
      </c>
      <c r="R52" s="45">
        <f>'Wheat Annual Balance Sheet'!$AY$26</f>
        <v>1913</v>
      </c>
      <c r="S52" s="45">
        <f>'Wheat Annual Balance Sheet'!$AY$28</f>
        <v>674</v>
      </c>
      <c r="T52" s="45"/>
      <c r="U52" s="45"/>
      <c r="V52" s="45"/>
      <c r="W52" s="45"/>
      <c r="X52" s="46">
        <f>'Wheat Annual Balance Sheet'!$AY$34</f>
        <v>0.35232618923157344</v>
      </c>
      <c r="Y52" s="47">
        <f>'Wheat Annual Balance Sheet'!$AY$36</f>
        <v>7.63</v>
      </c>
      <c r="Z52" s="47">
        <f>'Wheat Annual Balance Sheet'!$AY$37</f>
        <v>0</v>
      </c>
      <c r="AA52" s="47">
        <f>'Wheat Annual Balance Sheet'!$AY$38</f>
        <v>0</v>
      </c>
      <c r="AB52" s="48">
        <f>'Wheat Annual Balance Sheet'!$AY$39</f>
        <v>0</v>
      </c>
      <c r="AC52" s="47">
        <f>$AI$104+($AI$105*AD52)</f>
        <v>47.632327994315574</v>
      </c>
      <c r="AD52" s="49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2:42" ht="14.25">
      <c r="B53" s="105">
        <v>22</v>
      </c>
      <c r="C53" s="44">
        <f>'Wheat Annual Balance Sheet'!$AZ$8</f>
        <v>45.8</v>
      </c>
      <c r="D53" s="44">
        <f>'Wheat Annual Balance Sheet'!$AZ$9</f>
        <v>35.5</v>
      </c>
      <c r="E53" s="44">
        <f>'Wheat Annual Balance Sheet'!$AZ$47</f>
        <v>23.8</v>
      </c>
      <c r="F53" s="44">
        <f>'Wheat Annual Balance Sheet'!$AZ$10</f>
        <v>46.5</v>
      </c>
      <c r="G53" s="45">
        <f>'Wheat Annual Balance Sheet'!$AZ$12</f>
        <v>1650</v>
      </c>
      <c r="H53" s="45">
        <f>'Wheat Annual Balance Sheet'!$AZ$13</f>
        <v>674</v>
      </c>
      <c r="I53" s="45">
        <f>'Wheat Annual Balance Sheet'!$AZ$14</f>
        <v>122</v>
      </c>
      <c r="J53" s="45">
        <f>'Wheat Annual Balance Sheet'!$AZ$15</f>
        <v>2446</v>
      </c>
      <c r="K53" s="45">
        <f>'Wheat Annual Balance Sheet'!$AZ$17</f>
        <v>68</v>
      </c>
      <c r="L53" s="45">
        <f>'Wheat Annual Balance Sheet'!$AZ$18</f>
        <v>973</v>
      </c>
      <c r="M53" s="45">
        <f>'Wheat Annual Balance Sheet'!$AZ$19</f>
        <v>77</v>
      </c>
      <c r="N53" s="45">
        <f>'Wheat Annual Balance Sheet'!$AZ$20</f>
        <v>1118</v>
      </c>
      <c r="O53" s="45">
        <f>'Wheat Annual Balance Sheet'!$AZ$22</f>
        <v>759</v>
      </c>
      <c r="P53" s="45">
        <f>'Wheat Annual Balance Sheet'!$AZ$23</f>
        <v>0</v>
      </c>
      <c r="Q53" s="45">
        <f>'Wheat Annual Balance Sheet'!$AZ$24</f>
        <v>759</v>
      </c>
      <c r="R53" s="45">
        <f>'Wheat Annual Balance Sheet'!$AZ$26</f>
        <v>1876</v>
      </c>
      <c r="S53" s="45">
        <f>'Wheat Annual Balance Sheet'!$AZ$28</f>
        <v>570</v>
      </c>
      <c r="T53" s="45"/>
      <c r="U53" s="45"/>
      <c r="V53" s="45"/>
      <c r="W53" s="45"/>
      <c r="X53" s="46">
        <f>'Wheat Annual Balance Sheet'!$AZ$34</f>
        <v>0.30383795309168443</v>
      </c>
      <c r="Y53" s="47">
        <f>'Wheat Annual Balance Sheet'!$AZ$36</f>
        <v>8.83</v>
      </c>
      <c r="Z53" s="47">
        <f>'Wheat Annual Balance Sheet'!$AZ$37</f>
        <v>0</v>
      </c>
      <c r="AA53" s="47">
        <f>'Wheat Annual Balance Sheet'!$AZ$38</f>
        <v>0</v>
      </c>
      <c r="AB53" s="48">
        <f>'Wheat Annual Balance Sheet'!$AZ$39</f>
        <v>0</v>
      </c>
      <c r="AC53" s="47">
        <f>$AI$104+($AI$105*AD53)</f>
        <v>47.98062250322482</v>
      </c>
      <c r="AD53" s="49">
        <v>2022</v>
      </c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2:42" ht="14.25">
      <c r="B54" s="104">
        <v>23</v>
      </c>
      <c r="C54" s="50">
        <f>'Wheat Annual Balance Sheet'!$BA$8</f>
        <v>49.6</v>
      </c>
      <c r="D54" s="50">
        <f>'Wheat Annual Balance Sheet'!$BA$9</f>
        <v>37.3</v>
      </c>
      <c r="E54" s="50">
        <f>'Wheat Annual Balance Sheet'!$BA$47</f>
        <v>25.3</v>
      </c>
      <c r="F54" s="50">
        <f>'Wheat Annual Balance Sheet'!$BA$10</f>
        <v>48.6</v>
      </c>
      <c r="G54" s="51">
        <f>'Wheat Annual Balance Sheet'!$BA$12</f>
        <v>1812</v>
      </c>
      <c r="H54" s="51">
        <f>'Wheat Annual Balance Sheet'!$BA$13</f>
        <v>570</v>
      </c>
      <c r="I54" s="51">
        <f>'Wheat Annual Balance Sheet'!$BA$14</f>
        <v>140</v>
      </c>
      <c r="J54" s="51">
        <f>'Wheat Annual Balance Sheet'!$BA$15</f>
        <v>2522</v>
      </c>
      <c r="K54" s="51">
        <f>'Wheat Annual Balance Sheet'!$BA$17</f>
        <v>64</v>
      </c>
      <c r="L54" s="51">
        <f>'Wheat Annual Balance Sheet'!$BA$18</f>
        <v>960</v>
      </c>
      <c r="M54" s="51">
        <f>'Wheat Annual Balance Sheet'!$BA$19</f>
        <v>90</v>
      </c>
      <c r="N54" s="51">
        <f>'Wheat Annual Balance Sheet'!$BA$20</f>
        <v>1114</v>
      </c>
      <c r="O54" s="51">
        <f>'Wheat Annual Balance Sheet'!$BA$22</f>
        <v>710</v>
      </c>
      <c r="P54" s="51">
        <f>'Wheat Annual Balance Sheet'!$BA$23</f>
        <v>0</v>
      </c>
      <c r="Q54" s="51">
        <f>'Wheat Annual Balance Sheet'!$BA$24</f>
        <v>710</v>
      </c>
      <c r="R54" s="51">
        <f>'Wheat Annual Balance Sheet'!$BA$26</f>
        <v>1824</v>
      </c>
      <c r="S54" s="51">
        <f>'Wheat Annual Balance Sheet'!$BA$28</f>
        <v>698</v>
      </c>
      <c r="T54" s="51"/>
      <c r="U54" s="51"/>
      <c r="V54" s="51"/>
      <c r="W54" s="51"/>
      <c r="X54" s="52">
        <f>'Wheat Annual Balance Sheet'!$BA$34</f>
        <v>0.3826754385964912</v>
      </c>
      <c r="Y54" s="53">
        <f>'Wheat Annual Balance Sheet'!$BA$36</f>
        <v>7.15</v>
      </c>
      <c r="Z54" s="53">
        <f>'Wheat Annual Balance Sheet'!$BA$37</f>
        <v>0</v>
      </c>
      <c r="AA54" s="53">
        <f>'Wheat Annual Balance Sheet'!$BA$38</f>
        <v>0</v>
      </c>
      <c r="AB54" s="54">
        <f>'Wheat Annual Balance Sheet'!$BA$39</f>
        <v>0</v>
      </c>
      <c r="AC54" s="53">
        <f>$AI$104+($AI$105*AD54)</f>
        <v>48.32891701213407</v>
      </c>
      <c r="AD54" s="55">
        <v>2023</v>
      </c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2:42" ht="14.25">
      <c r="B55" s="104">
        <v>24</v>
      </c>
      <c r="E55" s="50">
        <f>'Wheat Annual Balance Sheet'!$BB$47</f>
        <v>24</v>
      </c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</cp:lastModifiedBy>
  <dcterms:created xsi:type="dcterms:W3CDTF">2004-04-28T19:44:33Z</dcterms:created>
  <dcterms:modified xsi:type="dcterms:W3CDTF">2024-04-12T20:08:53Z</dcterms:modified>
  <cp:category/>
  <cp:version/>
  <cp:contentType/>
  <cp:contentStatus/>
</cp:coreProperties>
</file>